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402 - Světelné signali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'SO402 - Světelné signaliz...'!$C$128:$L$446</definedName>
    <definedName name="_xlnm.Print_Area" localSheetId="1">'SO402 - Světelné signaliz...'!$C$4:$K$76,'SO402 - Světelné signaliz...'!$C$82:$K$110,'SO402 - Světelné signaliz...'!$C$116:$K$446</definedName>
    <definedName name="_xlnm.Print_Titles" localSheetId="1">'SO402 - Světelné signaliz...'!$128:$128</definedName>
  </definedNames>
  <calcPr/>
</workbook>
</file>

<file path=xl/calcChain.xml><?xml version="1.0" encoding="utf-8"?>
<calcChain xmlns="http://schemas.openxmlformats.org/spreadsheetml/2006/main">
  <c i="2" l="1" r="K39"/>
  <c r="K38"/>
  <c i="1" r="BA95"/>
  <c i="2" r="K37"/>
  <c i="1" r="AZ95"/>
  <c i="2" r="BI444"/>
  <c r="BH444"/>
  <c r="BG444"/>
  <c r="BF444"/>
  <c r="X444"/>
  <c r="V444"/>
  <c r="T444"/>
  <c r="P444"/>
  <c r="BI441"/>
  <c r="BH441"/>
  <c r="BG441"/>
  <c r="BF441"/>
  <c r="X441"/>
  <c r="V441"/>
  <c r="T441"/>
  <c r="P441"/>
  <c r="BI437"/>
  <c r="BH437"/>
  <c r="BG437"/>
  <c r="BF437"/>
  <c r="X437"/>
  <c r="V437"/>
  <c r="T437"/>
  <c r="P437"/>
  <c r="BI434"/>
  <c r="BH434"/>
  <c r="BG434"/>
  <c r="BF434"/>
  <c r="X434"/>
  <c r="V434"/>
  <c r="T434"/>
  <c r="P434"/>
  <c r="BI430"/>
  <c r="BH430"/>
  <c r="BG430"/>
  <c r="BF430"/>
  <c r="X430"/>
  <c r="V430"/>
  <c r="T430"/>
  <c r="P430"/>
  <c r="BI427"/>
  <c r="BH427"/>
  <c r="BG427"/>
  <c r="BF427"/>
  <c r="X427"/>
  <c r="V427"/>
  <c r="T427"/>
  <c r="P427"/>
  <c r="BI424"/>
  <c r="BH424"/>
  <c r="BG424"/>
  <c r="BF424"/>
  <c r="X424"/>
  <c r="V424"/>
  <c r="T424"/>
  <c r="P424"/>
  <c r="BI421"/>
  <c r="BH421"/>
  <c r="BG421"/>
  <c r="BF421"/>
  <c r="X421"/>
  <c r="V421"/>
  <c r="T421"/>
  <c r="P421"/>
  <c r="BI418"/>
  <c r="BH418"/>
  <c r="BG418"/>
  <c r="BF418"/>
  <c r="X418"/>
  <c r="V418"/>
  <c r="T418"/>
  <c r="P418"/>
  <c r="BI413"/>
  <c r="BH413"/>
  <c r="BG413"/>
  <c r="BF413"/>
  <c r="X413"/>
  <c r="V413"/>
  <c r="T413"/>
  <c r="P413"/>
  <c r="BI411"/>
  <c r="BH411"/>
  <c r="BG411"/>
  <c r="BF411"/>
  <c r="X411"/>
  <c r="V411"/>
  <c r="T411"/>
  <c r="P411"/>
  <c r="BI408"/>
  <c r="BH408"/>
  <c r="BG408"/>
  <c r="BF408"/>
  <c r="X408"/>
  <c r="V408"/>
  <c r="T408"/>
  <c r="P408"/>
  <c r="BI405"/>
  <c r="BH405"/>
  <c r="BG405"/>
  <c r="BF405"/>
  <c r="X405"/>
  <c r="V405"/>
  <c r="T405"/>
  <c r="P405"/>
  <c r="BI402"/>
  <c r="BH402"/>
  <c r="BG402"/>
  <c r="BF402"/>
  <c r="X402"/>
  <c r="V402"/>
  <c r="T402"/>
  <c r="P402"/>
  <c r="BI399"/>
  <c r="BH399"/>
  <c r="BG399"/>
  <c r="BF399"/>
  <c r="X399"/>
  <c r="V399"/>
  <c r="T399"/>
  <c r="P399"/>
  <c r="BI396"/>
  <c r="BH396"/>
  <c r="BG396"/>
  <c r="BF396"/>
  <c r="X396"/>
  <c r="V396"/>
  <c r="T396"/>
  <c r="P396"/>
  <c r="BI393"/>
  <c r="BH393"/>
  <c r="BG393"/>
  <c r="BF393"/>
  <c r="X393"/>
  <c r="V393"/>
  <c r="T393"/>
  <c r="P393"/>
  <c r="BI390"/>
  <c r="BH390"/>
  <c r="BG390"/>
  <c r="BF390"/>
  <c r="X390"/>
  <c r="V390"/>
  <c r="T390"/>
  <c r="P390"/>
  <c r="BI387"/>
  <c r="BH387"/>
  <c r="BG387"/>
  <c r="BF387"/>
  <c r="X387"/>
  <c r="V387"/>
  <c r="T387"/>
  <c r="P387"/>
  <c r="BI384"/>
  <c r="BH384"/>
  <c r="BG384"/>
  <c r="BF384"/>
  <c r="X384"/>
  <c r="V384"/>
  <c r="T384"/>
  <c r="P384"/>
  <c r="BI381"/>
  <c r="BH381"/>
  <c r="BG381"/>
  <c r="BF381"/>
  <c r="X381"/>
  <c r="V381"/>
  <c r="T381"/>
  <c r="P381"/>
  <c r="BI378"/>
  <c r="BH378"/>
  <c r="BG378"/>
  <c r="BF378"/>
  <c r="X378"/>
  <c r="V378"/>
  <c r="T378"/>
  <c r="P378"/>
  <c r="BI375"/>
  <c r="BH375"/>
  <c r="BG375"/>
  <c r="BF375"/>
  <c r="X375"/>
  <c r="V375"/>
  <c r="T375"/>
  <c r="P375"/>
  <c r="BI372"/>
  <c r="BH372"/>
  <c r="BG372"/>
  <c r="BF372"/>
  <c r="X372"/>
  <c r="V372"/>
  <c r="T372"/>
  <c r="P372"/>
  <c r="BI370"/>
  <c r="BH370"/>
  <c r="BG370"/>
  <c r="BF370"/>
  <c r="X370"/>
  <c r="V370"/>
  <c r="T370"/>
  <c r="P370"/>
  <c r="BI367"/>
  <c r="BH367"/>
  <c r="BG367"/>
  <c r="BF367"/>
  <c r="X367"/>
  <c r="V367"/>
  <c r="T367"/>
  <c r="P367"/>
  <c r="BI364"/>
  <c r="BH364"/>
  <c r="BG364"/>
  <c r="BF364"/>
  <c r="X364"/>
  <c r="V364"/>
  <c r="T364"/>
  <c r="P364"/>
  <c r="BI362"/>
  <c r="BH362"/>
  <c r="BG362"/>
  <c r="BF362"/>
  <c r="X362"/>
  <c r="V362"/>
  <c r="T362"/>
  <c r="P362"/>
  <c r="BI359"/>
  <c r="BH359"/>
  <c r="BG359"/>
  <c r="BF359"/>
  <c r="X359"/>
  <c r="V359"/>
  <c r="T359"/>
  <c r="P359"/>
  <c r="BI356"/>
  <c r="BH356"/>
  <c r="BG356"/>
  <c r="BF356"/>
  <c r="X356"/>
  <c r="V356"/>
  <c r="T356"/>
  <c r="P356"/>
  <c r="BI354"/>
  <c r="BH354"/>
  <c r="BG354"/>
  <c r="BF354"/>
  <c r="X354"/>
  <c r="V354"/>
  <c r="T354"/>
  <c r="P354"/>
  <c r="BI351"/>
  <c r="BH351"/>
  <c r="BG351"/>
  <c r="BF351"/>
  <c r="X351"/>
  <c r="V351"/>
  <c r="T351"/>
  <c r="P351"/>
  <c r="BI348"/>
  <c r="BH348"/>
  <c r="BG348"/>
  <c r="BF348"/>
  <c r="X348"/>
  <c r="V348"/>
  <c r="T348"/>
  <c r="P348"/>
  <c r="BI345"/>
  <c r="BH345"/>
  <c r="BG345"/>
  <c r="BF345"/>
  <c r="X345"/>
  <c r="V345"/>
  <c r="T345"/>
  <c r="P345"/>
  <c r="BI342"/>
  <c r="BH342"/>
  <c r="BG342"/>
  <c r="BF342"/>
  <c r="X342"/>
  <c r="V342"/>
  <c r="T342"/>
  <c r="P342"/>
  <c r="BI339"/>
  <c r="BH339"/>
  <c r="BG339"/>
  <c r="BF339"/>
  <c r="X339"/>
  <c r="V339"/>
  <c r="T339"/>
  <c r="P339"/>
  <c r="BI336"/>
  <c r="BH336"/>
  <c r="BG336"/>
  <c r="BF336"/>
  <c r="X336"/>
  <c r="V336"/>
  <c r="T336"/>
  <c r="P336"/>
  <c r="BI333"/>
  <c r="BH333"/>
  <c r="BG333"/>
  <c r="BF333"/>
  <c r="X333"/>
  <c r="V333"/>
  <c r="T333"/>
  <c r="P333"/>
  <c r="BI330"/>
  <c r="BH330"/>
  <c r="BG330"/>
  <c r="BF330"/>
  <c r="X330"/>
  <c r="V330"/>
  <c r="T330"/>
  <c r="P330"/>
  <c r="BI327"/>
  <c r="BH327"/>
  <c r="BG327"/>
  <c r="BF327"/>
  <c r="X327"/>
  <c r="V327"/>
  <c r="T327"/>
  <c r="P327"/>
  <c r="BI324"/>
  <c r="BH324"/>
  <c r="BG324"/>
  <c r="BF324"/>
  <c r="X324"/>
  <c r="V324"/>
  <c r="T324"/>
  <c r="P324"/>
  <c r="BI321"/>
  <c r="BH321"/>
  <c r="BG321"/>
  <c r="BF321"/>
  <c r="X321"/>
  <c r="V321"/>
  <c r="T321"/>
  <c r="P321"/>
  <c r="BI318"/>
  <c r="BH318"/>
  <c r="BG318"/>
  <c r="BF318"/>
  <c r="X318"/>
  <c r="V318"/>
  <c r="T318"/>
  <c r="P318"/>
  <c r="BI315"/>
  <c r="BH315"/>
  <c r="BG315"/>
  <c r="BF315"/>
  <c r="X315"/>
  <c r="V315"/>
  <c r="T315"/>
  <c r="P315"/>
  <c r="BI312"/>
  <c r="BH312"/>
  <c r="BG312"/>
  <c r="BF312"/>
  <c r="X312"/>
  <c r="V312"/>
  <c r="T312"/>
  <c r="P312"/>
  <c r="BI309"/>
  <c r="BH309"/>
  <c r="BG309"/>
  <c r="BF309"/>
  <c r="X309"/>
  <c r="V309"/>
  <c r="T309"/>
  <c r="P309"/>
  <c r="BI306"/>
  <c r="BH306"/>
  <c r="BG306"/>
  <c r="BF306"/>
  <c r="X306"/>
  <c r="V306"/>
  <c r="T306"/>
  <c r="P306"/>
  <c r="BI304"/>
  <c r="BH304"/>
  <c r="BG304"/>
  <c r="BF304"/>
  <c r="X304"/>
  <c r="V304"/>
  <c r="T304"/>
  <c r="P304"/>
  <c r="BI301"/>
  <c r="BH301"/>
  <c r="BG301"/>
  <c r="BF301"/>
  <c r="X301"/>
  <c r="V301"/>
  <c r="T301"/>
  <c r="P301"/>
  <c r="BI298"/>
  <c r="BH298"/>
  <c r="BG298"/>
  <c r="BF298"/>
  <c r="X298"/>
  <c r="V298"/>
  <c r="T298"/>
  <c r="P298"/>
  <c r="BI295"/>
  <c r="BH295"/>
  <c r="BG295"/>
  <c r="BF295"/>
  <c r="X295"/>
  <c r="V295"/>
  <c r="T295"/>
  <c r="P295"/>
  <c r="BI292"/>
  <c r="BH292"/>
  <c r="BG292"/>
  <c r="BF292"/>
  <c r="X292"/>
  <c r="V292"/>
  <c r="T292"/>
  <c r="P292"/>
  <c r="BI289"/>
  <c r="BH289"/>
  <c r="BG289"/>
  <c r="BF289"/>
  <c r="X289"/>
  <c r="V289"/>
  <c r="T289"/>
  <c r="P289"/>
  <c r="BI287"/>
  <c r="BH287"/>
  <c r="BG287"/>
  <c r="BF287"/>
  <c r="X287"/>
  <c r="V287"/>
  <c r="T287"/>
  <c r="P287"/>
  <c r="BI284"/>
  <c r="BH284"/>
  <c r="BG284"/>
  <c r="BF284"/>
  <c r="X284"/>
  <c r="V284"/>
  <c r="T284"/>
  <c r="P284"/>
  <c r="BI281"/>
  <c r="BH281"/>
  <c r="BG281"/>
  <c r="BF281"/>
  <c r="X281"/>
  <c r="V281"/>
  <c r="T281"/>
  <c r="P281"/>
  <c r="BI278"/>
  <c r="BH278"/>
  <c r="BG278"/>
  <c r="BF278"/>
  <c r="X278"/>
  <c r="V278"/>
  <c r="T278"/>
  <c r="P278"/>
  <c r="BI275"/>
  <c r="BH275"/>
  <c r="BG275"/>
  <c r="BF275"/>
  <c r="X275"/>
  <c r="V275"/>
  <c r="T275"/>
  <c r="P275"/>
  <c r="BI272"/>
  <c r="BH272"/>
  <c r="BG272"/>
  <c r="BF272"/>
  <c r="X272"/>
  <c r="V272"/>
  <c r="T272"/>
  <c r="P272"/>
  <c r="BI269"/>
  <c r="BH269"/>
  <c r="BG269"/>
  <c r="BF269"/>
  <c r="X269"/>
  <c r="V269"/>
  <c r="T269"/>
  <c r="P269"/>
  <c r="BI266"/>
  <c r="BH266"/>
  <c r="BG266"/>
  <c r="BF266"/>
  <c r="X266"/>
  <c r="V266"/>
  <c r="T266"/>
  <c r="P266"/>
  <c r="BI264"/>
  <c r="BH264"/>
  <c r="BG264"/>
  <c r="BF264"/>
  <c r="X264"/>
  <c r="V264"/>
  <c r="T264"/>
  <c r="P264"/>
  <c r="BI261"/>
  <c r="BH261"/>
  <c r="BG261"/>
  <c r="BF261"/>
  <c r="X261"/>
  <c r="V261"/>
  <c r="T261"/>
  <c r="P261"/>
  <c r="BI259"/>
  <c r="BH259"/>
  <c r="BG259"/>
  <c r="BF259"/>
  <c r="X259"/>
  <c r="V259"/>
  <c r="T259"/>
  <c r="P259"/>
  <c r="BI256"/>
  <c r="BH256"/>
  <c r="BG256"/>
  <c r="BF256"/>
  <c r="X256"/>
  <c r="V256"/>
  <c r="T256"/>
  <c r="P256"/>
  <c r="BI254"/>
  <c r="BH254"/>
  <c r="BG254"/>
  <c r="BF254"/>
  <c r="X254"/>
  <c r="V254"/>
  <c r="T254"/>
  <c r="P254"/>
  <c r="BI251"/>
  <c r="BH251"/>
  <c r="BG251"/>
  <c r="BF251"/>
  <c r="X251"/>
  <c r="V251"/>
  <c r="T251"/>
  <c r="P251"/>
  <c r="BI248"/>
  <c r="BH248"/>
  <c r="BG248"/>
  <c r="BF248"/>
  <c r="X248"/>
  <c r="V248"/>
  <c r="T248"/>
  <c r="P248"/>
  <c r="BI245"/>
  <c r="BH245"/>
  <c r="BG245"/>
  <c r="BF245"/>
  <c r="X245"/>
  <c r="V245"/>
  <c r="T245"/>
  <c r="P245"/>
  <c r="BI243"/>
  <c r="BH243"/>
  <c r="BG243"/>
  <c r="BF243"/>
  <c r="X243"/>
  <c r="V243"/>
  <c r="T243"/>
  <c r="P243"/>
  <c r="BI241"/>
  <c r="BH241"/>
  <c r="BG241"/>
  <c r="BF241"/>
  <c r="X241"/>
  <c r="V241"/>
  <c r="T241"/>
  <c r="P241"/>
  <c r="BI239"/>
  <c r="BH239"/>
  <c r="BG239"/>
  <c r="BF239"/>
  <c r="X239"/>
  <c r="V239"/>
  <c r="T239"/>
  <c r="P239"/>
  <c r="BI236"/>
  <c r="BH236"/>
  <c r="BG236"/>
  <c r="BF236"/>
  <c r="X236"/>
  <c r="V236"/>
  <c r="T236"/>
  <c r="P236"/>
  <c r="BI234"/>
  <c r="BH234"/>
  <c r="BG234"/>
  <c r="BF234"/>
  <c r="X234"/>
  <c r="V234"/>
  <c r="T234"/>
  <c r="P234"/>
  <c r="BI231"/>
  <c r="BH231"/>
  <c r="BG231"/>
  <c r="BF231"/>
  <c r="X231"/>
  <c r="V231"/>
  <c r="T231"/>
  <c r="P231"/>
  <c r="BI227"/>
  <c r="BH227"/>
  <c r="BG227"/>
  <c r="BF227"/>
  <c r="X227"/>
  <c r="V227"/>
  <c r="T227"/>
  <c r="P227"/>
  <c r="BI224"/>
  <c r="BH224"/>
  <c r="BG224"/>
  <c r="BF224"/>
  <c r="X224"/>
  <c r="V224"/>
  <c r="T224"/>
  <c r="P224"/>
  <c r="BI221"/>
  <c r="BH221"/>
  <c r="BG221"/>
  <c r="BF221"/>
  <c r="X221"/>
  <c r="V221"/>
  <c r="T221"/>
  <c r="P221"/>
  <c r="BI218"/>
  <c r="BH218"/>
  <c r="BG218"/>
  <c r="BF218"/>
  <c r="X218"/>
  <c r="V218"/>
  <c r="T218"/>
  <c r="P218"/>
  <c r="BI216"/>
  <c r="BH216"/>
  <c r="BG216"/>
  <c r="BF216"/>
  <c r="X216"/>
  <c r="V216"/>
  <c r="T216"/>
  <c r="P216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8"/>
  <c r="BH208"/>
  <c r="BG208"/>
  <c r="BF208"/>
  <c r="X208"/>
  <c r="V208"/>
  <c r="T208"/>
  <c r="P208"/>
  <c r="BI206"/>
  <c r="BH206"/>
  <c r="BG206"/>
  <c r="BF206"/>
  <c r="X206"/>
  <c r="V206"/>
  <c r="T206"/>
  <c r="P206"/>
  <c r="BI203"/>
  <c r="BH203"/>
  <c r="BG203"/>
  <c r="BF203"/>
  <c r="X203"/>
  <c r="V203"/>
  <c r="T203"/>
  <c r="P203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3"/>
  <c r="BH193"/>
  <c r="BG193"/>
  <c r="BF193"/>
  <c r="X193"/>
  <c r="V193"/>
  <c r="T193"/>
  <c r="P193"/>
  <c r="BI190"/>
  <c r="BH190"/>
  <c r="BG190"/>
  <c r="BF190"/>
  <c r="X190"/>
  <c r="V190"/>
  <c r="T190"/>
  <c r="P190"/>
  <c r="BI187"/>
  <c r="BH187"/>
  <c r="BG187"/>
  <c r="BF187"/>
  <c r="X187"/>
  <c r="V187"/>
  <c r="T187"/>
  <c r="P187"/>
  <c r="BI184"/>
  <c r="BH184"/>
  <c r="BG184"/>
  <c r="BF184"/>
  <c r="X184"/>
  <c r="V184"/>
  <c r="T184"/>
  <c r="P184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1"/>
  <c r="BH171"/>
  <c r="BG171"/>
  <c r="BF171"/>
  <c r="X171"/>
  <c r="V171"/>
  <c r="T171"/>
  <c r="P171"/>
  <c r="BI166"/>
  <c r="BH166"/>
  <c r="BG166"/>
  <c r="BF166"/>
  <c r="X166"/>
  <c r="V166"/>
  <c r="T166"/>
  <c r="P166"/>
  <c r="BI163"/>
  <c r="BH163"/>
  <c r="BG163"/>
  <c r="BF163"/>
  <c r="X163"/>
  <c r="V163"/>
  <c r="T163"/>
  <c r="P163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4"/>
  <c r="BH154"/>
  <c r="BG154"/>
  <c r="BF154"/>
  <c r="X154"/>
  <c r="V154"/>
  <c r="T154"/>
  <c r="P154"/>
  <c r="BI149"/>
  <c r="BH149"/>
  <c r="BG149"/>
  <c r="BF149"/>
  <c r="X149"/>
  <c r="V149"/>
  <c r="T149"/>
  <c r="P149"/>
  <c r="BI146"/>
  <c r="BH146"/>
  <c r="BG146"/>
  <c r="BF146"/>
  <c r="X146"/>
  <c r="V146"/>
  <c r="T146"/>
  <c r="P146"/>
  <c r="BI142"/>
  <c r="BH142"/>
  <c r="BG142"/>
  <c r="BF142"/>
  <c r="X142"/>
  <c r="V142"/>
  <c r="T142"/>
  <c r="P142"/>
  <c r="BI139"/>
  <c r="BH139"/>
  <c r="BG139"/>
  <c r="BF139"/>
  <c r="X139"/>
  <c r="V139"/>
  <c r="T139"/>
  <c r="P139"/>
  <c r="BI135"/>
  <c r="BH135"/>
  <c r="BG135"/>
  <c r="BF135"/>
  <c r="X135"/>
  <c r="V135"/>
  <c r="T135"/>
  <c r="P135"/>
  <c r="BI132"/>
  <c r="BH132"/>
  <c r="BG132"/>
  <c r="BF132"/>
  <c r="X132"/>
  <c r="V132"/>
  <c r="T132"/>
  <c r="P132"/>
  <c r="F123"/>
  <c r="E121"/>
  <c r="F89"/>
  <c r="E87"/>
  <c r="J24"/>
  <c r="E24"/>
  <c r="J92"/>
  <c r="J23"/>
  <c r="J21"/>
  <c r="E21"/>
  <c r="J125"/>
  <c r="J20"/>
  <c r="J18"/>
  <c r="E18"/>
  <c r="F126"/>
  <c r="J17"/>
  <c r="J15"/>
  <c r="E15"/>
  <c r="F125"/>
  <c r="J14"/>
  <c r="J12"/>
  <c r="J123"/>
  <c r="E7"/>
  <c r="E119"/>
  <c i="1" r="L90"/>
  <c r="AM90"/>
  <c r="AM89"/>
  <c r="L89"/>
  <c r="AM87"/>
  <c r="L87"/>
  <c r="L85"/>
  <c r="L84"/>
  <c i="2" r="K36"/>
  <c r="R418"/>
  <c r="R348"/>
  <c r="R333"/>
  <c r="Q259"/>
  <c r="Q206"/>
  <c r="Q142"/>
  <c r="Q236"/>
  <c r="Q181"/>
  <c r="R139"/>
  <c r="BK333"/>
  <c r="BK364"/>
  <c r="BK190"/>
  <c r="K345"/>
  <c r="BE345"/>
  <c r="BK362"/>
  <c r="BK367"/>
  <c r="BK318"/>
  <c r="K351"/>
  <c r="BE351"/>
  <c r="K227"/>
  <c r="BE227"/>
  <c r="K256"/>
  <c r="BE256"/>
  <c r="BK135"/>
  <c r="Q370"/>
  <c r="Q321"/>
  <c r="R261"/>
  <c r="R201"/>
  <c r="Q171"/>
  <c r="R321"/>
  <c r="R364"/>
  <c r="R345"/>
  <c r="R278"/>
  <c r="Q208"/>
  <c r="R154"/>
  <c r="Q243"/>
  <c r="R174"/>
  <c r="BK441"/>
  <c r="K359"/>
  <c r="BE359"/>
  <c r="K261"/>
  <c r="BE261"/>
  <c r="BK427"/>
  <c r="K239"/>
  <c r="BE239"/>
  <c r="BK354"/>
  <c r="K142"/>
  <c r="BE142"/>
  <c r="K245"/>
  <c r="BE245"/>
  <c r="K231"/>
  <c r="BE231"/>
  <c r="BK203"/>
  <c r="BK254"/>
  <c r="K243"/>
  <c r="BE243"/>
  <c r="K206"/>
  <c r="BE206"/>
  <c i="1" r="AU94"/>
  <c i="2" r="R402"/>
  <c r="R396"/>
  <c r="Q390"/>
  <c r="Q372"/>
  <c r="Q342"/>
  <c r="R287"/>
  <c r="R248"/>
  <c r="Q211"/>
  <c r="R160"/>
  <c r="R324"/>
  <c r="R275"/>
  <c r="Q348"/>
  <c r="R330"/>
  <c r="BK272"/>
  <c r="R190"/>
  <c r="R146"/>
  <c r="Q437"/>
  <c r="Q213"/>
  <c r="Q149"/>
  <c r="BK434"/>
  <c r="K281"/>
  <c r="BE281"/>
  <c r="BK321"/>
  <c r="BK171"/>
  <c r="BK315"/>
  <c r="BK437"/>
  <c r="K208"/>
  <c r="BE208"/>
  <c r="BK393"/>
  <c r="BK193"/>
  <c r="BK139"/>
  <c r="BK166"/>
  <c r="R384"/>
  <c r="R372"/>
  <c r="Q333"/>
  <c r="Q284"/>
  <c r="R239"/>
  <c r="Q199"/>
  <c r="Q157"/>
  <c r="R295"/>
  <c r="R354"/>
  <c r="R339"/>
  <c r="Q304"/>
  <c r="R216"/>
  <c r="R157"/>
  <c r="K272"/>
  <c r="R211"/>
  <c r="K146"/>
  <c r="BK411"/>
  <c r="K211"/>
  <c r="BE211"/>
  <c r="BK396"/>
  <c r="K301"/>
  <c r="BE301"/>
  <c r="BK424"/>
  <c r="K216"/>
  <c r="BE216"/>
  <c r="BK324"/>
  <c r="BK408"/>
  <c r="BK221"/>
  <c r="BK160"/>
  <c r="BK251"/>
  <c r="BK284"/>
  <c r="K157"/>
  <c r="BE157"/>
  <c r="Q441"/>
  <c r="R427"/>
  <c r="R421"/>
  <c r="Q411"/>
  <c r="Q298"/>
  <c r="R281"/>
  <c r="R254"/>
  <c r="Q241"/>
  <c r="R208"/>
  <c r="R181"/>
  <c r="Q154"/>
  <c r="Q408"/>
  <c r="Q402"/>
  <c r="R390"/>
  <c r="Q378"/>
  <c r="Q364"/>
  <c r="R318"/>
  <c r="Q275"/>
  <c r="R234"/>
  <c r="R179"/>
  <c r="Q139"/>
  <c r="R301"/>
  <c r="Q362"/>
  <c r="Q306"/>
  <c r="Q234"/>
  <c r="R187"/>
  <c r="F36"/>
  <c r="BK342"/>
  <c r="K197"/>
  <c r="BE197"/>
  <c r="BK378"/>
  <c r="K199"/>
  <c r="BE199"/>
  <c r="BK418"/>
  <c r="K289"/>
  <c r="BE289"/>
  <c r="K132"/>
  <c r="BE132"/>
  <c r="BK149"/>
  <c r="BK327"/>
  <c r="K264"/>
  <c r="BE264"/>
  <c r="BK370"/>
  <c r="BK176"/>
  <c r="R430"/>
  <c r="Q424"/>
  <c r="Q413"/>
  <c r="Q309"/>
  <c r="Q295"/>
  <c r="Q269"/>
  <c r="R243"/>
  <c r="Q231"/>
  <c r="R206"/>
  <c r="Q176"/>
  <c r="R411"/>
  <c r="R399"/>
  <c r="Q393"/>
  <c r="Q381"/>
  <c r="Q359"/>
  <c r="R312"/>
  <c r="R256"/>
  <c r="Q224"/>
  <c r="R193"/>
  <c r="R408"/>
  <c r="R269"/>
  <c r="R356"/>
  <c r="R342"/>
  <c r="R289"/>
  <c r="R224"/>
  <c r="Q163"/>
  <c r="Q256"/>
  <c r="Q203"/>
  <c r="R135"/>
  <c r="K309"/>
  <c r="BE309"/>
  <c r="K339"/>
  <c r="BE339"/>
  <c r="BK146"/>
  <c r="BK269"/>
  <c r="BK405"/>
  <c r="BK181"/>
  <c r="BK154"/>
  <c r="BK236"/>
  <c r="K298"/>
  <c r="BE298"/>
  <c r="BK184"/>
  <c r="Q434"/>
  <c r="Q427"/>
  <c r="Q421"/>
  <c r="Q315"/>
  <c r="Q292"/>
  <c r="R266"/>
  <c r="R251"/>
  <c r="Q218"/>
  <c r="Q201"/>
  <c r="R171"/>
  <c r="R434"/>
  <c r="R405"/>
  <c r="Q396"/>
  <c r="R378"/>
  <c r="Q351"/>
  <c r="R315"/>
  <c r="R245"/>
  <c r="R199"/>
  <c r="R149"/>
  <c r="Q312"/>
  <c r="Q266"/>
  <c r="Q354"/>
  <c r="Q324"/>
  <c r="Q251"/>
  <c r="Q174"/>
  <c r="R437"/>
  <c r="Q221"/>
  <c r="R142"/>
  <c r="BK375"/>
  <c r="K444"/>
  <c r="BE444"/>
  <c r="K356"/>
  <c r="BE356"/>
  <c r="BK430"/>
  <c r="BK372"/>
  <c r="K179"/>
  <c r="BE179"/>
  <c r="K287"/>
  <c r="BE287"/>
  <c r="K275"/>
  <c r="BE275"/>
  <c r="BK259"/>
  <c r="K330"/>
  <c r="BE330"/>
  <c r="BK201"/>
  <c r="K213"/>
  <c r="BE213"/>
  <c r="Q384"/>
  <c r="R370"/>
  <c r="Q327"/>
  <c r="Q272"/>
  <c r="Q216"/>
  <c r="R163"/>
  <c r="F39"/>
  <c r="BK348"/>
  <c r="R387"/>
  <c r="R351"/>
  <c r="R292"/>
  <c r="R241"/>
  <c r="R197"/>
  <c r="Q135"/>
  <c r="R284"/>
  <c r="R362"/>
  <c r="Q345"/>
  <c r="BK261"/>
  <c r="Q184"/>
  <c r="Q261"/>
  <c r="Q160"/>
  <c r="BK390"/>
  <c r="BK295"/>
  <c r="K413"/>
  <c r="BE413"/>
  <c r="BK312"/>
  <c r="BK384"/>
  <c r="BK224"/>
  <c r="BK399"/>
  <c r="BK218"/>
  <c r="BK278"/>
  <c r="K174"/>
  <c r="BE174"/>
  <c r="BK306"/>
  <c r="BK304"/>
  <c r="R381"/>
  <c r="R367"/>
  <c r="Q330"/>
  <c r="R259"/>
  <c r="R227"/>
  <c r="Q187"/>
  <c r="Q132"/>
  <c r="R304"/>
  <c r="R359"/>
  <c r="Q336"/>
  <c r="Q264"/>
  <c r="Q197"/>
  <c r="F38"/>
  <c r="Q375"/>
  <c r="Q339"/>
  <c r="Q281"/>
  <c r="R236"/>
  <c r="Q190"/>
  <c r="Q146"/>
  <c r="R327"/>
  <c r="Q278"/>
  <c r="Q356"/>
  <c r="R309"/>
  <c r="Q245"/>
  <c r="R203"/>
  <c r="Q166"/>
  <c r="R444"/>
  <c r="R218"/>
  <c r="F37"/>
  <c r="R441"/>
  <c r="Q430"/>
  <c r="R424"/>
  <c r="Q418"/>
  <c r="Q318"/>
  <c r="Q301"/>
  <c r="Q289"/>
  <c r="R272"/>
  <c r="R264"/>
  <c r="Q248"/>
  <c r="R231"/>
  <c r="R213"/>
  <c r="R184"/>
  <c r="R166"/>
  <c r="R413"/>
  <c r="Q405"/>
  <c r="Q399"/>
  <c r="R393"/>
  <c r="Q387"/>
  <c r="R375"/>
  <c r="Q367"/>
  <c r="R298"/>
  <c r="Q254"/>
  <c r="R221"/>
  <c r="Q179"/>
  <c r="R306"/>
  <c r="Q444"/>
  <c r="R336"/>
  <c r="Q287"/>
  <c r="Q227"/>
  <c r="Q193"/>
  <c r="R132"/>
  <c r="Q239"/>
  <c r="R176"/>
  <c r="BK421"/>
  <c r="K266"/>
  <c r="BE266"/>
  <c r="BK402"/>
  <c r="BK234"/>
  <c r="BK387"/>
  <c r="K248"/>
  <c r="BE248"/>
  <c r="BK336"/>
  <c r="BK381"/>
  <c r="K241"/>
  <c r="BE241"/>
  <c r="K292"/>
  <c r="BE292"/>
  <c r="BK187"/>
  <c r="BK163"/>
  <c l="1" r="T153"/>
  <c r="T230"/>
  <c r="X230"/>
  <c r="X153"/>
  <c r="Q230"/>
  <c r="I104"/>
  <c r="R131"/>
  <c r="V230"/>
  <c r="BK417"/>
  <c r="K417"/>
  <c r="K107"/>
  <c r="Q131"/>
  <c r="V170"/>
  <c r="V169"/>
  <c r="Q196"/>
  <c r="I103"/>
  <c r="X374"/>
  <c r="T433"/>
  <c r="V153"/>
  <c r="Q170"/>
  <c r="Q169"/>
  <c r="I100"/>
  <c r="T196"/>
  <c r="Q417"/>
  <c r="I107"/>
  <c r="Q433"/>
  <c r="I108"/>
  <c r="X131"/>
  <c r="X130"/>
  <c r="T170"/>
  <c r="T169"/>
  <c r="X196"/>
  <c r="X195"/>
  <c r="V374"/>
  <c r="V417"/>
  <c r="X433"/>
  <c r="T440"/>
  <c r="R374"/>
  <c r="J105"/>
  <c r="V433"/>
  <c r="V440"/>
  <c r="V131"/>
  <c r="V130"/>
  <c r="R170"/>
  <c r="R169"/>
  <c r="J100"/>
  <c r="V196"/>
  <c r="Q374"/>
  <c r="I105"/>
  <c r="T417"/>
  <c r="T416"/>
  <c r="BK433"/>
  <c r="K433"/>
  <c r="K108"/>
  <c r="X440"/>
  <c r="T131"/>
  <c r="T130"/>
  <c r="R153"/>
  <c r="J99"/>
  <c r="X170"/>
  <c r="X169"/>
  <c r="R196"/>
  <c r="J103"/>
  <c r="T374"/>
  <c r="R417"/>
  <c r="Q440"/>
  <c r="I109"/>
  <c r="Q153"/>
  <c r="I99"/>
  <c r="R230"/>
  <c r="J104"/>
  <c r="X417"/>
  <c r="X416"/>
  <c r="R433"/>
  <c r="J108"/>
  <c r="R440"/>
  <c r="J109"/>
  <c r="J91"/>
  <c r="BE146"/>
  <c r="BE272"/>
  <c i="1" r="BE95"/>
  <c i="2" r="E85"/>
  <c r="J89"/>
  <c r="J126"/>
  <c i="1" r="BC95"/>
  <c r="BF95"/>
  <c i="2" r="F92"/>
  <c r="F91"/>
  <c i="1" r="AY95"/>
  <c r="BD95"/>
  <c i="2" r="K176"/>
  <c r="BE176"/>
  <c r="K306"/>
  <c r="BE306"/>
  <c r="BK444"/>
  <c r="BK440"/>
  <c r="K440"/>
  <c r="K109"/>
  <c r="K304"/>
  <c r="BE304"/>
  <c r="K396"/>
  <c r="BE396"/>
  <c r="K193"/>
  <c r="BE193"/>
  <c r="K149"/>
  <c r="BE149"/>
  <c r="K408"/>
  <c r="BE408"/>
  <c r="BK292"/>
  <c r="K441"/>
  <c r="BE441"/>
  <c r="BK339"/>
  <c r="BK256"/>
  <c r="K430"/>
  <c r="BE430"/>
  <c i="1" r="BC94"/>
  <c r="W30"/>
  <c i="2" r="K399"/>
  <c r="BE399"/>
  <c r="K201"/>
  <c r="BE201"/>
  <c r="K336"/>
  <c r="BE336"/>
  <c r="BK208"/>
  <c r="K251"/>
  <c r="BE251"/>
  <c r="K135"/>
  <c r="BE135"/>
  <c r="K278"/>
  <c r="BE278"/>
  <c r="BK206"/>
  <c r="BK413"/>
  <c r="BK374"/>
  <c r="K374"/>
  <c r="K105"/>
  <c r="K324"/>
  <c r="BE324"/>
  <c r="BK227"/>
  <c r="K312"/>
  <c r="BE312"/>
  <c r="K390"/>
  <c r="BE390"/>
  <c r="K367"/>
  <c r="BE367"/>
  <c r="K364"/>
  <c r="BE364"/>
  <c r="BK309"/>
  <c r="K421"/>
  <c r="BE421"/>
  <c i="1" r="BD94"/>
  <c r="W31"/>
  <c i="2" r="K139"/>
  <c r="BE139"/>
  <c r="K224"/>
  <c r="BE224"/>
  <c r="K166"/>
  <c r="BE166"/>
  <c i="1" r="BF94"/>
  <c r="W33"/>
  <c i="2" r="BK231"/>
  <c r="K381"/>
  <c r="BE381"/>
  <c r="BK211"/>
  <c r="K384"/>
  <c r="BE384"/>
  <c r="BK174"/>
  <c r="K284"/>
  <c r="BE284"/>
  <c r="BK266"/>
  <c r="K190"/>
  <c r="BE190"/>
  <c r="BK281"/>
  <c r="K405"/>
  <c r="BE405"/>
  <c r="K427"/>
  <c r="BE427"/>
  <c r="BK275"/>
  <c r="BK298"/>
  <c r="K163"/>
  <c r="BE163"/>
  <c r="BK142"/>
  <c r="BK179"/>
  <c r="BK170"/>
  <c r="BK169"/>
  <c r="K169"/>
  <c r="K100"/>
  <c r="BK359"/>
  <c r="K437"/>
  <c r="BE437"/>
  <c r="BK245"/>
  <c r="K375"/>
  <c r="BE375"/>
  <c r="K254"/>
  <c r="BE254"/>
  <c r="K362"/>
  <c r="BE362"/>
  <c r="K160"/>
  <c r="BE160"/>
  <c r="K348"/>
  <c r="BE348"/>
  <c r="K171"/>
  <c r="BE171"/>
  <c r="K184"/>
  <c r="BE184"/>
  <c r="K354"/>
  <c r="BE354"/>
  <c r="K424"/>
  <c r="BE424"/>
  <c r="K434"/>
  <c r="BE434"/>
  <c r="BK330"/>
  <c r="K221"/>
  <c r="BE221"/>
  <c r="K259"/>
  <c r="BE259"/>
  <c r="K218"/>
  <c r="BE218"/>
  <c r="BK356"/>
  <c r="K295"/>
  <c r="BE295"/>
  <c r="BK239"/>
  <c r="K327"/>
  <c r="BE327"/>
  <c r="K370"/>
  <c r="BE370"/>
  <c r="BK216"/>
  <c r="K342"/>
  <c r="BE342"/>
  <c r="K181"/>
  <c r="BE181"/>
  <c r="BK289"/>
  <c r="BK248"/>
  <c r="K234"/>
  <c r="BE234"/>
  <c r="K269"/>
  <c r="BE269"/>
  <c r="BK243"/>
  <c r="BK241"/>
  <c r="K333"/>
  <c r="BE333"/>
  <c r="K187"/>
  <c r="BE187"/>
  <c r="K378"/>
  <c r="BE378"/>
  <c r="K315"/>
  <c r="BE315"/>
  <c r="K393"/>
  <c r="BE393"/>
  <c r="K321"/>
  <c r="BE321"/>
  <c r="K372"/>
  <c r="BE372"/>
  <c r="K154"/>
  <c r="BE154"/>
  <c r="K236"/>
  <c r="BE236"/>
  <c r="K402"/>
  <c r="BE402"/>
  <c r="K203"/>
  <c r="BE203"/>
  <c r="BK287"/>
  <c r="BK197"/>
  <c r="BK264"/>
  <c r="BK213"/>
  <c r="K318"/>
  <c r="BE318"/>
  <c i="1" r="BE94"/>
  <c r="W32"/>
  <c i="2" r="K418"/>
  <c r="BE418"/>
  <c r="BK199"/>
  <c r="BK157"/>
  <c r="BK345"/>
  <c r="K411"/>
  <c r="BE411"/>
  <c r="BK132"/>
  <c r="BK351"/>
  <c r="BK301"/>
  <c r="K387"/>
  <c r="BE387"/>
  <c l="1" r="T195"/>
  <c r="T129"/>
  <c i="1" r="AW95"/>
  <c i="2" r="V195"/>
  <c r="R416"/>
  <c r="J106"/>
  <c r="X129"/>
  <c r="Q130"/>
  <c r="I97"/>
  <c r="V416"/>
  <c r="V129"/>
  <c r="R130"/>
  <c r="J97"/>
  <c r="BK153"/>
  <c r="K153"/>
  <c r="K99"/>
  <c r="J98"/>
  <c r="I98"/>
  <c r="J101"/>
  <c r="I101"/>
  <c r="J107"/>
  <c r="K170"/>
  <c r="K101"/>
  <c r="R195"/>
  <c r="J102"/>
  <c r="BK416"/>
  <c r="K416"/>
  <c r="K106"/>
  <c r="Q416"/>
  <c r="I106"/>
  <c r="Q195"/>
  <c r="I102"/>
  <c r="BK196"/>
  <c r="K196"/>
  <c r="K103"/>
  <c r="BK230"/>
  <c r="K230"/>
  <c r="K104"/>
  <c r="BK131"/>
  <c r="K131"/>
  <c r="K98"/>
  <c i="1" r="AZ94"/>
  <c r="AY94"/>
  <c r="AK30"/>
  <c i="2" r="K35"/>
  <c i="1" r="AX95"/>
  <c r="AV95"/>
  <c r="BA94"/>
  <c i="2" r="F35"/>
  <c i="1" r="BB95"/>
  <c r="BB94"/>
  <c r="W29"/>
  <c r="AW94"/>
  <c i="2" l="1" r="R129"/>
  <c r="J96"/>
  <c r="K31"/>
  <c i="1" r="AT95"/>
  <c i="2" r="Q129"/>
  <c r="I96"/>
  <c r="K30"/>
  <c i="1" r="AS95"/>
  <c i="2" r="BK130"/>
  <c r="BK195"/>
  <c r="K195"/>
  <c r="K102"/>
  <c i="1" r="AT94"/>
  <c r="AS94"/>
  <c r="AX94"/>
  <c r="AK29"/>
  <c i="2" l="1" r="BK129"/>
  <c r="K129"/>
  <c r="K96"/>
  <c r="K130"/>
  <c r="K97"/>
  <c i="1" r="AV94"/>
  <c i="2" l="1" r="K32"/>
  <c i="1" r="AG95"/>
  <c r="AG94"/>
  <c r="AK26"/>
  <c i="2" l="1" r="K41"/>
  <c i="1" r="AN95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<sst xmlns="http://schemas.openxmlformats.org/spreadsheetml/2006/main">
  <si>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</si>
  <si>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</si>
  <si>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</si>
  <si>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</si>
  <si>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</si>
  <si>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{e6c698cf-06d2-450d-8210-3efb094480fc}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</si>
  <si>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</si>
  <si>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</si>
  <si>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</si>
  <si>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</si>
  <si>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</si>
  <si>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</si>
  <si>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</si>
  <si>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</si>
  <si>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</si>
  <si>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--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</si>
  <si>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</si>
  <si>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</si>
  <si>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Magistrála - Rekonstrukce veřejného prostoru s modrozelnými prvky - I. etapa</t>
  </si>
  <si>
    <t>KSO:</t>
  </si>
  <si>
    <t>CC-CZ:</t>
  </si>
  <si>
    <t>Místo:</t>
  </si>
  <si>
    <t>Žďár nad Sázavou</t>
  </si>
  <si>
    <t>Datum:</t>
  </si>
  <si>
    <t>29. 5. 2024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</si>
  <si>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</si>
  <si>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</si>
  <si>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</si>
  <si>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</si>
  <si>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</si>
  <si>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</si>
  <si>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</si>
  <si>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</si>
  <si>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</si>
  <si>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</si>
  <si>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</si>
  <si>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</si>
  <si>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</si>
  <si>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</si>
  <si>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</si>
  <si>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</si>
  <si>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</si>
  <si>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</si>
  <si>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</si>
  <si>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</si>
  <si>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</si>
  <si>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</si>
  <si>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</si>
  <si>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</si>
  <si>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</si>
  <si>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</si>
  <si>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</si>
  <si>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</si>
  <si>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</si>
  <si>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</si>
  <si>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</si>
  <si>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</si>
  <si>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</si>
  <si>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</si>
  <si>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</si>
  <si>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</si>
  <si>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</si>
  <si>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</si>
  <si>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</si>
  <si>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</si>
  <si>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</si>
  <si>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</si>
  <si>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</si>
  <si>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</si>
  <si>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</si>
  <si>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</si>
  <si>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</si>
  <si>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</si>
  <si>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</si>
  <si>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</si>
  <si>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</si>
  <si>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</si>
  <si>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</si>
  <si>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</si>
  <si>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</si>
  <si>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</si>
  <si>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SO402</t>
  </si>
  <si>
    <t>Světelné signalizační zařízení SSZ K2 Dolní - Žižkova</t>
  </si>
  <si>
    <t>STA</t>
  </si>
  <si>
    <t>1</t>
  </si>
  <si>
    <t>{a5a7abc0-5c24-420d-b76e-fce1bc4b06a1}</t>
  </si>
  <si>
    <t>2</t>
  </si>
  <si>
    <t>KRYCÍ LIST SOUPISU PRACÍ</t>
  </si>
  <si>
    <t>Objekt:</t>
  </si>
  <si>
    <t>SO402 - Světelné signalizační zařízení SSZ K2 Dolní - Žižkova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</si>
  <si>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</si>
  <si>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</si>
  <si>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</si>
  <si>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</si>
  <si>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</si>
  <si>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</si>
  <si>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</si>
  <si>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</si>
  <si>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</si>
  <si>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</si>
  <si>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</si>
  <si>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</si>
  <si>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</si>
  <si>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</si>
  <si>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</si>
  <si>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</si>
  <si>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</si>
  <si>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</si>
  <si>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</si>
  <si>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</si>
  <si>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</si>
  <si>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</si>
  <si>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</si>
  <si>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</si>
  <si>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</si>
  <si>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</si>
  <si>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</si>
  <si>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</si>
  <si>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</si>
  <si>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</si>
  <si>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</si>
  <si>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</si>
  <si>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</si>
  <si>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</si>
  <si>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</si>
  <si>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</si>
  <si>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</si>
  <si>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</si>
  <si>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</si>
  <si>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</si>
  <si>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</si>
  <si>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</si>
  <si>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</si>
  <si>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</si>
  <si>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31</t>
  </si>
  <si>
    <t>K</t>
  </si>
  <si>
    <t>914111112</t>
  </si>
  <si>
    <t>Montáž svislé dopravní značky do velikosti 1 m2 páskováním na sloup</t>
  </si>
  <si>
    <t>kus</t>
  </si>
  <si>
    <t>4</t>
  </si>
  <si>
    <t>-329176224</t>
  </si>
  <si>
    <t>PP</t>
  </si>
  <si>
    <t>Montáž svislé dopravní značky základní velikosti do 1 m2 páskováním na sloupy</t>
  </si>
  <si>
    <t>Online PSC</t>
  </si>
  <si>
    <t>https://podminky.urs.cz/item/CS_URS_2023_02/914111112</t>
  </si>
  <si>
    <t>114</t>
  </si>
  <si>
    <t>915131112</t>
  </si>
  <si>
    <t>Vodorovné dopravní značení přechody pro chodce, šipky, symboly retroreflexní bílá barva</t>
  </si>
  <si>
    <t>m2</t>
  </si>
  <si>
    <t>989545465</t>
  </si>
  <si>
    <t xml:space="preserve">Vodorovné dopravní značení stříkané barvou  přechody pro chodce, šipky, symboly bílé retroreflexní</t>
  </si>
  <si>
    <t>https://podminky.urs.cz/item/CS_URS_2021_01/915131112</t>
  </si>
  <si>
    <t>P</t>
  </si>
  <si>
    <t xml:space="preserve">Poznámka k položce:_x000d_
SO101, výkres D.1.1.2 Situace stavby - odměřeno v AutoCadu_x000d_
Nátěr VDZ bude proveden 2x _x000d_
V5:  6,72x2=13,445m2_x000d_
V7: 12,075x2=24,15m2_x000d_
celkem: 24,15+13,44=37,59m2</t>
  </si>
  <si>
    <t>117</t>
  </si>
  <si>
    <t>915231112</t>
  </si>
  <si>
    <t>Vodorovné dopravní značení přechody pro chodce, šipky, symboly retroreflexní bílý plast</t>
  </si>
  <si>
    <t>1521234221</t>
  </si>
  <si>
    <t>Vodorovné dopravní značení stříkaným plastem přechody pro chodce, šipky, symboly nápisy bílé retroreflexní</t>
  </si>
  <si>
    <t>https://podminky.urs.cz/item/CS_URS_2024_01/915231112</t>
  </si>
  <si>
    <t>115</t>
  </si>
  <si>
    <t>915621111</t>
  </si>
  <si>
    <t>Předznačení vodorovného plošného značení</t>
  </si>
  <si>
    <t>1043291211</t>
  </si>
  <si>
    <t xml:space="preserve">Předznačení pro vodorovné značení  stříkané barvou nebo prováděné z nátěrových hmot plošné šipky, symboly, nápisy</t>
  </si>
  <si>
    <t>https://podminky.urs.cz/item/CS_URS_2021_01/915621111</t>
  </si>
  <si>
    <t xml:space="preserve">Poznámka k položce:_x000d_
SO101, výkres D.1.1.2 Situace stavby - odměřeno v AutoCadu_x000d_
</t>
  </si>
  <si>
    <t>30</t>
  </si>
  <si>
    <t>966006211</t>
  </si>
  <si>
    <t>Odstranění svislých dopravních značek ze sloupů, sloupků nebo konzol</t>
  </si>
  <si>
    <t>-1191864859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</si>
  <si>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</si>
  <si>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https://podminky.urs.cz/item/CS_URS_2023_02/966006211</t>
  </si>
  <si>
    <t>116</t>
  </si>
  <si>
    <t>966007123</t>
  </si>
  <si>
    <t>Odstranění vodorovného značení frézováním plastu z plochy</t>
  </si>
  <si>
    <t>1233934614</t>
  </si>
  <si>
    <t xml:space="preserve">Odstranění vodorovného dopravního značení frézováním  značeného plastem plošného</t>
  </si>
  <si>
    <t>https://podminky.urs.cz/item/CS_URS_2021_01/966007123</t>
  </si>
  <si>
    <t>997</t>
  </si>
  <si>
    <t>Přesun sutě</t>
  </si>
  <si>
    <t>99</t>
  </si>
  <si>
    <t>997221561</t>
  </si>
  <si>
    <t>Vodorovná doprava suti z kusových materiálů do 1 km</t>
  </si>
  <si>
    <t>t</t>
  </si>
  <si>
    <t>322244655</t>
  </si>
  <si>
    <t>Vodorovná doprava suti bez naložení, ale se složením a s hrubým urovnáním z kusových materiálů, na vzdálenost do 1 km</t>
  </si>
  <si>
    <t>https://podminky.urs.cz/item/CS_URS_2023_02/997221561</t>
  </si>
  <si>
    <t>100</t>
  </si>
  <si>
    <t>997221569</t>
  </si>
  <si>
    <t>Příplatek ZKD 1 km u vodorovné dopravy suti z kusových materiálů</t>
  </si>
  <si>
    <t>-330742657</t>
  </si>
  <si>
    <t>Vodorovná doprava suti bez naložení, ale se složením a s hrubým urovnáním Příplatek k ceně za každý další i započatý 1 km přes 1 km</t>
  </si>
  <si>
    <t>https://podminky.urs.cz/item/CS_URS_2023_02/997221569</t>
  </si>
  <si>
    <t>101</t>
  </si>
  <si>
    <t>997221611</t>
  </si>
  <si>
    <t>Nakládání suti na dopravní prostředky pro vodorovnou dopravu</t>
  </si>
  <si>
    <t>-331140396</t>
  </si>
  <si>
    <t>Nakládání na dopravní prostředky pro vodorovnou dopravu suti</t>
  </si>
  <si>
    <t>https://podminky.urs.cz/item/CS_URS_2023_02/997221611</t>
  </si>
  <si>
    <t>102</t>
  </si>
  <si>
    <t>997221861</t>
  </si>
  <si>
    <t>Poplatek za uložení na recyklační skládce (skládkovné) stavebního odpadu z prostého betonu pod kódem 17 01 01</t>
  </si>
  <si>
    <t>-230011361</t>
  </si>
  <si>
    <t>Poplatek za uložení stavebního odpadu na recyklační skládce (skládkovné) z prostého betonu zatříděného do Katalogu odpadů pod kódem 17 01 01</t>
  </si>
  <si>
    <t>https://podminky.urs.cz/item/CS_URS_2023_02/997221861</t>
  </si>
  <si>
    <t>104</t>
  </si>
  <si>
    <t>997221873</t>
  </si>
  <si>
    <t>Poplatek za uložení na recyklační skládce (skládkovné) stavebního odpadu zeminy a kamení zatříděného do Katalogu odpadů pod kódem 17 05 04</t>
  </si>
  <si>
    <t>-826326550</t>
  </si>
  <si>
    <t>Poplatek za uložení stavebního odpadu na recyklační skládce (skládkovné) zeminy a kamení zatříděného do Katalogu odpadů pod kódem 17 05 04</t>
  </si>
  <si>
    <t>https://podminky.urs.cz/item/CS_URS_2023_02/997221873</t>
  </si>
  <si>
    <t>PSV</t>
  </si>
  <si>
    <t>Práce a dodávky PSV</t>
  </si>
  <si>
    <t>741</t>
  </si>
  <si>
    <t>Elektroinstalace - silnoproud</t>
  </si>
  <si>
    <t>32</t>
  </si>
  <si>
    <t>210293011</t>
  </si>
  <si>
    <t>Nátěry svodových vodičů včetně podpěr a svorek hromosvodů</t>
  </si>
  <si>
    <t>m</t>
  </si>
  <si>
    <t>64</t>
  </si>
  <si>
    <t>1066368358</t>
  </si>
  <si>
    <t>Údržba hromosvodů nátěry částí hromosvodných zařízení (odrezivění, očistění, základní a vrchní nátěr) svodových vodičů včetně podpěr a svorek</t>
  </si>
  <si>
    <t>https://podminky.urs.cz/item/CS_URS_2023_02/210293011</t>
  </si>
  <si>
    <t>33</t>
  </si>
  <si>
    <t>M</t>
  </si>
  <si>
    <t>34343204.R</t>
  </si>
  <si>
    <t>trubka smršťovací silnostěnná s lepidlem HDT-A 38/12 žlutozelené barvy</t>
  </si>
  <si>
    <t>256</t>
  </si>
  <si>
    <t>302070147</t>
  </si>
  <si>
    <t>34</t>
  </si>
  <si>
    <t>220111741</t>
  </si>
  <si>
    <t>Montáž svorky rozpojovací zkušební</t>
  </si>
  <si>
    <t>-2031011987</t>
  </si>
  <si>
    <t>Montáž svorky rozpojovací včetně montáže skříňky pro svorku, úpravy zemniče pro připojení svorky, očíslování zemniče zkušební</t>
  </si>
  <si>
    <t>https://podminky.urs.cz/item/CS_URS_2023_02/220111741</t>
  </si>
  <si>
    <t>35</t>
  </si>
  <si>
    <t>35441925.R</t>
  </si>
  <si>
    <t>svorka zkušební pro pásek 30x4mm, FeZn</t>
  </si>
  <si>
    <t>-1890422757</t>
  </si>
  <si>
    <t>svorka zkušební propásek 30x4mm, FeZn</t>
  </si>
  <si>
    <t>36</t>
  </si>
  <si>
    <t>741410001</t>
  </si>
  <si>
    <t>Montáž vodič uzemňovací pásek D do 120 mm2 na povrchu</t>
  </si>
  <si>
    <t>16</t>
  </si>
  <si>
    <t>317913777</t>
  </si>
  <si>
    <t>Montáž uzemňovacího vedení s upevněním, propojením a připojením pomocí svorek na povrchu pásku průřezu do 120 mm2</t>
  </si>
  <si>
    <t>https://podminky.urs.cz/item/CS_URS_2023_02/741410001</t>
  </si>
  <si>
    <t>37</t>
  </si>
  <si>
    <t>741410021</t>
  </si>
  <si>
    <t>Montáž vodič uzemňovací pásek průřezu do 120 mm2 v městské zástavbě v zemi</t>
  </si>
  <si>
    <t>-1798346898</t>
  </si>
  <si>
    <t>Montáž uzemňovacího vedení s upevněním, propojením a připojením pomocí svorek v zemi s izolací spojů pásku průřezu do 120 mm2 v městské zástavbě</t>
  </si>
  <si>
    <t>https://podminky.urs.cz/item/CS_URS_2023_02/741410021</t>
  </si>
  <si>
    <t>38</t>
  </si>
  <si>
    <t>35442062</t>
  </si>
  <si>
    <t>pás zemnící 30x4mm FeZn</t>
  </si>
  <si>
    <t>kg</t>
  </si>
  <si>
    <t>871589209</t>
  </si>
  <si>
    <t xml:space="preserve">Poznámka k položce:_x000d_
_x000d_
</t>
  </si>
  <si>
    <t>41</t>
  </si>
  <si>
    <t>741420021</t>
  </si>
  <si>
    <t>Montáž svorka hromosvodná se 2 šrouby</t>
  </si>
  <si>
    <t>-1992931152</t>
  </si>
  <si>
    <t>Montáž hromosvodného vedení svorek se 2 šrouby</t>
  </si>
  <si>
    <t>https://podminky.urs.cz/item/CS_URS_2023_02/741420021</t>
  </si>
  <si>
    <t>42</t>
  </si>
  <si>
    <t>35441986</t>
  </si>
  <si>
    <t>svorka odbočovací a spojovací pro pásek 30x4mm, FeZn</t>
  </si>
  <si>
    <t>2133049300</t>
  </si>
  <si>
    <t>Práce a dodávky M</t>
  </si>
  <si>
    <t>3</t>
  </si>
  <si>
    <t>21-M</t>
  </si>
  <si>
    <t>Elektromontáže</t>
  </si>
  <si>
    <t>52</t>
  </si>
  <si>
    <t>210021059.R</t>
  </si>
  <si>
    <t xml:space="preserve">Montáž příchytek a  kovových pásku</t>
  </si>
  <si>
    <t>-1311388063</t>
  </si>
  <si>
    <t>53</t>
  </si>
  <si>
    <t>40445260</t>
  </si>
  <si>
    <t>páska upínací 12,7x0,75mm</t>
  </si>
  <si>
    <t>128</t>
  </si>
  <si>
    <t>344214295</t>
  </si>
  <si>
    <t>54</t>
  </si>
  <si>
    <t>40445261</t>
  </si>
  <si>
    <t>spona upínací 12,7mm</t>
  </si>
  <si>
    <t>100 kus</t>
  </si>
  <si>
    <t>1766298777</t>
  </si>
  <si>
    <t>47</t>
  </si>
  <si>
    <t>210800411</t>
  </si>
  <si>
    <t>Montáž vodiče Cu izolovaného plného nebo laněného s PVC pláštěm do 1 kV žíla 0,15 až 16 mm2 zataženého (např. CY, CHAH-V) bez ukončení</t>
  </si>
  <si>
    <t>-336010373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</si>
  <si>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</si>
  <si>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https://podminky.urs.cz/item/CS_URS_2023_02/210800411</t>
  </si>
  <si>
    <t>48</t>
  </si>
  <si>
    <t>34140826</t>
  </si>
  <si>
    <t>vodič propojovací jádro Cu plné izolace PVC 450/750V (H07V-U) 1x6mm2</t>
  </si>
  <si>
    <t>-1264189563</t>
  </si>
  <si>
    <t>49</t>
  </si>
  <si>
    <t>210812081</t>
  </si>
  <si>
    <t>Montáž kabelu Cu plného nebo laněného do 1 kV žíly 12x1,5 mm2 (např. CYKY) bez ukončení uloženého volně nebo v liště</t>
  </si>
  <si>
    <t>737021239</t>
  </si>
  <si>
    <t>Montáž izolovaných kabelů měděných do 1 kV bez ukončení plných nebo laněných kulatých (např. CYKY, CHKE-R) uložených volně nebo v liště počtu a průřezu žil 12x1,5 mm2</t>
  </si>
  <si>
    <t>https://podminky.urs.cz/item/CS_URS_2023_02/210812081</t>
  </si>
  <si>
    <t>55</t>
  </si>
  <si>
    <t>34111130</t>
  </si>
  <si>
    <t>kabel instalační jádro Cu plné izolace PVC plášť PVC 450/750V (CYKY) 12x1,5mm2</t>
  </si>
  <si>
    <t>-1214152801</t>
  </si>
  <si>
    <t>50</t>
  </si>
  <si>
    <t>210812121</t>
  </si>
  <si>
    <t>Montáž kabelu Cu plného nebo laněného do 1 kV žíly 37x1,5 mm2 (např. CYKY) bez ukončení uloženého volně nebo v liště</t>
  </si>
  <si>
    <t>-1572448453</t>
  </si>
  <si>
    <t>Montáž izolovaných kabelů měděných do 1 kV bez ukončení plných nebo laněných kulatých (např. CYKY, CHKE-R) uložených volně nebo v liště počtu a průřezu žil 37x1,5 mm2</t>
  </si>
  <si>
    <t>https://podminky.urs.cz/item/CS_URS_2023_02/210812121</t>
  </si>
  <si>
    <t>51</t>
  </si>
  <si>
    <t>34111165.R</t>
  </si>
  <si>
    <t>kabel instalační jádro Cu plné izolace PVC plášť PVC 450/750V (CYKY) 37x1,5mm2</t>
  </si>
  <si>
    <t>-543610856</t>
  </si>
  <si>
    <t>43</t>
  </si>
  <si>
    <t>218100096</t>
  </si>
  <si>
    <t>Odpojení vodičů ze svorkovnice průřezu žíly do 2,5 mm2</t>
  </si>
  <si>
    <t>96215181</t>
  </si>
  <si>
    <t>Odpojení vodičů izolovaných ze svorkovnice průřezu žíly do 2,5 mm2</t>
  </si>
  <si>
    <t>https://podminky.urs.cz/item/CS_URS_2023_02/218100096</t>
  </si>
  <si>
    <t>44</t>
  </si>
  <si>
    <t>218220452</t>
  </si>
  <si>
    <t>Demontáž doplňků hromosvodného vedení - ochranného pospojování pevně</t>
  </si>
  <si>
    <t>1513696317</t>
  </si>
  <si>
    <t>Demontáž hromosvodného vedení ochranných prvků a doplňků ochranného pospojování pevně</t>
  </si>
  <si>
    <t>https://podminky.urs.cz/item/CS_URS_2023_02/218220452</t>
  </si>
  <si>
    <t>45</t>
  </si>
  <si>
    <t>218812081</t>
  </si>
  <si>
    <t>Demontáž kabelů Cu plných nebo laněných kulatých do 1 kV žíly 12x1,5 mm2 (např. CYKY) bez odpojení vodičů uložených volně nebo v liště</t>
  </si>
  <si>
    <t>1900588100</t>
  </si>
  <si>
    <t>Demontáž izolovaných kabelů měděných do 1 kV bez odpojení vodičů plných nebo laněných kulatých (např. CYKY, CHKE-R) uložených volně nebo v liště počtu a průřezu žil 12x1,5 mm2</t>
  </si>
  <si>
    <t>https://podminky.urs.cz/item/CS_URS_2023_02/218812081</t>
  </si>
  <si>
    <t>46</t>
  </si>
  <si>
    <t>218812121</t>
  </si>
  <si>
    <t>Demontáž kabelů Cu plných nebo laněných kulatých do 1 kV žíly 37x1,5 mm2 (např. CYKY) bez odpojení vodičů uložených volně nebo v liště</t>
  </si>
  <si>
    <t>1361172090</t>
  </si>
  <si>
    <t>Demontáž izolovaných kabelů měděných do 1 kV bez odpojení vodičů plných nebo laněných kulatých (např. CYKY, CHKE-R) uložených volně nebo v liště počtu a průřezu žil 37x1,5 mm2</t>
  </si>
  <si>
    <t>https://podminky.urs.cz/item/CS_URS_2023_02/218812121</t>
  </si>
  <si>
    <t>22-M</t>
  </si>
  <si>
    <t>Montáže technologických zařízení pro dopravní stavby</t>
  </si>
  <si>
    <t>56</t>
  </si>
  <si>
    <t>220110346</t>
  </si>
  <si>
    <t>Montáž štítku kabelového průběžného</t>
  </si>
  <si>
    <t>-890907656</t>
  </si>
  <si>
    <t>Montáž kabelového štítku včetně vyražení znaku na štítek, připevnění na kabel, ovinutí štítku páskou pro označení konce kabelu</t>
  </si>
  <si>
    <t>https://podminky.urs.cz/item/CS_URS_2024_01/220110346</t>
  </si>
  <si>
    <t>57</t>
  </si>
  <si>
    <t>35442114</t>
  </si>
  <si>
    <t>štítek plastový - bez označení</t>
  </si>
  <si>
    <t>-544299153</t>
  </si>
  <si>
    <t>63</t>
  </si>
  <si>
    <t>220182021</t>
  </si>
  <si>
    <t>Uložení trubky HDPE do výkopu včetně fixace</t>
  </si>
  <si>
    <t>2115883578</t>
  </si>
  <si>
    <t>https://podminky.urs.cz/item/CS_URS_2024_01/220182021</t>
  </si>
  <si>
    <t>34571355</t>
  </si>
  <si>
    <t>trubka elektroinstalační ohebná dvouplášťová korugovaná (chránička) D 94/110mm, HDPE+LDPE</t>
  </si>
  <si>
    <t>854590882</t>
  </si>
  <si>
    <t>65</t>
  </si>
  <si>
    <t>34571351</t>
  </si>
  <si>
    <t>trubka elektroinstalační ohebná dvouplášťová korugovaná (chránička) D 41/50mm, HDPE+LDPE</t>
  </si>
  <si>
    <t>-248405939</t>
  </si>
  <si>
    <t>66</t>
  </si>
  <si>
    <t>R20103</t>
  </si>
  <si>
    <t>T kus 110/110/110</t>
  </si>
  <si>
    <t>666023145</t>
  </si>
  <si>
    <t>67</t>
  </si>
  <si>
    <t>59071005</t>
  </si>
  <si>
    <t>pěna pistolová PUR nízkoexpanzní celoroční</t>
  </si>
  <si>
    <t>litr</t>
  </si>
  <si>
    <t>603342554</t>
  </si>
  <si>
    <t>Poznámka k položce:_x000d_
D.2.1.1 Technická zpráva</t>
  </si>
  <si>
    <t>68</t>
  </si>
  <si>
    <t>220300533</t>
  </si>
  <si>
    <t>Ukončení vodiče na kabelu CMSM do 7 žil 1,50 mm2 na svorkovnici [WAGO]</t>
  </si>
  <si>
    <t>2048015888</t>
  </si>
  <si>
    <t>Ukončení vodiče na svorkovnici [WAGO] na kabelu CMSM do 7 žil 1,50 mm2</t>
  </si>
  <si>
    <t>https://podminky.urs.cz/item/CS_URS_2024_01/220300533</t>
  </si>
  <si>
    <t>59</t>
  </si>
  <si>
    <t>220300603</t>
  </si>
  <si>
    <t>Ukončení kabelu návěstního smršťovací záklopkou do 12x1/1,5</t>
  </si>
  <si>
    <t>1775705263</t>
  </si>
  <si>
    <t>Ukončení návěstních kabelů smršťovací záklopkou včetně odizolování, vyformování a zapojení vodičů na kabelech NCEY, NCYY do 12x1 nebo 1,5</t>
  </si>
  <si>
    <t>https://podminky.urs.cz/item/CS_URS_2024_01/220300603</t>
  </si>
  <si>
    <t>61</t>
  </si>
  <si>
    <t>34343201</t>
  </si>
  <si>
    <t>trubka smršťovací středněstěnná s lepidlem MDT-A 19/6</t>
  </si>
  <si>
    <t>-1347219666</t>
  </si>
  <si>
    <t>60</t>
  </si>
  <si>
    <t>220300606</t>
  </si>
  <si>
    <t>Ukončení kabelu návěstního smršťovací záklopkou do 37x1/1,5</t>
  </si>
  <si>
    <t>-1207023624</t>
  </si>
  <si>
    <t>Ukončení návěstních kabelů smršťovací záklopkou včetně odizolování, vyformování a zapojení vodičů na kabelech NCEY, NCYY do 37x1 nebo 1,5</t>
  </si>
  <si>
    <t>https://podminky.urs.cz/item/CS_URS_2024_01/220300606</t>
  </si>
  <si>
    <t>62</t>
  </si>
  <si>
    <t>34343203</t>
  </si>
  <si>
    <t>trubka smršťovací středněstěnná s lepidlem MDT-A 32/7</t>
  </si>
  <si>
    <t>-2122212067</t>
  </si>
  <si>
    <t>25</t>
  </si>
  <si>
    <t>220960002</t>
  </si>
  <si>
    <t>Montáž stožáru nebo sloupku přímého na základovém rámu</t>
  </si>
  <si>
    <t>-2030438364</t>
  </si>
  <si>
    <t>Montáž stožáru nebo sloupku včetně postavení stožáru, usazení nebo zabetonování základu, zatažení kabelu do stožáru, připojení kabelu, připojení uzemnění přímého na základovém rámu</t>
  </si>
  <si>
    <t>https://podminky.urs.cz/item/CS_URS_2024_01/220960002</t>
  </si>
  <si>
    <t>26</t>
  </si>
  <si>
    <t>R10601</t>
  </si>
  <si>
    <t>Základový rám pod stožár chodecký/ručního řízení</t>
  </si>
  <si>
    <t>8</t>
  </si>
  <si>
    <t>-1741023152</t>
  </si>
  <si>
    <t>24</t>
  </si>
  <si>
    <t>220960003</t>
  </si>
  <si>
    <t>Montáž stožáru nebo sloupku výložníkového zapušťěného</t>
  </si>
  <si>
    <t>-958490003</t>
  </si>
  <si>
    <t>Montáž stožáru nebo sloupku včetně postavení stožáru, usazení nebo zabetonování základu, zatažení kabelu do stožáru, připojení kabelu, připojení uzemnění vyložníkového zapuštěného</t>
  </si>
  <si>
    <t>https://podminky.urs.cz/item/CS_URS_2024_01/220960003</t>
  </si>
  <si>
    <t>29</t>
  </si>
  <si>
    <t>220960005</t>
  </si>
  <si>
    <t>Montáž výložníku na stožár</t>
  </si>
  <si>
    <t>-1887491073</t>
  </si>
  <si>
    <t>Montáž stožáru nebo sloupku včetně postavení stožáru, usazení nebo zabetonování základu, zatažení kabelu do stožáru, připojení kabelu, připojení uzemnění příslušenství na stožár výložníku</t>
  </si>
  <si>
    <t>https://podminky.urs.cz/item/CS_URS_2024_01/220960005</t>
  </si>
  <si>
    <t>220960031</t>
  </si>
  <si>
    <t>Montáž sestaveného návěstidla jednokomorového na stožár</t>
  </si>
  <si>
    <t>-1138395757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</si>
  <si>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</si>
  <si>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https://podminky.urs.cz/item/CS_URS_2024_01/220960031</t>
  </si>
  <si>
    <t>13</t>
  </si>
  <si>
    <t>220960036</t>
  </si>
  <si>
    <t>Montáž sestaveného návěstidla dvoukomorového na stožár</t>
  </si>
  <si>
    <t>-669370525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</si>
  <si>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</si>
  <si>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https://podminky.urs.cz/item/CS_URS_2024_01/220960036</t>
  </si>
  <si>
    <t>14</t>
  </si>
  <si>
    <t>220960041</t>
  </si>
  <si>
    <t>Montáž sestaveného návěstidla tříkomorového na stožár</t>
  </si>
  <si>
    <t>-384179134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</si>
  <si>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</si>
  <si>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https://podminky.urs.cz/item/CS_URS_2024_01/220960041</t>
  </si>
  <si>
    <t>15</t>
  </si>
  <si>
    <t>220960042</t>
  </si>
  <si>
    <t>Montáž sestaveného návěstidla tříkomorového na výložník</t>
  </si>
  <si>
    <t>-1221775477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</si>
  <si>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</si>
  <si>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https://podminky.urs.cz/item/CS_URS_2024_01/220960042</t>
  </si>
  <si>
    <t>220960096</t>
  </si>
  <si>
    <t>Smontování návěstidla dvoukomorového pro montáž na stožár</t>
  </si>
  <si>
    <t>1754270238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</si>
  <si>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</si>
  <si>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https://podminky.urs.cz/item/CS_URS_2024_01/220960096</t>
  </si>
  <si>
    <t>R30211</t>
  </si>
  <si>
    <t>Symbol do návěstidla 210mm - chodec + cyklista</t>
  </si>
  <si>
    <t>851834293</t>
  </si>
  <si>
    <t>Symbol do návěstidla 210mm</t>
  </si>
  <si>
    <t>23</t>
  </si>
  <si>
    <t>220960120</t>
  </si>
  <si>
    <t>Montáž dopravního videodetektoru na výložník</t>
  </si>
  <si>
    <t>512903850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</si>
  <si>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</si>
  <si>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https://podminky.urs.cz/item/CS_URS_2024_01/220960120</t>
  </si>
  <si>
    <t>27</t>
  </si>
  <si>
    <t>220960133</t>
  </si>
  <si>
    <t>Zapojení stožárové svorkovnice do 19 žil</t>
  </si>
  <si>
    <t>691216369</t>
  </si>
  <si>
    <t>https://podminky.urs.cz/item/CS_URS_2024_01/220960133</t>
  </si>
  <si>
    <t>28</t>
  </si>
  <si>
    <t>220960134</t>
  </si>
  <si>
    <t>Zapojení stožárové svorkovnice do 34 žil</t>
  </si>
  <si>
    <t>848132512</t>
  </si>
  <si>
    <t>https://podminky.urs.cz/item/CS_URS_2024_01/220960134</t>
  </si>
  <si>
    <t>17</t>
  </si>
  <si>
    <t>220960141</t>
  </si>
  <si>
    <t>Montáž kontrastního rámu pro jednokomorové návěstidlo</t>
  </si>
  <si>
    <t>137606752</t>
  </si>
  <si>
    <t>Montáž kontrastního rámu s použitím montážní plošiny pro jednokomorové návěstidlo</t>
  </si>
  <si>
    <t>https://podminky.urs.cz/item/CS_URS_2024_01/220960141</t>
  </si>
  <si>
    <t>18</t>
  </si>
  <si>
    <t>220960143</t>
  </si>
  <si>
    <t>Montáž kontrastního rámu pro tříkomorové návěstidlo</t>
  </si>
  <si>
    <t>-729831616</t>
  </si>
  <si>
    <t>Montáž kontrastního rámu s použitím montážní plošiny pro tříkomorové návěstidlo</t>
  </si>
  <si>
    <t>https://podminky.urs.cz/item/CS_URS_2024_01/220960143</t>
  </si>
  <si>
    <t>19</t>
  </si>
  <si>
    <t>220960141.D</t>
  </si>
  <si>
    <t>Demontáž kontrastního rámu pro jednokomorové návěstidlo</t>
  </si>
  <si>
    <t>1293775363</t>
  </si>
  <si>
    <t>Demontáž kontrastního rámu s použitím montážní plošiny pro jednokomorové návěstidlo</t>
  </si>
  <si>
    <t>20</t>
  </si>
  <si>
    <t>220960143.D</t>
  </si>
  <si>
    <t>Demontáž kontrastního rámu pro tříkomorové návěstidlo</t>
  </si>
  <si>
    <t>-1711133839</t>
  </si>
  <si>
    <t>Demontáž kontrastního rámu s použitím montážní plošiny pro tříkomorové návěstidlo</t>
  </si>
  <si>
    <t>https://podminky.urs.cz/item/CS_URS_2024_01/220960143.D</t>
  </si>
  <si>
    <t>71</t>
  </si>
  <si>
    <t>220960192</t>
  </si>
  <si>
    <t>Regulace a aktivace jedné signální skupiny mikroprocesorového řadiče</t>
  </si>
  <si>
    <t>1510033564</t>
  </si>
  <si>
    <t>https://podminky.urs.cz/item/CS_URS_2024_01/220960192</t>
  </si>
  <si>
    <t>73</t>
  </si>
  <si>
    <t>220960197</t>
  </si>
  <si>
    <t>Regulace a aktivace každé další signální skupiny bez použití montážní plošiny</t>
  </si>
  <si>
    <t>-1037558518</t>
  </si>
  <si>
    <t>https://podminky.urs.cz/item/CS_URS_2024_01/220960197</t>
  </si>
  <si>
    <t>74</t>
  </si>
  <si>
    <t>220960201</t>
  </si>
  <si>
    <t>Adresace řadiče přes čtyři světelné skupiny</t>
  </si>
  <si>
    <t>-18626044</t>
  </si>
  <si>
    <t>Adresace řadiče MR přes čtyři světelné skupiny</t>
  </si>
  <si>
    <t>https://podminky.urs.cz/item/CS_URS_2024_01/220960201</t>
  </si>
  <si>
    <t>82</t>
  </si>
  <si>
    <t>220960222</t>
  </si>
  <si>
    <t>Programování řadiče MR přes deset světelných skupin</t>
  </si>
  <si>
    <t>441270852</t>
  </si>
  <si>
    <t>https://podminky.urs.cz/item/CS_URS_2024_01/220960222</t>
  </si>
  <si>
    <t>76</t>
  </si>
  <si>
    <t>220960301</t>
  </si>
  <si>
    <t>Příprava ke komplexnímu vyzkoušení křižovatky s MR řadičem za první signální skupinu</t>
  </si>
  <si>
    <t>1844455075</t>
  </si>
  <si>
    <t>Příprava ke komplexnímu vyzkoušení křižovatky s mikroprocesorovým řadičem MR za první signální skupinu</t>
  </si>
  <si>
    <t>https://podminky.urs.cz/item/CS_URS_2024_01/220960301</t>
  </si>
  <si>
    <t>77</t>
  </si>
  <si>
    <t>220960302</t>
  </si>
  <si>
    <t>Příprava ke komplexnímu vyzkoušení křižovatky s MR řadičem za každou další signální skupinu</t>
  </si>
  <si>
    <t>1496587249</t>
  </si>
  <si>
    <t>Příprava ke komplexnímu vyzkoušení křižovatky s mikroprocesorovým řadičem MR za každou další signální skupinu</t>
  </si>
  <si>
    <t>https://podminky.urs.cz/item/CS_URS_2024_01/220960302</t>
  </si>
  <si>
    <t>78</t>
  </si>
  <si>
    <t>220960311</t>
  </si>
  <si>
    <t>Komplexní vyzkoušení křižovatky s MR řadičem před uvedením zařízení do provozu do pěti signálních skupin</t>
  </si>
  <si>
    <t>-1807992274</t>
  </si>
  <si>
    <t>Komplexní vyzkoušení křižovatky s mikroprocesorovým řadičem MR před uvedením zařízení do provozu do pěti signálních skupin</t>
  </si>
  <si>
    <t>https://podminky.urs.cz/item/CS_URS_2024_01/220960311</t>
  </si>
  <si>
    <t>79</t>
  </si>
  <si>
    <t>220960312</t>
  </si>
  <si>
    <t>Komplexní vyzkoušení křižovatky s MR řadičem před uvedením zařízení do provozu za každých dalších pět signálních skupin</t>
  </si>
  <si>
    <t>1942264285</t>
  </si>
  <si>
    <t>Komplexní vyzkoušení křižovatky s mikroprocesorovým řadičem MR před uvedením zařízení do provozu za každých dalších pět signálních skupin</t>
  </si>
  <si>
    <t>https://podminky.urs.cz/item/CS_URS_2024_01/220960312</t>
  </si>
  <si>
    <t>80</t>
  </si>
  <si>
    <t>220960422</t>
  </si>
  <si>
    <t>Uvedení SSZ do provozu po přepnutí na blikající žlutou</t>
  </si>
  <si>
    <t>53877637</t>
  </si>
  <si>
    <t>Uvedení silničního signalizačního zařízení do provozu po přepnutí na blikající žlutou</t>
  </si>
  <si>
    <t>https://podminky.urs.cz/item/CS_URS_2024_01/220960422</t>
  </si>
  <si>
    <t>81</t>
  </si>
  <si>
    <t>220960441</t>
  </si>
  <si>
    <t>Uvedení SSZ do provozu po přepnutí na blikající žlutou se zajištěním v řadiči MR</t>
  </si>
  <si>
    <t>-731292454</t>
  </si>
  <si>
    <t>Uvedení silničního signalizačního zařízení do provozu po přepnutí na blikající žlutou se zajištěním v řadiči MR</t>
  </si>
  <si>
    <t>https://podminky.urs.cz/item/CS_URS_2024_01/220960441</t>
  </si>
  <si>
    <t>228960002</t>
  </si>
  <si>
    <t>Demontáž stožáru nebo sloupku přímého na základovém rámu</t>
  </si>
  <si>
    <t>-834548749</t>
  </si>
  <si>
    <t>Demontáž stožáru nebo sloupku včetně vytažení a odpojení kabelu, odpojení uzemnění a naložení stožáru, bez odstranění základu přímého na základovém rámu</t>
  </si>
  <si>
    <t>https://podminky.urs.cz/item/CS_URS_2024_01/228960002</t>
  </si>
  <si>
    <t>228960003</t>
  </si>
  <si>
    <t>Demontáž stožáru nebo sloupku výložníkového zapušťěného</t>
  </si>
  <si>
    <t>-1697633139</t>
  </si>
  <si>
    <t>Demontáž stožáru nebo sloupku včetně vytažení a odpojení kabelu, odpojení uzemnění a naložení stožáru, bez odstranění základu vyložníkového zapuštěného</t>
  </si>
  <si>
    <t>https://podminky.urs.cz/item/CS_URS_2024_01/228960003</t>
  </si>
  <si>
    <t>228960005</t>
  </si>
  <si>
    <t>Demontáž výložníku ze stožáru</t>
  </si>
  <si>
    <t>-1380621731</t>
  </si>
  <si>
    <t>Demontáž stožáru nebo sloupku včetně vytažení a odpojení kabelu, odpojení uzemnění a naložení stožáru, bez odstranění základu příslušenství ze stožáru výložníku</t>
  </si>
  <si>
    <t>https://podminky.urs.cz/item/CS_URS_2024_01/228960005</t>
  </si>
  <si>
    <t>228960031</t>
  </si>
  <si>
    <t>Demontáž návěstidla jednokomorového ze stožáru</t>
  </si>
  <si>
    <t>-186067987</t>
  </si>
  <si>
    <t>Demontáž návěstidla včetně otevření a uvolnění paraboly, vytažení kabelu ze stožáru, odmontování návěstidla ze stožáru nebo výložníku, odpojení kabelu ze svorkovnice ve stožáru a návěstidle jednokomorového ze stožáru</t>
  </si>
  <si>
    <t>https://podminky.urs.cz/item/CS_URS_2024_01/228960031</t>
  </si>
  <si>
    <t>5</t>
  </si>
  <si>
    <t>228960036</t>
  </si>
  <si>
    <t>Demontáž návěstidla dvoukomorového ze stožáru</t>
  </si>
  <si>
    <t>-525074693</t>
  </si>
  <si>
    <t>Demontáž návěstidla včetně otevření a uvolnění paraboly, vytažení kabelu ze stožáru, odmontování návěstidla ze stožáru nebo výložníku, odpojení kabelu ze svorkovnice ve stožáru a návěstidle dvoukomorového ze stožáru</t>
  </si>
  <si>
    <t>https://podminky.urs.cz/item/CS_URS_2024_01/228960036</t>
  </si>
  <si>
    <t>22</t>
  </si>
  <si>
    <t>220960096.D</t>
  </si>
  <si>
    <t>Rozmontování návěstidla dvoukomorového pro montáž na stožár</t>
  </si>
  <si>
    <t>1768362075</t>
  </si>
  <si>
    <t>Rozmontování dopravního návěstidla včetně sestavení návěstidla s elektrickým propojením, montáže upevňovací konzoly pro upevnění na stožár nebo montáže nosiče pro upevnění na výložník dvoukomorového pro montáž na stožár</t>
  </si>
  <si>
    <t>6</t>
  </si>
  <si>
    <t>228960041</t>
  </si>
  <si>
    <t>Demontáž návěstidla tříkomorového ze stožáru</t>
  </si>
  <si>
    <t>1054237529</t>
  </si>
  <si>
    <t>Demontáž návěstidla včetně otevření a uvolnění paraboly, vytažení kabelu ze stožáru, odmontování návěstidla ze stožáru nebo výložníku, odpojení kabelu ze svorkovnice ve stožáru a návěstidle tříkomorového ze stožáru</t>
  </si>
  <si>
    <t>https://podminky.urs.cz/item/CS_URS_2024_01/228960041</t>
  </si>
  <si>
    <t>228960042</t>
  </si>
  <si>
    <t>Demontáž návěstidla tříkomorového z výložníku</t>
  </si>
  <si>
    <t>-1601881012</t>
  </si>
  <si>
    <t>Demontáž návěstidla včetně otevření a uvolnění paraboly, vytažení kabelu ze stožáru, odmontování návěstidla ze stožáru nebo výložníku, odpojení kabelu ze svorkovnice ve stožáru a návěstidle tříkomorového z výložníku</t>
  </si>
  <si>
    <t>https://podminky.urs.cz/item/CS_URS_2024_01/228960042</t>
  </si>
  <si>
    <t>228960119.R</t>
  </si>
  <si>
    <t>Demontáž dopravního videodetektoru z výložníku</t>
  </si>
  <si>
    <t>1526182681</t>
  </si>
  <si>
    <t xml:space="preserve">Demontáž dopravního detektoru včetně demontáže skříňky s odpojením a odpojení uzemnění videodetektoru z výložníku
</t>
  </si>
  <si>
    <t>10</t>
  </si>
  <si>
    <t>228960133</t>
  </si>
  <si>
    <t>Odpojení stožárové svorkovnice do 19 žil</t>
  </si>
  <si>
    <t>-2009367079</t>
  </si>
  <si>
    <t>https://podminky.urs.cz/item/CS_URS_2024_01/228960133</t>
  </si>
  <si>
    <t>11</t>
  </si>
  <si>
    <t>228960134</t>
  </si>
  <si>
    <t>Odpojení stožárové svorkovnice do 34 žil</t>
  </si>
  <si>
    <t>-1810113331</t>
  </si>
  <si>
    <t>https://podminky.urs.cz/item/CS_URS_2024_01/228960134</t>
  </si>
  <si>
    <t>69</t>
  </si>
  <si>
    <t>R910701</t>
  </si>
  <si>
    <t>Montáž dvířek na stožár</t>
  </si>
  <si>
    <t>1913702543</t>
  </si>
  <si>
    <t>83</t>
  </si>
  <si>
    <t>R910701.D</t>
  </si>
  <si>
    <t>Demontáž dvířek na stožár</t>
  </si>
  <si>
    <t>365173524</t>
  </si>
  <si>
    <t>46-M</t>
  </si>
  <si>
    <t>Zemní práce při extr.mont.pracích</t>
  </si>
  <si>
    <t>84</t>
  </si>
  <si>
    <t>460010024</t>
  </si>
  <si>
    <t>Vytyčení trasy vedení kabelového podzemního v zastavěném prostoru</t>
  </si>
  <si>
    <t>km</t>
  </si>
  <si>
    <t>387237688</t>
  </si>
  <si>
    <t>Vytyčení trasy vedení kabelového (podzemního) v zastavěném prostoru</t>
  </si>
  <si>
    <t>https://podminky.urs.cz/item/CS_URS_2024_01/460010024</t>
  </si>
  <si>
    <t>85</t>
  </si>
  <si>
    <t>460010025</t>
  </si>
  <si>
    <t>Vytyčení trasy inženýrských sítí v zastavěném prostoru</t>
  </si>
  <si>
    <t>2122409316</t>
  </si>
  <si>
    <t>Vytyčení trasy inženýrských sítí v zastavěném prostoru</t>
  </si>
  <si>
    <t>https://podminky.urs.cz/item/CS_URS_2024_01/460010025</t>
  </si>
  <si>
    <t>86</t>
  </si>
  <si>
    <t>460131113</t>
  </si>
  <si>
    <t>Hloubení nezapažených jam při elektromontážích ručně v hornině tř I skupiny 3</t>
  </si>
  <si>
    <t>m3</t>
  </si>
  <si>
    <t>1106047515</t>
  </si>
  <si>
    <t>Hloubení nezapažených jam ručně včetně urovnání dna s přemístěním výkopku do vzdálenosti 3 m od okraje jámy nebo s naložením na dopravní prostředek v hornině třídy těžitelnosti I skupiny 3</t>
  </si>
  <si>
    <t>https://podminky.urs.cz/item/CS_URS_2024_01/460131113</t>
  </si>
  <si>
    <t>95</t>
  </si>
  <si>
    <t>460161132</t>
  </si>
  <si>
    <t>Hloubení kabelových rýh ručně š 35 cm hl 40 cm v hornině tř I skupiny 3</t>
  </si>
  <si>
    <t>1416609962</t>
  </si>
  <si>
    <t>Hloubení zapažených i nezapažených kabelových rýh ručně včetně urovnání dna s přemístěním výkopku do vzdálenosti 3 m od okraje jámy nebo s naložením na dopravní prostředek šířky 35 cm hloubky 40 cm v hornině třídy těžitelnosti I skupiny 3</t>
  </si>
  <si>
    <t>https://podminky.urs.cz/item/CS_URS_2024_01/460161132</t>
  </si>
  <si>
    <t>87</t>
  </si>
  <si>
    <t>460161152</t>
  </si>
  <si>
    <t>Hloubení kabelových rýh ručně š 35 cm hl 60 cm v hornině tř I skupiny 3</t>
  </si>
  <si>
    <t>1418840959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</si>
  <si>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</si>
  <si>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https://podminky.urs.cz/item/CS_URS_2024_01/460161152</t>
  </si>
  <si>
    <t>98</t>
  </si>
  <si>
    <t>460391123</t>
  </si>
  <si>
    <t>Zásyp jam při elektromontážích ručně se zhutněním z hornin třídy I skupiny 3</t>
  </si>
  <si>
    <t>-2071393031</t>
  </si>
  <si>
    <t>Zásyp jam ručně s uložením výkopku ve vrstvách a úpravou povrchu s přemístění sypaniny ze vzdálenosti do 10 m se zhutněním z horniny třídy těžitelnosti I skupiny 3</t>
  </si>
  <si>
    <t>https://podminky.urs.cz/item/CS_URS_2024_01/460391123</t>
  </si>
  <si>
    <t>96</t>
  </si>
  <si>
    <t>460431142</t>
  </si>
  <si>
    <t>Zásyp kabelových rýh ručně se zhutněním š 35 cm hl 40 cm z horniny tř I skupiny 3</t>
  </si>
  <si>
    <t>-1543019051</t>
  </si>
  <si>
    <t>Zásyp kabelových rýh ručně s přemístění sypaniny ze vzdálenosti do 10 m, s uložením výkopku ve vrstvách včetně zhutnění a úpravy povrchu šířky 35 cm hloubky 40 cm z horniny třídy těžitelnosti I skupiny 3</t>
  </si>
  <si>
    <t>https://podminky.urs.cz/item/CS_URS_2024_01/460431142</t>
  </si>
  <si>
    <t>88</t>
  </si>
  <si>
    <t>460431162</t>
  </si>
  <si>
    <t>Zásyp kabelových rýh ručně se zhutněním š 35 cm hl 60 cm z horniny tř I skupiny 3</t>
  </si>
  <si>
    <t>-726754213</t>
  </si>
  <si>
    <t>Zásyp kabelových rýh ručně s přemístění sypaniny ze vzdálenosti do 10 m, s uložením výkopku ve vrstvách včetně zhutnění a úpravy povrchu šířky 35 cm hloubky 60 cm z horniny třídy těžitelnosti I skupiny 3</t>
  </si>
  <si>
    <t>https://podminky.urs.cz/item/CS_URS_2024_01/460431162</t>
  </si>
  <si>
    <t>89</t>
  </si>
  <si>
    <t>460641123</t>
  </si>
  <si>
    <t>Základové konstrukce při elektromontážích ze ŽB tř. C 16/20 bez zvláštních nároků na prostředí</t>
  </si>
  <si>
    <t>-1663411815</t>
  </si>
  <si>
    <t>Základové konstrukce základ bez bednění do rostlé zeminy z monolitického železobetonu bez výztuže bez zvláštních nároků na prostředí tř. C 16/20</t>
  </si>
  <si>
    <t>https://podminky.urs.cz/item/CS_URS_2024_01/460641123</t>
  </si>
  <si>
    <t>90</t>
  </si>
  <si>
    <t>460641411</t>
  </si>
  <si>
    <t>Zřízení nezabudovaného bednění základových konstrukcí při elektromontážích</t>
  </si>
  <si>
    <t>1217621357</t>
  </si>
  <si>
    <t>Základové konstrukce bednění s případnými vzpěrami nezabudované zřízení</t>
  </si>
  <si>
    <t>https://podminky.urs.cz/item/CS_URS_2024_01/460641411</t>
  </si>
  <si>
    <t>91</t>
  </si>
  <si>
    <t>460641412</t>
  </si>
  <si>
    <t>Odstranění nezabudovaného bednění základových konstrukcí při elektromontážích</t>
  </si>
  <si>
    <t>-118678422</t>
  </si>
  <si>
    <t>Základové konstrukce bednění s případnými vzpěrami nezabudované odstranění</t>
  </si>
  <si>
    <t>https://podminky.urs.cz/item/CS_URS_2024_01/460641412</t>
  </si>
  <si>
    <t>92</t>
  </si>
  <si>
    <t>460661512</t>
  </si>
  <si>
    <t>Kabelové lože z písku pro kabely nn kryté plastovou fólií š lože přes 25 do 50 cm</t>
  </si>
  <si>
    <t>1225103682</t>
  </si>
  <si>
    <t>Kabelové lože z písku včetně podsypu, zhutnění a urovnání povrchu pro kabely nn zakryté plastovou fólií, šířky přes 25 do 50 cm</t>
  </si>
  <si>
    <t>https://podminky.urs.cz/item/CS_URS_2024_01/460661512</t>
  </si>
  <si>
    <t>93</t>
  </si>
  <si>
    <t>69311311</t>
  </si>
  <si>
    <t>pás varovný plný do výkopu š 330mm s potiskem</t>
  </si>
  <si>
    <t>-930421762</t>
  </si>
  <si>
    <t>97</t>
  </si>
  <si>
    <t>468051121</t>
  </si>
  <si>
    <t>Bourání základu betonového při elektromontážích</t>
  </si>
  <si>
    <t>-106364182</t>
  </si>
  <si>
    <t>Bourání základu betonového</t>
  </si>
  <si>
    <t>https://podminky.urs.cz/item/CS_URS_2023_02/468051121</t>
  </si>
  <si>
    <t>VRN</t>
  </si>
  <si>
    <t>Vedlejší rozpočtové náklady</t>
  </si>
  <si>
    <t>VRN1</t>
  </si>
  <si>
    <t>Průzkumné, geodetické a projektové práce</t>
  </si>
  <si>
    <t>105</t>
  </si>
  <si>
    <t>012103000</t>
  </si>
  <si>
    <t>Geodetické práce před výstavbou</t>
  </si>
  <si>
    <t>…</t>
  </si>
  <si>
    <t>1024</t>
  </si>
  <si>
    <t>-1905583282</t>
  </si>
  <si>
    <t>https://podminky.urs.cz/item/CS_URS_2024_01/012103000</t>
  </si>
  <si>
    <t>106</t>
  </si>
  <si>
    <t>012303000</t>
  </si>
  <si>
    <t>Geodetické práce po výstavbě</t>
  </si>
  <si>
    <t>1348378383</t>
  </si>
  <si>
    <t>https://podminky.urs.cz/item/CS_URS_2024_01/012303000</t>
  </si>
  <si>
    <t>107</t>
  </si>
  <si>
    <t>013254000</t>
  </si>
  <si>
    <t>Dokumentace skutečného provedení stavby</t>
  </si>
  <si>
    <t>615450379</t>
  </si>
  <si>
    <t>https://podminky.urs.cz/item/CS_URS_2024_01/013254000</t>
  </si>
  <si>
    <t>108</t>
  </si>
  <si>
    <t>013294000</t>
  </si>
  <si>
    <t>Ostatní dokumentace</t>
  </si>
  <si>
    <t>1023840921</t>
  </si>
  <si>
    <t>https://podminky.urs.cz/item/CS_URS_2024_01/013294000</t>
  </si>
  <si>
    <t>113</t>
  </si>
  <si>
    <t>013294000.1</t>
  </si>
  <si>
    <t>-342992896</t>
  </si>
  <si>
    <t>https://podminky.urs.cz/item/CS_URS_2021_01/013294000.1</t>
  </si>
  <si>
    <t>VRN4</t>
  </si>
  <si>
    <t>Inženýrská činnost</t>
  </si>
  <si>
    <t>109</t>
  </si>
  <si>
    <t>044002000</t>
  </si>
  <si>
    <t>Revize</t>
  </si>
  <si>
    <t>-929326358</t>
  </si>
  <si>
    <t>https://podminky.urs.cz/item/CS_URS_2024_01/044002000</t>
  </si>
  <si>
    <t>110</t>
  </si>
  <si>
    <t>045303000</t>
  </si>
  <si>
    <t>Koordinační činnost</t>
  </si>
  <si>
    <t>-1426879353</t>
  </si>
  <si>
    <t>https://podminky.urs.cz/item/CS_URS_2024_01/045303000</t>
  </si>
  <si>
    <t>VRN7</t>
  </si>
  <si>
    <t>Provozní vlivy</t>
  </si>
  <si>
    <t>111</t>
  </si>
  <si>
    <t>071203000</t>
  </si>
  <si>
    <t>Provoz dalšího subjektu</t>
  </si>
  <si>
    <t>-872720715</t>
  </si>
  <si>
    <t>https://podminky.urs.cz/item/CS_URS_2024_01/071203000</t>
  </si>
  <si>
    <t>112</t>
  </si>
  <si>
    <t>072103012</t>
  </si>
  <si>
    <t>Zajištění DIO komunikace II. a III. třídy - zdvojené el. vedení</t>
  </si>
  <si>
    <t>1038980925</t>
  </si>
  <si>
    <t>https://podminky.urs.cz/item/CS_URS_2024_01/072103012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</si>
</sst>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9" fillId="0" borderId="12" xfId="0" applyNumberFormat="1" applyFont="1" applyBorder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14111112" TargetMode="External" /><Relationship Id="rId2" Type="http://schemas.openxmlformats.org/officeDocument/2006/relationships/hyperlink" Target="https://podminky.urs.cz/item/CS_URS_2021_01/915131112" TargetMode="External" /><Relationship Id="rId3" Type="http://schemas.openxmlformats.org/officeDocument/2006/relationships/hyperlink" Target="https://podminky.urs.cz/item/CS_URS_2024_01/915231112" TargetMode="External" /><Relationship Id="rId4" Type="http://schemas.openxmlformats.org/officeDocument/2006/relationships/hyperlink" Target="https://podminky.urs.cz/item/CS_URS_2021_01/915621111" TargetMode="External" /><Relationship Id="rId5" Type="http://schemas.openxmlformats.org/officeDocument/2006/relationships/hyperlink" Target="https://podminky.urs.cz/item/CS_URS_2023_02/966006211" TargetMode="External" /><Relationship Id="rId6" Type="http://schemas.openxmlformats.org/officeDocument/2006/relationships/hyperlink" Target="https://podminky.urs.cz/item/CS_URS_2021_01/966007123" TargetMode="External" /><Relationship Id="rId7" Type="http://schemas.openxmlformats.org/officeDocument/2006/relationships/hyperlink" Target="https://podminky.urs.cz/item/CS_URS_2023_02/997221561" TargetMode="External" /><Relationship Id="rId8" Type="http://schemas.openxmlformats.org/officeDocument/2006/relationships/hyperlink" Target="https://podminky.urs.cz/item/CS_URS_2023_02/997221569" TargetMode="External" /><Relationship Id="rId9" Type="http://schemas.openxmlformats.org/officeDocument/2006/relationships/hyperlink" Target="https://podminky.urs.cz/item/CS_URS_2023_02/997221611" TargetMode="External" /><Relationship Id="rId10" Type="http://schemas.openxmlformats.org/officeDocument/2006/relationships/hyperlink" Target="https://podminky.urs.cz/item/CS_URS_2023_02/997221861" TargetMode="External" /><Relationship Id="rId11" Type="http://schemas.openxmlformats.org/officeDocument/2006/relationships/hyperlink" Target="https://podminky.urs.cz/item/CS_URS_2023_02/997221873" TargetMode="External" /><Relationship Id="rId12" Type="http://schemas.openxmlformats.org/officeDocument/2006/relationships/hyperlink" Target="https://podminky.urs.cz/item/CS_URS_2023_02/210293011" TargetMode="External" /><Relationship Id="rId13" Type="http://schemas.openxmlformats.org/officeDocument/2006/relationships/hyperlink" Target="https://podminky.urs.cz/item/CS_URS_2023_02/220111741" TargetMode="External" /><Relationship Id="rId14" Type="http://schemas.openxmlformats.org/officeDocument/2006/relationships/hyperlink" Target="https://podminky.urs.cz/item/CS_URS_2023_02/741410001" TargetMode="External" /><Relationship Id="rId15" Type="http://schemas.openxmlformats.org/officeDocument/2006/relationships/hyperlink" Target="https://podminky.urs.cz/item/CS_URS_2023_02/741410021" TargetMode="External" /><Relationship Id="rId16" Type="http://schemas.openxmlformats.org/officeDocument/2006/relationships/hyperlink" Target="https://podminky.urs.cz/item/CS_URS_2023_02/741420021" TargetMode="External" /><Relationship Id="rId17" Type="http://schemas.openxmlformats.org/officeDocument/2006/relationships/hyperlink" Target="https://podminky.urs.cz/item/CS_URS_2023_02/210800411" TargetMode="External" /><Relationship Id="rId18" Type="http://schemas.openxmlformats.org/officeDocument/2006/relationships/hyperlink" Target="https://podminky.urs.cz/item/CS_URS_2023_02/210812081" TargetMode="External" /><Relationship Id="rId19" Type="http://schemas.openxmlformats.org/officeDocument/2006/relationships/hyperlink" Target="https://podminky.urs.cz/item/CS_URS_2023_02/210812121" TargetMode="External" /><Relationship Id="rId20" Type="http://schemas.openxmlformats.org/officeDocument/2006/relationships/hyperlink" Target="https://podminky.urs.cz/item/CS_URS_2023_02/218100096" TargetMode="External" /><Relationship Id="rId21" Type="http://schemas.openxmlformats.org/officeDocument/2006/relationships/hyperlink" Target="https://podminky.urs.cz/item/CS_URS_2023_02/218220452" TargetMode="External" /><Relationship Id="rId22" Type="http://schemas.openxmlformats.org/officeDocument/2006/relationships/hyperlink" Target="https://podminky.urs.cz/item/CS_URS_2023_02/218812081" TargetMode="External" /><Relationship Id="rId23" Type="http://schemas.openxmlformats.org/officeDocument/2006/relationships/hyperlink" Target="https://podminky.urs.cz/item/CS_URS_2023_02/218812121" TargetMode="External" /><Relationship Id="rId24" Type="http://schemas.openxmlformats.org/officeDocument/2006/relationships/hyperlink" Target="https://podminky.urs.cz/item/CS_URS_2024_01/220110346" TargetMode="External" /><Relationship Id="rId25" Type="http://schemas.openxmlformats.org/officeDocument/2006/relationships/hyperlink" Target="https://podminky.urs.cz/item/CS_URS_2024_01/220182021" TargetMode="External" /><Relationship Id="rId26" Type="http://schemas.openxmlformats.org/officeDocument/2006/relationships/hyperlink" Target="https://podminky.urs.cz/item/CS_URS_2024_01/220300533" TargetMode="External" /><Relationship Id="rId27" Type="http://schemas.openxmlformats.org/officeDocument/2006/relationships/hyperlink" Target="https://podminky.urs.cz/item/CS_URS_2024_01/220300603" TargetMode="External" /><Relationship Id="rId28" Type="http://schemas.openxmlformats.org/officeDocument/2006/relationships/hyperlink" Target="https://podminky.urs.cz/item/CS_URS_2024_01/220300606" TargetMode="External" /><Relationship Id="rId29" Type="http://schemas.openxmlformats.org/officeDocument/2006/relationships/hyperlink" Target="https://podminky.urs.cz/item/CS_URS_2024_01/220960002" TargetMode="External" /><Relationship Id="rId30" Type="http://schemas.openxmlformats.org/officeDocument/2006/relationships/hyperlink" Target="https://podminky.urs.cz/item/CS_URS_2024_01/220960003" TargetMode="External" /><Relationship Id="rId31" Type="http://schemas.openxmlformats.org/officeDocument/2006/relationships/hyperlink" Target="https://podminky.urs.cz/item/CS_URS_2024_01/220960005" TargetMode="External" /><Relationship Id="rId32" Type="http://schemas.openxmlformats.org/officeDocument/2006/relationships/hyperlink" Target="https://podminky.urs.cz/item/CS_URS_2024_01/220960031" TargetMode="External" /><Relationship Id="rId33" Type="http://schemas.openxmlformats.org/officeDocument/2006/relationships/hyperlink" Target="https://podminky.urs.cz/item/CS_URS_2024_01/220960036" TargetMode="External" /><Relationship Id="rId34" Type="http://schemas.openxmlformats.org/officeDocument/2006/relationships/hyperlink" Target="https://podminky.urs.cz/item/CS_URS_2024_01/220960041" TargetMode="External" /><Relationship Id="rId35" Type="http://schemas.openxmlformats.org/officeDocument/2006/relationships/hyperlink" Target="https://podminky.urs.cz/item/CS_URS_2024_01/220960042" TargetMode="External" /><Relationship Id="rId36" Type="http://schemas.openxmlformats.org/officeDocument/2006/relationships/hyperlink" Target="https://podminky.urs.cz/item/CS_URS_2024_01/220960096" TargetMode="External" /><Relationship Id="rId37" Type="http://schemas.openxmlformats.org/officeDocument/2006/relationships/hyperlink" Target="https://podminky.urs.cz/item/CS_URS_2024_01/220960120" TargetMode="External" /><Relationship Id="rId38" Type="http://schemas.openxmlformats.org/officeDocument/2006/relationships/hyperlink" Target="https://podminky.urs.cz/item/CS_URS_2024_01/220960133" TargetMode="External" /><Relationship Id="rId39" Type="http://schemas.openxmlformats.org/officeDocument/2006/relationships/hyperlink" Target="https://podminky.urs.cz/item/CS_URS_2024_01/220960134" TargetMode="External" /><Relationship Id="rId40" Type="http://schemas.openxmlformats.org/officeDocument/2006/relationships/hyperlink" Target="https://podminky.urs.cz/item/CS_URS_2024_01/220960141" TargetMode="External" /><Relationship Id="rId41" Type="http://schemas.openxmlformats.org/officeDocument/2006/relationships/hyperlink" Target="https://podminky.urs.cz/item/CS_URS_2024_01/220960143" TargetMode="External" /><Relationship Id="rId42" Type="http://schemas.openxmlformats.org/officeDocument/2006/relationships/hyperlink" Target="https://podminky.urs.cz/item/CS_URS_2024_01/220960143.D" TargetMode="External" /><Relationship Id="rId43" Type="http://schemas.openxmlformats.org/officeDocument/2006/relationships/hyperlink" Target="https://podminky.urs.cz/item/CS_URS_2024_01/220960192" TargetMode="External" /><Relationship Id="rId44" Type="http://schemas.openxmlformats.org/officeDocument/2006/relationships/hyperlink" Target="https://podminky.urs.cz/item/CS_URS_2024_01/220960197" TargetMode="External" /><Relationship Id="rId45" Type="http://schemas.openxmlformats.org/officeDocument/2006/relationships/hyperlink" Target="https://podminky.urs.cz/item/CS_URS_2024_01/220960201" TargetMode="External" /><Relationship Id="rId46" Type="http://schemas.openxmlformats.org/officeDocument/2006/relationships/hyperlink" Target="https://podminky.urs.cz/item/CS_URS_2024_01/220960222" TargetMode="External" /><Relationship Id="rId47" Type="http://schemas.openxmlformats.org/officeDocument/2006/relationships/hyperlink" Target="https://podminky.urs.cz/item/CS_URS_2024_01/220960301" TargetMode="External" /><Relationship Id="rId48" Type="http://schemas.openxmlformats.org/officeDocument/2006/relationships/hyperlink" Target="https://podminky.urs.cz/item/CS_URS_2024_01/220960302" TargetMode="External" /><Relationship Id="rId49" Type="http://schemas.openxmlformats.org/officeDocument/2006/relationships/hyperlink" Target="https://podminky.urs.cz/item/CS_URS_2024_01/220960311" TargetMode="External" /><Relationship Id="rId50" Type="http://schemas.openxmlformats.org/officeDocument/2006/relationships/hyperlink" Target="https://podminky.urs.cz/item/CS_URS_2024_01/220960312" TargetMode="External" /><Relationship Id="rId51" Type="http://schemas.openxmlformats.org/officeDocument/2006/relationships/hyperlink" Target="https://podminky.urs.cz/item/CS_URS_2024_01/220960422" TargetMode="External" /><Relationship Id="rId52" Type="http://schemas.openxmlformats.org/officeDocument/2006/relationships/hyperlink" Target="https://podminky.urs.cz/item/CS_URS_2024_01/220960441" TargetMode="External" /><Relationship Id="rId53" Type="http://schemas.openxmlformats.org/officeDocument/2006/relationships/hyperlink" Target="https://podminky.urs.cz/item/CS_URS_2024_01/228960002" TargetMode="External" /><Relationship Id="rId54" Type="http://schemas.openxmlformats.org/officeDocument/2006/relationships/hyperlink" Target="https://podminky.urs.cz/item/CS_URS_2024_01/228960003" TargetMode="External" /><Relationship Id="rId55" Type="http://schemas.openxmlformats.org/officeDocument/2006/relationships/hyperlink" Target="https://podminky.urs.cz/item/CS_URS_2024_01/228960005" TargetMode="External" /><Relationship Id="rId56" Type="http://schemas.openxmlformats.org/officeDocument/2006/relationships/hyperlink" Target="https://podminky.urs.cz/item/CS_URS_2024_01/228960031" TargetMode="External" /><Relationship Id="rId57" Type="http://schemas.openxmlformats.org/officeDocument/2006/relationships/hyperlink" Target="https://podminky.urs.cz/item/CS_URS_2024_01/228960036" TargetMode="External" /><Relationship Id="rId58" Type="http://schemas.openxmlformats.org/officeDocument/2006/relationships/hyperlink" Target="https://podminky.urs.cz/item/CS_URS_2024_01/228960041" TargetMode="External" /><Relationship Id="rId59" Type="http://schemas.openxmlformats.org/officeDocument/2006/relationships/hyperlink" Target="https://podminky.urs.cz/item/CS_URS_2024_01/228960042" TargetMode="External" /><Relationship Id="rId60" Type="http://schemas.openxmlformats.org/officeDocument/2006/relationships/hyperlink" Target="https://podminky.urs.cz/item/CS_URS_2024_01/228960133" TargetMode="External" /><Relationship Id="rId61" Type="http://schemas.openxmlformats.org/officeDocument/2006/relationships/hyperlink" Target="https://podminky.urs.cz/item/CS_URS_2024_01/228960134" TargetMode="External" /><Relationship Id="rId62" Type="http://schemas.openxmlformats.org/officeDocument/2006/relationships/hyperlink" Target="https://podminky.urs.cz/item/CS_URS_2024_01/460010024" TargetMode="External" /><Relationship Id="rId63" Type="http://schemas.openxmlformats.org/officeDocument/2006/relationships/hyperlink" Target="https://podminky.urs.cz/item/CS_URS_2024_01/460010025" TargetMode="External" /><Relationship Id="rId64" Type="http://schemas.openxmlformats.org/officeDocument/2006/relationships/hyperlink" Target="https://podminky.urs.cz/item/CS_URS_2024_01/460131113" TargetMode="External" /><Relationship Id="rId65" Type="http://schemas.openxmlformats.org/officeDocument/2006/relationships/hyperlink" Target="https://podminky.urs.cz/item/CS_URS_2024_01/460161132" TargetMode="External" /><Relationship Id="rId66" Type="http://schemas.openxmlformats.org/officeDocument/2006/relationships/hyperlink" Target="https://podminky.urs.cz/item/CS_URS_2024_01/460161152" TargetMode="External" /><Relationship Id="rId67" Type="http://schemas.openxmlformats.org/officeDocument/2006/relationships/hyperlink" Target="https://podminky.urs.cz/item/CS_URS_2024_01/460391123" TargetMode="External" /><Relationship Id="rId68" Type="http://schemas.openxmlformats.org/officeDocument/2006/relationships/hyperlink" Target="https://podminky.urs.cz/item/CS_URS_2024_01/460431142" TargetMode="External" /><Relationship Id="rId69" Type="http://schemas.openxmlformats.org/officeDocument/2006/relationships/hyperlink" Target="https://podminky.urs.cz/item/CS_URS_2024_01/460431162" TargetMode="External" /><Relationship Id="rId70" Type="http://schemas.openxmlformats.org/officeDocument/2006/relationships/hyperlink" Target="https://podminky.urs.cz/item/CS_URS_2024_01/460641123" TargetMode="External" /><Relationship Id="rId71" Type="http://schemas.openxmlformats.org/officeDocument/2006/relationships/hyperlink" Target="https://podminky.urs.cz/item/CS_URS_2024_01/460641411" TargetMode="External" /><Relationship Id="rId72" Type="http://schemas.openxmlformats.org/officeDocument/2006/relationships/hyperlink" Target="https://podminky.urs.cz/item/CS_URS_2024_01/460641412" TargetMode="External" /><Relationship Id="rId73" Type="http://schemas.openxmlformats.org/officeDocument/2006/relationships/hyperlink" Target="https://podminky.urs.cz/item/CS_URS_2024_01/460661512" TargetMode="External" /><Relationship Id="rId74" Type="http://schemas.openxmlformats.org/officeDocument/2006/relationships/hyperlink" Target="https://podminky.urs.cz/item/CS_URS_2023_02/468051121" TargetMode="External" /><Relationship Id="rId75" Type="http://schemas.openxmlformats.org/officeDocument/2006/relationships/hyperlink" Target="https://podminky.urs.cz/item/CS_URS_2024_01/012103000" TargetMode="External" /><Relationship Id="rId76" Type="http://schemas.openxmlformats.org/officeDocument/2006/relationships/hyperlink" Target="https://podminky.urs.cz/item/CS_URS_2024_01/012303000" TargetMode="External" /><Relationship Id="rId77" Type="http://schemas.openxmlformats.org/officeDocument/2006/relationships/hyperlink" Target="https://podminky.urs.cz/item/CS_URS_2024_01/013254000" TargetMode="External" /><Relationship Id="rId78" Type="http://schemas.openxmlformats.org/officeDocument/2006/relationships/hyperlink" Target="https://podminky.urs.cz/item/CS_URS_2024_01/013294000" TargetMode="External" /><Relationship Id="rId79" Type="http://schemas.openxmlformats.org/officeDocument/2006/relationships/hyperlink" Target="https://podminky.urs.cz/item/CS_URS_2021_01/013294000.1" TargetMode="External" /><Relationship Id="rId80" Type="http://schemas.openxmlformats.org/officeDocument/2006/relationships/hyperlink" Target="https://podminky.urs.cz/item/CS_URS_2024_01/044002000" TargetMode="External" /><Relationship Id="rId81" Type="http://schemas.openxmlformats.org/officeDocument/2006/relationships/hyperlink" Target="https://podminky.urs.cz/item/CS_URS_2024_01/045303000" TargetMode="External" /><Relationship Id="rId82" Type="http://schemas.openxmlformats.org/officeDocument/2006/relationships/hyperlink" Target="https://podminky.urs.cz/item/CS_URS_2024_01/071203000" TargetMode="External" /><Relationship Id="rId83" Type="http://schemas.openxmlformats.org/officeDocument/2006/relationships/hyperlink" Target="https://podminky.urs.cz/item/CS_URS_2024_01/072103012" TargetMode="External" /><Relationship Id="rId84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8"/>
      <c r="D4" s="19" t="s">
        <v>10</v>
      </c>
      <c r="AR4" s="18"/>
      <c r="AS4" s="20" t="s">
        <v>11</v>
      </c>
      <c r="BG4" s="21" t="s">
        <v>12</v>
      </c>
      <c r="BS4" s="15" t="s">
        <v>13</v>
      </c>
    </row>
    <row r="5" s="1" customFormat="1" ht="12" customHeight="1">
      <c r="B5" s="18"/>
      <c r="D5" s="22" t="s">
        <v>14</v>
      </c>
      <c r="K5" s="23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G5" s="24" t="s">
        <v>16</v>
      </c>
      <c r="BS5" s="15" t="s">
        <v>7</v>
      </c>
    </row>
    <row r="6" s="1" customFormat="1" ht="36.96" customHeight="1">
      <c r="B6" s="18"/>
      <c r="D6" s="25" t="s">
        <v>17</v>
      </c>
      <c r="K6" s="26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G6" s="27"/>
      <c r="BS6" s="15" t="s">
        <v>7</v>
      </c>
    </row>
    <row r="7" s="1" customFormat="1" ht="12" customHeight="1">
      <c r="B7" s="18"/>
      <c r="D7" s="28" t="s">
        <v>19</v>
      </c>
      <c r="K7" s="23" t="s">
        <v>1</v>
      </c>
      <c r="AK7" s="28" t="s">
        <v>20</v>
      </c>
      <c r="AN7" s="23" t="s">
        <v>1</v>
      </c>
      <c r="AR7" s="18"/>
      <c r="BG7" s="27"/>
      <c r="BS7" s="15" t="s">
        <v>7</v>
      </c>
    </row>
    <row r="8" s="1" customFormat="1" ht="12" customHeight="1">
      <c r="B8" s="18"/>
      <c r="D8" s="28" t="s">
        <v>21</v>
      </c>
      <c r="K8" s="23" t="s">
        <v>22</v>
      </c>
      <c r="AK8" s="28" t="s">
        <v>23</v>
      </c>
      <c r="AN8" s="29" t="s">
        <v>24</v>
      </c>
      <c r="AR8" s="18"/>
      <c r="BG8" s="27"/>
      <c r="BS8" s="15" t="s">
        <v>7</v>
      </c>
    </row>
    <row r="9" s="1" customFormat="1" ht="14.4" customHeight="1">
      <c r="B9" s="18"/>
      <c r="AR9" s="18"/>
      <c r="BG9" s="27"/>
      <c r="BS9" s="15" t="s">
        <v>7</v>
      </c>
    </row>
    <row r="10" s="1" customFormat="1" ht="12" customHeight="1">
      <c r="B10" s="18"/>
      <c r="D10" s="28" t="s">
        <v>25</v>
      </c>
      <c r="AK10" s="28" t="s">
        <v>26</v>
      </c>
      <c r="AN10" s="23" t="s">
        <v>1</v>
      </c>
      <c r="AR10" s="18"/>
      <c r="BG10" s="27"/>
      <c r="BS10" s="15" t="s">
        <v>7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1</v>
      </c>
      <c r="AR11" s="18"/>
      <c r="BG11" s="27"/>
      <c r="BS11" s="15" t="s">
        <v>7</v>
      </c>
    </row>
    <row r="12" s="1" customFormat="1" ht="6.96" customHeight="1">
      <c r="B12" s="18"/>
      <c r="AR12" s="18"/>
      <c r="BG12" s="27"/>
      <c r="BS12" s="15" t="s">
        <v>7</v>
      </c>
    </row>
    <row r="13" s="1" customFormat="1" ht="12" customHeight="1">
      <c r="B13" s="18"/>
      <c r="D13" s="28" t="s">
        <v>29</v>
      </c>
      <c r="AK13" s="28" t="s">
        <v>26</v>
      </c>
      <c r="AN13" s="30" t="s">
        <v>30</v>
      </c>
      <c r="AR13" s="18"/>
      <c r="BG13" s="27"/>
      <c r="BS13" s="15" t="s">
        <v>7</v>
      </c>
    </row>
    <row r="14">
      <c r="B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30</v>
      </c>
      <c r="AR14" s="18"/>
      <c r="BG14" s="27"/>
      <c r="BS14" s="15" t="s">
        <v>7</v>
      </c>
    </row>
    <row r="15" s="1" customFormat="1" ht="6.96" customHeight="1">
      <c r="B15" s="18"/>
      <c r="AR15" s="18"/>
      <c r="BG15" s="27"/>
      <c r="BS15" s="15" t="s">
        <v>3</v>
      </c>
    </row>
    <row r="16" s="1" customFormat="1" ht="12" customHeight="1">
      <c r="B16" s="18"/>
      <c r="D16" s="28" t="s">
        <v>31</v>
      </c>
      <c r="AK16" s="28" t="s">
        <v>26</v>
      </c>
      <c r="AN16" s="23" t="s">
        <v>1</v>
      </c>
      <c r="AR16" s="18"/>
      <c r="BG16" s="27"/>
      <c r="BS16" s="15" t="s">
        <v>3</v>
      </c>
    </row>
    <row r="17" s="1" customFormat="1" ht="18.48" customHeight="1">
      <c r="B17" s="18"/>
      <c r="E17" s="23" t="s">
        <v>27</v>
      </c>
      <c r="AK17" s="28" t="s">
        <v>28</v>
      </c>
      <c r="AN17" s="23" t="s">
        <v>1</v>
      </c>
      <c r="AR17" s="18"/>
      <c r="BG17" s="27"/>
      <c r="BS17" s="15" t="s">
        <v>4</v>
      </c>
    </row>
    <row r="18" s="1" customFormat="1" ht="6.96" customHeight="1">
      <c r="B18" s="18"/>
      <c r="AR18" s="18"/>
      <c r="BG18" s="27"/>
      <c r="BS18" s="15" t="s">
        <v>7</v>
      </c>
    </row>
    <row r="19" s="1" customFormat="1" ht="12" customHeight="1">
      <c r="B19" s="18"/>
      <c r="D19" s="28" t="s">
        <v>32</v>
      </c>
      <c r="AK19" s="28" t="s">
        <v>26</v>
      </c>
      <c r="AN19" s="23" t="s">
        <v>1</v>
      </c>
      <c r="AR19" s="18"/>
      <c r="BG19" s="27"/>
      <c r="BS19" s="15" t="s">
        <v>7</v>
      </c>
    </row>
    <row r="20" s="1" customFormat="1" ht="18.48" customHeight="1">
      <c r="B20" s="18"/>
      <c r="E20" s="23" t="s">
        <v>27</v>
      </c>
      <c r="AK20" s="28" t="s">
        <v>28</v>
      </c>
      <c r="AN20" s="23" t="s">
        <v>1</v>
      </c>
      <c r="AR20" s="18"/>
      <c r="BG20" s="27"/>
      <c r="BS20" s="15" t="s">
        <v>4</v>
      </c>
    </row>
    <row r="21" s="1" customFormat="1" ht="6.96" customHeight="1">
      <c r="B21" s="18"/>
      <c r="AR21" s="18"/>
      <c r="BG21" s="27"/>
    </row>
    <row r="22" s="1" customFormat="1" ht="12" customHeight="1">
      <c r="B22" s="18"/>
      <c r="D22" s="28" t="s">
        <v>33</v>
      </c>
      <c r="AR22" s="18"/>
      <c r="BG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G23" s="27"/>
    </row>
    <row r="24" s="1" customFormat="1" ht="6.96" customHeight="1">
      <c r="B24" s="18"/>
      <c r="AR24" s="18"/>
      <c r="BG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G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G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G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G28" s="27"/>
    </row>
    <row r="29" s="3" customFormat="1" ht="14.4" customHeight="1">
      <c r="A29" s="3"/>
      <c r="B29" s="40"/>
      <c r="C29" s="3"/>
      <c r="D29" s="28" t="s">
        <v>38</v>
      </c>
      <c r="E29" s="3"/>
      <c r="F29" s="28" t="s">
        <v>39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ROUND(BB94,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ROUND(AX94, 2)</f>
        <v>0</v>
      </c>
      <c r="AL29" s="3"/>
      <c r="AM29" s="3"/>
      <c r="AN29" s="3"/>
      <c r="AO29" s="3"/>
      <c r="AP29" s="3"/>
      <c r="AQ29" s="3"/>
      <c r="AR29" s="40"/>
      <c r="BG29" s="43"/>
    </row>
    <row r="30" s="3" customFormat="1" ht="14.4" customHeight="1">
      <c r="A30" s="3"/>
      <c r="B30" s="40"/>
      <c r="C30" s="3"/>
      <c r="D30" s="3"/>
      <c r="E30" s="3"/>
      <c r="F30" s="28" t="s">
        <v>40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ROUND(BC94,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ROUND(AY94, 2)</f>
        <v>0</v>
      </c>
      <c r="AL30" s="3"/>
      <c r="AM30" s="3"/>
      <c r="AN30" s="3"/>
      <c r="AO30" s="3"/>
      <c r="AP30" s="3"/>
      <c r="AQ30" s="3"/>
      <c r="AR30" s="40"/>
      <c r="BG30" s="43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G31" s="43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G32" s="43"/>
    </row>
    <row r="33" hidden="1" s="3" customFormat="1" ht="14.4" customHeight="1">
      <c r="A33" s="3"/>
      <c r="B33" s="40"/>
      <c r="C33" s="3"/>
      <c r="D33" s="3"/>
      <c r="E33" s="3"/>
      <c r="F33" s="28" t="s">
        <v>43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ROUND(BF94,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G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G34" s="27"/>
    </row>
    <row r="35" s="2" customFormat="1" ht="25.92" customHeight="1">
      <c r="A35" s="34"/>
      <c r="B35" s="35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48" t="s">
        <v>46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G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G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G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47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48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49</v>
      </c>
      <c r="AI60" s="37"/>
      <c r="AJ60" s="37"/>
      <c r="AK60" s="37"/>
      <c r="AL60" s="37"/>
      <c r="AM60" s="54" t="s">
        <v>50</v>
      </c>
      <c r="AN60" s="37"/>
      <c r="AO60" s="37"/>
      <c r="AP60" s="34"/>
      <c r="AQ60" s="34"/>
      <c r="AR60" s="35"/>
      <c r="BG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52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G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49</v>
      </c>
      <c r="AI75" s="37"/>
      <c r="AJ75" s="37"/>
      <c r="AK75" s="37"/>
      <c r="AL75" s="37"/>
      <c r="AM75" s="54" t="s">
        <v>50</v>
      </c>
      <c r="AN75" s="37"/>
      <c r="AO75" s="37"/>
      <c r="AP75" s="34"/>
      <c r="AQ75" s="34"/>
      <c r="AR75" s="35"/>
      <c r="BG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G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G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G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G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G83" s="34"/>
    </row>
    <row r="84" s="4" customFormat="1" ht="12" customHeight="1">
      <c r="A84" s="4"/>
      <c r="B84" s="60"/>
      <c r="C84" s="28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--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G84" s="4"/>
    </row>
    <row r="85" s="5" customFormat="1" ht="36.96" customHeight="1">
      <c r="A85" s="5"/>
      <c r="B85" s="61"/>
      <c r="C85" s="62" t="s">
        <v>17</v>
      </c>
      <c r="D85" s="5"/>
      <c r="E85" s="5"/>
      <c r="F85" s="5"/>
      <c r="G85" s="5"/>
      <c r="H85" s="5"/>
      <c r="I85" s="5"/>
      <c r="J85" s="5"/>
      <c r="K85" s="5"/>
      <c r="L85" s="63" t="str">
        <f>K6</f>
        <v>Magistrála - Rekonstrukce veřejného prostoru s modrozelnými prvky - I. etapa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G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G86" s="34"/>
    </row>
    <row r="87" s="2" customFormat="1" ht="12" customHeight="1">
      <c r="A87" s="34"/>
      <c r="B87" s="35"/>
      <c r="C87" s="28" t="s">
        <v>21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Žďár nad Sázavou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23</v>
      </c>
      <c r="AJ87" s="34"/>
      <c r="AK87" s="34"/>
      <c r="AL87" s="34"/>
      <c r="AM87" s="65" t="str">
        <f>IF(AN8= "","",AN8)</f>
        <v>29. 5. 2024</v>
      </c>
      <c r="AN87" s="65"/>
      <c r="AO87" s="34"/>
      <c r="AP87" s="34"/>
      <c r="AQ87" s="34"/>
      <c r="AR87" s="35"/>
      <c r="BG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G88" s="34"/>
    </row>
    <row r="89" s="2" customFormat="1" ht="15.15" customHeight="1">
      <c r="A89" s="34"/>
      <c r="B89" s="35"/>
      <c r="C89" s="28" t="s">
        <v>25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31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54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70"/>
      <c r="BG89" s="34"/>
    </row>
    <row r="90" s="2" customFormat="1" ht="15.15" customHeight="1">
      <c r="A90" s="34"/>
      <c r="B90" s="35"/>
      <c r="C90" s="28" t="s">
        <v>29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4"/>
      <c r="BG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4"/>
      <c r="BG91" s="34"/>
    </row>
    <row r="92" s="2" customFormat="1" ht="29.28" customHeight="1">
      <c r="A92" s="34"/>
      <c r="B92" s="35"/>
      <c r="C92" s="75" t="s">
        <v>55</v>
      </c>
      <c r="D92" s="76"/>
      <c r="E92" s="76"/>
      <c r="F92" s="76"/>
      <c r="G92" s="76"/>
      <c r="H92" s="77"/>
      <c r="I92" s="78" t="s">
        <v>56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57</v>
      </c>
      <c r="AH92" s="76"/>
      <c r="AI92" s="76"/>
      <c r="AJ92" s="76"/>
      <c r="AK92" s="76"/>
      <c r="AL92" s="76"/>
      <c r="AM92" s="76"/>
      <c r="AN92" s="78" t="s">
        <v>58</v>
      </c>
      <c r="AO92" s="76"/>
      <c r="AP92" s="80"/>
      <c r="AQ92" s="81" t="s">
        <v>59</v>
      </c>
      <c r="AR92" s="35"/>
      <c r="AS92" s="82" t="s">
        <v>60</v>
      </c>
      <c r="AT92" s="83" t="s">
        <v>61</v>
      </c>
      <c r="AU92" s="83" t="s">
        <v>62</v>
      </c>
      <c r="AV92" s="83" t="s">
        <v>63</v>
      </c>
      <c r="AW92" s="83" t="s">
        <v>64</v>
      </c>
      <c r="AX92" s="83" t="s">
        <v>65</v>
      </c>
      <c r="AY92" s="83" t="s">
        <v>66</v>
      </c>
      <c r="AZ92" s="83" t="s">
        <v>67</v>
      </c>
      <c r="BA92" s="83" t="s">
        <v>68</v>
      </c>
      <c r="BB92" s="83" t="s">
        <v>69</v>
      </c>
      <c r="BC92" s="83" t="s">
        <v>70</v>
      </c>
      <c r="BD92" s="83" t="s">
        <v>71</v>
      </c>
      <c r="BE92" s="83" t="s">
        <v>72</v>
      </c>
      <c r="BF92" s="84" t="s">
        <v>73</v>
      </c>
      <c r="BG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7"/>
      <c r="BG93" s="34"/>
    </row>
    <row r="94" s="6" customFormat="1" ht="32.4" customHeight="1">
      <c r="A94" s="6"/>
      <c r="B94" s="88"/>
      <c r="C94" s="89" t="s">
        <v>74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SUM(AG94,AV94)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ROUND(AT95,2)</f>
        <v>0</v>
      </c>
      <c r="AU94" s="96">
        <f>ROUND(AU95,2)</f>
        <v>0</v>
      </c>
      <c r="AV94" s="96">
        <f>ROUND(SUM(AX94:AY94),2)</f>
        <v>0</v>
      </c>
      <c r="AW94" s="97">
        <f>ROUND(AW95,5)</f>
        <v>0</v>
      </c>
      <c r="AX94" s="96">
        <f>ROUND(BB94*L29,2)</f>
        <v>0</v>
      </c>
      <c r="AY94" s="96">
        <f>ROUND(BC94*L30,2)</f>
        <v>0</v>
      </c>
      <c r="AZ94" s="96">
        <f>ROUND(BD94*L29,2)</f>
        <v>0</v>
      </c>
      <c r="BA94" s="96">
        <f>ROUND(BE94*L30,2)</f>
        <v>0</v>
      </c>
      <c r="BB94" s="96">
        <f>ROUND(BB95,2)</f>
        <v>0</v>
      </c>
      <c r="BC94" s="96">
        <f>ROUND(BC95,2)</f>
        <v>0</v>
      </c>
      <c r="BD94" s="96">
        <f>ROUND(BD95,2)</f>
        <v>0</v>
      </c>
      <c r="BE94" s="96">
        <f>ROUND(BE95,2)</f>
        <v>0</v>
      </c>
      <c r="BF94" s="98">
        <f>ROUND(BF95,2)</f>
        <v>0</v>
      </c>
      <c r="BG94" s="6"/>
      <c r="BS94" s="99" t="s">
        <v>75</v>
      </c>
      <c r="BT94" s="99" t="s">
        <v>76</v>
      </c>
      <c r="BU94" s="100" t="s">
        <v>77</v>
      </c>
      <c r="BV94" s="99" t="s">
        <v>78</v>
      </c>
      <c r="BW94" s="99" t="s">
        <v>5</v>
      </c>
      <c r="BX94" s="99" t="s">
        <v>79</v>
      </c>
      <c r="CL94" s="99" t="s">
        <v>1</v>
      </c>
    </row>
    <row r="95" s="7" customFormat="1" ht="24.75" customHeight="1">
      <c r="A95" s="101" t="s">
        <v>80</v>
      </c>
      <c r="B95" s="102"/>
      <c r="C95" s="103"/>
      <c r="D95" s="104" t="s">
        <v>81</v>
      </c>
      <c r="E95" s="104"/>
      <c r="F95" s="104"/>
      <c r="G95" s="104"/>
      <c r="H95" s="104"/>
      <c r="I95" s="105"/>
      <c r="J95" s="104" t="s">
        <v>82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'SO402 - Světelné signaliz...'!K32</f>
        <v>0</v>
      </c>
      <c r="AH95" s="105"/>
      <c r="AI95" s="105"/>
      <c r="AJ95" s="105"/>
      <c r="AK95" s="105"/>
      <c r="AL95" s="105"/>
      <c r="AM95" s="105"/>
      <c r="AN95" s="106">
        <f>SUM(AG95,AV95)</f>
        <v>0</v>
      </c>
      <c r="AO95" s="105"/>
      <c r="AP95" s="105"/>
      <c r="AQ95" s="107" t="s">
        <v>83</v>
      </c>
      <c r="AR95" s="102"/>
      <c r="AS95" s="108">
        <f>'SO402 - Světelné signaliz...'!K30</f>
        <v>0</v>
      </c>
      <c r="AT95" s="109">
        <f>'SO402 - Světelné signaliz...'!K31</f>
        <v>0</v>
      </c>
      <c r="AU95" s="109">
        <v>0</v>
      </c>
      <c r="AV95" s="109">
        <f>ROUND(SUM(AX95:AY95),2)</f>
        <v>0</v>
      </c>
      <c r="AW95" s="110">
        <f>'SO402 - Světelné signaliz...'!T129</f>
        <v>0</v>
      </c>
      <c r="AX95" s="109">
        <f>'SO402 - Světelné signaliz...'!K35</f>
        <v>0</v>
      </c>
      <c r="AY95" s="109">
        <f>'SO402 - Světelné signaliz...'!K36</f>
        <v>0</v>
      </c>
      <c r="AZ95" s="109">
        <f>'SO402 - Světelné signaliz...'!K37</f>
        <v>0</v>
      </c>
      <c r="BA95" s="109">
        <f>'SO402 - Světelné signaliz...'!K38</f>
        <v>0</v>
      </c>
      <c r="BB95" s="109">
        <f>'SO402 - Světelné signaliz...'!F35</f>
        <v>0</v>
      </c>
      <c r="BC95" s="109">
        <f>'SO402 - Světelné signaliz...'!F36</f>
        <v>0</v>
      </c>
      <c r="BD95" s="109">
        <f>'SO402 - Světelné signaliz...'!F37</f>
        <v>0</v>
      </c>
      <c r="BE95" s="109">
        <f>'SO402 - Světelné signaliz...'!F38</f>
        <v>0</v>
      </c>
      <c r="BF95" s="111">
        <f>'SO402 - Světelné signaliz...'!F39</f>
        <v>0</v>
      </c>
      <c r="BG95" s="7"/>
      <c r="BT95" s="112" t="s">
        <v>84</v>
      </c>
      <c r="BV95" s="112" t="s">
        <v>78</v>
      </c>
      <c r="BW95" s="112" t="s">
        <v>85</v>
      </c>
      <c r="BX95" s="112" t="s">
        <v>5</v>
      </c>
      <c r="CL95" s="112" t="s">
        <v>1</v>
      </c>
      <c r="CM95" s="112" t="s">
        <v>86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</row>
  </sheetData>
  <mergeCells count="42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SO402 - Světelné signali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86</v>
      </c>
    </row>
    <row r="4" s="1" customFormat="1" ht="24.96" customHeight="1">
      <c r="B4" s="18"/>
      <c r="D4" s="19" t="s">
        <v>87</v>
      </c>
      <c r="M4" s="18"/>
      <c r="N4" s="113" t="s">
        <v>11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17</v>
      </c>
      <c r="M6" s="18"/>
    </row>
    <row r="7" s="1" customFormat="1" ht="26.25" customHeight="1">
      <c r="B7" s="18"/>
      <c r="E7" s="114" t="str">
        <f>'Rekapitulace stavby'!K6</f>
        <v>Magistrála - Rekonstrukce veřejného prostoru s modrozelnými prvky - I. etapa</v>
      </c>
      <c r="F7" s="28"/>
      <c r="G7" s="28"/>
      <c r="H7" s="28"/>
      <c r="M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30" customHeight="1">
      <c r="A9" s="34"/>
      <c r="B9" s="35"/>
      <c r="C9" s="34"/>
      <c r="D9" s="34"/>
      <c r="E9" s="63" t="s">
        <v>89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1</v>
      </c>
      <c r="G11" s="34"/>
      <c r="H11" s="34"/>
      <c r="I11" s="28" t="s">
        <v>20</v>
      </c>
      <c r="J11" s="23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5" t="str">
        <f>'Rekapitulace stavby'!AN8</f>
        <v>29. 5. 2024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28</v>
      </c>
      <c r="J15" s="23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28</v>
      </c>
      <c r="J21" s="23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26</v>
      </c>
      <c r="J23" s="23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28</v>
      </c>
      <c r="J24" s="23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5"/>
      <c r="B27" s="116"/>
      <c r="C27" s="115"/>
      <c r="D27" s="115"/>
      <c r="E27" s="32" t="s">
        <v>1</v>
      </c>
      <c r="F27" s="32"/>
      <c r="G27" s="32"/>
      <c r="H27" s="32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86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35"/>
      <c r="C30" s="34"/>
      <c r="D30" s="34"/>
      <c r="E30" s="28" t="s">
        <v>90</v>
      </c>
      <c r="F30" s="34"/>
      <c r="G30" s="34"/>
      <c r="H30" s="34"/>
      <c r="I30" s="34"/>
      <c r="J30" s="34"/>
      <c r="K30" s="118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35"/>
      <c r="C31" s="34"/>
      <c r="D31" s="34"/>
      <c r="E31" s="28" t="s">
        <v>91</v>
      </c>
      <c r="F31" s="34"/>
      <c r="G31" s="34"/>
      <c r="H31" s="34"/>
      <c r="I31" s="34"/>
      <c r="J31" s="34"/>
      <c r="K31" s="118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19" t="s">
        <v>34</v>
      </c>
      <c r="E32" s="34"/>
      <c r="F32" s="34"/>
      <c r="G32" s="34"/>
      <c r="H32" s="34"/>
      <c r="I32" s="34"/>
      <c r="J32" s="34"/>
      <c r="K32" s="92">
        <f>ROUND(K129,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36</v>
      </c>
      <c r="G34" s="34"/>
      <c r="H34" s="34"/>
      <c r="I34" s="39" t="s">
        <v>35</v>
      </c>
      <c r="J34" s="34"/>
      <c r="K34" s="39" t="s">
        <v>37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0" t="s">
        <v>38</v>
      </c>
      <c r="E35" s="28" t="s">
        <v>39</v>
      </c>
      <c r="F35" s="118">
        <f>ROUND((SUM(BE129:BE446)),  2)</f>
        <v>0</v>
      </c>
      <c r="G35" s="34"/>
      <c r="H35" s="34"/>
      <c r="I35" s="121">
        <v>0.20999999999999999</v>
      </c>
      <c r="J35" s="34"/>
      <c r="K35" s="118">
        <f>ROUND(((SUM(BE129:BE446))*I35),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40</v>
      </c>
      <c r="F36" s="118">
        <f>ROUND((SUM(BF129:BF446)),  2)</f>
        <v>0</v>
      </c>
      <c r="G36" s="34"/>
      <c r="H36" s="34"/>
      <c r="I36" s="121">
        <v>0.12</v>
      </c>
      <c r="J36" s="34"/>
      <c r="K36" s="118">
        <f>ROUND(((SUM(BF129:BF446))*I36),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41</v>
      </c>
      <c r="F37" s="118">
        <f>ROUND((SUM(BG129:BG446)),  2)</f>
        <v>0</v>
      </c>
      <c r="G37" s="34"/>
      <c r="H37" s="34"/>
      <c r="I37" s="121">
        <v>0.20999999999999999</v>
      </c>
      <c r="J37" s="34"/>
      <c r="K37" s="118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42</v>
      </c>
      <c r="F38" s="118">
        <f>ROUND((SUM(BH129:BH446)),  2)</f>
        <v>0</v>
      </c>
      <c r="G38" s="34"/>
      <c r="H38" s="34"/>
      <c r="I38" s="121">
        <v>0.12</v>
      </c>
      <c r="J38" s="34"/>
      <c r="K38" s="118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43</v>
      </c>
      <c r="F39" s="118">
        <f>ROUND((SUM(BI129:BI446)),  2)</f>
        <v>0</v>
      </c>
      <c r="G39" s="34"/>
      <c r="H39" s="34"/>
      <c r="I39" s="121">
        <v>0</v>
      </c>
      <c r="J39" s="34"/>
      <c r="K39" s="118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2"/>
      <c r="D41" s="123" t="s">
        <v>44</v>
      </c>
      <c r="E41" s="77"/>
      <c r="F41" s="77"/>
      <c r="G41" s="124" t="s">
        <v>45</v>
      </c>
      <c r="H41" s="125" t="s">
        <v>46</v>
      </c>
      <c r="I41" s="77"/>
      <c r="J41" s="77"/>
      <c r="K41" s="126">
        <f>SUM(K32:K39)</f>
        <v>0</v>
      </c>
      <c r="L41" s="127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49</v>
      </c>
      <c r="E61" s="37"/>
      <c r="F61" s="128" t="s">
        <v>50</v>
      </c>
      <c r="G61" s="54" t="s">
        <v>49</v>
      </c>
      <c r="H61" s="37"/>
      <c r="I61" s="37"/>
      <c r="J61" s="129" t="s">
        <v>50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49</v>
      </c>
      <c r="E76" s="37"/>
      <c r="F76" s="128" t="s">
        <v>50</v>
      </c>
      <c r="G76" s="54" t="s">
        <v>49</v>
      </c>
      <c r="H76" s="37"/>
      <c r="I76" s="37"/>
      <c r="J76" s="129" t="s">
        <v>50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4" t="str">
        <f>E7</f>
        <v>Magistrála - Rekonstrukce veřejného prostoru s modrozelnými prvky - I. etapa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34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30" customHeight="1">
      <c r="A87" s="34"/>
      <c r="B87" s="35"/>
      <c r="C87" s="34"/>
      <c r="D87" s="34"/>
      <c r="E87" s="63" t="str">
        <f>E9</f>
        <v>SO402 - Světelné signalizační zařízení SSZ K2 Dolní - Žižkova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4"/>
      <c r="E89" s="34"/>
      <c r="F89" s="23" t="str">
        <f>F12</f>
        <v>Žďár nad Sázavou</v>
      </c>
      <c r="G89" s="34"/>
      <c r="H89" s="34"/>
      <c r="I89" s="28" t="s">
        <v>23</v>
      </c>
      <c r="J89" s="65" t="str">
        <f>IF(J12="","",J12)</f>
        <v>29. 5. 2024</v>
      </c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4"/>
      <c r="E91" s="34"/>
      <c r="F91" s="23" t="str">
        <f>E15</f>
        <v xml:space="preserve"> </v>
      </c>
      <c r="G91" s="34"/>
      <c r="H91" s="34"/>
      <c r="I91" s="28" t="s">
        <v>31</v>
      </c>
      <c r="J91" s="32" t="str">
        <f>E21</f>
        <v xml:space="preserve"> 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0" t="s">
        <v>93</v>
      </c>
      <c r="D94" s="122"/>
      <c r="E94" s="122"/>
      <c r="F94" s="122"/>
      <c r="G94" s="122"/>
      <c r="H94" s="122"/>
      <c r="I94" s="131" t="s">
        <v>94</v>
      </c>
      <c r="J94" s="131" t="s">
        <v>95</v>
      </c>
      <c r="K94" s="131" t="s">
        <v>96</v>
      </c>
      <c r="L94" s="122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2" t="s">
        <v>97</v>
      </c>
      <c r="D96" s="34"/>
      <c r="E96" s="34"/>
      <c r="F96" s="34"/>
      <c r="G96" s="34"/>
      <c r="H96" s="34"/>
      <c r="I96" s="92">
        <f>Q129</f>
        <v>0</v>
      </c>
      <c r="J96" s="92">
        <f>R129</f>
        <v>0</v>
      </c>
      <c r="K96" s="92">
        <f>K129</f>
        <v>0</v>
      </c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98</v>
      </c>
    </row>
    <row r="97" s="9" customFormat="1" ht="24.96" customHeight="1">
      <c r="A97" s="9"/>
      <c r="B97" s="133"/>
      <c r="C97" s="9"/>
      <c r="D97" s="134" t="s">
        <v>99</v>
      </c>
      <c r="E97" s="135"/>
      <c r="F97" s="135"/>
      <c r="G97" s="135"/>
      <c r="H97" s="135"/>
      <c r="I97" s="136">
        <f>Q130</f>
        <v>0</v>
      </c>
      <c r="J97" s="136">
        <f>R130</f>
        <v>0</v>
      </c>
      <c r="K97" s="136">
        <f>K130</f>
        <v>0</v>
      </c>
      <c r="L97" s="9"/>
      <c r="M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7"/>
      <c r="C98" s="10"/>
      <c r="D98" s="138" t="s">
        <v>100</v>
      </c>
      <c r="E98" s="139"/>
      <c r="F98" s="139"/>
      <c r="G98" s="139"/>
      <c r="H98" s="139"/>
      <c r="I98" s="140">
        <f>Q131</f>
        <v>0</v>
      </c>
      <c r="J98" s="140">
        <f>R131</f>
        <v>0</v>
      </c>
      <c r="K98" s="140">
        <f>K131</f>
        <v>0</v>
      </c>
      <c r="L98" s="10"/>
      <c r="M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101</v>
      </c>
      <c r="E99" s="139"/>
      <c r="F99" s="139"/>
      <c r="G99" s="139"/>
      <c r="H99" s="139"/>
      <c r="I99" s="140">
        <f>Q153</f>
        <v>0</v>
      </c>
      <c r="J99" s="140">
        <f>R153</f>
        <v>0</v>
      </c>
      <c r="K99" s="140">
        <f>K153</f>
        <v>0</v>
      </c>
      <c r="L99" s="10"/>
      <c r="M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3"/>
      <c r="C100" s="9"/>
      <c r="D100" s="134" t="s">
        <v>102</v>
      </c>
      <c r="E100" s="135"/>
      <c r="F100" s="135"/>
      <c r="G100" s="135"/>
      <c r="H100" s="135"/>
      <c r="I100" s="136">
        <f>Q169</f>
        <v>0</v>
      </c>
      <c r="J100" s="136">
        <f>R169</f>
        <v>0</v>
      </c>
      <c r="K100" s="136">
        <f>K169</f>
        <v>0</v>
      </c>
      <c r="L100" s="9"/>
      <c r="M100" s="13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7"/>
      <c r="C101" s="10"/>
      <c r="D101" s="138" t="s">
        <v>103</v>
      </c>
      <c r="E101" s="139"/>
      <c r="F101" s="139"/>
      <c r="G101" s="139"/>
      <c r="H101" s="139"/>
      <c r="I101" s="140">
        <f>Q170</f>
        <v>0</v>
      </c>
      <c r="J101" s="140">
        <f>R170</f>
        <v>0</v>
      </c>
      <c r="K101" s="140">
        <f>K170</f>
        <v>0</v>
      </c>
      <c r="L101" s="10"/>
      <c r="M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3"/>
      <c r="C102" s="9"/>
      <c r="D102" s="134" t="s">
        <v>104</v>
      </c>
      <c r="E102" s="135"/>
      <c r="F102" s="135"/>
      <c r="G102" s="135"/>
      <c r="H102" s="135"/>
      <c r="I102" s="136">
        <f>Q195</f>
        <v>0</v>
      </c>
      <c r="J102" s="136">
        <f>R195</f>
        <v>0</v>
      </c>
      <c r="K102" s="136">
        <f>K195</f>
        <v>0</v>
      </c>
      <c r="L102" s="9"/>
      <c r="M102" s="13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37"/>
      <c r="C103" s="10"/>
      <c r="D103" s="138" t="s">
        <v>105</v>
      </c>
      <c r="E103" s="139"/>
      <c r="F103" s="139"/>
      <c r="G103" s="139"/>
      <c r="H103" s="139"/>
      <c r="I103" s="140">
        <f>Q196</f>
        <v>0</v>
      </c>
      <c r="J103" s="140">
        <f>R196</f>
        <v>0</v>
      </c>
      <c r="K103" s="140">
        <f>K196</f>
        <v>0</v>
      </c>
      <c r="L103" s="10"/>
      <c r="M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106</v>
      </c>
      <c r="E104" s="139"/>
      <c r="F104" s="139"/>
      <c r="G104" s="139"/>
      <c r="H104" s="139"/>
      <c r="I104" s="140">
        <f>Q230</f>
        <v>0</v>
      </c>
      <c r="J104" s="140">
        <f>R230</f>
        <v>0</v>
      </c>
      <c r="K104" s="140">
        <f>K230</f>
        <v>0</v>
      </c>
      <c r="L104" s="10"/>
      <c r="M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7"/>
      <c r="C105" s="10"/>
      <c r="D105" s="138" t="s">
        <v>107</v>
      </c>
      <c r="E105" s="139"/>
      <c r="F105" s="139"/>
      <c r="G105" s="139"/>
      <c r="H105" s="139"/>
      <c r="I105" s="140">
        <f>Q374</f>
        <v>0</v>
      </c>
      <c r="J105" s="140">
        <f>R374</f>
        <v>0</v>
      </c>
      <c r="K105" s="140">
        <f>K374</f>
        <v>0</v>
      </c>
      <c r="L105" s="10"/>
      <c r="M105" s="13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3"/>
      <c r="C106" s="9"/>
      <c r="D106" s="134" t="s">
        <v>108</v>
      </c>
      <c r="E106" s="135"/>
      <c r="F106" s="135"/>
      <c r="G106" s="135"/>
      <c r="H106" s="135"/>
      <c r="I106" s="136">
        <f>Q416</f>
        <v>0</v>
      </c>
      <c r="J106" s="136">
        <f>R416</f>
        <v>0</v>
      </c>
      <c r="K106" s="136">
        <f>K416</f>
        <v>0</v>
      </c>
      <c r="L106" s="9"/>
      <c r="M106" s="13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7"/>
      <c r="C107" s="10"/>
      <c r="D107" s="138" t="s">
        <v>109</v>
      </c>
      <c r="E107" s="139"/>
      <c r="F107" s="139"/>
      <c r="G107" s="139"/>
      <c r="H107" s="139"/>
      <c r="I107" s="140">
        <f>Q417</f>
        <v>0</v>
      </c>
      <c r="J107" s="140">
        <f>R417</f>
        <v>0</v>
      </c>
      <c r="K107" s="140">
        <f>K417</f>
        <v>0</v>
      </c>
      <c r="L107" s="10"/>
      <c r="M107" s="13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7"/>
      <c r="C108" s="10"/>
      <c r="D108" s="138" t="s">
        <v>110</v>
      </c>
      <c r="E108" s="139"/>
      <c r="F108" s="139"/>
      <c r="G108" s="139"/>
      <c r="H108" s="139"/>
      <c r="I108" s="140">
        <f>Q433</f>
        <v>0</v>
      </c>
      <c r="J108" s="140">
        <f>R433</f>
        <v>0</v>
      </c>
      <c r="K108" s="140">
        <f>K433</f>
        <v>0</v>
      </c>
      <c r="L108" s="10"/>
      <c r="M108" s="13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7"/>
      <c r="C109" s="10"/>
      <c r="D109" s="138" t="s">
        <v>111</v>
      </c>
      <c r="E109" s="139"/>
      <c r="F109" s="139"/>
      <c r="G109" s="139"/>
      <c r="H109" s="139"/>
      <c r="I109" s="140">
        <f>Q440</f>
        <v>0</v>
      </c>
      <c r="J109" s="140">
        <f>R440</f>
        <v>0</v>
      </c>
      <c r="K109" s="140">
        <f>K440</f>
        <v>0</v>
      </c>
      <c r="L109" s="10"/>
      <c r="M109" s="13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112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17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6.25" customHeight="1">
      <c r="A119" s="34"/>
      <c r="B119" s="35"/>
      <c r="C119" s="34"/>
      <c r="D119" s="34"/>
      <c r="E119" s="114" t="str">
        <f>E7</f>
        <v>Magistrála - Rekonstrukce veřejného prostoru s modrozelnými prvky - I. etapa</v>
      </c>
      <c r="F119" s="28"/>
      <c r="G119" s="28"/>
      <c r="H119" s="28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88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30" customHeight="1">
      <c r="A121" s="34"/>
      <c r="B121" s="35"/>
      <c r="C121" s="34"/>
      <c r="D121" s="34"/>
      <c r="E121" s="63" t="str">
        <f>E9</f>
        <v>SO402 - Světelné signalizační zařízení SSZ K2 Dolní - Žižkova</v>
      </c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21</v>
      </c>
      <c r="D123" s="34"/>
      <c r="E123" s="34"/>
      <c r="F123" s="23" t="str">
        <f>F12</f>
        <v>Žďár nad Sázavou</v>
      </c>
      <c r="G123" s="34"/>
      <c r="H123" s="34"/>
      <c r="I123" s="28" t="s">
        <v>23</v>
      </c>
      <c r="J123" s="65" t="str">
        <f>IF(J12="","",J12)</f>
        <v>29. 5. 2024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25</v>
      </c>
      <c r="D125" s="34"/>
      <c r="E125" s="34"/>
      <c r="F125" s="23" t="str">
        <f>E15</f>
        <v xml:space="preserve"> </v>
      </c>
      <c r="G125" s="34"/>
      <c r="H125" s="34"/>
      <c r="I125" s="28" t="s">
        <v>31</v>
      </c>
      <c r="J125" s="32" t="str">
        <f>E21</f>
        <v xml:space="preserve"> </v>
      </c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29</v>
      </c>
      <c r="D126" s="34"/>
      <c r="E126" s="34"/>
      <c r="F126" s="23" t="str">
        <f>IF(E18="","",E18)</f>
        <v>Vyplň údaj</v>
      </c>
      <c r="G126" s="34"/>
      <c r="H126" s="34"/>
      <c r="I126" s="28" t="s">
        <v>32</v>
      </c>
      <c r="J126" s="32" t="str">
        <f>E24</f>
        <v xml:space="preserve"> 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41"/>
      <c r="B128" s="142"/>
      <c r="C128" s="143" t="s">
        <v>113</v>
      </c>
      <c r="D128" s="144" t="s">
        <v>59</v>
      </c>
      <c r="E128" s="144" t="s">
        <v>55</v>
      </c>
      <c r="F128" s="144" t="s">
        <v>56</v>
      </c>
      <c r="G128" s="144" t="s">
        <v>114</v>
      </c>
      <c r="H128" s="144" t="s">
        <v>115</v>
      </c>
      <c r="I128" s="144" t="s">
        <v>116</v>
      </c>
      <c r="J128" s="144" t="s">
        <v>117</v>
      </c>
      <c r="K128" s="145" t="s">
        <v>96</v>
      </c>
      <c r="L128" s="146" t="s">
        <v>118</v>
      </c>
      <c r="M128" s="147"/>
      <c r="N128" s="82" t="s">
        <v>1</v>
      </c>
      <c r="O128" s="83" t="s">
        <v>38</v>
      </c>
      <c r="P128" s="83" t="s">
        <v>119</v>
      </c>
      <c r="Q128" s="83" t="s">
        <v>120</v>
      </c>
      <c r="R128" s="83" t="s">
        <v>121</v>
      </c>
      <c r="S128" s="83" t="s">
        <v>122</v>
      </c>
      <c r="T128" s="83" t="s">
        <v>123</v>
      </c>
      <c r="U128" s="83" t="s">
        <v>124</v>
      </c>
      <c r="V128" s="83" t="s">
        <v>125</v>
      </c>
      <c r="W128" s="83" t="s">
        <v>126</v>
      </c>
      <c r="X128" s="84" t="s">
        <v>127</v>
      </c>
      <c r="Y128" s="141"/>
      <c r="Z128" s="141"/>
      <c r="AA128" s="141"/>
      <c r="AB128" s="141"/>
      <c r="AC128" s="141"/>
      <c r="AD128" s="141"/>
      <c r="AE128" s="141"/>
    </row>
    <row r="129" s="2" customFormat="1" ht="22.8" customHeight="1">
      <c r="A129" s="34"/>
      <c r="B129" s="35"/>
      <c r="C129" s="89" t="s">
        <v>128</v>
      </c>
      <c r="D129" s="34"/>
      <c r="E129" s="34"/>
      <c r="F129" s="34"/>
      <c r="G129" s="34"/>
      <c r="H129" s="34"/>
      <c r="I129" s="34"/>
      <c r="J129" s="34"/>
      <c r="K129" s="148">
        <f>BK129</f>
        <v>0</v>
      </c>
      <c r="L129" s="34"/>
      <c r="M129" s="35"/>
      <c r="N129" s="85"/>
      <c r="O129" s="69"/>
      <c r="P129" s="86"/>
      <c r="Q129" s="149">
        <f>Q130+Q169+Q195+Q416</f>
        <v>0</v>
      </c>
      <c r="R129" s="149">
        <f>R130+R169+R195+R416</f>
        <v>0</v>
      </c>
      <c r="S129" s="86"/>
      <c r="T129" s="150">
        <f>T130+T169+T195+T416</f>
        <v>0</v>
      </c>
      <c r="U129" s="86"/>
      <c r="V129" s="150">
        <f>V130+V169+V195+V416</f>
        <v>2.8984068799999996</v>
      </c>
      <c r="W129" s="86"/>
      <c r="X129" s="151">
        <f>X130+X169+X195+X416</f>
        <v>1.7662300000000002</v>
      </c>
      <c r="Y129" s="34"/>
      <c r="Z129" s="34"/>
      <c r="AA129" s="34"/>
      <c r="AB129" s="34"/>
      <c r="AC129" s="34"/>
      <c r="AD129" s="34"/>
      <c r="AE129" s="34"/>
      <c r="AT129" s="15" t="s">
        <v>75</v>
      </c>
      <c r="AU129" s="15" t="s">
        <v>98</v>
      </c>
      <c r="BK129" s="152">
        <f>BK130+BK169+BK195+BK416</f>
        <v>0</v>
      </c>
    </row>
    <row r="130" s="12" customFormat="1" ht="25.92" customHeight="1">
      <c r="A130" s="12"/>
      <c r="B130" s="153"/>
      <c r="C130" s="12"/>
      <c r="D130" s="154" t="s">
        <v>75</v>
      </c>
      <c r="E130" s="155" t="s">
        <v>129</v>
      </c>
      <c r="F130" s="155" t="s">
        <v>130</v>
      </c>
      <c r="G130" s="12"/>
      <c r="H130" s="12"/>
      <c r="I130" s="156"/>
      <c r="J130" s="156"/>
      <c r="K130" s="157">
        <f>BK130</f>
        <v>0</v>
      </c>
      <c r="L130" s="12"/>
      <c r="M130" s="153"/>
      <c r="N130" s="158"/>
      <c r="O130" s="159"/>
      <c r="P130" s="159"/>
      <c r="Q130" s="160">
        <f>Q131+Q153</f>
        <v>0</v>
      </c>
      <c r="R130" s="160">
        <f>R131+R153</f>
        <v>0</v>
      </c>
      <c r="S130" s="159"/>
      <c r="T130" s="161">
        <f>T131+T153</f>
        <v>0</v>
      </c>
      <c r="U130" s="159"/>
      <c r="V130" s="161">
        <f>V131+V153</f>
        <v>0.091700000000000004</v>
      </c>
      <c r="W130" s="159"/>
      <c r="X130" s="162">
        <f>X131+X153</f>
        <v>0.0040000000000000001</v>
      </c>
      <c r="Y130" s="12"/>
      <c r="Z130" s="12"/>
      <c r="AA130" s="12"/>
      <c r="AB130" s="12"/>
      <c r="AC130" s="12"/>
      <c r="AD130" s="12"/>
      <c r="AE130" s="12"/>
      <c r="AR130" s="154" t="s">
        <v>84</v>
      </c>
      <c r="AT130" s="163" t="s">
        <v>75</v>
      </c>
      <c r="AU130" s="163" t="s">
        <v>76</v>
      </c>
      <c r="AY130" s="154" t="s">
        <v>131</v>
      </c>
      <c r="BK130" s="164">
        <f>BK131+BK153</f>
        <v>0</v>
      </c>
    </row>
    <row r="131" s="12" customFormat="1" ht="22.8" customHeight="1">
      <c r="A131" s="12"/>
      <c r="B131" s="153"/>
      <c r="C131" s="12"/>
      <c r="D131" s="154" t="s">
        <v>75</v>
      </c>
      <c r="E131" s="165" t="s">
        <v>132</v>
      </c>
      <c r="F131" s="165" t="s">
        <v>133</v>
      </c>
      <c r="G131" s="12"/>
      <c r="H131" s="12"/>
      <c r="I131" s="156"/>
      <c r="J131" s="156"/>
      <c r="K131" s="166">
        <f>BK131</f>
        <v>0</v>
      </c>
      <c r="L131" s="12"/>
      <c r="M131" s="153"/>
      <c r="N131" s="158"/>
      <c r="O131" s="159"/>
      <c r="P131" s="159"/>
      <c r="Q131" s="160">
        <f>SUM(Q132:Q152)</f>
        <v>0</v>
      </c>
      <c r="R131" s="160">
        <f>SUM(R132:R152)</f>
        <v>0</v>
      </c>
      <c r="S131" s="159"/>
      <c r="T131" s="161">
        <f>SUM(T132:T152)</f>
        <v>0</v>
      </c>
      <c r="U131" s="159"/>
      <c r="V131" s="161">
        <f>SUM(V132:V152)</f>
        <v>0.091700000000000004</v>
      </c>
      <c r="W131" s="159"/>
      <c r="X131" s="162">
        <f>SUM(X132:X152)</f>
        <v>0.0040000000000000001</v>
      </c>
      <c r="Y131" s="12"/>
      <c r="Z131" s="12"/>
      <c r="AA131" s="12"/>
      <c r="AB131" s="12"/>
      <c r="AC131" s="12"/>
      <c r="AD131" s="12"/>
      <c r="AE131" s="12"/>
      <c r="AR131" s="154" t="s">
        <v>84</v>
      </c>
      <c r="AT131" s="163" t="s">
        <v>75</v>
      </c>
      <c r="AU131" s="163" t="s">
        <v>84</v>
      </c>
      <c r="AY131" s="154" t="s">
        <v>131</v>
      </c>
      <c r="BK131" s="164">
        <f>SUM(BK132:BK152)</f>
        <v>0</v>
      </c>
    </row>
    <row r="132" s="2" customFormat="1" ht="24.15" customHeight="1">
      <c r="A132" s="34"/>
      <c r="B132" s="167"/>
      <c r="C132" s="168" t="s">
        <v>134</v>
      </c>
      <c r="D132" s="168" t="s">
        <v>135</v>
      </c>
      <c r="E132" s="169" t="s">
        <v>136</v>
      </c>
      <c r="F132" s="170" t="s">
        <v>137</v>
      </c>
      <c r="G132" s="171" t="s">
        <v>138</v>
      </c>
      <c r="H132" s="172">
        <v>1</v>
      </c>
      <c r="I132" s="173"/>
      <c r="J132" s="173"/>
      <c r="K132" s="174">
        <f>ROUND(P132*H132,2)</f>
        <v>0</v>
      </c>
      <c r="L132" s="175"/>
      <c r="M132" s="35"/>
      <c r="N132" s="176" t="s">
        <v>1</v>
      </c>
      <c r="O132" s="177" t="s">
        <v>39</v>
      </c>
      <c r="P132" s="178">
        <f>I132+J132</f>
        <v>0</v>
      </c>
      <c r="Q132" s="178">
        <f>ROUND(I132*H132,2)</f>
        <v>0</v>
      </c>
      <c r="R132" s="178">
        <f>ROUND(J132*H132,2)</f>
        <v>0</v>
      </c>
      <c r="S132" s="73"/>
      <c r="T132" s="179">
        <f>S132*H132</f>
        <v>0</v>
      </c>
      <c r="U132" s="179">
        <v>1.0000000000000001E-05</v>
      </c>
      <c r="V132" s="179">
        <f>U132*H132</f>
        <v>1.0000000000000001E-05</v>
      </c>
      <c r="W132" s="179">
        <v>0</v>
      </c>
      <c r="X132" s="180">
        <f>W132*H132</f>
        <v>0</v>
      </c>
      <c r="Y132" s="34"/>
      <c r="Z132" s="34"/>
      <c r="AA132" s="34"/>
      <c r="AB132" s="34"/>
      <c r="AC132" s="34"/>
      <c r="AD132" s="34"/>
      <c r="AE132" s="34"/>
      <c r="AR132" s="181" t="s">
        <v>139</v>
      </c>
      <c r="AT132" s="181" t="s">
        <v>135</v>
      </c>
      <c r="AU132" s="181" t="s">
        <v>86</v>
      </c>
      <c r="AY132" s="15" t="s">
        <v>131</v>
      </c>
      <c r="BE132" s="182">
        <f>IF(O132="základní",K132,0)</f>
        <v>0</v>
      </c>
      <c r="BF132" s="182">
        <f>IF(O132="snížená",K132,0)</f>
        <v>0</v>
      </c>
      <c r="BG132" s="182">
        <f>IF(O132="zákl. přenesená",K132,0)</f>
        <v>0</v>
      </c>
      <c r="BH132" s="182">
        <f>IF(O132="sníž. přenesená",K132,0)</f>
        <v>0</v>
      </c>
      <c r="BI132" s="182">
        <f>IF(O132="nulová",K132,0)</f>
        <v>0</v>
      </c>
      <c r="BJ132" s="15" t="s">
        <v>84</v>
      </c>
      <c r="BK132" s="182">
        <f>ROUND(P132*H132,2)</f>
        <v>0</v>
      </c>
      <c r="BL132" s="15" t="s">
        <v>139</v>
      </c>
      <c r="BM132" s="181" t="s">
        <v>140</v>
      </c>
    </row>
    <row r="133" s="2" customFormat="1">
      <c r="A133" s="34"/>
      <c r="B133" s="35"/>
      <c r="C133" s="34"/>
      <c r="D133" s="183" t="s">
        <v>141</v>
      </c>
      <c r="E133" s="34"/>
      <c r="F133" s="184" t="s">
        <v>142</v>
      </c>
      <c r="G133" s="34"/>
      <c r="H133" s="34"/>
      <c r="I133" s="185"/>
      <c r="J133" s="185"/>
      <c r="K133" s="34"/>
      <c r="L133" s="34"/>
      <c r="M133" s="35"/>
      <c r="N133" s="186"/>
      <c r="O133" s="187"/>
      <c r="P133" s="73"/>
      <c r="Q133" s="73"/>
      <c r="R133" s="73"/>
      <c r="S133" s="73"/>
      <c r="T133" s="73"/>
      <c r="U133" s="73"/>
      <c r="V133" s="73"/>
      <c r="W133" s="73"/>
      <c r="X133" s="74"/>
      <c r="Y133" s="34"/>
      <c r="Z133" s="34"/>
      <c r="AA133" s="34"/>
      <c r="AB133" s="34"/>
      <c r="AC133" s="34"/>
      <c r="AD133" s="34"/>
      <c r="AE133" s="34"/>
      <c r="AT133" s="15" t="s">
        <v>141</v>
      </c>
      <c r="AU133" s="15" t="s">
        <v>86</v>
      </c>
    </row>
    <row r="134" s="2" customFormat="1">
      <c r="A134" s="34"/>
      <c r="B134" s="35"/>
      <c r="C134" s="34"/>
      <c r="D134" s="188" t="s">
        <v>143</v>
      </c>
      <c r="E134" s="34"/>
      <c r="F134" s="189" t="s">
        <v>144</v>
      </c>
      <c r="G134" s="34"/>
      <c r="H134" s="34"/>
      <c r="I134" s="185"/>
      <c r="J134" s="185"/>
      <c r="K134" s="34"/>
      <c r="L134" s="34"/>
      <c r="M134" s="35"/>
      <c r="N134" s="186"/>
      <c r="O134" s="187"/>
      <c r="P134" s="73"/>
      <c r="Q134" s="73"/>
      <c r="R134" s="73"/>
      <c r="S134" s="73"/>
      <c r="T134" s="73"/>
      <c r="U134" s="73"/>
      <c r="V134" s="73"/>
      <c r="W134" s="73"/>
      <c r="X134" s="74"/>
      <c r="Y134" s="34"/>
      <c r="Z134" s="34"/>
      <c r="AA134" s="34"/>
      <c r="AB134" s="34"/>
      <c r="AC134" s="34"/>
      <c r="AD134" s="34"/>
      <c r="AE134" s="34"/>
      <c r="AT134" s="15" t="s">
        <v>143</v>
      </c>
      <c r="AU134" s="15" t="s">
        <v>86</v>
      </c>
    </row>
    <row r="135" s="2" customFormat="1" ht="24.15" customHeight="1">
      <c r="A135" s="34"/>
      <c r="B135" s="167"/>
      <c r="C135" s="168" t="s">
        <v>145</v>
      </c>
      <c r="D135" s="168" t="s">
        <v>135</v>
      </c>
      <c r="E135" s="169" t="s">
        <v>146</v>
      </c>
      <c r="F135" s="170" t="s">
        <v>147</v>
      </c>
      <c r="G135" s="171" t="s">
        <v>148</v>
      </c>
      <c r="H135" s="172">
        <v>26.5</v>
      </c>
      <c r="I135" s="173"/>
      <c r="J135" s="173"/>
      <c r="K135" s="174">
        <f>ROUND(P135*H135,2)</f>
        <v>0</v>
      </c>
      <c r="L135" s="175"/>
      <c r="M135" s="35"/>
      <c r="N135" s="176" t="s">
        <v>1</v>
      </c>
      <c r="O135" s="177" t="s">
        <v>39</v>
      </c>
      <c r="P135" s="178">
        <f>I135+J135</f>
        <v>0</v>
      </c>
      <c r="Q135" s="178">
        <f>ROUND(I135*H135,2)</f>
        <v>0</v>
      </c>
      <c r="R135" s="178">
        <f>ROUND(J135*H135,2)</f>
        <v>0</v>
      </c>
      <c r="S135" s="73"/>
      <c r="T135" s="179">
        <f>S135*H135</f>
        <v>0</v>
      </c>
      <c r="U135" s="179">
        <v>0.00084999999999999995</v>
      </c>
      <c r="V135" s="179">
        <f>U135*H135</f>
        <v>0.022525</v>
      </c>
      <c r="W135" s="179">
        <v>0</v>
      </c>
      <c r="X135" s="180">
        <f>W135*H135</f>
        <v>0</v>
      </c>
      <c r="Y135" s="34"/>
      <c r="Z135" s="34"/>
      <c r="AA135" s="34"/>
      <c r="AB135" s="34"/>
      <c r="AC135" s="34"/>
      <c r="AD135" s="34"/>
      <c r="AE135" s="34"/>
      <c r="AR135" s="181" t="s">
        <v>139</v>
      </c>
      <c r="AT135" s="181" t="s">
        <v>135</v>
      </c>
      <c r="AU135" s="181" t="s">
        <v>86</v>
      </c>
      <c r="AY135" s="15" t="s">
        <v>131</v>
      </c>
      <c r="BE135" s="182">
        <f>IF(O135="základní",K135,0)</f>
        <v>0</v>
      </c>
      <c r="BF135" s="182">
        <f>IF(O135="snížená",K135,0)</f>
        <v>0</v>
      </c>
      <c r="BG135" s="182">
        <f>IF(O135="zákl. přenesená",K135,0)</f>
        <v>0</v>
      </c>
      <c r="BH135" s="182">
        <f>IF(O135="sníž. přenesená",K135,0)</f>
        <v>0</v>
      </c>
      <c r="BI135" s="182">
        <f>IF(O135="nulová",K135,0)</f>
        <v>0</v>
      </c>
      <c r="BJ135" s="15" t="s">
        <v>84</v>
      </c>
      <c r="BK135" s="182">
        <f>ROUND(P135*H135,2)</f>
        <v>0</v>
      </c>
      <c r="BL135" s="15" t="s">
        <v>139</v>
      </c>
      <c r="BM135" s="181" t="s">
        <v>149</v>
      </c>
    </row>
    <row r="136" s="2" customFormat="1">
      <c r="A136" s="34"/>
      <c r="B136" s="35"/>
      <c r="C136" s="34"/>
      <c r="D136" s="183" t="s">
        <v>141</v>
      </c>
      <c r="E136" s="34"/>
      <c r="F136" s="184" t="s">
        <v>150</v>
      </c>
      <c r="G136" s="34"/>
      <c r="H136" s="34"/>
      <c r="I136" s="185"/>
      <c r="J136" s="185"/>
      <c r="K136" s="34"/>
      <c r="L136" s="34"/>
      <c r="M136" s="35"/>
      <c r="N136" s="186"/>
      <c r="O136" s="187"/>
      <c r="P136" s="73"/>
      <c r="Q136" s="73"/>
      <c r="R136" s="73"/>
      <c r="S136" s="73"/>
      <c r="T136" s="73"/>
      <c r="U136" s="73"/>
      <c r="V136" s="73"/>
      <c r="W136" s="73"/>
      <c r="X136" s="74"/>
      <c r="Y136" s="34"/>
      <c r="Z136" s="34"/>
      <c r="AA136" s="34"/>
      <c r="AB136" s="34"/>
      <c r="AC136" s="34"/>
      <c r="AD136" s="34"/>
      <c r="AE136" s="34"/>
      <c r="AT136" s="15" t="s">
        <v>141</v>
      </c>
      <c r="AU136" s="15" t="s">
        <v>86</v>
      </c>
    </row>
    <row r="137" s="2" customFormat="1">
      <c r="A137" s="34"/>
      <c r="B137" s="35"/>
      <c r="C137" s="34"/>
      <c r="D137" s="188" t="s">
        <v>143</v>
      </c>
      <c r="E137" s="34"/>
      <c r="F137" s="189" t="s">
        <v>151</v>
      </c>
      <c r="G137" s="34"/>
      <c r="H137" s="34"/>
      <c r="I137" s="185"/>
      <c r="J137" s="185"/>
      <c r="K137" s="34"/>
      <c r="L137" s="34"/>
      <c r="M137" s="35"/>
      <c r="N137" s="186"/>
      <c r="O137" s="187"/>
      <c r="P137" s="73"/>
      <c r="Q137" s="73"/>
      <c r="R137" s="73"/>
      <c r="S137" s="73"/>
      <c r="T137" s="73"/>
      <c r="U137" s="73"/>
      <c r="V137" s="73"/>
      <c r="W137" s="73"/>
      <c r="X137" s="74"/>
      <c r="Y137" s="34"/>
      <c r="Z137" s="34"/>
      <c r="AA137" s="34"/>
      <c r="AB137" s="34"/>
      <c r="AC137" s="34"/>
      <c r="AD137" s="34"/>
      <c r="AE137" s="34"/>
      <c r="AT137" s="15" t="s">
        <v>143</v>
      </c>
      <c r="AU137" s="15" t="s">
        <v>86</v>
      </c>
    </row>
    <row r="138" s="2" customFormat="1">
      <c r="A138" s="34"/>
      <c r="B138" s="35"/>
      <c r="C138" s="34"/>
      <c r="D138" s="183" t="s">
        <v>152</v>
      </c>
      <c r="E138" s="34"/>
      <c r="F138" s="190" t="s">
        <v>153</v>
      </c>
      <c r="G138" s="34"/>
      <c r="H138" s="34"/>
      <c r="I138" s="185"/>
      <c r="J138" s="185"/>
      <c r="K138" s="34"/>
      <c r="L138" s="34"/>
      <c r="M138" s="35"/>
      <c r="N138" s="186"/>
      <c r="O138" s="187"/>
      <c r="P138" s="73"/>
      <c r="Q138" s="73"/>
      <c r="R138" s="73"/>
      <c r="S138" s="73"/>
      <c r="T138" s="73"/>
      <c r="U138" s="73"/>
      <c r="V138" s="73"/>
      <c r="W138" s="73"/>
      <c r="X138" s="74"/>
      <c r="Y138" s="34"/>
      <c r="Z138" s="34"/>
      <c r="AA138" s="34"/>
      <c r="AB138" s="34"/>
      <c r="AC138" s="34"/>
      <c r="AD138" s="34"/>
      <c r="AE138" s="34"/>
      <c r="AT138" s="15" t="s">
        <v>152</v>
      </c>
      <c r="AU138" s="15" t="s">
        <v>86</v>
      </c>
    </row>
    <row r="139" s="2" customFormat="1" ht="24.15" customHeight="1">
      <c r="A139" s="34"/>
      <c r="B139" s="167"/>
      <c r="C139" s="168" t="s">
        <v>154</v>
      </c>
      <c r="D139" s="168" t="s">
        <v>135</v>
      </c>
      <c r="E139" s="169" t="s">
        <v>155</v>
      </c>
      <c r="F139" s="170" t="s">
        <v>156</v>
      </c>
      <c r="G139" s="171" t="s">
        <v>148</v>
      </c>
      <c r="H139" s="172">
        <v>26.5</v>
      </c>
      <c r="I139" s="173"/>
      <c r="J139" s="173"/>
      <c r="K139" s="174">
        <f>ROUND(P139*H139,2)</f>
        <v>0</v>
      </c>
      <c r="L139" s="175"/>
      <c r="M139" s="35"/>
      <c r="N139" s="176" t="s">
        <v>1</v>
      </c>
      <c r="O139" s="177" t="s">
        <v>39</v>
      </c>
      <c r="P139" s="178">
        <f>I139+J139</f>
        <v>0</v>
      </c>
      <c r="Q139" s="178">
        <f>ROUND(I139*H139,2)</f>
        <v>0</v>
      </c>
      <c r="R139" s="178">
        <f>ROUND(J139*H139,2)</f>
        <v>0</v>
      </c>
      <c r="S139" s="73"/>
      <c r="T139" s="179">
        <f>S139*H139</f>
        <v>0</v>
      </c>
      <c r="U139" s="179">
        <v>0.0025999999999999999</v>
      </c>
      <c r="V139" s="179">
        <f>U139*H139</f>
        <v>0.068900000000000003</v>
      </c>
      <c r="W139" s="179">
        <v>0</v>
      </c>
      <c r="X139" s="180">
        <f>W139*H139</f>
        <v>0</v>
      </c>
      <c r="Y139" s="34"/>
      <c r="Z139" s="34"/>
      <c r="AA139" s="34"/>
      <c r="AB139" s="34"/>
      <c r="AC139" s="34"/>
      <c r="AD139" s="34"/>
      <c r="AE139" s="34"/>
      <c r="AR139" s="181" t="s">
        <v>139</v>
      </c>
      <c r="AT139" s="181" t="s">
        <v>135</v>
      </c>
      <c r="AU139" s="181" t="s">
        <v>86</v>
      </c>
      <c r="AY139" s="15" t="s">
        <v>131</v>
      </c>
      <c r="BE139" s="182">
        <f>IF(O139="základní",K139,0)</f>
        <v>0</v>
      </c>
      <c r="BF139" s="182">
        <f>IF(O139="snížená",K139,0)</f>
        <v>0</v>
      </c>
      <c r="BG139" s="182">
        <f>IF(O139="zákl. přenesená",K139,0)</f>
        <v>0</v>
      </c>
      <c r="BH139" s="182">
        <f>IF(O139="sníž. přenesená",K139,0)</f>
        <v>0</v>
      </c>
      <c r="BI139" s="182">
        <f>IF(O139="nulová",K139,0)</f>
        <v>0</v>
      </c>
      <c r="BJ139" s="15" t="s">
        <v>84</v>
      </c>
      <c r="BK139" s="182">
        <f>ROUND(P139*H139,2)</f>
        <v>0</v>
      </c>
      <c r="BL139" s="15" t="s">
        <v>139</v>
      </c>
      <c r="BM139" s="181" t="s">
        <v>157</v>
      </c>
    </row>
    <row r="140" s="2" customFormat="1">
      <c r="A140" s="34"/>
      <c r="B140" s="35"/>
      <c r="C140" s="34"/>
      <c r="D140" s="183" t="s">
        <v>141</v>
      </c>
      <c r="E140" s="34"/>
      <c r="F140" s="184" t="s">
        <v>158</v>
      </c>
      <c r="G140" s="34"/>
      <c r="H140" s="34"/>
      <c r="I140" s="185"/>
      <c r="J140" s="185"/>
      <c r="K140" s="34"/>
      <c r="L140" s="34"/>
      <c r="M140" s="35"/>
      <c r="N140" s="186"/>
      <c r="O140" s="187"/>
      <c r="P140" s="73"/>
      <c r="Q140" s="73"/>
      <c r="R140" s="73"/>
      <c r="S140" s="73"/>
      <c r="T140" s="73"/>
      <c r="U140" s="73"/>
      <c r="V140" s="73"/>
      <c r="W140" s="73"/>
      <c r="X140" s="74"/>
      <c r="Y140" s="34"/>
      <c r="Z140" s="34"/>
      <c r="AA140" s="34"/>
      <c r="AB140" s="34"/>
      <c r="AC140" s="34"/>
      <c r="AD140" s="34"/>
      <c r="AE140" s="34"/>
      <c r="AT140" s="15" t="s">
        <v>141</v>
      </c>
      <c r="AU140" s="15" t="s">
        <v>86</v>
      </c>
    </row>
    <row r="141" s="2" customFormat="1">
      <c r="A141" s="34"/>
      <c r="B141" s="35"/>
      <c r="C141" s="34"/>
      <c r="D141" s="188" t="s">
        <v>143</v>
      </c>
      <c r="E141" s="34"/>
      <c r="F141" s="189" t="s">
        <v>159</v>
      </c>
      <c r="G141" s="34"/>
      <c r="H141" s="34"/>
      <c r="I141" s="185"/>
      <c r="J141" s="185"/>
      <c r="K141" s="34"/>
      <c r="L141" s="34"/>
      <c r="M141" s="35"/>
      <c r="N141" s="186"/>
      <c r="O141" s="187"/>
      <c r="P141" s="73"/>
      <c r="Q141" s="73"/>
      <c r="R141" s="73"/>
      <c r="S141" s="73"/>
      <c r="T141" s="73"/>
      <c r="U141" s="73"/>
      <c r="V141" s="73"/>
      <c r="W141" s="73"/>
      <c r="X141" s="74"/>
      <c r="Y141" s="34"/>
      <c r="Z141" s="34"/>
      <c r="AA141" s="34"/>
      <c r="AB141" s="34"/>
      <c r="AC141" s="34"/>
      <c r="AD141" s="34"/>
      <c r="AE141" s="34"/>
      <c r="AT141" s="15" t="s">
        <v>143</v>
      </c>
      <c r="AU141" s="15" t="s">
        <v>86</v>
      </c>
    </row>
    <row r="142" s="2" customFormat="1" ht="16.5" customHeight="1">
      <c r="A142" s="34"/>
      <c r="B142" s="167"/>
      <c r="C142" s="168" t="s">
        <v>160</v>
      </c>
      <c r="D142" s="168" t="s">
        <v>135</v>
      </c>
      <c r="E142" s="169" t="s">
        <v>161</v>
      </c>
      <c r="F142" s="170" t="s">
        <v>162</v>
      </c>
      <c r="G142" s="171" t="s">
        <v>148</v>
      </c>
      <c r="H142" s="172">
        <v>26.5</v>
      </c>
      <c r="I142" s="173"/>
      <c r="J142" s="173"/>
      <c r="K142" s="174">
        <f>ROUND(P142*H142,2)</f>
        <v>0</v>
      </c>
      <c r="L142" s="175"/>
      <c r="M142" s="35"/>
      <c r="N142" s="176" t="s">
        <v>1</v>
      </c>
      <c r="O142" s="177" t="s">
        <v>39</v>
      </c>
      <c r="P142" s="178">
        <f>I142+J142</f>
        <v>0</v>
      </c>
      <c r="Q142" s="178">
        <f>ROUND(I142*H142,2)</f>
        <v>0</v>
      </c>
      <c r="R142" s="178">
        <f>ROUND(J142*H142,2)</f>
        <v>0</v>
      </c>
      <c r="S142" s="73"/>
      <c r="T142" s="179">
        <f>S142*H142</f>
        <v>0</v>
      </c>
      <c r="U142" s="179">
        <v>1.0000000000000001E-05</v>
      </c>
      <c r="V142" s="179">
        <f>U142*H142</f>
        <v>0.00026500000000000004</v>
      </c>
      <c r="W142" s="179">
        <v>0</v>
      </c>
      <c r="X142" s="180">
        <f>W142*H142</f>
        <v>0</v>
      </c>
      <c r="Y142" s="34"/>
      <c r="Z142" s="34"/>
      <c r="AA142" s="34"/>
      <c r="AB142" s="34"/>
      <c r="AC142" s="34"/>
      <c r="AD142" s="34"/>
      <c r="AE142" s="34"/>
      <c r="AR142" s="181" t="s">
        <v>139</v>
      </c>
      <c r="AT142" s="181" t="s">
        <v>135</v>
      </c>
      <c r="AU142" s="181" t="s">
        <v>86</v>
      </c>
      <c r="AY142" s="15" t="s">
        <v>131</v>
      </c>
      <c r="BE142" s="182">
        <f>IF(O142="základní",K142,0)</f>
        <v>0</v>
      </c>
      <c r="BF142" s="182">
        <f>IF(O142="snížená",K142,0)</f>
        <v>0</v>
      </c>
      <c r="BG142" s="182">
        <f>IF(O142="zákl. přenesená",K142,0)</f>
        <v>0</v>
      </c>
      <c r="BH142" s="182">
        <f>IF(O142="sníž. přenesená",K142,0)</f>
        <v>0</v>
      </c>
      <c r="BI142" s="182">
        <f>IF(O142="nulová",K142,0)</f>
        <v>0</v>
      </c>
      <c r="BJ142" s="15" t="s">
        <v>84</v>
      </c>
      <c r="BK142" s="182">
        <f>ROUND(P142*H142,2)</f>
        <v>0</v>
      </c>
      <c r="BL142" s="15" t="s">
        <v>139</v>
      </c>
      <c r="BM142" s="181" t="s">
        <v>163</v>
      </c>
    </row>
    <row r="143" s="2" customFormat="1">
      <c r="A143" s="34"/>
      <c r="B143" s="35"/>
      <c r="C143" s="34"/>
      <c r="D143" s="183" t="s">
        <v>141</v>
      </c>
      <c r="E143" s="34"/>
      <c r="F143" s="184" t="s">
        <v>164</v>
      </c>
      <c r="G143" s="34"/>
      <c r="H143" s="34"/>
      <c r="I143" s="185"/>
      <c r="J143" s="185"/>
      <c r="K143" s="34"/>
      <c r="L143" s="34"/>
      <c r="M143" s="35"/>
      <c r="N143" s="186"/>
      <c r="O143" s="187"/>
      <c r="P143" s="73"/>
      <c r="Q143" s="73"/>
      <c r="R143" s="73"/>
      <c r="S143" s="73"/>
      <c r="T143" s="73"/>
      <c r="U143" s="73"/>
      <c r="V143" s="73"/>
      <c r="W143" s="73"/>
      <c r="X143" s="74"/>
      <c r="Y143" s="34"/>
      <c r="Z143" s="34"/>
      <c r="AA143" s="34"/>
      <c r="AB143" s="34"/>
      <c r="AC143" s="34"/>
      <c r="AD143" s="34"/>
      <c r="AE143" s="34"/>
      <c r="AT143" s="15" t="s">
        <v>141</v>
      </c>
      <c r="AU143" s="15" t="s">
        <v>86</v>
      </c>
    </row>
    <row r="144" s="2" customFormat="1">
      <c r="A144" s="34"/>
      <c r="B144" s="35"/>
      <c r="C144" s="34"/>
      <c r="D144" s="188" t="s">
        <v>143</v>
      </c>
      <c r="E144" s="34"/>
      <c r="F144" s="189" t="s">
        <v>165</v>
      </c>
      <c r="G144" s="34"/>
      <c r="H144" s="34"/>
      <c r="I144" s="185"/>
      <c r="J144" s="185"/>
      <c r="K144" s="34"/>
      <c r="L144" s="34"/>
      <c r="M144" s="35"/>
      <c r="N144" s="186"/>
      <c r="O144" s="187"/>
      <c r="P144" s="73"/>
      <c r="Q144" s="73"/>
      <c r="R144" s="73"/>
      <c r="S144" s="73"/>
      <c r="T144" s="73"/>
      <c r="U144" s="73"/>
      <c r="V144" s="73"/>
      <c r="W144" s="73"/>
      <c r="X144" s="74"/>
      <c r="Y144" s="34"/>
      <c r="Z144" s="34"/>
      <c r="AA144" s="34"/>
      <c r="AB144" s="34"/>
      <c r="AC144" s="34"/>
      <c r="AD144" s="34"/>
      <c r="AE144" s="34"/>
      <c r="AT144" s="15" t="s">
        <v>143</v>
      </c>
      <c r="AU144" s="15" t="s">
        <v>86</v>
      </c>
    </row>
    <row r="145" s="2" customFormat="1">
      <c r="A145" s="34"/>
      <c r="B145" s="35"/>
      <c r="C145" s="34"/>
      <c r="D145" s="183" t="s">
        <v>152</v>
      </c>
      <c r="E145" s="34"/>
      <c r="F145" s="190" t="s">
        <v>166</v>
      </c>
      <c r="G145" s="34"/>
      <c r="H145" s="34"/>
      <c r="I145" s="185"/>
      <c r="J145" s="185"/>
      <c r="K145" s="34"/>
      <c r="L145" s="34"/>
      <c r="M145" s="35"/>
      <c r="N145" s="186"/>
      <c r="O145" s="187"/>
      <c r="P145" s="73"/>
      <c r="Q145" s="73"/>
      <c r="R145" s="73"/>
      <c r="S145" s="73"/>
      <c r="T145" s="73"/>
      <c r="U145" s="73"/>
      <c r="V145" s="73"/>
      <c r="W145" s="73"/>
      <c r="X145" s="74"/>
      <c r="Y145" s="34"/>
      <c r="Z145" s="34"/>
      <c r="AA145" s="34"/>
      <c r="AB145" s="34"/>
      <c r="AC145" s="34"/>
      <c r="AD145" s="34"/>
      <c r="AE145" s="34"/>
      <c r="AT145" s="15" t="s">
        <v>152</v>
      </c>
      <c r="AU145" s="15" t="s">
        <v>86</v>
      </c>
    </row>
    <row r="146" s="2" customFormat="1" ht="24.15" customHeight="1">
      <c r="A146" s="34"/>
      <c r="B146" s="167"/>
      <c r="C146" s="168" t="s">
        <v>167</v>
      </c>
      <c r="D146" s="168" t="s">
        <v>135</v>
      </c>
      <c r="E146" s="169" t="s">
        <v>168</v>
      </c>
      <c r="F146" s="170" t="s">
        <v>169</v>
      </c>
      <c r="G146" s="171" t="s">
        <v>138</v>
      </c>
      <c r="H146" s="172">
        <v>1</v>
      </c>
      <c r="I146" s="173"/>
      <c r="J146" s="173"/>
      <c r="K146" s="174">
        <f>ROUND(P146*H146,2)</f>
        <v>0</v>
      </c>
      <c r="L146" s="175"/>
      <c r="M146" s="35"/>
      <c r="N146" s="176" t="s">
        <v>1</v>
      </c>
      <c r="O146" s="177" t="s">
        <v>39</v>
      </c>
      <c r="P146" s="178">
        <f>I146+J146</f>
        <v>0</v>
      </c>
      <c r="Q146" s="178">
        <f>ROUND(I146*H146,2)</f>
        <v>0</v>
      </c>
      <c r="R146" s="178">
        <f>ROUND(J146*H146,2)</f>
        <v>0</v>
      </c>
      <c r="S146" s="73"/>
      <c r="T146" s="179">
        <f>S146*H146</f>
        <v>0</v>
      </c>
      <c r="U146" s="179">
        <v>0</v>
      </c>
      <c r="V146" s="179">
        <f>U146*H146</f>
        <v>0</v>
      </c>
      <c r="W146" s="179">
        <v>0.0040000000000000001</v>
      </c>
      <c r="X146" s="180">
        <f>W146*H146</f>
        <v>0.0040000000000000001</v>
      </c>
      <c r="Y146" s="34"/>
      <c r="Z146" s="34"/>
      <c r="AA146" s="34"/>
      <c r="AB146" s="34"/>
      <c r="AC146" s="34"/>
      <c r="AD146" s="34"/>
      <c r="AE146" s="34"/>
      <c r="AR146" s="181" t="s">
        <v>139</v>
      </c>
      <c r="AT146" s="181" t="s">
        <v>135</v>
      </c>
      <c r="AU146" s="181" t="s">
        <v>86</v>
      </c>
      <c r="AY146" s="15" t="s">
        <v>131</v>
      </c>
      <c r="BE146" s="182">
        <f>IF(O146="základní",K146,0)</f>
        <v>0</v>
      </c>
      <c r="BF146" s="182">
        <f>IF(O146="snížená",K146,0)</f>
        <v>0</v>
      </c>
      <c r="BG146" s="182">
        <f>IF(O146="zákl. přenesená",K146,0)</f>
        <v>0</v>
      </c>
      <c r="BH146" s="182">
        <f>IF(O146="sníž. přenesená",K146,0)</f>
        <v>0</v>
      </c>
      <c r="BI146" s="182">
        <f>IF(O146="nulová",K146,0)</f>
        <v>0</v>
      </c>
      <c r="BJ146" s="15" t="s">
        <v>84</v>
      </c>
      <c r="BK146" s="182">
        <f>ROUND(P146*H146,2)</f>
        <v>0</v>
      </c>
      <c r="BL146" s="15" t="s">
        <v>139</v>
      </c>
      <c r="BM146" s="181" t="s">
        <v>170</v>
      </c>
    </row>
    <row r="147" s="2" customFormat="1">
      <c r="A147" s="34"/>
      <c r="B147" s="35"/>
      <c r="C147" s="34"/>
      <c r="D147" s="183" t="s">
        <v>141</v>
      </c>
      <c r="E147" s="34"/>
      <c r="F147" s="184" t="s">
        <v>171</v>
      </c>
      <c r="G147" s="34"/>
      <c r="H147" s="34"/>
      <c r="I147" s="185"/>
      <c r="J147" s="185"/>
      <c r="K147" s="34"/>
      <c r="L147" s="34"/>
      <c r="M147" s="35"/>
      <c r="N147" s="186"/>
      <c r="O147" s="187"/>
      <c r="P147" s="73"/>
      <c r="Q147" s="73"/>
      <c r="R147" s="73"/>
      <c r="S147" s="73"/>
      <c r="T147" s="73"/>
      <c r="U147" s="73"/>
      <c r="V147" s="73"/>
      <c r="W147" s="73"/>
      <c r="X147" s="74"/>
      <c r="Y147" s="34"/>
      <c r="Z147" s="34"/>
      <c r="AA147" s="34"/>
      <c r="AB147" s="34"/>
      <c r="AC147" s="34"/>
      <c r="AD147" s="34"/>
      <c r="AE147" s="34"/>
      <c r="AT147" s="15" t="s">
        <v>141</v>
      </c>
      <c r="AU147" s="15" t="s">
        <v>86</v>
      </c>
    </row>
    <row r="148" s="2" customFormat="1">
      <c r="A148" s="34"/>
      <c r="B148" s="35"/>
      <c r="C148" s="34"/>
      <c r="D148" s="188" t="s">
        <v>143</v>
      </c>
      <c r="E148" s="34"/>
      <c r="F148" s="189" t="s">
        <v>172</v>
      </c>
      <c r="G148" s="34"/>
      <c r="H148" s="34"/>
      <c r="I148" s="185"/>
      <c r="J148" s="185"/>
      <c r="K148" s="34"/>
      <c r="L148" s="34"/>
      <c r="M148" s="35"/>
      <c r="N148" s="186"/>
      <c r="O148" s="187"/>
      <c r="P148" s="73"/>
      <c r="Q148" s="73"/>
      <c r="R148" s="73"/>
      <c r="S148" s="73"/>
      <c r="T148" s="73"/>
      <c r="U148" s="73"/>
      <c r="V148" s="73"/>
      <c r="W148" s="73"/>
      <c r="X148" s="74"/>
      <c r="Y148" s="34"/>
      <c r="Z148" s="34"/>
      <c r="AA148" s="34"/>
      <c r="AB148" s="34"/>
      <c r="AC148" s="34"/>
      <c r="AD148" s="34"/>
      <c r="AE148" s="34"/>
      <c r="AT148" s="15" t="s">
        <v>143</v>
      </c>
      <c r="AU148" s="15" t="s">
        <v>86</v>
      </c>
    </row>
    <row r="149" s="2" customFormat="1" ht="24.15" customHeight="1">
      <c r="A149" s="34"/>
      <c r="B149" s="167"/>
      <c r="C149" s="168" t="s">
        <v>173</v>
      </c>
      <c r="D149" s="168" t="s">
        <v>135</v>
      </c>
      <c r="E149" s="169" t="s">
        <v>174</v>
      </c>
      <c r="F149" s="170" t="s">
        <v>175</v>
      </c>
      <c r="G149" s="171" t="s">
        <v>148</v>
      </c>
      <c r="H149" s="172">
        <v>31</v>
      </c>
      <c r="I149" s="173"/>
      <c r="J149" s="173"/>
      <c r="K149" s="174">
        <f>ROUND(P149*H149,2)</f>
        <v>0</v>
      </c>
      <c r="L149" s="175"/>
      <c r="M149" s="35"/>
      <c r="N149" s="176" t="s">
        <v>1</v>
      </c>
      <c r="O149" s="177" t="s">
        <v>39</v>
      </c>
      <c r="P149" s="178">
        <f>I149+J149</f>
        <v>0</v>
      </c>
      <c r="Q149" s="178">
        <f>ROUND(I149*H149,2)</f>
        <v>0</v>
      </c>
      <c r="R149" s="178">
        <f>ROUND(J149*H149,2)</f>
        <v>0</v>
      </c>
      <c r="S149" s="73"/>
      <c r="T149" s="179">
        <f>S149*H149</f>
        <v>0</v>
      </c>
      <c r="U149" s="179">
        <v>0</v>
      </c>
      <c r="V149" s="179">
        <f>U149*H149</f>
        <v>0</v>
      </c>
      <c r="W149" s="179">
        <v>0</v>
      </c>
      <c r="X149" s="180">
        <f>W149*H149</f>
        <v>0</v>
      </c>
      <c r="Y149" s="34"/>
      <c r="Z149" s="34"/>
      <c r="AA149" s="34"/>
      <c r="AB149" s="34"/>
      <c r="AC149" s="34"/>
      <c r="AD149" s="34"/>
      <c r="AE149" s="34"/>
      <c r="AR149" s="181" t="s">
        <v>139</v>
      </c>
      <c r="AT149" s="181" t="s">
        <v>135</v>
      </c>
      <c r="AU149" s="181" t="s">
        <v>86</v>
      </c>
      <c r="AY149" s="15" t="s">
        <v>131</v>
      </c>
      <c r="BE149" s="182">
        <f>IF(O149="základní",K149,0)</f>
        <v>0</v>
      </c>
      <c r="BF149" s="182">
        <f>IF(O149="snížená",K149,0)</f>
        <v>0</v>
      </c>
      <c r="BG149" s="182">
        <f>IF(O149="zákl. přenesená",K149,0)</f>
        <v>0</v>
      </c>
      <c r="BH149" s="182">
        <f>IF(O149="sníž. přenesená",K149,0)</f>
        <v>0</v>
      </c>
      <c r="BI149" s="182">
        <f>IF(O149="nulová",K149,0)</f>
        <v>0</v>
      </c>
      <c r="BJ149" s="15" t="s">
        <v>84</v>
      </c>
      <c r="BK149" s="182">
        <f>ROUND(P149*H149,2)</f>
        <v>0</v>
      </c>
      <c r="BL149" s="15" t="s">
        <v>139</v>
      </c>
      <c r="BM149" s="181" t="s">
        <v>176</v>
      </c>
    </row>
    <row r="150" s="2" customFormat="1">
      <c r="A150" s="34"/>
      <c r="B150" s="35"/>
      <c r="C150" s="34"/>
      <c r="D150" s="183" t="s">
        <v>141</v>
      </c>
      <c r="E150" s="34"/>
      <c r="F150" s="184" t="s">
        <v>177</v>
      </c>
      <c r="G150" s="34"/>
      <c r="H150" s="34"/>
      <c r="I150" s="185"/>
      <c r="J150" s="185"/>
      <c r="K150" s="34"/>
      <c r="L150" s="34"/>
      <c r="M150" s="35"/>
      <c r="N150" s="186"/>
      <c r="O150" s="187"/>
      <c r="P150" s="73"/>
      <c r="Q150" s="73"/>
      <c r="R150" s="73"/>
      <c r="S150" s="73"/>
      <c r="T150" s="73"/>
      <c r="U150" s="73"/>
      <c r="V150" s="73"/>
      <c r="W150" s="73"/>
      <c r="X150" s="74"/>
      <c r="Y150" s="34"/>
      <c r="Z150" s="34"/>
      <c r="AA150" s="34"/>
      <c r="AB150" s="34"/>
      <c r="AC150" s="34"/>
      <c r="AD150" s="34"/>
      <c r="AE150" s="34"/>
      <c r="AT150" s="15" t="s">
        <v>141</v>
      </c>
      <c r="AU150" s="15" t="s">
        <v>86</v>
      </c>
    </row>
    <row r="151" s="2" customFormat="1">
      <c r="A151" s="34"/>
      <c r="B151" s="35"/>
      <c r="C151" s="34"/>
      <c r="D151" s="188" t="s">
        <v>143</v>
      </c>
      <c r="E151" s="34"/>
      <c r="F151" s="189" t="s">
        <v>178</v>
      </c>
      <c r="G151" s="34"/>
      <c r="H151" s="34"/>
      <c r="I151" s="185"/>
      <c r="J151" s="185"/>
      <c r="K151" s="34"/>
      <c r="L151" s="34"/>
      <c r="M151" s="35"/>
      <c r="N151" s="186"/>
      <c r="O151" s="187"/>
      <c r="P151" s="73"/>
      <c r="Q151" s="73"/>
      <c r="R151" s="73"/>
      <c r="S151" s="73"/>
      <c r="T151" s="73"/>
      <c r="U151" s="73"/>
      <c r="V151" s="73"/>
      <c r="W151" s="73"/>
      <c r="X151" s="74"/>
      <c r="Y151" s="34"/>
      <c r="Z151" s="34"/>
      <c r="AA151" s="34"/>
      <c r="AB151" s="34"/>
      <c r="AC151" s="34"/>
      <c r="AD151" s="34"/>
      <c r="AE151" s="34"/>
      <c r="AT151" s="15" t="s">
        <v>143</v>
      </c>
      <c r="AU151" s="15" t="s">
        <v>86</v>
      </c>
    </row>
    <row r="152" s="2" customFormat="1">
      <c r="A152" s="34"/>
      <c r="B152" s="35"/>
      <c r="C152" s="34"/>
      <c r="D152" s="183" t="s">
        <v>152</v>
      </c>
      <c r="E152" s="34"/>
      <c r="F152" s="190" t="s">
        <v>166</v>
      </c>
      <c r="G152" s="34"/>
      <c r="H152" s="34"/>
      <c r="I152" s="185"/>
      <c r="J152" s="185"/>
      <c r="K152" s="34"/>
      <c r="L152" s="34"/>
      <c r="M152" s="35"/>
      <c r="N152" s="186"/>
      <c r="O152" s="187"/>
      <c r="P152" s="73"/>
      <c r="Q152" s="73"/>
      <c r="R152" s="73"/>
      <c r="S152" s="73"/>
      <c r="T152" s="73"/>
      <c r="U152" s="73"/>
      <c r="V152" s="73"/>
      <c r="W152" s="73"/>
      <c r="X152" s="74"/>
      <c r="Y152" s="34"/>
      <c r="Z152" s="34"/>
      <c r="AA152" s="34"/>
      <c r="AB152" s="34"/>
      <c r="AC152" s="34"/>
      <c r="AD152" s="34"/>
      <c r="AE152" s="34"/>
      <c r="AT152" s="15" t="s">
        <v>152</v>
      </c>
      <c r="AU152" s="15" t="s">
        <v>86</v>
      </c>
    </row>
    <row r="153" s="12" customFormat="1" ht="22.8" customHeight="1">
      <c r="A153" s="12"/>
      <c r="B153" s="153"/>
      <c r="C153" s="12"/>
      <c r="D153" s="154" t="s">
        <v>75</v>
      </c>
      <c r="E153" s="165" t="s">
        <v>179</v>
      </c>
      <c r="F153" s="165" t="s">
        <v>180</v>
      </c>
      <c r="G153" s="12"/>
      <c r="H153" s="12"/>
      <c r="I153" s="156"/>
      <c r="J153" s="156"/>
      <c r="K153" s="166">
        <f>BK153</f>
        <v>0</v>
      </c>
      <c r="L153" s="12"/>
      <c r="M153" s="153"/>
      <c r="N153" s="158"/>
      <c r="O153" s="159"/>
      <c r="P153" s="159"/>
      <c r="Q153" s="160">
        <f>SUM(Q154:Q168)</f>
        <v>0</v>
      </c>
      <c r="R153" s="160">
        <f>SUM(R154:R168)</f>
        <v>0</v>
      </c>
      <c r="S153" s="159"/>
      <c r="T153" s="161">
        <f>SUM(T154:T168)</f>
        <v>0</v>
      </c>
      <c r="U153" s="159"/>
      <c r="V153" s="161">
        <f>SUM(V154:V168)</f>
        <v>0</v>
      </c>
      <c r="W153" s="159"/>
      <c r="X153" s="162">
        <f>SUM(X154:X168)</f>
        <v>0</v>
      </c>
      <c r="Y153" s="12"/>
      <c r="Z153" s="12"/>
      <c r="AA153" s="12"/>
      <c r="AB153" s="12"/>
      <c r="AC153" s="12"/>
      <c r="AD153" s="12"/>
      <c r="AE153" s="12"/>
      <c r="AR153" s="154" t="s">
        <v>84</v>
      </c>
      <c r="AT153" s="163" t="s">
        <v>75</v>
      </c>
      <c r="AU153" s="163" t="s">
        <v>84</v>
      </c>
      <c r="AY153" s="154" t="s">
        <v>131</v>
      </c>
      <c r="BK153" s="164">
        <f>SUM(BK154:BK168)</f>
        <v>0</v>
      </c>
    </row>
    <row r="154" s="2" customFormat="1" ht="21.75" customHeight="1">
      <c r="A154" s="34"/>
      <c r="B154" s="167"/>
      <c r="C154" s="168" t="s">
        <v>181</v>
      </c>
      <c r="D154" s="168" t="s">
        <v>135</v>
      </c>
      <c r="E154" s="169" t="s">
        <v>182</v>
      </c>
      <c r="F154" s="170" t="s">
        <v>183</v>
      </c>
      <c r="G154" s="171" t="s">
        <v>184</v>
      </c>
      <c r="H154" s="172">
        <v>2.5289999999999999</v>
      </c>
      <c r="I154" s="173"/>
      <c r="J154" s="173"/>
      <c r="K154" s="174">
        <f>ROUND(P154*H154,2)</f>
        <v>0</v>
      </c>
      <c r="L154" s="175"/>
      <c r="M154" s="35"/>
      <c r="N154" s="176" t="s">
        <v>1</v>
      </c>
      <c r="O154" s="177" t="s">
        <v>39</v>
      </c>
      <c r="P154" s="178">
        <f>I154+J154</f>
        <v>0</v>
      </c>
      <c r="Q154" s="178">
        <f>ROUND(I154*H154,2)</f>
        <v>0</v>
      </c>
      <c r="R154" s="178">
        <f>ROUND(J154*H154,2)</f>
        <v>0</v>
      </c>
      <c r="S154" s="73"/>
      <c r="T154" s="179">
        <f>S154*H154</f>
        <v>0</v>
      </c>
      <c r="U154" s="179">
        <v>0</v>
      </c>
      <c r="V154" s="179">
        <f>U154*H154</f>
        <v>0</v>
      </c>
      <c r="W154" s="179">
        <v>0</v>
      </c>
      <c r="X154" s="180">
        <f>W154*H154</f>
        <v>0</v>
      </c>
      <c r="Y154" s="34"/>
      <c r="Z154" s="34"/>
      <c r="AA154" s="34"/>
      <c r="AB154" s="34"/>
      <c r="AC154" s="34"/>
      <c r="AD154" s="34"/>
      <c r="AE154" s="34"/>
      <c r="AR154" s="181" t="s">
        <v>139</v>
      </c>
      <c r="AT154" s="181" t="s">
        <v>135</v>
      </c>
      <c r="AU154" s="181" t="s">
        <v>86</v>
      </c>
      <c r="AY154" s="15" t="s">
        <v>131</v>
      </c>
      <c r="BE154" s="182">
        <f>IF(O154="základní",K154,0)</f>
        <v>0</v>
      </c>
      <c r="BF154" s="182">
        <f>IF(O154="snížená",K154,0)</f>
        <v>0</v>
      </c>
      <c r="BG154" s="182">
        <f>IF(O154="zákl. přenesená",K154,0)</f>
        <v>0</v>
      </c>
      <c r="BH154" s="182">
        <f>IF(O154="sníž. přenesená",K154,0)</f>
        <v>0</v>
      </c>
      <c r="BI154" s="182">
        <f>IF(O154="nulová",K154,0)</f>
        <v>0</v>
      </c>
      <c r="BJ154" s="15" t="s">
        <v>84</v>
      </c>
      <c r="BK154" s="182">
        <f>ROUND(P154*H154,2)</f>
        <v>0</v>
      </c>
      <c r="BL154" s="15" t="s">
        <v>139</v>
      </c>
      <c r="BM154" s="181" t="s">
        <v>185</v>
      </c>
    </row>
    <row r="155" s="2" customFormat="1">
      <c r="A155" s="34"/>
      <c r="B155" s="35"/>
      <c r="C155" s="34"/>
      <c r="D155" s="183" t="s">
        <v>141</v>
      </c>
      <c r="E155" s="34"/>
      <c r="F155" s="184" t="s">
        <v>186</v>
      </c>
      <c r="G155" s="34"/>
      <c r="H155" s="34"/>
      <c r="I155" s="185"/>
      <c r="J155" s="185"/>
      <c r="K155" s="34"/>
      <c r="L155" s="34"/>
      <c r="M155" s="35"/>
      <c r="N155" s="186"/>
      <c r="O155" s="187"/>
      <c r="P155" s="73"/>
      <c r="Q155" s="73"/>
      <c r="R155" s="73"/>
      <c r="S155" s="73"/>
      <c r="T155" s="73"/>
      <c r="U155" s="73"/>
      <c r="V155" s="73"/>
      <c r="W155" s="73"/>
      <c r="X155" s="74"/>
      <c r="Y155" s="34"/>
      <c r="Z155" s="34"/>
      <c r="AA155" s="34"/>
      <c r="AB155" s="34"/>
      <c r="AC155" s="34"/>
      <c r="AD155" s="34"/>
      <c r="AE155" s="34"/>
      <c r="AT155" s="15" t="s">
        <v>141</v>
      </c>
      <c r="AU155" s="15" t="s">
        <v>86</v>
      </c>
    </row>
    <row r="156" s="2" customFormat="1">
      <c r="A156" s="34"/>
      <c r="B156" s="35"/>
      <c r="C156" s="34"/>
      <c r="D156" s="188" t="s">
        <v>143</v>
      </c>
      <c r="E156" s="34"/>
      <c r="F156" s="189" t="s">
        <v>187</v>
      </c>
      <c r="G156" s="34"/>
      <c r="H156" s="34"/>
      <c r="I156" s="185"/>
      <c r="J156" s="185"/>
      <c r="K156" s="34"/>
      <c r="L156" s="34"/>
      <c r="M156" s="35"/>
      <c r="N156" s="186"/>
      <c r="O156" s="187"/>
      <c r="P156" s="73"/>
      <c r="Q156" s="73"/>
      <c r="R156" s="73"/>
      <c r="S156" s="73"/>
      <c r="T156" s="73"/>
      <c r="U156" s="73"/>
      <c r="V156" s="73"/>
      <c r="W156" s="73"/>
      <c r="X156" s="74"/>
      <c r="Y156" s="34"/>
      <c r="Z156" s="34"/>
      <c r="AA156" s="34"/>
      <c r="AB156" s="34"/>
      <c r="AC156" s="34"/>
      <c r="AD156" s="34"/>
      <c r="AE156" s="34"/>
      <c r="AT156" s="15" t="s">
        <v>143</v>
      </c>
      <c r="AU156" s="15" t="s">
        <v>86</v>
      </c>
    </row>
    <row r="157" s="2" customFormat="1" ht="24.15" customHeight="1">
      <c r="A157" s="34"/>
      <c r="B157" s="167"/>
      <c r="C157" s="168" t="s">
        <v>188</v>
      </c>
      <c r="D157" s="168" t="s">
        <v>135</v>
      </c>
      <c r="E157" s="169" t="s">
        <v>189</v>
      </c>
      <c r="F157" s="170" t="s">
        <v>190</v>
      </c>
      <c r="G157" s="171" t="s">
        <v>184</v>
      </c>
      <c r="H157" s="172">
        <v>22.760999999999999</v>
      </c>
      <c r="I157" s="173"/>
      <c r="J157" s="173"/>
      <c r="K157" s="174">
        <f>ROUND(P157*H157,2)</f>
        <v>0</v>
      </c>
      <c r="L157" s="175"/>
      <c r="M157" s="35"/>
      <c r="N157" s="176" t="s">
        <v>1</v>
      </c>
      <c r="O157" s="177" t="s">
        <v>39</v>
      </c>
      <c r="P157" s="178">
        <f>I157+J157</f>
        <v>0</v>
      </c>
      <c r="Q157" s="178">
        <f>ROUND(I157*H157,2)</f>
        <v>0</v>
      </c>
      <c r="R157" s="178">
        <f>ROUND(J157*H157,2)</f>
        <v>0</v>
      </c>
      <c r="S157" s="73"/>
      <c r="T157" s="179">
        <f>S157*H157</f>
        <v>0</v>
      </c>
      <c r="U157" s="179">
        <v>0</v>
      </c>
      <c r="V157" s="179">
        <f>U157*H157</f>
        <v>0</v>
      </c>
      <c r="W157" s="179">
        <v>0</v>
      </c>
      <c r="X157" s="180">
        <f>W157*H157</f>
        <v>0</v>
      </c>
      <c r="Y157" s="34"/>
      <c r="Z157" s="34"/>
      <c r="AA157" s="34"/>
      <c r="AB157" s="34"/>
      <c r="AC157" s="34"/>
      <c r="AD157" s="34"/>
      <c r="AE157" s="34"/>
      <c r="AR157" s="181" t="s">
        <v>139</v>
      </c>
      <c r="AT157" s="181" t="s">
        <v>135</v>
      </c>
      <c r="AU157" s="181" t="s">
        <v>86</v>
      </c>
      <c r="AY157" s="15" t="s">
        <v>131</v>
      </c>
      <c r="BE157" s="182">
        <f>IF(O157="základní",K157,0)</f>
        <v>0</v>
      </c>
      <c r="BF157" s="182">
        <f>IF(O157="snížená",K157,0)</f>
        <v>0</v>
      </c>
      <c r="BG157" s="182">
        <f>IF(O157="zákl. přenesená",K157,0)</f>
        <v>0</v>
      </c>
      <c r="BH157" s="182">
        <f>IF(O157="sníž. přenesená",K157,0)</f>
        <v>0</v>
      </c>
      <c r="BI157" s="182">
        <f>IF(O157="nulová",K157,0)</f>
        <v>0</v>
      </c>
      <c r="BJ157" s="15" t="s">
        <v>84</v>
      </c>
      <c r="BK157" s="182">
        <f>ROUND(P157*H157,2)</f>
        <v>0</v>
      </c>
      <c r="BL157" s="15" t="s">
        <v>139</v>
      </c>
      <c r="BM157" s="181" t="s">
        <v>191</v>
      </c>
    </row>
    <row r="158" s="2" customFormat="1">
      <c r="A158" s="34"/>
      <c r="B158" s="35"/>
      <c r="C158" s="34"/>
      <c r="D158" s="183" t="s">
        <v>141</v>
      </c>
      <c r="E158" s="34"/>
      <c r="F158" s="184" t="s">
        <v>192</v>
      </c>
      <c r="G158" s="34"/>
      <c r="H158" s="34"/>
      <c r="I158" s="185"/>
      <c r="J158" s="185"/>
      <c r="K158" s="34"/>
      <c r="L158" s="34"/>
      <c r="M158" s="35"/>
      <c r="N158" s="186"/>
      <c r="O158" s="187"/>
      <c r="P158" s="73"/>
      <c r="Q158" s="73"/>
      <c r="R158" s="73"/>
      <c r="S158" s="73"/>
      <c r="T158" s="73"/>
      <c r="U158" s="73"/>
      <c r="V158" s="73"/>
      <c r="W158" s="73"/>
      <c r="X158" s="74"/>
      <c r="Y158" s="34"/>
      <c r="Z158" s="34"/>
      <c r="AA158" s="34"/>
      <c r="AB158" s="34"/>
      <c r="AC158" s="34"/>
      <c r="AD158" s="34"/>
      <c r="AE158" s="34"/>
      <c r="AT158" s="15" t="s">
        <v>141</v>
      </c>
      <c r="AU158" s="15" t="s">
        <v>86</v>
      </c>
    </row>
    <row r="159" s="2" customFormat="1">
      <c r="A159" s="34"/>
      <c r="B159" s="35"/>
      <c r="C159" s="34"/>
      <c r="D159" s="188" t="s">
        <v>143</v>
      </c>
      <c r="E159" s="34"/>
      <c r="F159" s="189" t="s">
        <v>193</v>
      </c>
      <c r="G159" s="34"/>
      <c r="H159" s="34"/>
      <c r="I159" s="185"/>
      <c r="J159" s="185"/>
      <c r="K159" s="34"/>
      <c r="L159" s="34"/>
      <c r="M159" s="35"/>
      <c r="N159" s="186"/>
      <c r="O159" s="187"/>
      <c r="P159" s="73"/>
      <c r="Q159" s="73"/>
      <c r="R159" s="73"/>
      <c r="S159" s="73"/>
      <c r="T159" s="73"/>
      <c r="U159" s="73"/>
      <c r="V159" s="73"/>
      <c r="W159" s="73"/>
      <c r="X159" s="74"/>
      <c r="Y159" s="34"/>
      <c r="Z159" s="34"/>
      <c r="AA159" s="34"/>
      <c r="AB159" s="34"/>
      <c r="AC159" s="34"/>
      <c r="AD159" s="34"/>
      <c r="AE159" s="34"/>
      <c r="AT159" s="15" t="s">
        <v>143</v>
      </c>
      <c r="AU159" s="15" t="s">
        <v>86</v>
      </c>
    </row>
    <row r="160" s="2" customFormat="1" ht="24.15" customHeight="1">
      <c r="A160" s="34"/>
      <c r="B160" s="167"/>
      <c r="C160" s="168" t="s">
        <v>194</v>
      </c>
      <c r="D160" s="168" t="s">
        <v>135</v>
      </c>
      <c r="E160" s="169" t="s">
        <v>195</v>
      </c>
      <c r="F160" s="170" t="s">
        <v>196</v>
      </c>
      <c r="G160" s="171" t="s">
        <v>184</v>
      </c>
      <c r="H160" s="172">
        <v>2.5289999999999999</v>
      </c>
      <c r="I160" s="173"/>
      <c r="J160" s="173"/>
      <c r="K160" s="174">
        <f>ROUND(P160*H160,2)</f>
        <v>0</v>
      </c>
      <c r="L160" s="175"/>
      <c r="M160" s="35"/>
      <c r="N160" s="176" t="s">
        <v>1</v>
      </c>
      <c r="O160" s="177" t="s">
        <v>39</v>
      </c>
      <c r="P160" s="178">
        <f>I160+J160</f>
        <v>0</v>
      </c>
      <c r="Q160" s="178">
        <f>ROUND(I160*H160,2)</f>
        <v>0</v>
      </c>
      <c r="R160" s="178">
        <f>ROUND(J160*H160,2)</f>
        <v>0</v>
      </c>
      <c r="S160" s="73"/>
      <c r="T160" s="179">
        <f>S160*H160</f>
        <v>0</v>
      </c>
      <c r="U160" s="179">
        <v>0</v>
      </c>
      <c r="V160" s="179">
        <f>U160*H160</f>
        <v>0</v>
      </c>
      <c r="W160" s="179">
        <v>0</v>
      </c>
      <c r="X160" s="180">
        <f>W160*H160</f>
        <v>0</v>
      </c>
      <c r="Y160" s="34"/>
      <c r="Z160" s="34"/>
      <c r="AA160" s="34"/>
      <c r="AB160" s="34"/>
      <c r="AC160" s="34"/>
      <c r="AD160" s="34"/>
      <c r="AE160" s="34"/>
      <c r="AR160" s="181" t="s">
        <v>139</v>
      </c>
      <c r="AT160" s="181" t="s">
        <v>135</v>
      </c>
      <c r="AU160" s="181" t="s">
        <v>86</v>
      </c>
      <c r="AY160" s="15" t="s">
        <v>131</v>
      </c>
      <c r="BE160" s="182">
        <f>IF(O160="základní",K160,0)</f>
        <v>0</v>
      </c>
      <c r="BF160" s="182">
        <f>IF(O160="snížená",K160,0)</f>
        <v>0</v>
      </c>
      <c r="BG160" s="182">
        <f>IF(O160="zákl. přenesená",K160,0)</f>
        <v>0</v>
      </c>
      <c r="BH160" s="182">
        <f>IF(O160="sníž. přenesená",K160,0)</f>
        <v>0</v>
      </c>
      <c r="BI160" s="182">
        <f>IF(O160="nulová",K160,0)</f>
        <v>0</v>
      </c>
      <c r="BJ160" s="15" t="s">
        <v>84</v>
      </c>
      <c r="BK160" s="182">
        <f>ROUND(P160*H160,2)</f>
        <v>0</v>
      </c>
      <c r="BL160" s="15" t="s">
        <v>139</v>
      </c>
      <c r="BM160" s="181" t="s">
        <v>197</v>
      </c>
    </row>
    <row r="161" s="2" customFormat="1">
      <c r="A161" s="34"/>
      <c r="B161" s="35"/>
      <c r="C161" s="34"/>
      <c r="D161" s="183" t="s">
        <v>141</v>
      </c>
      <c r="E161" s="34"/>
      <c r="F161" s="184" t="s">
        <v>198</v>
      </c>
      <c r="G161" s="34"/>
      <c r="H161" s="34"/>
      <c r="I161" s="185"/>
      <c r="J161" s="185"/>
      <c r="K161" s="34"/>
      <c r="L161" s="34"/>
      <c r="M161" s="35"/>
      <c r="N161" s="186"/>
      <c r="O161" s="187"/>
      <c r="P161" s="73"/>
      <c r="Q161" s="73"/>
      <c r="R161" s="73"/>
      <c r="S161" s="73"/>
      <c r="T161" s="73"/>
      <c r="U161" s="73"/>
      <c r="V161" s="73"/>
      <c r="W161" s="73"/>
      <c r="X161" s="74"/>
      <c r="Y161" s="34"/>
      <c r="Z161" s="34"/>
      <c r="AA161" s="34"/>
      <c r="AB161" s="34"/>
      <c r="AC161" s="34"/>
      <c r="AD161" s="34"/>
      <c r="AE161" s="34"/>
      <c r="AT161" s="15" t="s">
        <v>141</v>
      </c>
      <c r="AU161" s="15" t="s">
        <v>86</v>
      </c>
    </row>
    <row r="162" s="2" customFormat="1">
      <c r="A162" s="34"/>
      <c r="B162" s="35"/>
      <c r="C162" s="34"/>
      <c r="D162" s="188" t="s">
        <v>143</v>
      </c>
      <c r="E162" s="34"/>
      <c r="F162" s="189" t="s">
        <v>199</v>
      </c>
      <c r="G162" s="34"/>
      <c r="H162" s="34"/>
      <c r="I162" s="185"/>
      <c r="J162" s="185"/>
      <c r="K162" s="34"/>
      <c r="L162" s="34"/>
      <c r="M162" s="35"/>
      <c r="N162" s="186"/>
      <c r="O162" s="187"/>
      <c r="P162" s="73"/>
      <c r="Q162" s="73"/>
      <c r="R162" s="73"/>
      <c r="S162" s="73"/>
      <c r="T162" s="73"/>
      <c r="U162" s="73"/>
      <c r="V162" s="73"/>
      <c r="W162" s="73"/>
      <c r="X162" s="74"/>
      <c r="Y162" s="34"/>
      <c r="Z162" s="34"/>
      <c r="AA162" s="34"/>
      <c r="AB162" s="34"/>
      <c r="AC162" s="34"/>
      <c r="AD162" s="34"/>
      <c r="AE162" s="34"/>
      <c r="AT162" s="15" t="s">
        <v>143</v>
      </c>
      <c r="AU162" s="15" t="s">
        <v>86</v>
      </c>
    </row>
    <row r="163" s="2" customFormat="1" ht="37.8" customHeight="1">
      <c r="A163" s="34"/>
      <c r="B163" s="167"/>
      <c r="C163" s="168" t="s">
        <v>200</v>
      </c>
      <c r="D163" s="168" t="s">
        <v>135</v>
      </c>
      <c r="E163" s="169" t="s">
        <v>201</v>
      </c>
      <c r="F163" s="170" t="s">
        <v>202</v>
      </c>
      <c r="G163" s="171" t="s">
        <v>184</v>
      </c>
      <c r="H163" s="172">
        <v>1.5840000000000001</v>
      </c>
      <c r="I163" s="173"/>
      <c r="J163" s="173"/>
      <c r="K163" s="174">
        <f>ROUND(P163*H163,2)</f>
        <v>0</v>
      </c>
      <c r="L163" s="175"/>
      <c r="M163" s="35"/>
      <c r="N163" s="176" t="s">
        <v>1</v>
      </c>
      <c r="O163" s="177" t="s">
        <v>39</v>
      </c>
      <c r="P163" s="178">
        <f>I163+J163</f>
        <v>0</v>
      </c>
      <c r="Q163" s="178">
        <f>ROUND(I163*H163,2)</f>
        <v>0</v>
      </c>
      <c r="R163" s="178">
        <f>ROUND(J163*H163,2)</f>
        <v>0</v>
      </c>
      <c r="S163" s="73"/>
      <c r="T163" s="179">
        <f>S163*H163</f>
        <v>0</v>
      </c>
      <c r="U163" s="179">
        <v>0</v>
      </c>
      <c r="V163" s="179">
        <f>U163*H163</f>
        <v>0</v>
      </c>
      <c r="W163" s="179">
        <v>0</v>
      </c>
      <c r="X163" s="180">
        <f>W163*H163</f>
        <v>0</v>
      </c>
      <c r="Y163" s="34"/>
      <c r="Z163" s="34"/>
      <c r="AA163" s="34"/>
      <c r="AB163" s="34"/>
      <c r="AC163" s="34"/>
      <c r="AD163" s="34"/>
      <c r="AE163" s="34"/>
      <c r="AR163" s="181" t="s">
        <v>139</v>
      </c>
      <c r="AT163" s="181" t="s">
        <v>135</v>
      </c>
      <c r="AU163" s="181" t="s">
        <v>86</v>
      </c>
      <c r="AY163" s="15" t="s">
        <v>131</v>
      </c>
      <c r="BE163" s="182">
        <f>IF(O163="základní",K163,0)</f>
        <v>0</v>
      </c>
      <c r="BF163" s="182">
        <f>IF(O163="snížená",K163,0)</f>
        <v>0</v>
      </c>
      <c r="BG163" s="182">
        <f>IF(O163="zákl. přenesená",K163,0)</f>
        <v>0</v>
      </c>
      <c r="BH163" s="182">
        <f>IF(O163="sníž. přenesená",K163,0)</f>
        <v>0</v>
      </c>
      <c r="BI163" s="182">
        <f>IF(O163="nulová",K163,0)</f>
        <v>0</v>
      </c>
      <c r="BJ163" s="15" t="s">
        <v>84</v>
      </c>
      <c r="BK163" s="182">
        <f>ROUND(P163*H163,2)</f>
        <v>0</v>
      </c>
      <c r="BL163" s="15" t="s">
        <v>139</v>
      </c>
      <c r="BM163" s="181" t="s">
        <v>203</v>
      </c>
    </row>
    <row r="164" s="2" customFormat="1">
      <c r="A164" s="34"/>
      <c r="B164" s="35"/>
      <c r="C164" s="34"/>
      <c r="D164" s="183" t="s">
        <v>141</v>
      </c>
      <c r="E164" s="34"/>
      <c r="F164" s="184" t="s">
        <v>204</v>
      </c>
      <c r="G164" s="34"/>
      <c r="H164" s="34"/>
      <c r="I164" s="185"/>
      <c r="J164" s="185"/>
      <c r="K164" s="34"/>
      <c r="L164" s="34"/>
      <c r="M164" s="35"/>
      <c r="N164" s="186"/>
      <c r="O164" s="187"/>
      <c r="P164" s="73"/>
      <c r="Q164" s="73"/>
      <c r="R164" s="73"/>
      <c r="S164" s="73"/>
      <c r="T164" s="73"/>
      <c r="U164" s="73"/>
      <c r="V164" s="73"/>
      <c r="W164" s="73"/>
      <c r="X164" s="74"/>
      <c r="Y164" s="34"/>
      <c r="Z164" s="34"/>
      <c r="AA164" s="34"/>
      <c r="AB164" s="34"/>
      <c r="AC164" s="34"/>
      <c r="AD164" s="34"/>
      <c r="AE164" s="34"/>
      <c r="AT164" s="15" t="s">
        <v>141</v>
      </c>
      <c r="AU164" s="15" t="s">
        <v>86</v>
      </c>
    </row>
    <row r="165" s="2" customFormat="1">
      <c r="A165" s="34"/>
      <c r="B165" s="35"/>
      <c r="C165" s="34"/>
      <c r="D165" s="188" t="s">
        <v>143</v>
      </c>
      <c r="E165" s="34"/>
      <c r="F165" s="189" t="s">
        <v>205</v>
      </c>
      <c r="G165" s="34"/>
      <c r="H165" s="34"/>
      <c r="I165" s="185"/>
      <c r="J165" s="185"/>
      <c r="K165" s="34"/>
      <c r="L165" s="34"/>
      <c r="M165" s="35"/>
      <c r="N165" s="186"/>
      <c r="O165" s="187"/>
      <c r="P165" s="73"/>
      <c r="Q165" s="73"/>
      <c r="R165" s="73"/>
      <c r="S165" s="73"/>
      <c r="T165" s="73"/>
      <c r="U165" s="73"/>
      <c r="V165" s="73"/>
      <c r="W165" s="73"/>
      <c r="X165" s="74"/>
      <c r="Y165" s="34"/>
      <c r="Z165" s="34"/>
      <c r="AA165" s="34"/>
      <c r="AB165" s="34"/>
      <c r="AC165" s="34"/>
      <c r="AD165" s="34"/>
      <c r="AE165" s="34"/>
      <c r="AT165" s="15" t="s">
        <v>143</v>
      </c>
      <c r="AU165" s="15" t="s">
        <v>86</v>
      </c>
    </row>
    <row r="166" s="2" customFormat="1" ht="44.25" customHeight="1">
      <c r="A166" s="34"/>
      <c r="B166" s="167"/>
      <c r="C166" s="168" t="s">
        <v>206</v>
      </c>
      <c r="D166" s="168" t="s">
        <v>135</v>
      </c>
      <c r="E166" s="169" t="s">
        <v>207</v>
      </c>
      <c r="F166" s="170" t="s">
        <v>208</v>
      </c>
      <c r="G166" s="171" t="s">
        <v>184</v>
      </c>
      <c r="H166" s="172">
        <v>0.94499999999999995</v>
      </c>
      <c r="I166" s="173"/>
      <c r="J166" s="173"/>
      <c r="K166" s="174">
        <f>ROUND(P166*H166,2)</f>
        <v>0</v>
      </c>
      <c r="L166" s="175"/>
      <c r="M166" s="35"/>
      <c r="N166" s="176" t="s">
        <v>1</v>
      </c>
      <c r="O166" s="177" t="s">
        <v>39</v>
      </c>
      <c r="P166" s="178">
        <f>I166+J166</f>
        <v>0</v>
      </c>
      <c r="Q166" s="178">
        <f>ROUND(I166*H166,2)</f>
        <v>0</v>
      </c>
      <c r="R166" s="178">
        <f>ROUND(J166*H166,2)</f>
        <v>0</v>
      </c>
      <c r="S166" s="73"/>
      <c r="T166" s="179">
        <f>S166*H166</f>
        <v>0</v>
      </c>
      <c r="U166" s="179">
        <v>0</v>
      </c>
      <c r="V166" s="179">
        <f>U166*H166</f>
        <v>0</v>
      </c>
      <c r="W166" s="179">
        <v>0</v>
      </c>
      <c r="X166" s="180">
        <f>W166*H166</f>
        <v>0</v>
      </c>
      <c r="Y166" s="34"/>
      <c r="Z166" s="34"/>
      <c r="AA166" s="34"/>
      <c r="AB166" s="34"/>
      <c r="AC166" s="34"/>
      <c r="AD166" s="34"/>
      <c r="AE166" s="34"/>
      <c r="AR166" s="181" t="s">
        <v>139</v>
      </c>
      <c r="AT166" s="181" t="s">
        <v>135</v>
      </c>
      <c r="AU166" s="181" t="s">
        <v>86</v>
      </c>
      <c r="AY166" s="15" t="s">
        <v>131</v>
      </c>
      <c r="BE166" s="182">
        <f>IF(O166="základní",K166,0)</f>
        <v>0</v>
      </c>
      <c r="BF166" s="182">
        <f>IF(O166="snížená",K166,0)</f>
        <v>0</v>
      </c>
      <c r="BG166" s="182">
        <f>IF(O166="zákl. přenesená",K166,0)</f>
        <v>0</v>
      </c>
      <c r="BH166" s="182">
        <f>IF(O166="sníž. přenesená",K166,0)</f>
        <v>0</v>
      </c>
      <c r="BI166" s="182">
        <f>IF(O166="nulová",K166,0)</f>
        <v>0</v>
      </c>
      <c r="BJ166" s="15" t="s">
        <v>84</v>
      </c>
      <c r="BK166" s="182">
        <f>ROUND(P166*H166,2)</f>
        <v>0</v>
      </c>
      <c r="BL166" s="15" t="s">
        <v>139</v>
      </c>
      <c r="BM166" s="181" t="s">
        <v>209</v>
      </c>
    </row>
    <row r="167" s="2" customFormat="1">
      <c r="A167" s="34"/>
      <c r="B167" s="35"/>
      <c r="C167" s="34"/>
      <c r="D167" s="183" t="s">
        <v>141</v>
      </c>
      <c r="E167" s="34"/>
      <c r="F167" s="184" t="s">
        <v>210</v>
      </c>
      <c r="G167" s="34"/>
      <c r="H167" s="34"/>
      <c r="I167" s="185"/>
      <c r="J167" s="185"/>
      <c r="K167" s="34"/>
      <c r="L167" s="34"/>
      <c r="M167" s="35"/>
      <c r="N167" s="186"/>
      <c r="O167" s="187"/>
      <c r="P167" s="73"/>
      <c r="Q167" s="73"/>
      <c r="R167" s="73"/>
      <c r="S167" s="73"/>
      <c r="T167" s="73"/>
      <c r="U167" s="73"/>
      <c r="V167" s="73"/>
      <c r="W167" s="73"/>
      <c r="X167" s="74"/>
      <c r="Y167" s="34"/>
      <c r="Z167" s="34"/>
      <c r="AA167" s="34"/>
      <c r="AB167" s="34"/>
      <c r="AC167" s="34"/>
      <c r="AD167" s="34"/>
      <c r="AE167" s="34"/>
      <c r="AT167" s="15" t="s">
        <v>141</v>
      </c>
      <c r="AU167" s="15" t="s">
        <v>86</v>
      </c>
    </row>
    <row r="168" s="2" customFormat="1">
      <c r="A168" s="34"/>
      <c r="B168" s="35"/>
      <c r="C168" s="34"/>
      <c r="D168" s="188" t="s">
        <v>143</v>
      </c>
      <c r="E168" s="34"/>
      <c r="F168" s="189" t="s">
        <v>211</v>
      </c>
      <c r="G168" s="34"/>
      <c r="H168" s="34"/>
      <c r="I168" s="185"/>
      <c r="J168" s="185"/>
      <c r="K168" s="34"/>
      <c r="L168" s="34"/>
      <c r="M168" s="35"/>
      <c r="N168" s="186"/>
      <c r="O168" s="187"/>
      <c r="P168" s="73"/>
      <c r="Q168" s="73"/>
      <c r="R168" s="73"/>
      <c r="S168" s="73"/>
      <c r="T168" s="73"/>
      <c r="U168" s="73"/>
      <c r="V168" s="73"/>
      <c r="W168" s="73"/>
      <c r="X168" s="74"/>
      <c r="Y168" s="34"/>
      <c r="Z168" s="34"/>
      <c r="AA168" s="34"/>
      <c r="AB168" s="34"/>
      <c r="AC168" s="34"/>
      <c r="AD168" s="34"/>
      <c r="AE168" s="34"/>
      <c r="AT168" s="15" t="s">
        <v>143</v>
      </c>
      <c r="AU168" s="15" t="s">
        <v>86</v>
      </c>
    </row>
    <row r="169" s="12" customFormat="1" ht="25.92" customHeight="1">
      <c r="A169" s="12"/>
      <c r="B169" s="153"/>
      <c r="C169" s="12"/>
      <c r="D169" s="154" t="s">
        <v>75</v>
      </c>
      <c r="E169" s="155" t="s">
        <v>212</v>
      </c>
      <c r="F169" s="155" t="s">
        <v>213</v>
      </c>
      <c r="G169" s="12"/>
      <c r="H169" s="12"/>
      <c r="I169" s="156"/>
      <c r="J169" s="156"/>
      <c r="K169" s="157">
        <f>BK169</f>
        <v>0</v>
      </c>
      <c r="L169" s="12"/>
      <c r="M169" s="153"/>
      <c r="N169" s="158"/>
      <c r="O169" s="159"/>
      <c r="P169" s="159"/>
      <c r="Q169" s="160">
        <f>Q170</f>
        <v>0</v>
      </c>
      <c r="R169" s="160">
        <f>R170</f>
        <v>0</v>
      </c>
      <c r="S169" s="159"/>
      <c r="T169" s="161">
        <f>T170</f>
        <v>0</v>
      </c>
      <c r="U169" s="159"/>
      <c r="V169" s="161">
        <f>V170</f>
        <v>0.0076800000000000002</v>
      </c>
      <c r="W169" s="159"/>
      <c r="X169" s="162">
        <f>X170</f>
        <v>0</v>
      </c>
      <c r="Y169" s="12"/>
      <c r="Z169" s="12"/>
      <c r="AA169" s="12"/>
      <c r="AB169" s="12"/>
      <c r="AC169" s="12"/>
      <c r="AD169" s="12"/>
      <c r="AE169" s="12"/>
      <c r="AR169" s="154" t="s">
        <v>86</v>
      </c>
      <c r="AT169" s="163" t="s">
        <v>75</v>
      </c>
      <c r="AU169" s="163" t="s">
        <v>76</v>
      </c>
      <c r="AY169" s="154" t="s">
        <v>131</v>
      </c>
      <c r="BK169" s="164">
        <f>BK170</f>
        <v>0</v>
      </c>
    </row>
    <row r="170" s="12" customFormat="1" ht="22.8" customHeight="1">
      <c r="A170" s="12"/>
      <c r="B170" s="153"/>
      <c r="C170" s="12"/>
      <c r="D170" s="154" t="s">
        <v>75</v>
      </c>
      <c r="E170" s="165" t="s">
        <v>214</v>
      </c>
      <c r="F170" s="165" t="s">
        <v>215</v>
      </c>
      <c r="G170" s="12"/>
      <c r="H170" s="12"/>
      <c r="I170" s="156"/>
      <c r="J170" s="156"/>
      <c r="K170" s="166">
        <f>BK170</f>
        <v>0</v>
      </c>
      <c r="L170" s="12"/>
      <c r="M170" s="153"/>
      <c r="N170" s="158"/>
      <c r="O170" s="159"/>
      <c r="P170" s="159"/>
      <c r="Q170" s="160">
        <f>SUM(Q171:Q194)</f>
        <v>0</v>
      </c>
      <c r="R170" s="160">
        <f>SUM(R171:R194)</f>
        <v>0</v>
      </c>
      <c r="S170" s="159"/>
      <c r="T170" s="161">
        <f>SUM(T171:T194)</f>
        <v>0</v>
      </c>
      <c r="U170" s="159"/>
      <c r="V170" s="161">
        <f>SUM(V171:V194)</f>
        <v>0.0076800000000000002</v>
      </c>
      <c r="W170" s="159"/>
      <c r="X170" s="162">
        <f>SUM(X171:X194)</f>
        <v>0</v>
      </c>
      <c r="Y170" s="12"/>
      <c r="Z170" s="12"/>
      <c r="AA170" s="12"/>
      <c r="AB170" s="12"/>
      <c r="AC170" s="12"/>
      <c r="AD170" s="12"/>
      <c r="AE170" s="12"/>
      <c r="AR170" s="154" t="s">
        <v>86</v>
      </c>
      <c r="AT170" s="163" t="s">
        <v>75</v>
      </c>
      <c r="AU170" s="163" t="s">
        <v>84</v>
      </c>
      <c r="AY170" s="154" t="s">
        <v>131</v>
      </c>
      <c r="BK170" s="164">
        <f>SUM(BK171:BK194)</f>
        <v>0</v>
      </c>
    </row>
    <row r="171" s="2" customFormat="1" ht="24.15" customHeight="1">
      <c r="A171" s="34"/>
      <c r="B171" s="167"/>
      <c r="C171" s="168" t="s">
        <v>216</v>
      </c>
      <c r="D171" s="168" t="s">
        <v>135</v>
      </c>
      <c r="E171" s="169" t="s">
        <v>217</v>
      </c>
      <c r="F171" s="170" t="s">
        <v>218</v>
      </c>
      <c r="G171" s="171" t="s">
        <v>219</v>
      </c>
      <c r="H171" s="172">
        <v>2</v>
      </c>
      <c r="I171" s="173"/>
      <c r="J171" s="173"/>
      <c r="K171" s="174">
        <f>ROUND(P171*H171,2)</f>
        <v>0</v>
      </c>
      <c r="L171" s="175"/>
      <c r="M171" s="35"/>
      <c r="N171" s="176" t="s">
        <v>1</v>
      </c>
      <c r="O171" s="177" t="s">
        <v>39</v>
      </c>
      <c r="P171" s="178">
        <f>I171+J171</f>
        <v>0</v>
      </c>
      <c r="Q171" s="178">
        <f>ROUND(I171*H171,2)</f>
        <v>0</v>
      </c>
      <c r="R171" s="178">
        <f>ROUND(J171*H171,2)</f>
        <v>0</v>
      </c>
      <c r="S171" s="73"/>
      <c r="T171" s="179">
        <f>S171*H171</f>
        <v>0</v>
      </c>
      <c r="U171" s="179">
        <v>0</v>
      </c>
      <c r="V171" s="179">
        <f>U171*H171</f>
        <v>0</v>
      </c>
      <c r="W171" s="179">
        <v>0</v>
      </c>
      <c r="X171" s="180">
        <f>W171*H171</f>
        <v>0</v>
      </c>
      <c r="Y171" s="34"/>
      <c r="Z171" s="34"/>
      <c r="AA171" s="34"/>
      <c r="AB171" s="34"/>
      <c r="AC171" s="34"/>
      <c r="AD171" s="34"/>
      <c r="AE171" s="34"/>
      <c r="AR171" s="181" t="s">
        <v>220</v>
      </c>
      <c r="AT171" s="181" t="s">
        <v>135</v>
      </c>
      <c r="AU171" s="181" t="s">
        <v>86</v>
      </c>
      <c r="AY171" s="15" t="s">
        <v>131</v>
      </c>
      <c r="BE171" s="182">
        <f>IF(O171="základní",K171,0)</f>
        <v>0</v>
      </c>
      <c r="BF171" s="182">
        <f>IF(O171="snížená",K171,0)</f>
        <v>0</v>
      </c>
      <c r="BG171" s="182">
        <f>IF(O171="zákl. přenesená",K171,0)</f>
        <v>0</v>
      </c>
      <c r="BH171" s="182">
        <f>IF(O171="sníž. přenesená",K171,0)</f>
        <v>0</v>
      </c>
      <c r="BI171" s="182">
        <f>IF(O171="nulová",K171,0)</f>
        <v>0</v>
      </c>
      <c r="BJ171" s="15" t="s">
        <v>84</v>
      </c>
      <c r="BK171" s="182">
        <f>ROUND(P171*H171,2)</f>
        <v>0</v>
      </c>
      <c r="BL171" s="15" t="s">
        <v>220</v>
      </c>
      <c r="BM171" s="181" t="s">
        <v>221</v>
      </c>
    </row>
    <row r="172" s="2" customFormat="1">
      <c r="A172" s="34"/>
      <c r="B172" s="35"/>
      <c r="C172" s="34"/>
      <c r="D172" s="183" t="s">
        <v>141</v>
      </c>
      <c r="E172" s="34"/>
      <c r="F172" s="184" t="s">
        <v>222</v>
      </c>
      <c r="G172" s="34"/>
      <c r="H172" s="34"/>
      <c r="I172" s="185"/>
      <c r="J172" s="185"/>
      <c r="K172" s="34"/>
      <c r="L172" s="34"/>
      <c r="M172" s="35"/>
      <c r="N172" s="186"/>
      <c r="O172" s="187"/>
      <c r="P172" s="73"/>
      <c r="Q172" s="73"/>
      <c r="R172" s="73"/>
      <c r="S172" s="73"/>
      <c r="T172" s="73"/>
      <c r="U172" s="73"/>
      <c r="V172" s="73"/>
      <c r="W172" s="73"/>
      <c r="X172" s="74"/>
      <c r="Y172" s="34"/>
      <c r="Z172" s="34"/>
      <c r="AA172" s="34"/>
      <c r="AB172" s="34"/>
      <c r="AC172" s="34"/>
      <c r="AD172" s="34"/>
      <c r="AE172" s="34"/>
      <c r="AT172" s="15" t="s">
        <v>141</v>
      </c>
      <c r="AU172" s="15" t="s">
        <v>86</v>
      </c>
    </row>
    <row r="173" s="2" customFormat="1">
      <c r="A173" s="34"/>
      <c r="B173" s="35"/>
      <c r="C173" s="34"/>
      <c r="D173" s="188" t="s">
        <v>143</v>
      </c>
      <c r="E173" s="34"/>
      <c r="F173" s="189" t="s">
        <v>223</v>
      </c>
      <c r="G173" s="34"/>
      <c r="H173" s="34"/>
      <c r="I173" s="185"/>
      <c r="J173" s="185"/>
      <c r="K173" s="34"/>
      <c r="L173" s="34"/>
      <c r="M173" s="35"/>
      <c r="N173" s="186"/>
      <c r="O173" s="187"/>
      <c r="P173" s="73"/>
      <c r="Q173" s="73"/>
      <c r="R173" s="73"/>
      <c r="S173" s="73"/>
      <c r="T173" s="73"/>
      <c r="U173" s="73"/>
      <c r="V173" s="73"/>
      <c r="W173" s="73"/>
      <c r="X173" s="74"/>
      <c r="Y173" s="34"/>
      <c r="Z173" s="34"/>
      <c r="AA173" s="34"/>
      <c r="AB173" s="34"/>
      <c r="AC173" s="34"/>
      <c r="AD173" s="34"/>
      <c r="AE173" s="34"/>
      <c r="AT173" s="15" t="s">
        <v>143</v>
      </c>
      <c r="AU173" s="15" t="s">
        <v>86</v>
      </c>
    </row>
    <row r="174" s="2" customFormat="1" ht="24.15" customHeight="1">
      <c r="A174" s="34"/>
      <c r="B174" s="167"/>
      <c r="C174" s="191" t="s">
        <v>224</v>
      </c>
      <c r="D174" s="191" t="s">
        <v>225</v>
      </c>
      <c r="E174" s="192" t="s">
        <v>226</v>
      </c>
      <c r="F174" s="193" t="s">
        <v>227</v>
      </c>
      <c r="G174" s="194" t="s">
        <v>219</v>
      </c>
      <c r="H174" s="195">
        <v>2</v>
      </c>
      <c r="I174" s="196"/>
      <c r="J174" s="197"/>
      <c r="K174" s="198">
        <f>ROUND(P174*H174,2)</f>
        <v>0</v>
      </c>
      <c r="L174" s="197"/>
      <c r="M174" s="199"/>
      <c r="N174" s="200" t="s">
        <v>1</v>
      </c>
      <c r="O174" s="177" t="s">
        <v>39</v>
      </c>
      <c r="P174" s="178">
        <f>I174+J174</f>
        <v>0</v>
      </c>
      <c r="Q174" s="178">
        <f>ROUND(I174*H174,2)</f>
        <v>0</v>
      </c>
      <c r="R174" s="178">
        <f>ROUND(J174*H174,2)</f>
        <v>0</v>
      </c>
      <c r="S174" s="73"/>
      <c r="T174" s="179">
        <f>S174*H174</f>
        <v>0</v>
      </c>
      <c r="U174" s="179">
        <v>0.00012</v>
      </c>
      <c r="V174" s="179">
        <f>U174*H174</f>
        <v>0.00024000000000000001</v>
      </c>
      <c r="W174" s="179">
        <v>0</v>
      </c>
      <c r="X174" s="180">
        <f>W174*H174</f>
        <v>0</v>
      </c>
      <c r="Y174" s="34"/>
      <c r="Z174" s="34"/>
      <c r="AA174" s="34"/>
      <c r="AB174" s="34"/>
      <c r="AC174" s="34"/>
      <c r="AD174" s="34"/>
      <c r="AE174" s="34"/>
      <c r="AR174" s="181" t="s">
        <v>228</v>
      </c>
      <c r="AT174" s="181" t="s">
        <v>225</v>
      </c>
      <c r="AU174" s="181" t="s">
        <v>86</v>
      </c>
      <c r="AY174" s="15" t="s">
        <v>131</v>
      </c>
      <c r="BE174" s="182">
        <f>IF(O174="základní",K174,0)</f>
        <v>0</v>
      </c>
      <c r="BF174" s="182">
        <f>IF(O174="snížená",K174,0)</f>
        <v>0</v>
      </c>
      <c r="BG174" s="182">
        <f>IF(O174="zákl. přenesená",K174,0)</f>
        <v>0</v>
      </c>
      <c r="BH174" s="182">
        <f>IF(O174="sníž. přenesená",K174,0)</f>
        <v>0</v>
      </c>
      <c r="BI174" s="182">
        <f>IF(O174="nulová",K174,0)</f>
        <v>0</v>
      </c>
      <c r="BJ174" s="15" t="s">
        <v>84</v>
      </c>
      <c r="BK174" s="182">
        <f>ROUND(P174*H174,2)</f>
        <v>0</v>
      </c>
      <c r="BL174" s="15" t="s">
        <v>220</v>
      </c>
      <c r="BM174" s="181" t="s">
        <v>229</v>
      </c>
    </row>
    <row r="175" s="2" customFormat="1">
      <c r="A175" s="34"/>
      <c r="B175" s="35"/>
      <c r="C175" s="34"/>
      <c r="D175" s="183" t="s">
        <v>141</v>
      </c>
      <c r="E175" s="34"/>
      <c r="F175" s="184" t="s">
        <v>227</v>
      </c>
      <c r="G175" s="34"/>
      <c r="H175" s="34"/>
      <c r="I175" s="185"/>
      <c r="J175" s="185"/>
      <c r="K175" s="34"/>
      <c r="L175" s="34"/>
      <c r="M175" s="35"/>
      <c r="N175" s="186"/>
      <c r="O175" s="187"/>
      <c r="P175" s="73"/>
      <c r="Q175" s="73"/>
      <c r="R175" s="73"/>
      <c r="S175" s="73"/>
      <c r="T175" s="73"/>
      <c r="U175" s="73"/>
      <c r="V175" s="73"/>
      <c r="W175" s="73"/>
      <c r="X175" s="74"/>
      <c r="Y175" s="34"/>
      <c r="Z175" s="34"/>
      <c r="AA175" s="34"/>
      <c r="AB175" s="34"/>
      <c r="AC175" s="34"/>
      <c r="AD175" s="34"/>
      <c r="AE175" s="34"/>
      <c r="AT175" s="15" t="s">
        <v>141</v>
      </c>
      <c r="AU175" s="15" t="s">
        <v>86</v>
      </c>
    </row>
    <row r="176" s="2" customFormat="1" ht="16.5" customHeight="1">
      <c r="A176" s="34"/>
      <c r="B176" s="167"/>
      <c r="C176" s="168" t="s">
        <v>230</v>
      </c>
      <c r="D176" s="168" t="s">
        <v>135</v>
      </c>
      <c r="E176" s="169" t="s">
        <v>231</v>
      </c>
      <c r="F176" s="170" t="s">
        <v>232</v>
      </c>
      <c r="G176" s="171" t="s">
        <v>138</v>
      </c>
      <c r="H176" s="172">
        <v>2</v>
      </c>
      <c r="I176" s="173"/>
      <c r="J176" s="173"/>
      <c r="K176" s="174">
        <f>ROUND(P176*H176,2)</f>
        <v>0</v>
      </c>
      <c r="L176" s="175"/>
      <c r="M176" s="35"/>
      <c r="N176" s="176" t="s">
        <v>1</v>
      </c>
      <c r="O176" s="177" t="s">
        <v>39</v>
      </c>
      <c r="P176" s="178">
        <f>I176+J176</f>
        <v>0</v>
      </c>
      <c r="Q176" s="178">
        <f>ROUND(I176*H176,2)</f>
        <v>0</v>
      </c>
      <c r="R176" s="178">
        <f>ROUND(J176*H176,2)</f>
        <v>0</v>
      </c>
      <c r="S176" s="73"/>
      <c r="T176" s="179">
        <f>S176*H176</f>
        <v>0</v>
      </c>
      <c r="U176" s="179">
        <v>0</v>
      </c>
      <c r="V176" s="179">
        <f>U176*H176</f>
        <v>0</v>
      </c>
      <c r="W176" s="179">
        <v>0</v>
      </c>
      <c r="X176" s="180">
        <f>W176*H176</f>
        <v>0</v>
      </c>
      <c r="Y176" s="34"/>
      <c r="Z176" s="34"/>
      <c r="AA176" s="34"/>
      <c r="AB176" s="34"/>
      <c r="AC176" s="34"/>
      <c r="AD176" s="34"/>
      <c r="AE176" s="34"/>
      <c r="AR176" s="181" t="s">
        <v>220</v>
      </c>
      <c r="AT176" s="181" t="s">
        <v>135</v>
      </c>
      <c r="AU176" s="181" t="s">
        <v>86</v>
      </c>
      <c r="AY176" s="15" t="s">
        <v>131</v>
      </c>
      <c r="BE176" s="182">
        <f>IF(O176="základní",K176,0)</f>
        <v>0</v>
      </c>
      <c r="BF176" s="182">
        <f>IF(O176="snížená",K176,0)</f>
        <v>0</v>
      </c>
      <c r="BG176" s="182">
        <f>IF(O176="zákl. přenesená",K176,0)</f>
        <v>0</v>
      </c>
      <c r="BH176" s="182">
        <f>IF(O176="sníž. přenesená",K176,0)</f>
        <v>0</v>
      </c>
      <c r="BI176" s="182">
        <f>IF(O176="nulová",K176,0)</f>
        <v>0</v>
      </c>
      <c r="BJ176" s="15" t="s">
        <v>84</v>
      </c>
      <c r="BK176" s="182">
        <f>ROUND(P176*H176,2)</f>
        <v>0</v>
      </c>
      <c r="BL176" s="15" t="s">
        <v>220</v>
      </c>
      <c r="BM176" s="181" t="s">
        <v>233</v>
      </c>
    </row>
    <row r="177" s="2" customFormat="1">
      <c r="A177" s="34"/>
      <c r="B177" s="35"/>
      <c r="C177" s="34"/>
      <c r="D177" s="183" t="s">
        <v>141</v>
      </c>
      <c r="E177" s="34"/>
      <c r="F177" s="184" t="s">
        <v>234</v>
      </c>
      <c r="G177" s="34"/>
      <c r="H177" s="34"/>
      <c r="I177" s="185"/>
      <c r="J177" s="185"/>
      <c r="K177" s="34"/>
      <c r="L177" s="34"/>
      <c r="M177" s="35"/>
      <c r="N177" s="186"/>
      <c r="O177" s="187"/>
      <c r="P177" s="73"/>
      <c r="Q177" s="73"/>
      <c r="R177" s="73"/>
      <c r="S177" s="73"/>
      <c r="T177" s="73"/>
      <c r="U177" s="73"/>
      <c r="V177" s="73"/>
      <c r="W177" s="73"/>
      <c r="X177" s="74"/>
      <c r="Y177" s="34"/>
      <c r="Z177" s="34"/>
      <c r="AA177" s="34"/>
      <c r="AB177" s="34"/>
      <c r="AC177" s="34"/>
      <c r="AD177" s="34"/>
      <c r="AE177" s="34"/>
      <c r="AT177" s="15" t="s">
        <v>141</v>
      </c>
      <c r="AU177" s="15" t="s">
        <v>86</v>
      </c>
    </row>
    <row r="178" s="2" customFormat="1">
      <c r="A178" s="34"/>
      <c r="B178" s="35"/>
      <c r="C178" s="34"/>
      <c r="D178" s="188" t="s">
        <v>143</v>
      </c>
      <c r="E178" s="34"/>
      <c r="F178" s="189" t="s">
        <v>235</v>
      </c>
      <c r="G178" s="34"/>
      <c r="H178" s="34"/>
      <c r="I178" s="185"/>
      <c r="J178" s="185"/>
      <c r="K178" s="34"/>
      <c r="L178" s="34"/>
      <c r="M178" s="35"/>
      <c r="N178" s="186"/>
      <c r="O178" s="187"/>
      <c r="P178" s="73"/>
      <c r="Q178" s="73"/>
      <c r="R178" s="73"/>
      <c r="S178" s="73"/>
      <c r="T178" s="73"/>
      <c r="U178" s="73"/>
      <c r="V178" s="73"/>
      <c r="W178" s="73"/>
      <c r="X178" s="74"/>
      <c r="Y178" s="34"/>
      <c r="Z178" s="34"/>
      <c r="AA178" s="34"/>
      <c r="AB178" s="34"/>
      <c r="AC178" s="34"/>
      <c r="AD178" s="34"/>
      <c r="AE178" s="34"/>
      <c r="AT178" s="15" t="s">
        <v>143</v>
      </c>
      <c r="AU178" s="15" t="s">
        <v>86</v>
      </c>
    </row>
    <row r="179" s="2" customFormat="1" ht="16.5" customHeight="1">
      <c r="A179" s="34"/>
      <c r="B179" s="167"/>
      <c r="C179" s="191" t="s">
        <v>236</v>
      </c>
      <c r="D179" s="191" t="s">
        <v>225</v>
      </c>
      <c r="E179" s="192" t="s">
        <v>237</v>
      </c>
      <c r="F179" s="193" t="s">
        <v>238</v>
      </c>
      <c r="G179" s="194" t="s">
        <v>138</v>
      </c>
      <c r="H179" s="195">
        <v>2</v>
      </c>
      <c r="I179" s="196"/>
      <c r="J179" s="197"/>
      <c r="K179" s="198">
        <f>ROUND(P179*H179,2)</f>
        <v>0</v>
      </c>
      <c r="L179" s="197"/>
      <c r="M179" s="199"/>
      <c r="N179" s="200" t="s">
        <v>1</v>
      </c>
      <c r="O179" s="177" t="s">
        <v>39</v>
      </c>
      <c r="P179" s="178">
        <f>I179+J179</f>
        <v>0</v>
      </c>
      <c r="Q179" s="178">
        <f>ROUND(I179*H179,2)</f>
        <v>0</v>
      </c>
      <c r="R179" s="178">
        <f>ROUND(J179*H179,2)</f>
        <v>0</v>
      </c>
      <c r="S179" s="73"/>
      <c r="T179" s="179">
        <f>S179*H179</f>
        <v>0</v>
      </c>
      <c r="U179" s="179">
        <v>0.00020000000000000001</v>
      </c>
      <c r="V179" s="179">
        <f>U179*H179</f>
        <v>0.00040000000000000002</v>
      </c>
      <c r="W179" s="179">
        <v>0</v>
      </c>
      <c r="X179" s="180">
        <f>W179*H179</f>
        <v>0</v>
      </c>
      <c r="Y179" s="34"/>
      <c r="Z179" s="34"/>
      <c r="AA179" s="34"/>
      <c r="AB179" s="34"/>
      <c r="AC179" s="34"/>
      <c r="AD179" s="34"/>
      <c r="AE179" s="34"/>
      <c r="AR179" s="181" t="s">
        <v>228</v>
      </c>
      <c r="AT179" s="181" t="s">
        <v>225</v>
      </c>
      <c r="AU179" s="181" t="s">
        <v>86</v>
      </c>
      <c r="AY179" s="15" t="s">
        <v>131</v>
      </c>
      <c r="BE179" s="182">
        <f>IF(O179="základní",K179,0)</f>
        <v>0</v>
      </c>
      <c r="BF179" s="182">
        <f>IF(O179="snížená",K179,0)</f>
        <v>0</v>
      </c>
      <c r="BG179" s="182">
        <f>IF(O179="zákl. přenesená",K179,0)</f>
        <v>0</v>
      </c>
      <c r="BH179" s="182">
        <f>IF(O179="sníž. přenesená",K179,0)</f>
        <v>0</v>
      </c>
      <c r="BI179" s="182">
        <f>IF(O179="nulová",K179,0)</f>
        <v>0</v>
      </c>
      <c r="BJ179" s="15" t="s">
        <v>84</v>
      </c>
      <c r="BK179" s="182">
        <f>ROUND(P179*H179,2)</f>
        <v>0</v>
      </c>
      <c r="BL179" s="15" t="s">
        <v>220</v>
      </c>
      <c r="BM179" s="181" t="s">
        <v>239</v>
      </c>
    </row>
    <row r="180" s="2" customFormat="1">
      <c r="A180" s="34"/>
      <c r="B180" s="35"/>
      <c r="C180" s="34"/>
      <c r="D180" s="183" t="s">
        <v>141</v>
      </c>
      <c r="E180" s="34"/>
      <c r="F180" s="184" t="s">
        <v>240</v>
      </c>
      <c r="G180" s="34"/>
      <c r="H180" s="34"/>
      <c r="I180" s="185"/>
      <c r="J180" s="185"/>
      <c r="K180" s="34"/>
      <c r="L180" s="34"/>
      <c r="M180" s="35"/>
      <c r="N180" s="186"/>
      <c r="O180" s="187"/>
      <c r="P180" s="73"/>
      <c r="Q180" s="73"/>
      <c r="R180" s="73"/>
      <c r="S180" s="73"/>
      <c r="T180" s="73"/>
      <c r="U180" s="73"/>
      <c r="V180" s="73"/>
      <c r="W180" s="73"/>
      <c r="X180" s="74"/>
      <c r="Y180" s="34"/>
      <c r="Z180" s="34"/>
      <c r="AA180" s="34"/>
      <c r="AB180" s="34"/>
      <c r="AC180" s="34"/>
      <c r="AD180" s="34"/>
      <c r="AE180" s="34"/>
      <c r="AT180" s="15" t="s">
        <v>141</v>
      </c>
      <c r="AU180" s="15" t="s">
        <v>86</v>
      </c>
    </row>
    <row r="181" s="2" customFormat="1" ht="24.15" customHeight="1">
      <c r="A181" s="34"/>
      <c r="B181" s="167"/>
      <c r="C181" s="168" t="s">
        <v>241</v>
      </c>
      <c r="D181" s="168" t="s">
        <v>135</v>
      </c>
      <c r="E181" s="169" t="s">
        <v>242</v>
      </c>
      <c r="F181" s="170" t="s">
        <v>243</v>
      </c>
      <c r="G181" s="171" t="s">
        <v>219</v>
      </c>
      <c r="H181" s="172">
        <v>2</v>
      </c>
      <c r="I181" s="173"/>
      <c r="J181" s="173"/>
      <c r="K181" s="174">
        <f>ROUND(P181*H181,2)</f>
        <v>0</v>
      </c>
      <c r="L181" s="175"/>
      <c r="M181" s="35"/>
      <c r="N181" s="176" t="s">
        <v>1</v>
      </c>
      <c r="O181" s="177" t="s">
        <v>39</v>
      </c>
      <c r="P181" s="178">
        <f>I181+J181</f>
        <v>0</v>
      </c>
      <c r="Q181" s="178">
        <f>ROUND(I181*H181,2)</f>
        <v>0</v>
      </c>
      <c r="R181" s="178">
        <f>ROUND(J181*H181,2)</f>
        <v>0</v>
      </c>
      <c r="S181" s="73"/>
      <c r="T181" s="179">
        <f>S181*H181</f>
        <v>0</v>
      </c>
      <c r="U181" s="179">
        <v>0</v>
      </c>
      <c r="V181" s="179">
        <f>U181*H181</f>
        <v>0</v>
      </c>
      <c r="W181" s="179">
        <v>0</v>
      </c>
      <c r="X181" s="180">
        <f>W181*H181</f>
        <v>0</v>
      </c>
      <c r="Y181" s="34"/>
      <c r="Z181" s="34"/>
      <c r="AA181" s="34"/>
      <c r="AB181" s="34"/>
      <c r="AC181" s="34"/>
      <c r="AD181" s="34"/>
      <c r="AE181" s="34"/>
      <c r="AR181" s="181" t="s">
        <v>244</v>
      </c>
      <c r="AT181" s="181" t="s">
        <v>135</v>
      </c>
      <c r="AU181" s="181" t="s">
        <v>86</v>
      </c>
      <c r="AY181" s="15" t="s">
        <v>131</v>
      </c>
      <c r="BE181" s="182">
        <f>IF(O181="základní",K181,0)</f>
        <v>0</v>
      </c>
      <c r="BF181" s="182">
        <f>IF(O181="snížená",K181,0)</f>
        <v>0</v>
      </c>
      <c r="BG181" s="182">
        <f>IF(O181="zákl. přenesená",K181,0)</f>
        <v>0</v>
      </c>
      <c r="BH181" s="182">
        <f>IF(O181="sníž. přenesená",K181,0)</f>
        <v>0</v>
      </c>
      <c r="BI181" s="182">
        <f>IF(O181="nulová",K181,0)</f>
        <v>0</v>
      </c>
      <c r="BJ181" s="15" t="s">
        <v>84</v>
      </c>
      <c r="BK181" s="182">
        <f>ROUND(P181*H181,2)</f>
        <v>0</v>
      </c>
      <c r="BL181" s="15" t="s">
        <v>244</v>
      </c>
      <c r="BM181" s="181" t="s">
        <v>245</v>
      </c>
    </row>
    <row r="182" s="2" customFormat="1">
      <c r="A182" s="34"/>
      <c r="B182" s="35"/>
      <c r="C182" s="34"/>
      <c r="D182" s="183" t="s">
        <v>141</v>
      </c>
      <c r="E182" s="34"/>
      <c r="F182" s="184" t="s">
        <v>246</v>
      </c>
      <c r="G182" s="34"/>
      <c r="H182" s="34"/>
      <c r="I182" s="185"/>
      <c r="J182" s="185"/>
      <c r="K182" s="34"/>
      <c r="L182" s="34"/>
      <c r="M182" s="35"/>
      <c r="N182" s="186"/>
      <c r="O182" s="187"/>
      <c r="P182" s="73"/>
      <c r="Q182" s="73"/>
      <c r="R182" s="73"/>
      <c r="S182" s="73"/>
      <c r="T182" s="73"/>
      <c r="U182" s="73"/>
      <c r="V182" s="73"/>
      <c r="W182" s="73"/>
      <c r="X182" s="74"/>
      <c r="Y182" s="34"/>
      <c r="Z182" s="34"/>
      <c r="AA182" s="34"/>
      <c r="AB182" s="34"/>
      <c r="AC182" s="34"/>
      <c r="AD182" s="34"/>
      <c r="AE182" s="34"/>
      <c r="AT182" s="15" t="s">
        <v>141</v>
      </c>
      <c r="AU182" s="15" t="s">
        <v>86</v>
      </c>
    </row>
    <row r="183" s="2" customFormat="1">
      <c r="A183" s="34"/>
      <c r="B183" s="35"/>
      <c r="C183" s="34"/>
      <c r="D183" s="188" t="s">
        <v>143</v>
      </c>
      <c r="E183" s="34"/>
      <c r="F183" s="189" t="s">
        <v>247</v>
      </c>
      <c r="G183" s="34"/>
      <c r="H183" s="34"/>
      <c r="I183" s="185"/>
      <c r="J183" s="185"/>
      <c r="K183" s="34"/>
      <c r="L183" s="34"/>
      <c r="M183" s="35"/>
      <c r="N183" s="186"/>
      <c r="O183" s="187"/>
      <c r="P183" s="73"/>
      <c r="Q183" s="73"/>
      <c r="R183" s="73"/>
      <c r="S183" s="73"/>
      <c r="T183" s="73"/>
      <c r="U183" s="73"/>
      <c r="V183" s="73"/>
      <c r="W183" s="73"/>
      <c r="X183" s="74"/>
      <c r="Y183" s="34"/>
      <c r="Z183" s="34"/>
      <c r="AA183" s="34"/>
      <c r="AB183" s="34"/>
      <c r="AC183" s="34"/>
      <c r="AD183" s="34"/>
      <c r="AE183" s="34"/>
      <c r="AT183" s="15" t="s">
        <v>143</v>
      </c>
      <c r="AU183" s="15" t="s">
        <v>86</v>
      </c>
    </row>
    <row r="184" s="2" customFormat="1" ht="24.15" customHeight="1">
      <c r="A184" s="34"/>
      <c r="B184" s="167"/>
      <c r="C184" s="168" t="s">
        <v>248</v>
      </c>
      <c r="D184" s="168" t="s">
        <v>135</v>
      </c>
      <c r="E184" s="169" t="s">
        <v>249</v>
      </c>
      <c r="F184" s="170" t="s">
        <v>250</v>
      </c>
      <c r="G184" s="171" t="s">
        <v>219</v>
      </c>
      <c r="H184" s="172">
        <v>4</v>
      </c>
      <c r="I184" s="173"/>
      <c r="J184" s="173"/>
      <c r="K184" s="174">
        <f>ROUND(P184*H184,2)</f>
        <v>0</v>
      </c>
      <c r="L184" s="175"/>
      <c r="M184" s="35"/>
      <c r="N184" s="176" t="s">
        <v>1</v>
      </c>
      <c r="O184" s="177" t="s">
        <v>39</v>
      </c>
      <c r="P184" s="178">
        <f>I184+J184</f>
        <v>0</v>
      </c>
      <c r="Q184" s="178">
        <f>ROUND(I184*H184,2)</f>
        <v>0</v>
      </c>
      <c r="R184" s="178">
        <f>ROUND(J184*H184,2)</f>
        <v>0</v>
      </c>
      <c r="S184" s="73"/>
      <c r="T184" s="179">
        <f>S184*H184</f>
        <v>0</v>
      </c>
      <c r="U184" s="179">
        <v>0</v>
      </c>
      <c r="V184" s="179">
        <f>U184*H184</f>
        <v>0</v>
      </c>
      <c r="W184" s="179">
        <v>0</v>
      </c>
      <c r="X184" s="180">
        <f>W184*H184</f>
        <v>0</v>
      </c>
      <c r="Y184" s="34"/>
      <c r="Z184" s="34"/>
      <c r="AA184" s="34"/>
      <c r="AB184" s="34"/>
      <c r="AC184" s="34"/>
      <c r="AD184" s="34"/>
      <c r="AE184" s="34"/>
      <c r="AR184" s="181" t="s">
        <v>244</v>
      </c>
      <c r="AT184" s="181" t="s">
        <v>135</v>
      </c>
      <c r="AU184" s="181" t="s">
        <v>86</v>
      </c>
      <c r="AY184" s="15" t="s">
        <v>131</v>
      </c>
      <c r="BE184" s="182">
        <f>IF(O184="základní",K184,0)</f>
        <v>0</v>
      </c>
      <c r="BF184" s="182">
        <f>IF(O184="snížená",K184,0)</f>
        <v>0</v>
      </c>
      <c r="BG184" s="182">
        <f>IF(O184="zákl. přenesená",K184,0)</f>
        <v>0</v>
      </c>
      <c r="BH184" s="182">
        <f>IF(O184="sníž. přenesená",K184,0)</f>
        <v>0</v>
      </c>
      <c r="BI184" s="182">
        <f>IF(O184="nulová",K184,0)</f>
        <v>0</v>
      </c>
      <c r="BJ184" s="15" t="s">
        <v>84</v>
      </c>
      <c r="BK184" s="182">
        <f>ROUND(P184*H184,2)</f>
        <v>0</v>
      </c>
      <c r="BL184" s="15" t="s">
        <v>244</v>
      </c>
      <c r="BM184" s="181" t="s">
        <v>251</v>
      </c>
    </row>
    <row r="185" s="2" customFormat="1">
      <c r="A185" s="34"/>
      <c r="B185" s="35"/>
      <c r="C185" s="34"/>
      <c r="D185" s="183" t="s">
        <v>141</v>
      </c>
      <c r="E185" s="34"/>
      <c r="F185" s="184" t="s">
        <v>252</v>
      </c>
      <c r="G185" s="34"/>
      <c r="H185" s="34"/>
      <c r="I185" s="185"/>
      <c r="J185" s="185"/>
      <c r="K185" s="34"/>
      <c r="L185" s="34"/>
      <c r="M185" s="35"/>
      <c r="N185" s="186"/>
      <c r="O185" s="187"/>
      <c r="P185" s="73"/>
      <c r="Q185" s="73"/>
      <c r="R185" s="73"/>
      <c r="S185" s="73"/>
      <c r="T185" s="73"/>
      <c r="U185" s="73"/>
      <c r="V185" s="73"/>
      <c r="W185" s="73"/>
      <c r="X185" s="74"/>
      <c r="Y185" s="34"/>
      <c r="Z185" s="34"/>
      <c r="AA185" s="34"/>
      <c r="AB185" s="34"/>
      <c r="AC185" s="34"/>
      <c r="AD185" s="34"/>
      <c r="AE185" s="34"/>
      <c r="AT185" s="15" t="s">
        <v>141</v>
      </c>
      <c r="AU185" s="15" t="s">
        <v>86</v>
      </c>
    </row>
    <row r="186" s="2" customFormat="1">
      <c r="A186" s="34"/>
      <c r="B186" s="35"/>
      <c r="C186" s="34"/>
      <c r="D186" s="188" t="s">
        <v>143</v>
      </c>
      <c r="E186" s="34"/>
      <c r="F186" s="189" t="s">
        <v>253</v>
      </c>
      <c r="G186" s="34"/>
      <c r="H186" s="34"/>
      <c r="I186" s="185"/>
      <c r="J186" s="185"/>
      <c r="K186" s="34"/>
      <c r="L186" s="34"/>
      <c r="M186" s="35"/>
      <c r="N186" s="186"/>
      <c r="O186" s="187"/>
      <c r="P186" s="73"/>
      <c r="Q186" s="73"/>
      <c r="R186" s="73"/>
      <c r="S186" s="73"/>
      <c r="T186" s="73"/>
      <c r="U186" s="73"/>
      <c r="V186" s="73"/>
      <c r="W186" s="73"/>
      <c r="X186" s="74"/>
      <c r="Y186" s="34"/>
      <c r="Z186" s="34"/>
      <c r="AA186" s="34"/>
      <c r="AB186" s="34"/>
      <c r="AC186" s="34"/>
      <c r="AD186" s="34"/>
      <c r="AE186" s="34"/>
      <c r="AT186" s="15" t="s">
        <v>143</v>
      </c>
      <c r="AU186" s="15" t="s">
        <v>86</v>
      </c>
    </row>
    <row r="187" s="2" customFormat="1" ht="16.5" customHeight="1">
      <c r="A187" s="34"/>
      <c r="B187" s="167"/>
      <c r="C187" s="191" t="s">
        <v>254</v>
      </c>
      <c r="D187" s="191" t="s">
        <v>225</v>
      </c>
      <c r="E187" s="192" t="s">
        <v>255</v>
      </c>
      <c r="F187" s="193" t="s">
        <v>256</v>
      </c>
      <c r="G187" s="194" t="s">
        <v>257</v>
      </c>
      <c r="H187" s="195">
        <v>6</v>
      </c>
      <c r="I187" s="196"/>
      <c r="J187" s="197"/>
      <c r="K187" s="198">
        <f>ROUND(P187*H187,2)</f>
        <v>0</v>
      </c>
      <c r="L187" s="197"/>
      <c r="M187" s="199"/>
      <c r="N187" s="200" t="s">
        <v>1</v>
      </c>
      <c r="O187" s="177" t="s">
        <v>39</v>
      </c>
      <c r="P187" s="178">
        <f>I187+J187</f>
        <v>0</v>
      </c>
      <c r="Q187" s="178">
        <f>ROUND(I187*H187,2)</f>
        <v>0</v>
      </c>
      <c r="R187" s="178">
        <f>ROUND(J187*H187,2)</f>
        <v>0</v>
      </c>
      <c r="S187" s="73"/>
      <c r="T187" s="179">
        <f>S187*H187</f>
        <v>0</v>
      </c>
      <c r="U187" s="179">
        <v>0.001</v>
      </c>
      <c r="V187" s="179">
        <f>U187*H187</f>
        <v>0.0060000000000000001</v>
      </c>
      <c r="W187" s="179">
        <v>0</v>
      </c>
      <c r="X187" s="180">
        <f>W187*H187</f>
        <v>0</v>
      </c>
      <c r="Y187" s="34"/>
      <c r="Z187" s="34"/>
      <c r="AA187" s="34"/>
      <c r="AB187" s="34"/>
      <c r="AC187" s="34"/>
      <c r="AD187" s="34"/>
      <c r="AE187" s="34"/>
      <c r="AR187" s="181" t="s">
        <v>216</v>
      </c>
      <c r="AT187" s="181" t="s">
        <v>225</v>
      </c>
      <c r="AU187" s="181" t="s">
        <v>86</v>
      </c>
      <c r="AY187" s="15" t="s">
        <v>131</v>
      </c>
      <c r="BE187" s="182">
        <f>IF(O187="základní",K187,0)</f>
        <v>0</v>
      </c>
      <c r="BF187" s="182">
        <f>IF(O187="snížená",K187,0)</f>
        <v>0</v>
      </c>
      <c r="BG187" s="182">
        <f>IF(O187="zákl. přenesená",K187,0)</f>
        <v>0</v>
      </c>
      <c r="BH187" s="182">
        <f>IF(O187="sníž. přenesená",K187,0)</f>
        <v>0</v>
      </c>
      <c r="BI187" s="182">
        <f>IF(O187="nulová",K187,0)</f>
        <v>0</v>
      </c>
      <c r="BJ187" s="15" t="s">
        <v>84</v>
      </c>
      <c r="BK187" s="182">
        <f>ROUND(P187*H187,2)</f>
        <v>0</v>
      </c>
      <c r="BL187" s="15" t="s">
        <v>244</v>
      </c>
      <c r="BM187" s="181" t="s">
        <v>258</v>
      </c>
    </row>
    <row r="188" s="2" customFormat="1">
      <c r="A188" s="34"/>
      <c r="B188" s="35"/>
      <c r="C188" s="34"/>
      <c r="D188" s="183" t="s">
        <v>141</v>
      </c>
      <c r="E188" s="34"/>
      <c r="F188" s="184" t="s">
        <v>256</v>
      </c>
      <c r="G188" s="34"/>
      <c r="H188" s="34"/>
      <c r="I188" s="185"/>
      <c r="J188" s="185"/>
      <c r="K188" s="34"/>
      <c r="L188" s="34"/>
      <c r="M188" s="35"/>
      <c r="N188" s="186"/>
      <c r="O188" s="187"/>
      <c r="P188" s="73"/>
      <c r="Q188" s="73"/>
      <c r="R188" s="73"/>
      <c r="S188" s="73"/>
      <c r="T188" s="73"/>
      <c r="U188" s="73"/>
      <c r="V188" s="73"/>
      <c r="W188" s="73"/>
      <c r="X188" s="74"/>
      <c r="Y188" s="34"/>
      <c r="Z188" s="34"/>
      <c r="AA188" s="34"/>
      <c r="AB188" s="34"/>
      <c r="AC188" s="34"/>
      <c r="AD188" s="34"/>
      <c r="AE188" s="34"/>
      <c r="AT188" s="15" t="s">
        <v>141</v>
      </c>
      <c r="AU188" s="15" t="s">
        <v>86</v>
      </c>
    </row>
    <row r="189" s="2" customFormat="1">
      <c r="A189" s="34"/>
      <c r="B189" s="35"/>
      <c r="C189" s="34"/>
      <c r="D189" s="183" t="s">
        <v>152</v>
      </c>
      <c r="E189" s="34"/>
      <c r="F189" s="190" t="s">
        <v>259</v>
      </c>
      <c r="G189" s="34"/>
      <c r="H189" s="34"/>
      <c r="I189" s="185"/>
      <c r="J189" s="185"/>
      <c r="K189" s="34"/>
      <c r="L189" s="34"/>
      <c r="M189" s="35"/>
      <c r="N189" s="186"/>
      <c r="O189" s="187"/>
      <c r="P189" s="73"/>
      <c r="Q189" s="73"/>
      <c r="R189" s="73"/>
      <c r="S189" s="73"/>
      <c r="T189" s="73"/>
      <c r="U189" s="73"/>
      <c r="V189" s="73"/>
      <c r="W189" s="73"/>
      <c r="X189" s="74"/>
      <c r="Y189" s="34"/>
      <c r="Z189" s="34"/>
      <c r="AA189" s="34"/>
      <c r="AB189" s="34"/>
      <c r="AC189" s="34"/>
      <c r="AD189" s="34"/>
      <c r="AE189" s="34"/>
      <c r="AT189" s="15" t="s">
        <v>152</v>
      </c>
      <c r="AU189" s="15" t="s">
        <v>86</v>
      </c>
    </row>
    <row r="190" s="2" customFormat="1" ht="16.5" customHeight="1">
      <c r="A190" s="34"/>
      <c r="B190" s="167"/>
      <c r="C190" s="168" t="s">
        <v>260</v>
      </c>
      <c r="D190" s="168" t="s">
        <v>135</v>
      </c>
      <c r="E190" s="169" t="s">
        <v>261</v>
      </c>
      <c r="F190" s="170" t="s">
        <v>262</v>
      </c>
      <c r="G190" s="171" t="s">
        <v>138</v>
      </c>
      <c r="H190" s="172">
        <v>4</v>
      </c>
      <c r="I190" s="173"/>
      <c r="J190" s="173"/>
      <c r="K190" s="174">
        <f>ROUND(P190*H190,2)</f>
        <v>0</v>
      </c>
      <c r="L190" s="175"/>
      <c r="M190" s="35"/>
      <c r="N190" s="176" t="s">
        <v>1</v>
      </c>
      <c r="O190" s="177" t="s">
        <v>39</v>
      </c>
      <c r="P190" s="178">
        <f>I190+J190</f>
        <v>0</v>
      </c>
      <c r="Q190" s="178">
        <f>ROUND(I190*H190,2)</f>
        <v>0</v>
      </c>
      <c r="R190" s="178">
        <f>ROUND(J190*H190,2)</f>
        <v>0</v>
      </c>
      <c r="S190" s="73"/>
      <c r="T190" s="179">
        <f>S190*H190</f>
        <v>0</v>
      </c>
      <c r="U190" s="179">
        <v>0</v>
      </c>
      <c r="V190" s="179">
        <f>U190*H190</f>
        <v>0</v>
      </c>
      <c r="W190" s="179">
        <v>0</v>
      </c>
      <c r="X190" s="180">
        <f>W190*H190</f>
        <v>0</v>
      </c>
      <c r="Y190" s="34"/>
      <c r="Z190" s="34"/>
      <c r="AA190" s="34"/>
      <c r="AB190" s="34"/>
      <c r="AC190" s="34"/>
      <c r="AD190" s="34"/>
      <c r="AE190" s="34"/>
      <c r="AR190" s="181" t="s">
        <v>244</v>
      </c>
      <c r="AT190" s="181" t="s">
        <v>135</v>
      </c>
      <c r="AU190" s="181" t="s">
        <v>86</v>
      </c>
      <c r="AY190" s="15" t="s">
        <v>131</v>
      </c>
      <c r="BE190" s="182">
        <f>IF(O190="základní",K190,0)</f>
        <v>0</v>
      </c>
      <c r="BF190" s="182">
        <f>IF(O190="snížená",K190,0)</f>
        <v>0</v>
      </c>
      <c r="BG190" s="182">
        <f>IF(O190="zákl. přenesená",K190,0)</f>
        <v>0</v>
      </c>
      <c r="BH190" s="182">
        <f>IF(O190="sníž. přenesená",K190,0)</f>
        <v>0</v>
      </c>
      <c r="BI190" s="182">
        <f>IF(O190="nulová",K190,0)</f>
        <v>0</v>
      </c>
      <c r="BJ190" s="15" t="s">
        <v>84</v>
      </c>
      <c r="BK190" s="182">
        <f>ROUND(P190*H190,2)</f>
        <v>0</v>
      </c>
      <c r="BL190" s="15" t="s">
        <v>244</v>
      </c>
      <c r="BM190" s="181" t="s">
        <v>263</v>
      </c>
    </row>
    <row r="191" s="2" customFormat="1">
      <c r="A191" s="34"/>
      <c r="B191" s="35"/>
      <c r="C191" s="34"/>
      <c r="D191" s="183" t="s">
        <v>141</v>
      </c>
      <c r="E191" s="34"/>
      <c r="F191" s="184" t="s">
        <v>264</v>
      </c>
      <c r="G191" s="34"/>
      <c r="H191" s="34"/>
      <c r="I191" s="185"/>
      <c r="J191" s="185"/>
      <c r="K191" s="34"/>
      <c r="L191" s="34"/>
      <c r="M191" s="35"/>
      <c r="N191" s="186"/>
      <c r="O191" s="187"/>
      <c r="P191" s="73"/>
      <c r="Q191" s="73"/>
      <c r="R191" s="73"/>
      <c r="S191" s="73"/>
      <c r="T191" s="73"/>
      <c r="U191" s="73"/>
      <c r="V191" s="73"/>
      <c r="W191" s="73"/>
      <c r="X191" s="74"/>
      <c r="Y191" s="34"/>
      <c r="Z191" s="34"/>
      <c r="AA191" s="34"/>
      <c r="AB191" s="34"/>
      <c r="AC191" s="34"/>
      <c r="AD191" s="34"/>
      <c r="AE191" s="34"/>
      <c r="AT191" s="15" t="s">
        <v>141</v>
      </c>
      <c r="AU191" s="15" t="s">
        <v>86</v>
      </c>
    </row>
    <row r="192" s="2" customFormat="1">
      <c r="A192" s="34"/>
      <c r="B192" s="35"/>
      <c r="C192" s="34"/>
      <c r="D192" s="188" t="s">
        <v>143</v>
      </c>
      <c r="E192" s="34"/>
      <c r="F192" s="189" t="s">
        <v>265</v>
      </c>
      <c r="G192" s="34"/>
      <c r="H192" s="34"/>
      <c r="I192" s="185"/>
      <c r="J192" s="185"/>
      <c r="K192" s="34"/>
      <c r="L192" s="34"/>
      <c r="M192" s="35"/>
      <c r="N192" s="186"/>
      <c r="O192" s="187"/>
      <c r="P192" s="73"/>
      <c r="Q192" s="73"/>
      <c r="R192" s="73"/>
      <c r="S192" s="73"/>
      <c r="T192" s="73"/>
      <c r="U192" s="73"/>
      <c r="V192" s="73"/>
      <c r="W192" s="73"/>
      <c r="X192" s="74"/>
      <c r="Y192" s="34"/>
      <c r="Z192" s="34"/>
      <c r="AA192" s="34"/>
      <c r="AB192" s="34"/>
      <c r="AC192" s="34"/>
      <c r="AD192" s="34"/>
      <c r="AE192" s="34"/>
      <c r="AT192" s="15" t="s">
        <v>143</v>
      </c>
      <c r="AU192" s="15" t="s">
        <v>86</v>
      </c>
    </row>
    <row r="193" s="2" customFormat="1" ht="24.15" customHeight="1">
      <c r="A193" s="34"/>
      <c r="B193" s="167"/>
      <c r="C193" s="191" t="s">
        <v>266</v>
      </c>
      <c r="D193" s="191" t="s">
        <v>225</v>
      </c>
      <c r="E193" s="192" t="s">
        <v>267</v>
      </c>
      <c r="F193" s="193" t="s">
        <v>268</v>
      </c>
      <c r="G193" s="194" t="s">
        <v>138</v>
      </c>
      <c r="H193" s="195">
        <v>4</v>
      </c>
      <c r="I193" s="196"/>
      <c r="J193" s="197"/>
      <c r="K193" s="198">
        <f>ROUND(P193*H193,2)</f>
        <v>0</v>
      </c>
      <c r="L193" s="197"/>
      <c r="M193" s="199"/>
      <c r="N193" s="200" t="s">
        <v>1</v>
      </c>
      <c r="O193" s="177" t="s">
        <v>39</v>
      </c>
      <c r="P193" s="178">
        <f>I193+J193</f>
        <v>0</v>
      </c>
      <c r="Q193" s="178">
        <f>ROUND(I193*H193,2)</f>
        <v>0</v>
      </c>
      <c r="R193" s="178">
        <f>ROUND(J193*H193,2)</f>
        <v>0</v>
      </c>
      <c r="S193" s="73"/>
      <c r="T193" s="179">
        <f>S193*H193</f>
        <v>0</v>
      </c>
      <c r="U193" s="179">
        <v>0.00025999999999999998</v>
      </c>
      <c r="V193" s="179">
        <f>U193*H193</f>
        <v>0.0010399999999999999</v>
      </c>
      <c r="W193" s="179">
        <v>0</v>
      </c>
      <c r="X193" s="180">
        <f>W193*H193</f>
        <v>0</v>
      </c>
      <c r="Y193" s="34"/>
      <c r="Z193" s="34"/>
      <c r="AA193" s="34"/>
      <c r="AB193" s="34"/>
      <c r="AC193" s="34"/>
      <c r="AD193" s="34"/>
      <c r="AE193" s="34"/>
      <c r="AR193" s="181" t="s">
        <v>216</v>
      </c>
      <c r="AT193" s="181" t="s">
        <v>225</v>
      </c>
      <c r="AU193" s="181" t="s">
        <v>86</v>
      </c>
      <c r="AY193" s="15" t="s">
        <v>131</v>
      </c>
      <c r="BE193" s="182">
        <f>IF(O193="základní",K193,0)</f>
        <v>0</v>
      </c>
      <c r="BF193" s="182">
        <f>IF(O193="snížená",K193,0)</f>
        <v>0</v>
      </c>
      <c r="BG193" s="182">
        <f>IF(O193="zákl. přenesená",K193,0)</f>
        <v>0</v>
      </c>
      <c r="BH193" s="182">
        <f>IF(O193="sníž. přenesená",K193,0)</f>
        <v>0</v>
      </c>
      <c r="BI193" s="182">
        <f>IF(O193="nulová",K193,0)</f>
        <v>0</v>
      </c>
      <c r="BJ193" s="15" t="s">
        <v>84</v>
      </c>
      <c r="BK193" s="182">
        <f>ROUND(P193*H193,2)</f>
        <v>0</v>
      </c>
      <c r="BL193" s="15" t="s">
        <v>244</v>
      </c>
      <c r="BM193" s="181" t="s">
        <v>269</v>
      </c>
    </row>
    <row r="194" s="2" customFormat="1">
      <c r="A194" s="34"/>
      <c r="B194" s="35"/>
      <c r="C194" s="34"/>
      <c r="D194" s="183" t="s">
        <v>141</v>
      </c>
      <c r="E194" s="34"/>
      <c r="F194" s="184" t="s">
        <v>268</v>
      </c>
      <c r="G194" s="34"/>
      <c r="H194" s="34"/>
      <c r="I194" s="185"/>
      <c r="J194" s="185"/>
      <c r="K194" s="34"/>
      <c r="L194" s="34"/>
      <c r="M194" s="35"/>
      <c r="N194" s="186"/>
      <c r="O194" s="187"/>
      <c r="P194" s="73"/>
      <c r="Q194" s="73"/>
      <c r="R194" s="73"/>
      <c r="S194" s="73"/>
      <c r="T194" s="73"/>
      <c r="U194" s="73"/>
      <c r="V194" s="73"/>
      <c r="W194" s="73"/>
      <c r="X194" s="74"/>
      <c r="Y194" s="34"/>
      <c r="Z194" s="34"/>
      <c r="AA194" s="34"/>
      <c r="AB194" s="34"/>
      <c r="AC194" s="34"/>
      <c r="AD194" s="34"/>
      <c r="AE194" s="34"/>
      <c r="AT194" s="15" t="s">
        <v>141</v>
      </c>
      <c r="AU194" s="15" t="s">
        <v>86</v>
      </c>
    </row>
    <row r="195" s="12" customFormat="1" ht="25.92" customHeight="1">
      <c r="A195" s="12"/>
      <c r="B195" s="153"/>
      <c r="C195" s="12"/>
      <c r="D195" s="154" t="s">
        <v>75</v>
      </c>
      <c r="E195" s="155" t="s">
        <v>225</v>
      </c>
      <c r="F195" s="155" t="s">
        <v>270</v>
      </c>
      <c r="G195" s="12"/>
      <c r="H195" s="12"/>
      <c r="I195" s="156"/>
      <c r="J195" s="156"/>
      <c r="K195" s="157">
        <f>BK195</f>
        <v>0</v>
      </c>
      <c r="L195" s="12"/>
      <c r="M195" s="153"/>
      <c r="N195" s="158"/>
      <c r="O195" s="159"/>
      <c r="P195" s="159"/>
      <c r="Q195" s="160">
        <f>Q196+Q230+Q374</f>
        <v>0</v>
      </c>
      <c r="R195" s="160">
        <f>R196+R230+R374</f>
        <v>0</v>
      </c>
      <c r="S195" s="159"/>
      <c r="T195" s="161">
        <f>T196+T230+T374</f>
        <v>0</v>
      </c>
      <c r="U195" s="159"/>
      <c r="V195" s="161">
        <f>V196+V230+V374</f>
        <v>2.7990268799999996</v>
      </c>
      <c r="W195" s="159"/>
      <c r="X195" s="162">
        <f>X196+X230+X374</f>
        <v>1.7622300000000002</v>
      </c>
      <c r="Y195" s="12"/>
      <c r="Z195" s="12"/>
      <c r="AA195" s="12"/>
      <c r="AB195" s="12"/>
      <c r="AC195" s="12"/>
      <c r="AD195" s="12"/>
      <c r="AE195" s="12"/>
      <c r="AR195" s="154" t="s">
        <v>271</v>
      </c>
      <c r="AT195" s="163" t="s">
        <v>75</v>
      </c>
      <c r="AU195" s="163" t="s">
        <v>76</v>
      </c>
      <c r="AY195" s="154" t="s">
        <v>131</v>
      </c>
      <c r="BK195" s="164">
        <f>BK196+BK230+BK374</f>
        <v>0</v>
      </c>
    </row>
    <row r="196" s="12" customFormat="1" ht="22.8" customHeight="1">
      <c r="A196" s="12"/>
      <c r="B196" s="153"/>
      <c r="C196" s="12"/>
      <c r="D196" s="154" t="s">
        <v>75</v>
      </c>
      <c r="E196" s="165" t="s">
        <v>272</v>
      </c>
      <c r="F196" s="165" t="s">
        <v>273</v>
      </c>
      <c r="G196" s="12"/>
      <c r="H196" s="12"/>
      <c r="I196" s="156"/>
      <c r="J196" s="156"/>
      <c r="K196" s="166">
        <f>BK196</f>
        <v>0</v>
      </c>
      <c r="L196" s="12"/>
      <c r="M196" s="153"/>
      <c r="N196" s="158"/>
      <c r="O196" s="159"/>
      <c r="P196" s="159"/>
      <c r="Q196" s="160">
        <f>SUM(Q197:Q229)</f>
        <v>0</v>
      </c>
      <c r="R196" s="160">
        <f>SUM(R197:R229)</f>
        <v>0</v>
      </c>
      <c r="S196" s="159"/>
      <c r="T196" s="161">
        <f>SUM(T197:T229)</f>
        <v>0</v>
      </c>
      <c r="U196" s="159"/>
      <c r="V196" s="161">
        <f>SUM(V197:V229)</f>
        <v>0.017477160000000002</v>
      </c>
      <c r="W196" s="159"/>
      <c r="X196" s="162">
        <f>SUM(X197:X229)</f>
        <v>0.01983</v>
      </c>
      <c r="Y196" s="12"/>
      <c r="Z196" s="12"/>
      <c r="AA196" s="12"/>
      <c r="AB196" s="12"/>
      <c r="AC196" s="12"/>
      <c r="AD196" s="12"/>
      <c r="AE196" s="12"/>
      <c r="AR196" s="154" t="s">
        <v>271</v>
      </c>
      <c r="AT196" s="163" t="s">
        <v>75</v>
      </c>
      <c r="AU196" s="163" t="s">
        <v>84</v>
      </c>
      <c r="AY196" s="154" t="s">
        <v>131</v>
      </c>
      <c r="BK196" s="164">
        <f>SUM(BK197:BK229)</f>
        <v>0</v>
      </c>
    </row>
    <row r="197" s="2" customFormat="1" ht="16.5" customHeight="1">
      <c r="A197" s="34"/>
      <c r="B197" s="167"/>
      <c r="C197" s="168" t="s">
        <v>274</v>
      </c>
      <c r="D197" s="168" t="s">
        <v>135</v>
      </c>
      <c r="E197" s="169" t="s">
        <v>275</v>
      </c>
      <c r="F197" s="170" t="s">
        <v>276</v>
      </c>
      <c r="G197" s="171" t="s">
        <v>138</v>
      </c>
      <c r="H197" s="172">
        <v>9</v>
      </c>
      <c r="I197" s="173"/>
      <c r="J197" s="173"/>
      <c r="K197" s="174">
        <f>ROUND(P197*H197,2)</f>
        <v>0</v>
      </c>
      <c r="L197" s="175"/>
      <c r="M197" s="35"/>
      <c r="N197" s="176" t="s">
        <v>1</v>
      </c>
      <c r="O197" s="177" t="s">
        <v>39</v>
      </c>
      <c r="P197" s="178">
        <f>I197+J197</f>
        <v>0</v>
      </c>
      <c r="Q197" s="178">
        <f>ROUND(I197*H197,2)</f>
        <v>0</v>
      </c>
      <c r="R197" s="178">
        <f>ROUND(J197*H197,2)</f>
        <v>0</v>
      </c>
      <c r="S197" s="73"/>
      <c r="T197" s="179">
        <f>S197*H197</f>
        <v>0</v>
      </c>
      <c r="U197" s="179">
        <v>0</v>
      </c>
      <c r="V197" s="179">
        <f>U197*H197</f>
        <v>0</v>
      </c>
      <c r="W197" s="179">
        <v>0</v>
      </c>
      <c r="X197" s="180">
        <f>W197*H197</f>
        <v>0</v>
      </c>
      <c r="Y197" s="34"/>
      <c r="Z197" s="34"/>
      <c r="AA197" s="34"/>
      <c r="AB197" s="34"/>
      <c r="AC197" s="34"/>
      <c r="AD197" s="34"/>
      <c r="AE197" s="34"/>
      <c r="AR197" s="181" t="s">
        <v>220</v>
      </c>
      <c r="AT197" s="181" t="s">
        <v>135</v>
      </c>
      <c r="AU197" s="181" t="s">
        <v>86</v>
      </c>
      <c r="AY197" s="15" t="s">
        <v>131</v>
      </c>
      <c r="BE197" s="182">
        <f>IF(O197="základní",K197,0)</f>
        <v>0</v>
      </c>
      <c r="BF197" s="182">
        <f>IF(O197="snížená",K197,0)</f>
        <v>0</v>
      </c>
      <c r="BG197" s="182">
        <f>IF(O197="zákl. přenesená",K197,0)</f>
        <v>0</v>
      </c>
      <c r="BH197" s="182">
        <f>IF(O197="sníž. přenesená",K197,0)</f>
        <v>0</v>
      </c>
      <c r="BI197" s="182">
        <f>IF(O197="nulová",K197,0)</f>
        <v>0</v>
      </c>
      <c r="BJ197" s="15" t="s">
        <v>84</v>
      </c>
      <c r="BK197" s="182">
        <f>ROUND(P197*H197,2)</f>
        <v>0</v>
      </c>
      <c r="BL197" s="15" t="s">
        <v>220</v>
      </c>
      <c r="BM197" s="181" t="s">
        <v>277</v>
      </c>
    </row>
    <row r="198" s="2" customFormat="1">
      <c r="A198" s="34"/>
      <c r="B198" s="35"/>
      <c r="C198" s="34"/>
      <c r="D198" s="183" t="s">
        <v>141</v>
      </c>
      <c r="E198" s="34"/>
      <c r="F198" s="184" t="s">
        <v>276</v>
      </c>
      <c r="G198" s="34"/>
      <c r="H198" s="34"/>
      <c r="I198" s="185"/>
      <c r="J198" s="185"/>
      <c r="K198" s="34"/>
      <c r="L198" s="34"/>
      <c r="M198" s="35"/>
      <c r="N198" s="186"/>
      <c r="O198" s="187"/>
      <c r="P198" s="73"/>
      <c r="Q198" s="73"/>
      <c r="R198" s="73"/>
      <c r="S198" s="73"/>
      <c r="T198" s="73"/>
      <c r="U198" s="73"/>
      <c r="V198" s="73"/>
      <c r="W198" s="73"/>
      <c r="X198" s="74"/>
      <c r="Y198" s="34"/>
      <c r="Z198" s="34"/>
      <c r="AA198" s="34"/>
      <c r="AB198" s="34"/>
      <c r="AC198" s="34"/>
      <c r="AD198" s="34"/>
      <c r="AE198" s="34"/>
      <c r="AT198" s="15" t="s">
        <v>141</v>
      </c>
      <c r="AU198" s="15" t="s">
        <v>86</v>
      </c>
    </row>
    <row r="199" s="2" customFormat="1" ht="16.5" customHeight="1">
      <c r="A199" s="34"/>
      <c r="B199" s="167"/>
      <c r="C199" s="191" t="s">
        <v>278</v>
      </c>
      <c r="D199" s="191" t="s">
        <v>225</v>
      </c>
      <c r="E199" s="192" t="s">
        <v>279</v>
      </c>
      <c r="F199" s="193" t="s">
        <v>280</v>
      </c>
      <c r="G199" s="194" t="s">
        <v>219</v>
      </c>
      <c r="H199" s="195">
        <v>5.6520000000000001</v>
      </c>
      <c r="I199" s="196"/>
      <c r="J199" s="197"/>
      <c r="K199" s="198">
        <f>ROUND(P199*H199,2)</f>
        <v>0</v>
      </c>
      <c r="L199" s="197"/>
      <c r="M199" s="199"/>
      <c r="N199" s="200" t="s">
        <v>1</v>
      </c>
      <c r="O199" s="177" t="s">
        <v>39</v>
      </c>
      <c r="P199" s="178">
        <f>I199+J199</f>
        <v>0</v>
      </c>
      <c r="Q199" s="178">
        <f>ROUND(I199*H199,2)</f>
        <v>0</v>
      </c>
      <c r="R199" s="178">
        <f>ROUND(J199*H199,2)</f>
        <v>0</v>
      </c>
      <c r="S199" s="73"/>
      <c r="T199" s="179">
        <f>S199*H199</f>
        <v>0</v>
      </c>
      <c r="U199" s="179">
        <v>8.0000000000000007E-05</v>
      </c>
      <c r="V199" s="179">
        <f>U199*H199</f>
        <v>0.00045216000000000006</v>
      </c>
      <c r="W199" s="179">
        <v>0</v>
      </c>
      <c r="X199" s="180">
        <f>W199*H199</f>
        <v>0</v>
      </c>
      <c r="Y199" s="34"/>
      <c r="Z199" s="34"/>
      <c r="AA199" s="34"/>
      <c r="AB199" s="34"/>
      <c r="AC199" s="34"/>
      <c r="AD199" s="34"/>
      <c r="AE199" s="34"/>
      <c r="AR199" s="181" t="s">
        <v>281</v>
      </c>
      <c r="AT199" s="181" t="s">
        <v>225</v>
      </c>
      <c r="AU199" s="181" t="s">
        <v>86</v>
      </c>
      <c r="AY199" s="15" t="s">
        <v>131</v>
      </c>
      <c r="BE199" s="182">
        <f>IF(O199="základní",K199,0)</f>
        <v>0</v>
      </c>
      <c r="BF199" s="182">
        <f>IF(O199="snížená",K199,0)</f>
        <v>0</v>
      </c>
      <c r="BG199" s="182">
        <f>IF(O199="zákl. přenesená",K199,0)</f>
        <v>0</v>
      </c>
      <c r="BH199" s="182">
        <f>IF(O199="sníž. přenesená",K199,0)</f>
        <v>0</v>
      </c>
      <c r="BI199" s="182">
        <f>IF(O199="nulová",K199,0)</f>
        <v>0</v>
      </c>
      <c r="BJ199" s="15" t="s">
        <v>84</v>
      </c>
      <c r="BK199" s="182">
        <f>ROUND(P199*H199,2)</f>
        <v>0</v>
      </c>
      <c r="BL199" s="15" t="s">
        <v>281</v>
      </c>
      <c r="BM199" s="181" t="s">
        <v>282</v>
      </c>
    </row>
    <row r="200" s="2" customFormat="1">
      <c r="A200" s="34"/>
      <c r="B200" s="35"/>
      <c r="C200" s="34"/>
      <c r="D200" s="183" t="s">
        <v>141</v>
      </c>
      <c r="E200" s="34"/>
      <c r="F200" s="184" t="s">
        <v>280</v>
      </c>
      <c r="G200" s="34"/>
      <c r="H200" s="34"/>
      <c r="I200" s="185"/>
      <c r="J200" s="185"/>
      <c r="K200" s="34"/>
      <c r="L200" s="34"/>
      <c r="M200" s="35"/>
      <c r="N200" s="186"/>
      <c r="O200" s="187"/>
      <c r="P200" s="73"/>
      <c r="Q200" s="73"/>
      <c r="R200" s="73"/>
      <c r="S200" s="73"/>
      <c r="T200" s="73"/>
      <c r="U200" s="73"/>
      <c r="V200" s="73"/>
      <c r="W200" s="73"/>
      <c r="X200" s="74"/>
      <c r="Y200" s="34"/>
      <c r="Z200" s="34"/>
      <c r="AA200" s="34"/>
      <c r="AB200" s="34"/>
      <c r="AC200" s="34"/>
      <c r="AD200" s="34"/>
      <c r="AE200" s="34"/>
      <c r="AT200" s="15" t="s">
        <v>141</v>
      </c>
      <c r="AU200" s="15" t="s">
        <v>86</v>
      </c>
    </row>
    <row r="201" s="2" customFormat="1" ht="16.5" customHeight="1">
      <c r="A201" s="34"/>
      <c r="B201" s="167"/>
      <c r="C201" s="191" t="s">
        <v>283</v>
      </c>
      <c r="D201" s="191" t="s">
        <v>225</v>
      </c>
      <c r="E201" s="192" t="s">
        <v>284</v>
      </c>
      <c r="F201" s="193" t="s">
        <v>285</v>
      </c>
      <c r="G201" s="194" t="s">
        <v>286</v>
      </c>
      <c r="H201" s="195">
        <v>0.089999999999999997</v>
      </c>
      <c r="I201" s="196"/>
      <c r="J201" s="197"/>
      <c r="K201" s="198">
        <f>ROUND(P201*H201,2)</f>
        <v>0</v>
      </c>
      <c r="L201" s="197"/>
      <c r="M201" s="199"/>
      <c r="N201" s="200" t="s">
        <v>1</v>
      </c>
      <c r="O201" s="177" t="s">
        <v>39</v>
      </c>
      <c r="P201" s="178">
        <f>I201+J201</f>
        <v>0</v>
      </c>
      <c r="Q201" s="178">
        <f>ROUND(I201*H201,2)</f>
        <v>0</v>
      </c>
      <c r="R201" s="178">
        <f>ROUND(J201*H201,2)</f>
        <v>0</v>
      </c>
      <c r="S201" s="73"/>
      <c r="T201" s="179">
        <f>S201*H201</f>
        <v>0</v>
      </c>
      <c r="U201" s="179">
        <v>0.00050000000000000001</v>
      </c>
      <c r="V201" s="179">
        <f>U201*H201</f>
        <v>4.4999999999999996E-05</v>
      </c>
      <c r="W201" s="179">
        <v>0</v>
      </c>
      <c r="X201" s="180">
        <f>W201*H201</f>
        <v>0</v>
      </c>
      <c r="Y201" s="34"/>
      <c r="Z201" s="34"/>
      <c r="AA201" s="34"/>
      <c r="AB201" s="34"/>
      <c r="AC201" s="34"/>
      <c r="AD201" s="34"/>
      <c r="AE201" s="34"/>
      <c r="AR201" s="181" t="s">
        <v>281</v>
      </c>
      <c r="AT201" s="181" t="s">
        <v>225</v>
      </c>
      <c r="AU201" s="181" t="s">
        <v>86</v>
      </c>
      <c r="AY201" s="15" t="s">
        <v>131</v>
      </c>
      <c r="BE201" s="182">
        <f>IF(O201="základní",K201,0)</f>
        <v>0</v>
      </c>
      <c r="BF201" s="182">
        <f>IF(O201="snížená",K201,0)</f>
        <v>0</v>
      </c>
      <c r="BG201" s="182">
        <f>IF(O201="zákl. přenesená",K201,0)</f>
        <v>0</v>
      </c>
      <c r="BH201" s="182">
        <f>IF(O201="sníž. přenesená",K201,0)</f>
        <v>0</v>
      </c>
      <c r="BI201" s="182">
        <f>IF(O201="nulová",K201,0)</f>
        <v>0</v>
      </c>
      <c r="BJ201" s="15" t="s">
        <v>84</v>
      </c>
      <c r="BK201" s="182">
        <f>ROUND(P201*H201,2)</f>
        <v>0</v>
      </c>
      <c r="BL201" s="15" t="s">
        <v>281</v>
      </c>
      <c r="BM201" s="181" t="s">
        <v>287</v>
      </c>
    </row>
    <row r="202" s="2" customFormat="1">
      <c r="A202" s="34"/>
      <c r="B202" s="35"/>
      <c r="C202" s="34"/>
      <c r="D202" s="183" t="s">
        <v>141</v>
      </c>
      <c r="E202" s="34"/>
      <c r="F202" s="184" t="s">
        <v>285</v>
      </c>
      <c r="G202" s="34"/>
      <c r="H202" s="34"/>
      <c r="I202" s="185"/>
      <c r="J202" s="185"/>
      <c r="K202" s="34"/>
      <c r="L202" s="34"/>
      <c r="M202" s="35"/>
      <c r="N202" s="186"/>
      <c r="O202" s="187"/>
      <c r="P202" s="73"/>
      <c r="Q202" s="73"/>
      <c r="R202" s="73"/>
      <c r="S202" s="73"/>
      <c r="T202" s="73"/>
      <c r="U202" s="73"/>
      <c r="V202" s="73"/>
      <c r="W202" s="73"/>
      <c r="X202" s="74"/>
      <c r="Y202" s="34"/>
      <c r="Z202" s="34"/>
      <c r="AA202" s="34"/>
      <c r="AB202" s="34"/>
      <c r="AC202" s="34"/>
      <c r="AD202" s="34"/>
      <c r="AE202" s="34"/>
      <c r="AT202" s="15" t="s">
        <v>141</v>
      </c>
      <c r="AU202" s="15" t="s">
        <v>86</v>
      </c>
    </row>
    <row r="203" s="2" customFormat="1" ht="44.25" customHeight="1">
      <c r="A203" s="34"/>
      <c r="B203" s="167"/>
      <c r="C203" s="168" t="s">
        <v>288</v>
      </c>
      <c r="D203" s="168" t="s">
        <v>135</v>
      </c>
      <c r="E203" s="169" t="s">
        <v>289</v>
      </c>
      <c r="F203" s="170" t="s">
        <v>290</v>
      </c>
      <c r="G203" s="171" t="s">
        <v>219</v>
      </c>
      <c r="H203" s="172">
        <v>1</v>
      </c>
      <c r="I203" s="173"/>
      <c r="J203" s="173"/>
      <c r="K203" s="174">
        <f>ROUND(P203*H203,2)</f>
        <v>0</v>
      </c>
      <c r="L203" s="175"/>
      <c r="M203" s="35"/>
      <c r="N203" s="176" t="s">
        <v>1</v>
      </c>
      <c r="O203" s="177" t="s">
        <v>39</v>
      </c>
      <c r="P203" s="178">
        <f>I203+J203</f>
        <v>0</v>
      </c>
      <c r="Q203" s="178">
        <f>ROUND(I203*H203,2)</f>
        <v>0</v>
      </c>
      <c r="R203" s="178">
        <f>ROUND(J203*H203,2)</f>
        <v>0</v>
      </c>
      <c r="S203" s="73"/>
      <c r="T203" s="179">
        <f>S203*H203</f>
        <v>0</v>
      </c>
      <c r="U203" s="179">
        <v>0</v>
      </c>
      <c r="V203" s="179">
        <f>U203*H203</f>
        <v>0</v>
      </c>
      <c r="W203" s="179">
        <v>0</v>
      </c>
      <c r="X203" s="180">
        <f>W203*H203</f>
        <v>0</v>
      </c>
      <c r="Y203" s="34"/>
      <c r="Z203" s="34"/>
      <c r="AA203" s="34"/>
      <c r="AB203" s="34"/>
      <c r="AC203" s="34"/>
      <c r="AD203" s="34"/>
      <c r="AE203" s="34"/>
      <c r="AR203" s="181" t="s">
        <v>220</v>
      </c>
      <c r="AT203" s="181" t="s">
        <v>135</v>
      </c>
      <c r="AU203" s="181" t="s">
        <v>86</v>
      </c>
      <c r="AY203" s="15" t="s">
        <v>131</v>
      </c>
      <c r="BE203" s="182">
        <f>IF(O203="základní",K203,0)</f>
        <v>0</v>
      </c>
      <c r="BF203" s="182">
        <f>IF(O203="snížená",K203,0)</f>
        <v>0</v>
      </c>
      <c r="BG203" s="182">
        <f>IF(O203="zákl. přenesená",K203,0)</f>
        <v>0</v>
      </c>
      <c r="BH203" s="182">
        <f>IF(O203="sníž. přenesená",K203,0)</f>
        <v>0</v>
      </c>
      <c r="BI203" s="182">
        <f>IF(O203="nulová",K203,0)</f>
        <v>0</v>
      </c>
      <c r="BJ203" s="15" t="s">
        <v>84</v>
      </c>
      <c r="BK203" s="182">
        <f>ROUND(P203*H203,2)</f>
        <v>0</v>
      </c>
      <c r="BL203" s="15" t="s">
        <v>220</v>
      </c>
      <c r="BM203" s="181" t="s">
        <v>291</v>
      </c>
    </row>
    <row r="204" s="2" customFormat="1">
      <c r="A204" s="34"/>
      <c r="B204" s="35"/>
      <c r="C204" s="34"/>
      <c r="D204" s="183" t="s">
        <v>141</v>
      </c>
      <c r="E204" s="34"/>
      <c r="F204" s="184" t="s">
        <v>292</v>
      </c>
      <c r="G204" s="34"/>
      <c r="H204" s="34"/>
      <c r="I204" s="185"/>
      <c r="J204" s="185"/>
      <c r="K204" s="34"/>
      <c r="L204" s="34"/>
      <c r="M204" s="35"/>
      <c r="N204" s="186"/>
      <c r="O204" s="187"/>
      <c r="P204" s="73"/>
      <c r="Q204" s="73"/>
      <c r="R204" s="73"/>
      <c r="S204" s="73"/>
      <c r="T204" s="73"/>
      <c r="U204" s="73"/>
      <c r="V204" s="73"/>
      <c r="W204" s="73"/>
      <c r="X204" s="74"/>
      <c r="Y204" s="34"/>
      <c r="Z204" s="34"/>
      <c r="AA204" s="34"/>
      <c r="AB204" s="34"/>
      <c r="AC204" s="34"/>
      <c r="AD204" s="34"/>
      <c r="AE204" s="34"/>
      <c r="AT204" s="15" t="s">
        <v>141</v>
      </c>
      <c r="AU204" s="15" t="s">
        <v>86</v>
      </c>
    </row>
    <row r="205" s="2" customFormat="1">
      <c r="A205" s="34"/>
      <c r="B205" s="35"/>
      <c r="C205" s="34"/>
      <c r="D205" s="188" t="s">
        <v>143</v>
      </c>
      <c r="E205" s="34"/>
      <c r="F205" s="189" t="s">
        <v>293</v>
      </c>
      <c r="G205" s="34"/>
      <c r="H205" s="34"/>
      <c r="I205" s="185"/>
      <c r="J205" s="185"/>
      <c r="K205" s="34"/>
      <c r="L205" s="34"/>
      <c r="M205" s="35"/>
      <c r="N205" s="186"/>
      <c r="O205" s="187"/>
      <c r="P205" s="73"/>
      <c r="Q205" s="73"/>
      <c r="R205" s="73"/>
      <c r="S205" s="73"/>
      <c r="T205" s="73"/>
      <c r="U205" s="73"/>
      <c r="V205" s="73"/>
      <c r="W205" s="73"/>
      <c r="X205" s="74"/>
      <c r="Y205" s="34"/>
      <c r="Z205" s="34"/>
      <c r="AA205" s="34"/>
      <c r="AB205" s="34"/>
      <c r="AC205" s="34"/>
      <c r="AD205" s="34"/>
      <c r="AE205" s="34"/>
      <c r="AT205" s="15" t="s">
        <v>143</v>
      </c>
      <c r="AU205" s="15" t="s">
        <v>86</v>
      </c>
    </row>
    <row r="206" s="2" customFormat="1" ht="24.15" customHeight="1">
      <c r="A206" s="34"/>
      <c r="B206" s="167"/>
      <c r="C206" s="191" t="s">
        <v>294</v>
      </c>
      <c r="D206" s="191" t="s">
        <v>225</v>
      </c>
      <c r="E206" s="192" t="s">
        <v>295</v>
      </c>
      <c r="F206" s="193" t="s">
        <v>296</v>
      </c>
      <c r="G206" s="194" t="s">
        <v>219</v>
      </c>
      <c r="H206" s="195">
        <v>1</v>
      </c>
      <c r="I206" s="196"/>
      <c r="J206" s="197"/>
      <c r="K206" s="198">
        <f>ROUND(P206*H206,2)</f>
        <v>0</v>
      </c>
      <c r="L206" s="197"/>
      <c r="M206" s="199"/>
      <c r="N206" s="200" t="s">
        <v>1</v>
      </c>
      <c r="O206" s="177" t="s">
        <v>39</v>
      </c>
      <c r="P206" s="178">
        <f>I206+J206</f>
        <v>0</v>
      </c>
      <c r="Q206" s="178">
        <f>ROUND(I206*H206,2)</f>
        <v>0</v>
      </c>
      <c r="R206" s="178">
        <f>ROUND(J206*H206,2)</f>
        <v>0</v>
      </c>
      <c r="S206" s="73"/>
      <c r="T206" s="179">
        <f>S206*H206</f>
        <v>0</v>
      </c>
      <c r="U206" s="179">
        <v>6.9999999999999994E-05</v>
      </c>
      <c r="V206" s="179">
        <f>U206*H206</f>
        <v>6.9999999999999994E-05</v>
      </c>
      <c r="W206" s="179">
        <v>0</v>
      </c>
      <c r="X206" s="180">
        <f>W206*H206</f>
        <v>0</v>
      </c>
      <c r="Y206" s="34"/>
      <c r="Z206" s="34"/>
      <c r="AA206" s="34"/>
      <c r="AB206" s="34"/>
      <c r="AC206" s="34"/>
      <c r="AD206" s="34"/>
      <c r="AE206" s="34"/>
      <c r="AR206" s="181" t="s">
        <v>281</v>
      </c>
      <c r="AT206" s="181" t="s">
        <v>225</v>
      </c>
      <c r="AU206" s="181" t="s">
        <v>86</v>
      </c>
      <c r="AY206" s="15" t="s">
        <v>131</v>
      </c>
      <c r="BE206" s="182">
        <f>IF(O206="základní",K206,0)</f>
        <v>0</v>
      </c>
      <c r="BF206" s="182">
        <f>IF(O206="snížená",K206,0)</f>
        <v>0</v>
      </c>
      <c r="BG206" s="182">
        <f>IF(O206="zákl. přenesená",K206,0)</f>
        <v>0</v>
      </c>
      <c r="BH206" s="182">
        <f>IF(O206="sníž. přenesená",K206,0)</f>
        <v>0</v>
      </c>
      <c r="BI206" s="182">
        <f>IF(O206="nulová",K206,0)</f>
        <v>0</v>
      </c>
      <c r="BJ206" s="15" t="s">
        <v>84</v>
      </c>
      <c r="BK206" s="182">
        <f>ROUND(P206*H206,2)</f>
        <v>0</v>
      </c>
      <c r="BL206" s="15" t="s">
        <v>281</v>
      </c>
      <c r="BM206" s="181" t="s">
        <v>297</v>
      </c>
    </row>
    <row r="207" s="2" customFormat="1">
      <c r="A207" s="34"/>
      <c r="B207" s="35"/>
      <c r="C207" s="34"/>
      <c r="D207" s="183" t="s">
        <v>141</v>
      </c>
      <c r="E207" s="34"/>
      <c r="F207" s="184" t="s">
        <v>296</v>
      </c>
      <c r="G207" s="34"/>
      <c r="H207" s="34"/>
      <c r="I207" s="185"/>
      <c r="J207" s="185"/>
      <c r="K207" s="34"/>
      <c r="L207" s="34"/>
      <c r="M207" s="35"/>
      <c r="N207" s="186"/>
      <c r="O207" s="187"/>
      <c r="P207" s="73"/>
      <c r="Q207" s="73"/>
      <c r="R207" s="73"/>
      <c r="S207" s="73"/>
      <c r="T207" s="73"/>
      <c r="U207" s="73"/>
      <c r="V207" s="73"/>
      <c r="W207" s="73"/>
      <c r="X207" s="74"/>
      <c r="Y207" s="34"/>
      <c r="Z207" s="34"/>
      <c r="AA207" s="34"/>
      <c r="AB207" s="34"/>
      <c r="AC207" s="34"/>
      <c r="AD207" s="34"/>
      <c r="AE207" s="34"/>
      <c r="AT207" s="15" t="s">
        <v>141</v>
      </c>
      <c r="AU207" s="15" t="s">
        <v>86</v>
      </c>
    </row>
    <row r="208" s="2" customFormat="1" ht="37.8" customHeight="1">
      <c r="A208" s="34"/>
      <c r="B208" s="167"/>
      <c r="C208" s="168" t="s">
        <v>298</v>
      </c>
      <c r="D208" s="168" t="s">
        <v>135</v>
      </c>
      <c r="E208" s="169" t="s">
        <v>299</v>
      </c>
      <c r="F208" s="170" t="s">
        <v>300</v>
      </c>
      <c r="G208" s="171" t="s">
        <v>219</v>
      </c>
      <c r="H208" s="172">
        <v>21</v>
      </c>
      <c r="I208" s="173"/>
      <c r="J208" s="173"/>
      <c r="K208" s="174">
        <f>ROUND(P208*H208,2)</f>
        <v>0</v>
      </c>
      <c r="L208" s="175"/>
      <c r="M208" s="35"/>
      <c r="N208" s="176" t="s">
        <v>1</v>
      </c>
      <c r="O208" s="177" t="s">
        <v>39</v>
      </c>
      <c r="P208" s="178">
        <f>I208+J208</f>
        <v>0</v>
      </c>
      <c r="Q208" s="178">
        <f>ROUND(I208*H208,2)</f>
        <v>0</v>
      </c>
      <c r="R208" s="178">
        <f>ROUND(J208*H208,2)</f>
        <v>0</v>
      </c>
      <c r="S208" s="73"/>
      <c r="T208" s="179">
        <f>S208*H208</f>
        <v>0</v>
      </c>
      <c r="U208" s="179">
        <v>0</v>
      </c>
      <c r="V208" s="179">
        <f>U208*H208</f>
        <v>0</v>
      </c>
      <c r="W208" s="179">
        <v>0</v>
      </c>
      <c r="X208" s="180">
        <f>W208*H208</f>
        <v>0</v>
      </c>
      <c r="Y208" s="34"/>
      <c r="Z208" s="34"/>
      <c r="AA208" s="34"/>
      <c r="AB208" s="34"/>
      <c r="AC208" s="34"/>
      <c r="AD208" s="34"/>
      <c r="AE208" s="34"/>
      <c r="AR208" s="181" t="s">
        <v>220</v>
      </c>
      <c r="AT208" s="181" t="s">
        <v>135</v>
      </c>
      <c r="AU208" s="181" t="s">
        <v>86</v>
      </c>
      <c r="AY208" s="15" t="s">
        <v>131</v>
      </c>
      <c r="BE208" s="182">
        <f>IF(O208="základní",K208,0)</f>
        <v>0</v>
      </c>
      <c r="BF208" s="182">
        <f>IF(O208="snížená",K208,0)</f>
        <v>0</v>
      </c>
      <c r="BG208" s="182">
        <f>IF(O208="zákl. přenesená",K208,0)</f>
        <v>0</v>
      </c>
      <c r="BH208" s="182">
        <f>IF(O208="sníž. přenesená",K208,0)</f>
        <v>0</v>
      </c>
      <c r="BI208" s="182">
        <f>IF(O208="nulová",K208,0)</f>
        <v>0</v>
      </c>
      <c r="BJ208" s="15" t="s">
        <v>84</v>
      </c>
      <c r="BK208" s="182">
        <f>ROUND(P208*H208,2)</f>
        <v>0</v>
      </c>
      <c r="BL208" s="15" t="s">
        <v>220</v>
      </c>
      <c r="BM208" s="181" t="s">
        <v>301</v>
      </c>
    </row>
    <row r="209" s="2" customFormat="1">
      <c r="A209" s="34"/>
      <c r="B209" s="35"/>
      <c r="C209" s="34"/>
      <c r="D209" s="183" t="s">
        <v>141</v>
      </c>
      <c r="E209" s="34"/>
      <c r="F209" s="184" t="s">
        <v>302</v>
      </c>
      <c r="G209" s="34"/>
      <c r="H209" s="34"/>
      <c r="I209" s="185"/>
      <c r="J209" s="185"/>
      <c r="K209" s="34"/>
      <c r="L209" s="34"/>
      <c r="M209" s="35"/>
      <c r="N209" s="186"/>
      <c r="O209" s="187"/>
      <c r="P209" s="73"/>
      <c r="Q209" s="73"/>
      <c r="R209" s="73"/>
      <c r="S209" s="73"/>
      <c r="T209" s="73"/>
      <c r="U209" s="73"/>
      <c r="V209" s="73"/>
      <c r="W209" s="73"/>
      <c r="X209" s="74"/>
      <c r="Y209" s="34"/>
      <c r="Z209" s="34"/>
      <c r="AA209" s="34"/>
      <c r="AB209" s="34"/>
      <c r="AC209" s="34"/>
      <c r="AD209" s="34"/>
      <c r="AE209" s="34"/>
      <c r="AT209" s="15" t="s">
        <v>141</v>
      </c>
      <c r="AU209" s="15" t="s">
        <v>86</v>
      </c>
    </row>
    <row r="210" s="2" customFormat="1">
      <c r="A210" s="34"/>
      <c r="B210" s="35"/>
      <c r="C210" s="34"/>
      <c r="D210" s="188" t="s">
        <v>143</v>
      </c>
      <c r="E210" s="34"/>
      <c r="F210" s="189" t="s">
        <v>303</v>
      </c>
      <c r="G210" s="34"/>
      <c r="H210" s="34"/>
      <c r="I210" s="185"/>
      <c r="J210" s="185"/>
      <c r="K210" s="34"/>
      <c r="L210" s="34"/>
      <c r="M210" s="35"/>
      <c r="N210" s="186"/>
      <c r="O210" s="187"/>
      <c r="P210" s="73"/>
      <c r="Q210" s="73"/>
      <c r="R210" s="73"/>
      <c r="S210" s="73"/>
      <c r="T210" s="73"/>
      <c r="U210" s="73"/>
      <c r="V210" s="73"/>
      <c r="W210" s="73"/>
      <c r="X210" s="74"/>
      <c r="Y210" s="34"/>
      <c r="Z210" s="34"/>
      <c r="AA210" s="34"/>
      <c r="AB210" s="34"/>
      <c r="AC210" s="34"/>
      <c r="AD210" s="34"/>
      <c r="AE210" s="34"/>
      <c r="AT210" s="15" t="s">
        <v>143</v>
      </c>
      <c r="AU210" s="15" t="s">
        <v>86</v>
      </c>
    </row>
    <row r="211" s="2" customFormat="1" ht="24.15" customHeight="1">
      <c r="A211" s="34"/>
      <c r="B211" s="167"/>
      <c r="C211" s="191" t="s">
        <v>304</v>
      </c>
      <c r="D211" s="191" t="s">
        <v>225</v>
      </c>
      <c r="E211" s="192" t="s">
        <v>305</v>
      </c>
      <c r="F211" s="193" t="s">
        <v>306</v>
      </c>
      <c r="G211" s="194" t="s">
        <v>219</v>
      </c>
      <c r="H211" s="195">
        <v>20</v>
      </c>
      <c r="I211" s="196"/>
      <c r="J211" s="197"/>
      <c r="K211" s="198">
        <f>ROUND(P211*H211,2)</f>
        <v>0</v>
      </c>
      <c r="L211" s="197"/>
      <c r="M211" s="199"/>
      <c r="N211" s="200" t="s">
        <v>1</v>
      </c>
      <c r="O211" s="177" t="s">
        <v>39</v>
      </c>
      <c r="P211" s="178">
        <f>I211+J211</f>
        <v>0</v>
      </c>
      <c r="Q211" s="178">
        <f>ROUND(I211*H211,2)</f>
        <v>0</v>
      </c>
      <c r="R211" s="178">
        <f>ROUND(J211*H211,2)</f>
        <v>0</v>
      </c>
      <c r="S211" s="73"/>
      <c r="T211" s="179">
        <f>S211*H211</f>
        <v>0</v>
      </c>
      <c r="U211" s="179">
        <v>0.00031</v>
      </c>
      <c r="V211" s="179">
        <f>U211*H211</f>
        <v>0.0061999999999999998</v>
      </c>
      <c r="W211" s="179">
        <v>0</v>
      </c>
      <c r="X211" s="180">
        <f>W211*H211</f>
        <v>0</v>
      </c>
      <c r="Y211" s="34"/>
      <c r="Z211" s="34"/>
      <c r="AA211" s="34"/>
      <c r="AB211" s="34"/>
      <c r="AC211" s="34"/>
      <c r="AD211" s="34"/>
      <c r="AE211" s="34"/>
      <c r="AR211" s="181" t="s">
        <v>281</v>
      </c>
      <c r="AT211" s="181" t="s">
        <v>225</v>
      </c>
      <c r="AU211" s="181" t="s">
        <v>86</v>
      </c>
      <c r="AY211" s="15" t="s">
        <v>131</v>
      </c>
      <c r="BE211" s="182">
        <f>IF(O211="základní",K211,0)</f>
        <v>0</v>
      </c>
      <c r="BF211" s="182">
        <f>IF(O211="snížená",K211,0)</f>
        <v>0</v>
      </c>
      <c r="BG211" s="182">
        <f>IF(O211="zákl. přenesená",K211,0)</f>
        <v>0</v>
      </c>
      <c r="BH211" s="182">
        <f>IF(O211="sníž. přenesená",K211,0)</f>
        <v>0</v>
      </c>
      <c r="BI211" s="182">
        <f>IF(O211="nulová",K211,0)</f>
        <v>0</v>
      </c>
      <c r="BJ211" s="15" t="s">
        <v>84</v>
      </c>
      <c r="BK211" s="182">
        <f>ROUND(P211*H211,2)</f>
        <v>0</v>
      </c>
      <c r="BL211" s="15" t="s">
        <v>281</v>
      </c>
      <c r="BM211" s="181" t="s">
        <v>307</v>
      </c>
    </row>
    <row r="212" s="2" customFormat="1">
      <c r="A212" s="34"/>
      <c r="B212" s="35"/>
      <c r="C212" s="34"/>
      <c r="D212" s="183" t="s">
        <v>141</v>
      </c>
      <c r="E212" s="34"/>
      <c r="F212" s="184" t="s">
        <v>306</v>
      </c>
      <c r="G212" s="34"/>
      <c r="H212" s="34"/>
      <c r="I212" s="185"/>
      <c r="J212" s="185"/>
      <c r="K212" s="34"/>
      <c r="L212" s="34"/>
      <c r="M212" s="35"/>
      <c r="N212" s="186"/>
      <c r="O212" s="187"/>
      <c r="P212" s="73"/>
      <c r="Q212" s="73"/>
      <c r="R212" s="73"/>
      <c r="S212" s="73"/>
      <c r="T212" s="73"/>
      <c r="U212" s="73"/>
      <c r="V212" s="73"/>
      <c r="W212" s="73"/>
      <c r="X212" s="74"/>
      <c r="Y212" s="34"/>
      <c r="Z212" s="34"/>
      <c r="AA212" s="34"/>
      <c r="AB212" s="34"/>
      <c r="AC212" s="34"/>
      <c r="AD212" s="34"/>
      <c r="AE212" s="34"/>
      <c r="AT212" s="15" t="s">
        <v>141</v>
      </c>
      <c r="AU212" s="15" t="s">
        <v>86</v>
      </c>
    </row>
    <row r="213" s="2" customFormat="1" ht="37.8" customHeight="1">
      <c r="A213" s="34"/>
      <c r="B213" s="167"/>
      <c r="C213" s="168" t="s">
        <v>308</v>
      </c>
      <c r="D213" s="168" t="s">
        <v>135</v>
      </c>
      <c r="E213" s="169" t="s">
        <v>309</v>
      </c>
      <c r="F213" s="170" t="s">
        <v>310</v>
      </c>
      <c r="G213" s="171" t="s">
        <v>219</v>
      </c>
      <c r="H213" s="172">
        <v>17</v>
      </c>
      <c r="I213" s="173"/>
      <c r="J213" s="173"/>
      <c r="K213" s="174">
        <f>ROUND(P213*H213,2)</f>
        <v>0</v>
      </c>
      <c r="L213" s="175"/>
      <c r="M213" s="35"/>
      <c r="N213" s="176" t="s">
        <v>1</v>
      </c>
      <c r="O213" s="177" t="s">
        <v>39</v>
      </c>
      <c r="P213" s="178">
        <f>I213+J213</f>
        <v>0</v>
      </c>
      <c r="Q213" s="178">
        <f>ROUND(I213*H213,2)</f>
        <v>0</v>
      </c>
      <c r="R213" s="178">
        <f>ROUND(J213*H213,2)</f>
        <v>0</v>
      </c>
      <c r="S213" s="73"/>
      <c r="T213" s="179">
        <f>S213*H213</f>
        <v>0</v>
      </c>
      <c r="U213" s="179">
        <v>0</v>
      </c>
      <c r="V213" s="179">
        <f>U213*H213</f>
        <v>0</v>
      </c>
      <c r="W213" s="179">
        <v>0</v>
      </c>
      <c r="X213" s="180">
        <f>W213*H213</f>
        <v>0</v>
      </c>
      <c r="Y213" s="34"/>
      <c r="Z213" s="34"/>
      <c r="AA213" s="34"/>
      <c r="AB213" s="34"/>
      <c r="AC213" s="34"/>
      <c r="AD213" s="34"/>
      <c r="AE213" s="34"/>
      <c r="AR213" s="181" t="s">
        <v>220</v>
      </c>
      <c r="AT213" s="181" t="s">
        <v>135</v>
      </c>
      <c r="AU213" s="181" t="s">
        <v>86</v>
      </c>
      <c r="AY213" s="15" t="s">
        <v>131</v>
      </c>
      <c r="BE213" s="182">
        <f>IF(O213="základní",K213,0)</f>
        <v>0</v>
      </c>
      <c r="BF213" s="182">
        <f>IF(O213="snížená",K213,0)</f>
        <v>0</v>
      </c>
      <c r="BG213" s="182">
        <f>IF(O213="zákl. přenesená",K213,0)</f>
        <v>0</v>
      </c>
      <c r="BH213" s="182">
        <f>IF(O213="sníž. přenesená",K213,0)</f>
        <v>0</v>
      </c>
      <c r="BI213" s="182">
        <f>IF(O213="nulová",K213,0)</f>
        <v>0</v>
      </c>
      <c r="BJ213" s="15" t="s">
        <v>84</v>
      </c>
      <c r="BK213" s="182">
        <f>ROUND(P213*H213,2)</f>
        <v>0</v>
      </c>
      <c r="BL213" s="15" t="s">
        <v>220</v>
      </c>
      <c r="BM213" s="181" t="s">
        <v>311</v>
      </c>
    </row>
    <row r="214" s="2" customFormat="1">
      <c r="A214" s="34"/>
      <c r="B214" s="35"/>
      <c r="C214" s="34"/>
      <c r="D214" s="183" t="s">
        <v>141</v>
      </c>
      <c r="E214" s="34"/>
      <c r="F214" s="184" t="s">
        <v>312</v>
      </c>
      <c r="G214" s="34"/>
      <c r="H214" s="34"/>
      <c r="I214" s="185"/>
      <c r="J214" s="185"/>
      <c r="K214" s="34"/>
      <c r="L214" s="34"/>
      <c r="M214" s="35"/>
      <c r="N214" s="186"/>
      <c r="O214" s="187"/>
      <c r="P214" s="73"/>
      <c r="Q214" s="73"/>
      <c r="R214" s="73"/>
      <c r="S214" s="73"/>
      <c r="T214" s="73"/>
      <c r="U214" s="73"/>
      <c r="V214" s="73"/>
      <c r="W214" s="73"/>
      <c r="X214" s="74"/>
      <c r="Y214" s="34"/>
      <c r="Z214" s="34"/>
      <c r="AA214" s="34"/>
      <c r="AB214" s="34"/>
      <c r="AC214" s="34"/>
      <c r="AD214" s="34"/>
      <c r="AE214" s="34"/>
      <c r="AT214" s="15" t="s">
        <v>141</v>
      </c>
      <c r="AU214" s="15" t="s">
        <v>86</v>
      </c>
    </row>
    <row r="215" s="2" customFormat="1">
      <c r="A215" s="34"/>
      <c r="B215" s="35"/>
      <c r="C215" s="34"/>
      <c r="D215" s="188" t="s">
        <v>143</v>
      </c>
      <c r="E215" s="34"/>
      <c r="F215" s="189" t="s">
        <v>313</v>
      </c>
      <c r="G215" s="34"/>
      <c r="H215" s="34"/>
      <c r="I215" s="185"/>
      <c r="J215" s="185"/>
      <c r="K215" s="34"/>
      <c r="L215" s="34"/>
      <c r="M215" s="35"/>
      <c r="N215" s="186"/>
      <c r="O215" s="187"/>
      <c r="P215" s="73"/>
      <c r="Q215" s="73"/>
      <c r="R215" s="73"/>
      <c r="S215" s="73"/>
      <c r="T215" s="73"/>
      <c r="U215" s="73"/>
      <c r="V215" s="73"/>
      <c r="W215" s="73"/>
      <c r="X215" s="74"/>
      <c r="Y215" s="34"/>
      <c r="Z215" s="34"/>
      <c r="AA215" s="34"/>
      <c r="AB215" s="34"/>
      <c r="AC215" s="34"/>
      <c r="AD215" s="34"/>
      <c r="AE215" s="34"/>
      <c r="AT215" s="15" t="s">
        <v>143</v>
      </c>
      <c r="AU215" s="15" t="s">
        <v>86</v>
      </c>
    </row>
    <row r="216" s="2" customFormat="1" ht="24.15" customHeight="1">
      <c r="A216" s="34"/>
      <c r="B216" s="167"/>
      <c r="C216" s="191" t="s">
        <v>314</v>
      </c>
      <c r="D216" s="191" t="s">
        <v>225</v>
      </c>
      <c r="E216" s="192" t="s">
        <v>315</v>
      </c>
      <c r="F216" s="193" t="s">
        <v>316</v>
      </c>
      <c r="G216" s="194" t="s">
        <v>219</v>
      </c>
      <c r="H216" s="195">
        <v>17</v>
      </c>
      <c r="I216" s="196"/>
      <c r="J216" s="197"/>
      <c r="K216" s="198">
        <f>ROUND(P216*H216,2)</f>
        <v>0</v>
      </c>
      <c r="L216" s="197"/>
      <c r="M216" s="199"/>
      <c r="N216" s="200" t="s">
        <v>1</v>
      </c>
      <c r="O216" s="177" t="s">
        <v>39</v>
      </c>
      <c r="P216" s="178">
        <f>I216+J216</f>
        <v>0</v>
      </c>
      <c r="Q216" s="178">
        <f>ROUND(I216*H216,2)</f>
        <v>0</v>
      </c>
      <c r="R216" s="178">
        <f>ROUND(J216*H216,2)</f>
        <v>0</v>
      </c>
      <c r="S216" s="73"/>
      <c r="T216" s="179">
        <f>S216*H216</f>
        <v>0</v>
      </c>
      <c r="U216" s="179">
        <v>0.00063000000000000003</v>
      </c>
      <c r="V216" s="179">
        <f>U216*H216</f>
        <v>0.010710000000000001</v>
      </c>
      <c r="W216" s="179">
        <v>0</v>
      </c>
      <c r="X216" s="180">
        <f>W216*H216</f>
        <v>0</v>
      </c>
      <c r="Y216" s="34"/>
      <c r="Z216" s="34"/>
      <c r="AA216" s="34"/>
      <c r="AB216" s="34"/>
      <c r="AC216" s="34"/>
      <c r="AD216" s="34"/>
      <c r="AE216" s="34"/>
      <c r="AR216" s="181" t="s">
        <v>281</v>
      </c>
      <c r="AT216" s="181" t="s">
        <v>225</v>
      </c>
      <c r="AU216" s="181" t="s">
        <v>86</v>
      </c>
      <c r="AY216" s="15" t="s">
        <v>131</v>
      </c>
      <c r="BE216" s="182">
        <f>IF(O216="základní",K216,0)</f>
        <v>0</v>
      </c>
      <c r="BF216" s="182">
        <f>IF(O216="snížená",K216,0)</f>
        <v>0</v>
      </c>
      <c r="BG216" s="182">
        <f>IF(O216="zákl. přenesená",K216,0)</f>
        <v>0</v>
      </c>
      <c r="BH216" s="182">
        <f>IF(O216="sníž. přenesená",K216,0)</f>
        <v>0</v>
      </c>
      <c r="BI216" s="182">
        <f>IF(O216="nulová",K216,0)</f>
        <v>0</v>
      </c>
      <c r="BJ216" s="15" t="s">
        <v>84</v>
      </c>
      <c r="BK216" s="182">
        <f>ROUND(P216*H216,2)</f>
        <v>0</v>
      </c>
      <c r="BL216" s="15" t="s">
        <v>281</v>
      </c>
      <c r="BM216" s="181" t="s">
        <v>317</v>
      </c>
    </row>
    <row r="217" s="2" customFormat="1">
      <c r="A217" s="34"/>
      <c r="B217" s="35"/>
      <c r="C217" s="34"/>
      <c r="D217" s="183" t="s">
        <v>141</v>
      </c>
      <c r="E217" s="34"/>
      <c r="F217" s="184" t="s">
        <v>316</v>
      </c>
      <c r="G217" s="34"/>
      <c r="H217" s="34"/>
      <c r="I217" s="185"/>
      <c r="J217" s="185"/>
      <c r="K217" s="34"/>
      <c r="L217" s="34"/>
      <c r="M217" s="35"/>
      <c r="N217" s="186"/>
      <c r="O217" s="187"/>
      <c r="P217" s="73"/>
      <c r="Q217" s="73"/>
      <c r="R217" s="73"/>
      <c r="S217" s="73"/>
      <c r="T217" s="73"/>
      <c r="U217" s="73"/>
      <c r="V217" s="73"/>
      <c r="W217" s="73"/>
      <c r="X217" s="74"/>
      <c r="Y217" s="34"/>
      <c r="Z217" s="34"/>
      <c r="AA217" s="34"/>
      <c r="AB217" s="34"/>
      <c r="AC217" s="34"/>
      <c r="AD217" s="34"/>
      <c r="AE217" s="34"/>
      <c r="AT217" s="15" t="s">
        <v>141</v>
      </c>
      <c r="AU217" s="15" t="s">
        <v>86</v>
      </c>
    </row>
    <row r="218" s="2" customFormat="1" ht="24.15" customHeight="1">
      <c r="A218" s="34"/>
      <c r="B218" s="167"/>
      <c r="C218" s="168" t="s">
        <v>318</v>
      </c>
      <c r="D218" s="168" t="s">
        <v>135</v>
      </c>
      <c r="E218" s="169" t="s">
        <v>319</v>
      </c>
      <c r="F218" s="170" t="s">
        <v>320</v>
      </c>
      <c r="G218" s="171" t="s">
        <v>138</v>
      </c>
      <c r="H218" s="172">
        <v>110</v>
      </c>
      <c r="I218" s="173"/>
      <c r="J218" s="173"/>
      <c r="K218" s="174">
        <f>ROUND(P218*H218,2)</f>
        <v>0</v>
      </c>
      <c r="L218" s="175"/>
      <c r="M218" s="35"/>
      <c r="N218" s="176" t="s">
        <v>1</v>
      </c>
      <c r="O218" s="177" t="s">
        <v>39</v>
      </c>
      <c r="P218" s="178">
        <f>I218+J218</f>
        <v>0</v>
      </c>
      <c r="Q218" s="178">
        <f>ROUND(I218*H218,2)</f>
        <v>0</v>
      </c>
      <c r="R218" s="178">
        <f>ROUND(J218*H218,2)</f>
        <v>0</v>
      </c>
      <c r="S218" s="73"/>
      <c r="T218" s="179">
        <f>S218*H218</f>
        <v>0</v>
      </c>
      <c r="U218" s="179">
        <v>0</v>
      </c>
      <c r="V218" s="179">
        <f>U218*H218</f>
        <v>0</v>
      </c>
      <c r="W218" s="179">
        <v>0</v>
      </c>
      <c r="X218" s="180">
        <f>W218*H218</f>
        <v>0</v>
      </c>
      <c r="Y218" s="34"/>
      <c r="Z218" s="34"/>
      <c r="AA218" s="34"/>
      <c r="AB218" s="34"/>
      <c r="AC218" s="34"/>
      <c r="AD218" s="34"/>
      <c r="AE218" s="34"/>
      <c r="AR218" s="181" t="s">
        <v>220</v>
      </c>
      <c r="AT218" s="181" t="s">
        <v>135</v>
      </c>
      <c r="AU218" s="181" t="s">
        <v>86</v>
      </c>
      <c r="AY218" s="15" t="s">
        <v>131</v>
      </c>
      <c r="BE218" s="182">
        <f>IF(O218="základní",K218,0)</f>
        <v>0</v>
      </c>
      <c r="BF218" s="182">
        <f>IF(O218="snížená",K218,0)</f>
        <v>0</v>
      </c>
      <c r="BG218" s="182">
        <f>IF(O218="zákl. přenesená",K218,0)</f>
        <v>0</v>
      </c>
      <c r="BH218" s="182">
        <f>IF(O218="sníž. přenesená",K218,0)</f>
        <v>0</v>
      </c>
      <c r="BI218" s="182">
        <f>IF(O218="nulová",K218,0)</f>
        <v>0</v>
      </c>
      <c r="BJ218" s="15" t="s">
        <v>84</v>
      </c>
      <c r="BK218" s="182">
        <f>ROUND(P218*H218,2)</f>
        <v>0</v>
      </c>
      <c r="BL218" s="15" t="s">
        <v>220</v>
      </c>
      <c r="BM218" s="181" t="s">
        <v>321</v>
      </c>
    </row>
    <row r="219" s="2" customFormat="1">
      <c r="A219" s="34"/>
      <c r="B219" s="35"/>
      <c r="C219" s="34"/>
      <c r="D219" s="183" t="s">
        <v>141</v>
      </c>
      <c r="E219" s="34"/>
      <c r="F219" s="184" t="s">
        <v>322</v>
      </c>
      <c r="G219" s="34"/>
      <c r="H219" s="34"/>
      <c r="I219" s="185"/>
      <c r="J219" s="185"/>
      <c r="K219" s="34"/>
      <c r="L219" s="34"/>
      <c r="M219" s="35"/>
      <c r="N219" s="186"/>
      <c r="O219" s="187"/>
      <c r="P219" s="73"/>
      <c r="Q219" s="73"/>
      <c r="R219" s="73"/>
      <c r="S219" s="73"/>
      <c r="T219" s="73"/>
      <c r="U219" s="73"/>
      <c r="V219" s="73"/>
      <c r="W219" s="73"/>
      <c r="X219" s="74"/>
      <c r="Y219" s="34"/>
      <c r="Z219" s="34"/>
      <c r="AA219" s="34"/>
      <c r="AB219" s="34"/>
      <c r="AC219" s="34"/>
      <c r="AD219" s="34"/>
      <c r="AE219" s="34"/>
      <c r="AT219" s="15" t="s">
        <v>141</v>
      </c>
      <c r="AU219" s="15" t="s">
        <v>86</v>
      </c>
    </row>
    <row r="220" s="2" customFormat="1">
      <c r="A220" s="34"/>
      <c r="B220" s="35"/>
      <c r="C220" s="34"/>
      <c r="D220" s="188" t="s">
        <v>143</v>
      </c>
      <c r="E220" s="34"/>
      <c r="F220" s="189" t="s">
        <v>323</v>
      </c>
      <c r="G220" s="34"/>
      <c r="H220" s="34"/>
      <c r="I220" s="185"/>
      <c r="J220" s="185"/>
      <c r="K220" s="34"/>
      <c r="L220" s="34"/>
      <c r="M220" s="35"/>
      <c r="N220" s="186"/>
      <c r="O220" s="187"/>
      <c r="P220" s="73"/>
      <c r="Q220" s="73"/>
      <c r="R220" s="73"/>
      <c r="S220" s="73"/>
      <c r="T220" s="73"/>
      <c r="U220" s="73"/>
      <c r="V220" s="73"/>
      <c r="W220" s="73"/>
      <c r="X220" s="74"/>
      <c r="Y220" s="34"/>
      <c r="Z220" s="34"/>
      <c r="AA220" s="34"/>
      <c r="AB220" s="34"/>
      <c r="AC220" s="34"/>
      <c r="AD220" s="34"/>
      <c r="AE220" s="34"/>
      <c r="AT220" s="15" t="s">
        <v>143</v>
      </c>
      <c r="AU220" s="15" t="s">
        <v>86</v>
      </c>
    </row>
    <row r="221" s="2" customFormat="1" ht="24.15" customHeight="1">
      <c r="A221" s="34"/>
      <c r="B221" s="167"/>
      <c r="C221" s="168" t="s">
        <v>324</v>
      </c>
      <c r="D221" s="168" t="s">
        <v>135</v>
      </c>
      <c r="E221" s="169" t="s">
        <v>325</v>
      </c>
      <c r="F221" s="170" t="s">
        <v>326</v>
      </c>
      <c r="G221" s="171" t="s">
        <v>219</v>
      </c>
      <c r="H221" s="172">
        <v>6</v>
      </c>
      <c r="I221" s="173"/>
      <c r="J221" s="173"/>
      <c r="K221" s="174">
        <f>ROUND(P221*H221,2)</f>
        <v>0</v>
      </c>
      <c r="L221" s="175"/>
      <c r="M221" s="35"/>
      <c r="N221" s="176" t="s">
        <v>1</v>
      </c>
      <c r="O221" s="177" t="s">
        <v>39</v>
      </c>
      <c r="P221" s="178">
        <f>I221+J221</f>
        <v>0</v>
      </c>
      <c r="Q221" s="178">
        <f>ROUND(I221*H221,2)</f>
        <v>0</v>
      </c>
      <c r="R221" s="178">
        <f>ROUND(J221*H221,2)</f>
        <v>0</v>
      </c>
      <c r="S221" s="73"/>
      <c r="T221" s="179">
        <f>S221*H221</f>
        <v>0</v>
      </c>
      <c r="U221" s="179">
        <v>0</v>
      </c>
      <c r="V221" s="179">
        <f>U221*H221</f>
        <v>0</v>
      </c>
      <c r="W221" s="179">
        <v>0</v>
      </c>
      <c r="X221" s="180">
        <f>W221*H221</f>
        <v>0</v>
      </c>
      <c r="Y221" s="34"/>
      <c r="Z221" s="34"/>
      <c r="AA221" s="34"/>
      <c r="AB221" s="34"/>
      <c r="AC221" s="34"/>
      <c r="AD221" s="34"/>
      <c r="AE221" s="34"/>
      <c r="AR221" s="181" t="s">
        <v>220</v>
      </c>
      <c r="AT221" s="181" t="s">
        <v>135</v>
      </c>
      <c r="AU221" s="181" t="s">
        <v>86</v>
      </c>
      <c r="AY221" s="15" t="s">
        <v>131</v>
      </c>
      <c r="BE221" s="182">
        <f>IF(O221="základní",K221,0)</f>
        <v>0</v>
      </c>
      <c r="BF221" s="182">
        <f>IF(O221="snížená",K221,0)</f>
        <v>0</v>
      </c>
      <c r="BG221" s="182">
        <f>IF(O221="zákl. přenesená",K221,0)</f>
        <v>0</v>
      </c>
      <c r="BH221" s="182">
        <f>IF(O221="sníž. přenesená",K221,0)</f>
        <v>0</v>
      </c>
      <c r="BI221" s="182">
        <f>IF(O221="nulová",K221,0)</f>
        <v>0</v>
      </c>
      <c r="BJ221" s="15" t="s">
        <v>84</v>
      </c>
      <c r="BK221" s="182">
        <f>ROUND(P221*H221,2)</f>
        <v>0</v>
      </c>
      <c r="BL221" s="15" t="s">
        <v>220</v>
      </c>
      <c r="BM221" s="181" t="s">
        <v>327</v>
      </c>
    </row>
    <row r="222" s="2" customFormat="1">
      <c r="A222" s="34"/>
      <c r="B222" s="35"/>
      <c r="C222" s="34"/>
      <c r="D222" s="183" t="s">
        <v>141</v>
      </c>
      <c r="E222" s="34"/>
      <c r="F222" s="184" t="s">
        <v>328</v>
      </c>
      <c r="G222" s="34"/>
      <c r="H222" s="34"/>
      <c r="I222" s="185"/>
      <c r="J222" s="185"/>
      <c r="K222" s="34"/>
      <c r="L222" s="34"/>
      <c r="M222" s="35"/>
      <c r="N222" s="186"/>
      <c r="O222" s="187"/>
      <c r="P222" s="73"/>
      <c r="Q222" s="73"/>
      <c r="R222" s="73"/>
      <c r="S222" s="73"/>
      <c r="T222" s="73"/>
      <c r="U222" s="73"/>
      <c r="V222" s="73"/>
      <c r="W222" s="73"/>
      <c r="X222" s="74"/>
      <c r="Y222" s="34"/>
      <c r="Z222" s="34"/>
      <c r="AA222" s="34"/>
      <c r="AB222" s="34"/>
      <c r="AC222" s="34"/>
      <c r="AD222" s="34"/>
      <c r="AE222" s="34"/>
      <c r="AT222" s="15" t="s">
        <v>141</v>
      </c>
      <c r="AU222" s="15" t="s">
        <v>86</v>
      </c>
    </row>
    <row r="223" s="2" customFormat="1">
      <c r="A223" s="34"/>
      <c r="B223" s="35"/>
      <c r="C223" s="34"/>
      <c r="D223" s="188" t="s">
        <v>143</v>
      </c>
      <c r="E223" s="34"/>
      <c r="F223" s="189" t="s">
        <v>329</v>
      </c>
      <c r="G223" s="34"/>
      <c r="H223" s="34"/>
      <c r="I223" s="185"/>
      <c r="J223" s="185"/>
      <c r="K223" s="34"/>
      <c r="L223" s="34"/>
      <c r="M223" s="35"/>
      <c r="N223" s="186"/>
      <c r="O223" s="187"/>
      <c r="P223" s="73"/>
      <c r="Q223" s="73"/>
      <c r="R223" s="73"/>
      <c r="S223" s="73"/>
      <c r="T223" s="73"/>
      <c r="U223" s="73"/>
      <c r="V223" s="73"/>
      <c r="W223" s="73"/>
      <c r="X223" s="74"/>
      <c r="Y223" s="34"/>
      <c r="Z223" s="34"/>
      <c r="AA223" s="34"/>
      <c r="AB223" s="34"/>
      <c r="AC223" s="34"/>
      <c r="AD223" s="34"/>
      <c r="AE223" s="34"/>
      <c r="AT223" s="15" t="s">
        <v>143</v>
      </c>
      <c r="AU223" s="15" t="s">
        <v>86</v>
      </c>
    </row>
    <row r="224" s="2" customFormat="1" ht="44.25" customHeight="1">
      <c r="A224" s="34"/>
      <c r="B224" s="167"/>
      <c r="C224" s="168" t="s">
        <v>330</v>
      </c>
      <c r="D224" s="168" t="s">
        <v>135</v>
      </c>
      <c r="E224" s="169" t="s">
        <v>331</v>
      </c>
      <c r="F224" s="170" t="s">
        <v>332</v>
      </c>
      <c r="G224" s="171" t="s">
        <v>219</v>
      </c>
      <c r="H224" s="172">
        <v>19</v>
      </c>
      <c r="I224" s="173"/>
      <c r="J224" s="173"/>
      <c r="K224" s="174">
        <f>ROUND(P224*H224,2)</f>
        <v>0</v>
      </c>
      <c r="L224" s="175"/>
      <c r="M224" s="35"/>
      <c r="N224" s="176" t="s">
        <v>1</v>
      </c>
      <c r="O224" s="177" t="s">
        <v>39</v>
      </c>
      <c r="P224" s="178">
        <f>I224+J224</f>
        <v>0</v>
      </c>
      <c r="Q224" s="178">
        <f>ROUND(I224*H224,2)</f>
        <v>0</v>
      </c>
      <c r="R224" s="178">
        <f>ROUND(J224*H224,2)</f>
        <v>0</v>
      </c>
      <c r="S224" s="73"/>
      <c r="T224" s="179">
        <f>S224*H224</f>
        <v>0</v>
      </c>
      <c r="U224" s="179">
        <v>0</v>
      </c>
      <c r="V224" s="179">
        <f>U224*H224</f>
        <v>0</v>
      </c>
      <c r="W224" s="179">
        <v>0.00031</v>
      </c>
      <c r="X224" s="180">
        <f>W224*H224</f>
        <v>0.0058900000000000003</v>
      </c>
      <c r="Y224" s="34"/>
      <c r="Z224" s="34"/>
      <c r="AA224" s="34"/>
      <c r="AB224" s="34"/>
      <c r="AC224" s="34"/>
      <c r="AD224" s="34"/>
      <c r="AE224" s="34"/>
      <c r="AR224" s="181" t="s">
        <v>220</v>
      </c>
      <c r="AT224" s="181" t="s">
        <v>135</v>
      </c>
      <c r="AU224" s="181" t="s">
        <v>86</v>
      </c>
      <c r="AY224" s="15" t="s">
        <v>131</v>
      </c>
      <c r="BE224" s="182">
        <f>IF(O224="základní",K224,0)</f>
        <v>0</v>
      </c>
      <c r="BF224" s="182">
        <f>IF(O224="snížená",K224,0)</f>
        <v>0</v>
      </c>
      <c r="BG224" s="182">
        <f>IF(O224="zákl. přenesená",K224,0)</f>
        <v>0</v>
      </c>
      <c r="BH224" s="182">
        <f>IF(O224="sníž. přenesená",K224,0)</f>
        <v>0</v>
      </c>
      <c r="BI224" s="182">
        <f>IF(O224="nulová",K224,0)</f>
        <v>0</v>
      </c>
      <c r="BJ224" s="15" t="s">
        <v>84</v>
      </c>
      <c r="BK224" s="182">
        <f>ROUND(P224*H224,2)</f>
        <v>0</v>
      </c>
      <c r="BL224" s="15" t="s">
        <v>220</v>
      </c>
      <c r="BM224" s="181" t="s">
        <v>333</v>
      </c>
    </row>
    <row r="225" s="2" customFormat="1">
      <c r="A225" s="34"/>
      <c r="B225" s="35"/>
      <c r="C225" s="34"/>
      <c r="D225" s="183" t="s">
        <v>141</v>
      </c>
      <c r="E225" s="34"/>
      <c r="F225" s="184" t="s">
        <v>334</v>
      </c>
      <c r="G225" s="34"/>
      <c r="H225" s="34"/>
      <c r="I225" s="185"/>
      <c r="J225" s="185"/>
      <c r="K225" s="34"/>
      <c r="L225" s="34"/>
      <c r="M225" s="35"/>
      <c r="N225" s="186"/>
      <c r="O225" s="187"/>
      <c r="P225" s="73"/>
      <c r="Q225" s="73"/>
      <c r="R225" s="73"/>
      <c r="S225" s="73"/>
      <c r="T225" s="73"/>
      <c r="U225" s="73"/>
      <c r="V225" s="73"/>
      <c r="W225" s="73"/>
      <c r="X225" s="74"/>
      <c r="Y225" s="34"/>
      <c r="Z225" s="34"/>
      <c r="AA225" s="34"/>
      <c r="AB225" s="34"/>
      <c r="AC225" s="34"/>
      <c r="AD225" s="34"/>
      <c r="AE225" s="34"/>
      <c r="AT225" s="15" t="s">
        <v>141</v>
      </c>
      <c r="AU225" s="15" t="s">
        <v>86</v>
      </c>
    </row>
    <row r="226" s="2" customFormat="1">
      <c r="A226" s="34"/>
      <c r="B226" s="35"/>
      <c r="C226" s="34"/>
      <c r="D226" s="188" t="s">
        <v>143</v>
      </c>
      <c r="E226" s="34"/>
      <c r="F226" s="189" t="s">
        <v>335</v>
      </c>
      <c r="G226" s="34"/>
      <c r="H226" s="34"/>
      <c r="I226" s="185"/>
      <c r="J226" s="185"/>
      <c r="K226" s="34"/>
      <c r="L226" s="34"/>
      <c r="M226" s="35"/>
      <c r="N226" s="186"/>
      <c r="O226" s="187"/>
      <c r="P226" s="73"/>
      <c r="Q226" s="73"/>
      <c r="R226" s="73"/>
      <c r="S226" s="73"/>
      <c r="T226" s="73"/>
      <c r="U226" s="73"/>
      <c r="V226" s="73"/>
      <c r="W226" s="73"/>
      <c r="X226" s="74"/>
      <c r="Y226" s="34"/>
      <c r="Z226" s="34"/>
      <c r="AA226" s="34"/>
      <c r="AB226" s="34"/>
      <c r="AC226" s="34"/>
      <c r="AD226" s="34"/>
      <c r="AE226" s="34"/>
      <c r="AT226" s="15" t="s">
        <v>143</v>
      </c>
      <c r="AU226" s="15" t="s">
        <v>86</v>
      </c>
    </row>
    <row r="227" s="2" customFormat="1" ht="44.25" customHeight="1">
      <c r="A227" s="34"/>
      <c r="B227" s="167"/>
      <c r="C227" s="168" t="s">
        <v>336</v>
      </c>
      <c r="D227" s="168" t="s">
        <v>135</v>
      </c>
      <c r="E227" s="169" t="s">
        <v>337</v>
      </c>
      <c r="F227" s="170" t="s">
        <v>338</v>
      </c>
      <c r="G227" s="171" t="s">
        <v>219</v>
      </c>
      <c r="H227" s="172">
        <v>17</v>
      </c>
      <c r="I227" s="173"/>
      <c r="J227" s="173"/>
      <c r="K227" s="174">
        <f>ROUND(P227*H227,2)</f>
        <v>0</v>
      </c>
      <c r="L227" s="175"/>
      <c r="M227" s="35"/>
      <c r="N227" s="176" t="s">
        <v>1</v>
      </c>
      <c r="O227" s="177" t="s">
        <v>39</v>
      </c>
      <c r="P227" s="178">
        <f>I227+J227</f>
        <v>0</v>
      </c>
      <c r="Q227" s="178">
        <f>ROUND(I227*H227,2)</f>
        <v>0</v>
      </c>
      <c r="R227" s="178">
        <f>ROUND(J227*H227,2)</f>
        <v>0</v>
      </c>
      <c r="S227" s="73"/>
      <c r="T227" s="179">
        <f>S227*H227</f>
        <v>0</v>
      </c>
      <c r="U227" s="179">
        <v>0</v>
      </c>
      <c r="V227" s="179">
        <f>U227*H227</f>
        <v>0</v>
      </c>
      <c r="W227" s="179">
        <v>0.00081999999999999998</v>
      </c>
      <c r="X227" s="180">
        <f>W227*H227</f>
        <v>0.013939999999999999</v>
      </c>
      <c r="Y227" s="34"/>
      <c r="Z227" s="34"/>
      <c r="AA227" s="34"/>
      <c r="AB227" s="34"/>
      <c r="AC227" s="34"/>
      <c r="AD227" s="34"/>
      <c r="AE227" s="34"/>
      <c r="AR227" s="181" t="s">
        <v>220</v>
      </c>
      <c r="AT227" s="181" t="s">
        <v>135</v>
      </c>
      <c r="AU227" s="181" t="s">
        <v>86</v>
      </c>
      <c r="AY227" s="15" t="s">
        <v>131</v>
      </c>
      <c r="BE227" s="182">
        <f>IF(O227="základní",K227,0)</f>
        <v>0</v>
      </c>
      <c r="BF227" s="182">
        <f>IF(O227="snížená",K227,0)</f>
        <v>0</v>
      </c>
      <c r="BG227" s="182">
        <f>IF(O227="zákl. přenesená",K227,0)</f>
        <v>0</v>
      </c>
      <c r="BH227" s="182">
        <f>IF(O227="sníž. přenesená",K227,0)</f>
        <v>0</v>
      </c>
      <c r="BI227" s="182">
        <f>IF(O227="nulová",K227,0)</f>
        <v>0</v>
      </c>
      <c r="BJ227" s="15" t="s">
        <v>84</v>
      </c>
      <c r="BK227" s="182">
        <f>ROUND(P227*H227,2)</f>
        <v>0</v>
      </c>
      <c r="BL227" s="15" t="s">
        <v>220</v>
      </c>
      <c r="BM227" s="181" t="s">
        <v>339</v>
      </c>
    </row>
    <row r="228" s="2" customFormat="1">
      <c r="A228" s="34"/>
      <c r="B228" s="35"/>
      <c r="C228" s="34"/>
      <c r="D228" s="183" t="s">
        <v>141</v>
      </c>
      <c r="E228" s="34"/>
      <c r="F228" s="184" t="s">
        <v>340</v>
      </c>
      <c r="G228" s="34"/>
      <c r="H228" s="34"/>
      <c r="I228" s="185"/>
      <c r="J228" s="185"/>
      <c r="K228" s="34"/>
      <c r="L228" s="34"/>
      <c r="M228" s="35"/>
      <c r="N228" s="186"/>
      <c r="O228" s="187"/>
      <c r="P228" s="73"/>
      <c r="Q228" s="73"/>
      <c r="R228" s="73"/>
      <c r="S228" s="73"/>
      <c r="T228" s="73"/>
      <c r="U228" s="73"/>
      <c r="V228" s="73"/>
      <c r="W228" s="73"/>
      <c r="X228" s="74"/>
      <c r="Y228" s="34"/>
      <c r="Z228" s="34"/>
      <c r="AA228" s="34"/>
      <c r="AB228" s="34"/>
      <c r="AC228" s="34"/>
      <c r="AD228" s="34"/>
      <c r="AE228" s="34"/>
      <c r="AT228" s="15" t="s">
        <v>141</v>
      </c>
      <c r="AU228" s="15" t="s">
        <v>86</v>
      </c>
    </row>
    <row r="229" s="2" customFormat="1">
      <c r="A229" s="34"/>
      <c r="B229" s="35"/>
      <c r="C229" s="34"/>
      <c r="D229" s="188" t="s">
        <v>143</v>
      </c>
      <c r="E229" s="34"/>
      <c r="F229" s="189" t="s">
        <v>341</v>
      </c>
      <c r="G229" s="34"/>
      <c r="H229" s="34"/>
      <c r="I229" s="185"/>
      <c r="J229" s="185"/>
      <c r="K229" s="34"/>
      <c r="L229" s="34"/>
      <c r="M229" s="35"/>
      <c r="N229" s="186"/>
      <c r="O229" s="187"/>
      <c r="P229" s="73"/>
      <c r="Q229" s="73"/>
      <c r="R229" s="73"/>
      <c r="S229" s="73"/>
      <c r="T229" s="73"/>
      <c r="U229" s="73"/>
      <c r="V229" s="73"/>
      <c r="W229" s="73"/>
      <c r="X229" s="74"/>
      <c r="Y229" s="34"/>
      <c r="Z229" s="34"/>
      <c r="AA229" s="34"/>
      <c r="AB229" s="34"/>
      <c r="AC229" s="34"/>
      <c r="AD229" s="34"/>
      <c r="AE229" s="34"/>
      <c r="AT229" s="15" t="s">
        <v>143</v>
      </c>
      <c r="AU229" s="15" t="s">
        <v>86</v>
      </c>
    </row>
    <row r="230" s="12" customFormat="1" ht="22.8" customHeight="1">
      <c r="A230" s="12"/>
      <c r="B230" s="153"/>
      <c r="C230" s="12"/>
      <c r="D230" s="154" t="s">
        <v>75</v>
      </c>
      <c r="E230" s="165" t="s">
        <v>342</v>
      </c>
      <c r="F230" s="165" t="s">
        <v>343</v>
      </c>
      <c r="G230" s="12"/>
      <c r="H230" s="12"/>
      <c r="I230" s="156"/>
      <c r="J230" s="156"/>
      <c r="K230" s="166">
        <f>BK230</f>
        <v>0</v>
      </c>
      <c r="L230" s="12"/>
      <c r="M230" s="153"/>
      <c r="N230" s="158"/>
      <c r="O230" s="159"/>
      <c r="P230" s="159"/>
      <c r="Q230" s="160">
        <f>SUM(Q231:Q373)</f>
        <v>0</v>
      </c>
      <c r="R230" s="160">
        <f>SUM(R231:R373)</f>
        <v>0</v>
      </c>
      <c r="S230" s="159"/>
      <c r="T230" s="161">
        <f>SUM(T231:T373)</f>
        <v>0</v>
      </c>
      <c r="U230" s="159"/>
      <c r="V230" s="161">
        <f>SUM(V231:V373)</f>
        <v>2.7796589999999997</v>
      </c>
      <c r="W230" s="159"/>
      <c r="X230" s="162">
        <f>SUM(X231:X373)</f>
        <v>0</v>
      </c>
      <c r="Y230" s="12"/>
      <c r="Z230" s="12"/>
      <c r="AA230" s="12"/>
      <c r="AB230" s="12"/>
      <c r="AC230" s="12"/>
      <c r="AD230" s="12"/>
      <c r="AE230" s="12"/>
      <c r="AR230" s="154" t="s">
        <v>271</v>
      </c>
      <c r="AT230" s="163" t="s">
        <v>75</v>
      </c>
      <c r="AU230" s="163" t="s">
        <v>84</v>
      </c>
      <c r="AY230" s="154" t="s">
        <v>131</v>
      </c>
      <c r="BK230" s="164">
        <f>SUM(BK231:BK373)</f>
        <v>0</v>
      </c>
    </row>
    <row r="231" s="2" customFormat="1" ht="16.5" customHeight="1">
      <c r="A231" s="34"/>
      <c r="B231" s="167"/>
      <c r="C231" s="168" t="s">
        <v>344</v>
      </c>
      <c r="D231" s="168" t="s">
        <v>135</v>
      </c>
      <c r="E231" s="169" t="s">
        <v>345</v>
      </c>
      <c r="F231" s="170" t="s">
        <v>346</v>
      </c>
      <c r="G231" s="171" t="s">
        <v>138</v>
      </c>
      <c r="H231" s="172">
        <v>5</v>
      </c>
      <c r="I231" s="173"/>
      <c r="J231" s="173"/>
      <c r="K231" s="174">
        <f>ROUND(P231*H231,2)</f>
        <v>0</v>
      </c>
      <c r="L231" s="175"/>
      <c r="M231" s="35"/>
      <c r="N231" s="176" t="s">
        <v>1</v>
      </c>
      <c r="O231" s="177" t="s">
        <v>39</v>
      </c>
      <c r="P231" s="178">
        <f>I231+J231</f>
        <v>0</v>
      </c>
      <c r="Q231" s="178">
        <f>ROUND(I231*H231,2)</f>
        <v>0</v>
      </c>
      <c r="R231" s="178">
        <f>ROUND(J231*H231,2)</f>
        <v>0</v>
      </c>
      <c r="S231" s="73"/>
      <c r="T231" s="179">
        <f>S231*H231</f>
        <v>0</v>
      </c>
      <c r="U231" s="179">
        <v>0</v>
      </c>
      <c r="V231" s="179">
        <f>U231*H231</f>
        <v>0</v>
      </c>
      <c r="W231" s="179">
        <v>0</v>
      </c>
      <c r="X231" s="180">
        <f>W231*H231</f>
        <v>0</v>
      </c>
      <c r="Y231" s="34"/>
      <c r="Z231" s="34"/>
      <c r="AA231" s="34"/>
      <c r="AB231" s="34"/>
      <c r="AC231" s="34"/>
      <c r="AD231" s="34"/>
      <c r="AE231" s="34"/>
      <c r="AR231" s="181" t="s">
        <v>220</v>
      </c>
      <c r="AT231" s="181" t="s">
        <v>135</v>
      </c>
      <c r="AU231" s="181" t="s">
        <v>86</v>
      </c>
      <c r="AY231" s="15" t="s">
        <v>131</v>
      </c>
      <c r="BE231" s="182">
        <f>IF(O231="základní",K231,0)</f>
        <v>0</v>
      </c>
      <c r="BF231" s="182">
        <f>IF(O231="snížená",K231,0)</f>
        <v>0</v>
      </c>
      <c r="BG231" s="182">
        <f>IF(O231="zákl. přenesená",K231,0)</f>
        <v>0</v>
      </c>
      <c r="BH231" s="182">
        <f>IF(O231="sníž. přenesená",K231,0)</f>
        <v>0</v>
      </c>
      <c r="BI231" s="182">
        <f>IF(O231="nulová",K231,0)</f>
        <v>0</v>
      </c>
      <c r="BJ231" s="15" t="s">
        <v>84</v>
      </c>
      <c r="BK231" s="182">
        <f>ROUND(P231*H231,2)</f>
        <v>0</v>
      </c>
      <c r="BL231" s="15" t="s">
        <v>220</v>
      </c>
      <c r="BM231" s="181" t="s">
        <v>347</v>
      </c>
    </row>
    <row r="232" s="2" customFormat="1">
      <c r="A232" s="34"/>
      <c r="B232" s="35"/>
      <c r="C232" s="34"/>
      <c r="D232" s="183" t="s">
        <v>141</v>
      </c>
      <c r="E232" s="34"/>
      <c r="F232" s="184" t="s">
        <v>348</v>
      </c>
      <c r="G232" s="34"/>
      <c r="H232" s="34"/>
      <c r="I232" s="185"/>
      <c r="J232" s="185"/>
      <c r="K232" s="34"/>
      <c r="L232" s="34"/>
      <c r="M232" s="35"/>
      <c r="N232" s="186"/>
      <c r="O232" s="187"/>
      <c r="P232" s="73"/>
      <c r="Q232" s="73"/>
      <c r="R232" s="73"/>
      <c r="S232" s="73"/>
      <c r="T232" s="73"/>
      <c r="U232" s="73"/>
      <c r="V232" s="73"/>
      <c r="W232" s="73"/>
      <c r="X232" s="74"/>
      <c r="Y232" s="34"/>
      <c r="Z232" s="34"/>
      <c r="AA232" s="34"/>
      <c r="AB232" s="34"/>
      <c r="AC232" s="34"/>
      <c r="AD232" s="34"/>
      <c r="AE232" s="34"/>
      <c r="AT232" s="15" t="s">
        <v>141</v>
      </c>
      <c r="AU232" s="15" t="s">
        <v>86</v>
      </c>
    </row>
    <row r="233" s="2" customFormat="1">
      <c r="A233" s="34"/>
      <c r="B233" s="35"/>
      <c r="C233" s="34"/>
      <c r="D233" s="188" t="s">
        <v>143</v>
      </c>
      <c r="E233" s="34"/>
      <c r="F233" s="189" t="s">
        <v>349</v>
      </c>
      <c r="G233" s="34"/>
      <c r="H233" s="34"/>
      <c r="I233" s="185"/>
      <c r="J233" s="185"/>
      <c r="K233" s="34"/>
      <c r="L233" s="34"/>
      <c r="M233" s="35"/>
      <c r="N233" s="186"/>
      <c r="O233" s="187"/>
      <c r="P233" s="73"/>
      <c r="Q233" s="73"/>
      <c r="R233" s="73"/>
      <c r="S233" s="73"/>
      <c r="T233" s="73"/>
      <c r="U233" s="73"/>
      <c r="V233" s="73"/>
      <c r="W233" s="73"/>
      <c r="X233" s="74"/>
      <c r="Y233" s="34"/>
      <c r="Z233" s="34"/>
      <c r="AA233" s="34"/>
      <c r="AB233" s="34"/>
      <c r="AC233" s="34"/>
      <c r="AD233" s="34"/>
      <c r="AE233" s="34"/>
      <c r="AT233" s="15" t="s">
        <v>143</v>
      </c>
      <c r="AU233" s="15" t="s">
        <v>86</v>
      </c>
    </row>
    <row r="234" s="2" customFormat="1" ht="16.5" customHeight="1">
      <c r="A234" s="34"/>
      <c r="B234" s="167"/>
      <c r="C234" s="191" t="s">
        <v>350</v>
      </c>
      <c r="D234" s="191" t="s">
        <v>225</v>
      </c>
      <c r="E234" s="192" t="s">
        <v>351</v>
      </c>
      <c r="F234" s="193" t="s">
        <v>352</v>
      </c>
      <c r="G234" s="194" t="s">
        <v>138</v>
      </c>
      <c r="H234" s="195">
        <v>5</v>
      </c>
      <c r="I234" s="196"/>
      <c r="J234" s="197"/>
      <c r="K234" s="198">
        <f>ROUND(P234*H234,2)</f>
        <v>0</v>
      </c>
      <c r="L234" s="197"/>
      <c r="M234" s="199"/>
      <c r="N234" s="200" t="s">
        <v>1</v>
      </c>
      <c r="O234" s="177" t="s">
        <v>39</v>
      </c>
      <c r="P234" s="178">
        <f>I234+J234</f>
        <v>0</v>
      </c>
      <c r="Q234" s="178">
        <f>ROUND(I234*H234,2)</f>
        <v>0</v>
      </c>
      <c r="R234" s="178">
        <f>ROUND(J234*H234,2)</f>
        <v>0</v>
      </c>
      <c r="S234" s="73"/>
      <c r="T234" s="179">
        <f>S234*H234</f>
        <v>0</v>
      </c>
      <c r="U234" s="179">
        <v>0</v>
      </c>
      <c r="V234" s="179">
        <f>U234*H234</f>
        <v>0</v>
      </c>
      <c r="W234" s="179">
        <v>0</v>
      </c>
      <c r="X234" s="180">
        <f>W234*H234</f>
        <v>0</v>
      </c>
      <c r="Y234" s="34"/>
      <c r="Z234" s="34"/>
      <c r="AA234" s="34"/>
      <c r="AB234" s="34"/>
      <c r="AC234" s="34"/>
      <c r="AD234" s="34"/>
      <c r="AE234" s="34"/>
      <c r="AR234" s="181" t="s">
        <v>228</v>
      </c>
      <c r="AT234" s="181" t="s">
        <v>225</v>
      </c>
      <c r="AU234" s="181" t="s">
        <v>86</v>
      </c>
      <c r="AY234" s="15" t="s">
        <v>131</v>
      </c>
      <c r="BE234" s="182">
        <f>IF(O234="základní",K234,0)</f>
        <v>0</v>
      </c>
      <c r="BF234" s="182">
        <f>IF(O234="snížená",K234,0)</f>
        <v>0</v>
      </c>
      <c r="BG234" s="182">
        <f>IF(O234="zákl. přenesená",K234,0)</f>
        <v>0</v>
      </c>
      <c r="BH234" s="182">
        <f>IF(O234="sníž. přenesená",K234,0)</f>
        <v>0</v>
      </c>
      <c r="BI234" s="182">
        <f>IF(O234="nulová",K234,0)</f>
        <v>0</v>
      </c>
      <c r="BJ234" s="15" t="s">
        <v>84</v>
      </c>
      <c r="BK234" s="182">
        <f>ROUND(P234*H234,2)</f>
        <v>0</v>
      </c>
      <c r="BL234" s="15" t="s">
        <v>220</v>
      </c>
      <c r="BM234" s="181" t="s">
        <v>353</v>
      </c>
    </row>
    <row r="235" s="2" customFormat="1">
      <c r="A235" s="34"/>
      <c r="B235" s="35"/>
      <c r="C235" s="34"/>
      <c r="D235" s="183" t="s">
        <v>141</v>
      </c>
      <c r="E235" s="34"/>
      <c r="F235" s="184" t="s">
        <v>352</v>
      </c>
      <c r="G235" s="34"/>
      <c r="H235" s="34"/>
      <c r="I235" s="185"/>
      <c r="J235" s="185"/>
      <c r="K235" s="34"/>
      <c r="L235" s="34"/>
      <c r="M235" s="35"/>
      <c r="N235" s="186"/>
      <c r="O235" s="187"/>
      <c r="P235" s="73"/>
      <c r="Q235" s="73"/>
      <c r="R235" s="73"/>
      <c r="S235" s="73"/>
      <c r="T235" s="73"/>
      <c r="U235" s="73"/>
      <c r="V235" s="73"/>
      <c r="W235" s="73"/>
      <c r="X235" s="74"/>
      <c r="Y235" s="34"/>
      <c r="Z235" s="34"/>
      <c r="AA235" s="34"/>
      <c r="AB235" s="34"/>
      <c r="AC235" s="34"/>
      <c r="AD235" s="34"/>
      <c r="AE235" s="34"/>
      <c r="AT235" s="15" t="s">
        <v>141</v>
      </c>
      <c r="AU235" s="15" t="s">
        <v>86</v>
      </c>
    </row>
    <row r="236" s="2" customFormat="1" ht="16.5" customHeight="1">
      <c r="A236" s="34"/>
      <c r="B236" s="167"/>
      <c r="C236" s="168" t="s">
        <v>354</v>
      </c>
      <c r="D236" s="168" t="s">
        <v>135</v>
      </c>
      <c r="E236" s="169" t="s">
        <v>355</v>
      </c>
      <c r="F236" s="170" t="s">
        <v>356</v>
      </c>
      <c r="G236" s="171" t="s">
        <v>219</v>
      </c>
      <c r="H236" s="172">
        <v>17</v>
      </c>
      <c r="I236" s="173"/>
      <c r="J236" s="173"/>
      <c r="K236" s="174">
        <f>ROUND(P236*H236,2)</f>
        <v>0</v>
      </c>
      <c r="L236" s="175"/>
      <c r="M236" s="35"/>
      <c r="N236" s="176" t="s">
        <v>1</v>
      </c>
      <c r="O236" s="177" t="s">
        <v>39</v>
      </c>
      <c r="P236" s="178">
        <f>I236+J236</f>
        <v>0</v>
      </c>
      <c r="Q236" s="178">
        <f>ROUND(I236*H236,2)</f>
        <v>0</v>
      </c>
      <c r="R236" s="178">
        <f>ROUND(J236*H236,2)</f>
        <v>0</v>
      </c>
      <c r="S236" s="73"/>
      <c r="T236" s="179">
        <f>S236*H236</f>
        <v>0</v>
      </c>
      <c r="U236" s="179">
        <v>0</v>
      </c>
      <c r="V236" s="179">
        <f>U236*H236</f>
        <v>0</v>
      </c>
      <c r="W236" s="179">
        <v>0</v>
      </c>
      <c r="X236" s="180">
        <f>W236*H236</f>
        <v>0</v>
      </c>
      <c r="Y236" s="34"/>
      <c r="Z236" s="34"/>
      <c r="AA236" s="34"/>
      <c r="AB236" s="34"/>
      <c r="AC236" s="34"/>
      <c r="AD236" s="34"/>
      <c r="AE236" s="34"/>
      <c r="AR236" s="181" t="s">
        <v>220</v>
      </c>
      <c r="AT236" s="181" t="s">
        <v>135</v>
      </c>
      <c r="AU236" s="181" t="s">
        <v>86</v>
      </c>
      <c r="AY236" s="15" t="s">
        <v>131</v>
      </c>
      <c r="BE236" s="182">
        <f>IF(O236="základní",K236,0)</f>
        <v>0</v>
      </c>
      <c r="BF236" s="182">
        <f>IF(O236="snížená",K236,0)</f>
        <v>0</v>
      </c>
      <c r="BG236" s="182">
        <f>IF(O236="zákl. přenesená",K236,0)</f>
        <v>0</v>
      </c>
      <c r="BH236" s="182">
        <f>IF(O236="sníž. přenesená",K236,0)</f>
        <v>0</v>
      </c>
      <c r="BI236" s="182">
        <f>IF(O236="nulová",K236,0)</f>
        <v>0</v>
      </c>
      <c r="BJ236" s="15" t="s">
        <v>84</v>
      </c>
      <c r="BK236" s="182">
        <f>ROUND(P236*H236,2)</f>
        <v>0</v>
      </c>
      <c r="BL236" s="15" t="s">
        <v>220</v>
      </c>
      <c r="BM236" s="181" t="s">
        <v>357</v>
      </c>
    </row>
    <row r="237" s="2" customFormat="1">
      <c r="A237" s="34"/>
      <c r="B237" s="35"/>
      <c r="C237" s="34"/>
      <c r="D237" s="183" t="s">
        <v>141</v>
      </c>
      <c r="E237" s="34"/>
      <c r="F237" s="184" t="s">
        <v>356</v>
      </c>
      <c r="G237" s="34"/>
      <c r="H237" s="34"/>
      <c r="I237" s="185"/>
      <c r="J237" s="185"/>
      <c r="K237" s="34"/>
      <c r="L237" s="34"/>
      <c r="M237" s="35"/>
      <c r="N237" s="186"/>
      <c r="O237" s="187"/>
      <c r="P237" s="73"/>
      <c r="Q237" s="73"/>
      <c r="R237" s="73"/>
      <c r="S237" s="73"/>
      <c r="T237" s="73"/>
      <c r="U237" s="73"/>
      <c r="V237" s="73"/>
      <c r="W237" s="73"/>
      <c r="X237" s="74"/>
      <c r="Y237" s="34"/>
      <c r="Z237" s="34"/>
      <c r="AA237" s="34"/>
      <c r="AB237" s="34"/>
      <c r="AC237" s="34"/>
      <c r="AD237" s="34"/>
      <c r="AE237" s="34"/>
      <c r="AT237" s="15" t="s">
        <v>141</v>
      </c>
      <c r="AU237" s="15" t="s">
        <v>86</v>
      </c>
    </row>
    <row r="238" s="2" customFormat="1">
      <c r="A238" s="34"/>
      <c r="B238" s="35"/>
      <c r="C238" s="34"/>
      <c r="D238" s="188" t="s">
        <v>143</v>
      </c>
      <c r="E238" s="34"/>
      <c r="F238" s="189" t="s">
        <v>358</v>
      </c>
      <c r="G238" s="34"/>
      <c r="H238" s="34"/>
      <c r="I238" s="185"/>
      <c r="J238" s="185"/>
      <c r="K238" s="34"/>
      <c r="L238" s="34"/>
      <c r="M238" s="35"/>
      <c r="N238" s="186"/>
      <c r="O238" s="187"/>
      <c r="P238" s="73"/>
      <c r="Q238" s="73"/>
      <c r="R238" s="73"/>
      <c r="S238" s="73"/>
      <c r="T238" s="73"/>
      <c r="U238" s="73"/>
      <c r="V238" s="73"/>
      <c r="W238" s="73"/>
      <c r="X238" s="74"/>
      <c r="Y238" s="34"/>
      <c r="Z238" s="34"/>
      <c r="AA238" s="34"/>
      <c r="AB238" s="34"/>
      <c r="AC238" s="34"/>
      <c r="AD238" s="34"/>
      <c r="AE238" s="34"/>
      <c r="AT238" s="15" t="s">
        <v>143</v>
      </c>
      <c r="AU238" s="15" t="s">
        <v>86</v>
      </c>
    </row>
    <row r="239" s="2" customFormat="1" ht="33" customHeight="1">
      <c r="A239" s="34"/>
      <c r="B239" s="167"/>
      <c r="C239" s="191" t="s">
        <v>220</v>
      </c>
      <c r="D239" s="191" t="s">
        <v>225</v>
      </c>
      <c r="E239" s="192" t="s">
        <v>359</v>
      </c>
      <c r="F239" s="193" t="s">
        <v>360</v>
      </c>
      <c r="G239" s="194" t="s">
        <v>219</v>
      </c>
      <c r="H239" s="195">
        <v>9</v>
      </c>
      <c r="I239" s="196"/>
      <c r="J239" s="197"/>
      <c r="K239" s="198">
        <f>ROUND(P239*H239,2)</f>
        <v>0</v>
      </c>
      <c r="L239" s="197"/>
      <c r="M239" s="199"/>
      <c r="N239" s="200" t="s">
        <v>1</v>
      </c>
      <c r="O239" s="177" t="s">
        <v>39</v>
      </c>
      <c r="P239" s="178">
        <f>I239+J239</f>
        <v>0</v>
      </c>
      <c r="Q239" s="178">
        <f>ROUND(I239*H239,2)</f>
        <v>0</v>
      </c>
      <c r="R239" s="178">
        <f>ROUND(J239*H239,2)</f>
        <v>0</v>
      </c>
      <c r="S239" s="73"/>
      <c r="T239" s="179">
        <f>S239*H239</f>
        <v>0</v>
      </c>
      <c r="U239" s="179">
        <v>0.00068999999999999997</v>
      </c>
      <c r="V239" s="179">
        <f>U239*H239</f>
        <v>0.0062099999999999994</v>
      </c>
      <c r="W239" s="179">
        <v>0</v>
      </c>
      <c r="X239" s="180">
        <f>W239*H239</f>
        <v>0</v>
      </c>
      <c r="Y239" s="34"/>
      <c r="Z239" s="34"/>
      <c r="AA239" s="34"/>
      <c r="AB239" s="34"/>
      <c r="AC239" s="34"/>
      <c r="AD239" s="34"/>
      <c r="AE239" s="34"/>
      <c r="AR239" s="181" t="s">
        <v>228</v>
      </c>
      <c r="AT239" s="181" t="s">
        <v>225</v>
      </c>
      <c r="AU239" s="181" t="s">
        <v>86</v>
      </c>
      <c r="AY239" s="15" t="s">
        <v>131</v>
      </c>
      <c r="BE239" s="182">
        <f>IF(O239="základní",K239,0)</f>
        <v>0</v>
      </c>
      <c r="BF239" s="182">
        <f>IF(O239="snížená",K239,0)</f>
        <v>0</v>
      </c>
      <c r="BG239" s="182">
        <f>IF(O239="zákl. přenesená",K239,0)</f>
        <v>0</v>
      </c>
      <c r="BH239" s="182">
        <f>IF(O239="sníž. přenesená",K239,0)</f>
        <v>0</v>
      </c>
      <c r="BI239" s="182">
        <f>IF(O239="nulová",K239,0)</f>
        <v>0</v>
      </c>
      <c r="BJ239" s="15" t="s">
        <v>84</v>
      </c>
      <c r="BK239" s="182">
        <f>ROUND(P239*H239,2)</f>
        <v>0</v>
      </c>
      <c r="BL239" s="15" t="s">
        <v>220</v>
      </c>
      <c r="BM239" s="181" t="s">
        <v>361</v>
      </c>
    </row>
    <row r="240" s="2" customFormat="1">
      <c r="A240" s="34"/>
      <c r="B240" s="35"/>
      <c r="C240" s="34"/>
      <c r="D240" s="183" t="s">
        <v>141</v>
      </c>
      <c r="E240" s="34"/>
      <c r="F240" s="184" t="s">
        <v>360</v>
      </c>
      <c r="G240" s="34"/>
      <c r="H240" s="34"/>
      <c r="I240" s="185"/>
      <c r="J240" s="185"/>
      <c r="K240" s="34"/>
      <c r="L240" s="34"/>
      <c r="M240" s="35"/>
      <c r="N240" s="186"/>
      <c r="O240" s="187"/>
      <c r="P240" s="73"/>
      <c r="Q240" s="73"/>
      <c r="R240" s="73"/>
      <c r="S240" s="73"/>
      <c r="T240" s="73"/>
      <c r="U240" s="73"/>
      <c r="V240" s="73"/>
      <c r="W240" s="73"/>
      <c r="X240" s="74"/>
      <c r="Y240" s="34"/>
      <c r="Z240" s="34"/>
      <c r="AA240" s="34"/>
      <c r="AB240" s="34"/>
      <c r="AC240" s="34"/>
      <c r="AD240" s="34"/>
      <c r="AE240" s="34"/>
      <c r="AT240" s="15" t="s">
        <v>141</v>
      </c>
      <c r="AU240" s="15" t="s">
        <v>86</v>
      </c>
    </row>
    <row r="241" s="2" customFormat="1" ht="24.15" customHeight="1">
      <c r="A241" s="34"/>
      <c r="B241" s="167"/>
      <c r="C241" s="191" t="s">
        <v>362</v>
      </c>
      <c r="D241" s="191" t="s">
        <v>225</v>
      </c>
      <c r="E241" s="192" t="s">
        <v>363</v>
      </c>
      <c r="F241" s="193" t="s">
        <v>364</v>
      </c>
      <c r="G241" s="194" t="s">
        <v>219</v>
      </c>
      <c r="H241" s="195">
        <v>8</v>
      </c>
      <c r="I241" s="196"/>
      <c r="J241" s="197"/>
      <c r="K241" s="198">
        <f>ROUND(P241*H241,2)</f>
        <v>0</v>
      </c>
      <c r="L241" s="197"/>
      <c r="M241" s="199"/>
      <c r="N241" s="200" t="s">
        <v>1</v>
      </c>
      <c r="O241" s="177" t="s">
        <v>39</v>
      </c>
      <c r="P241" s="178">
        <f>I241+J241</f>
        <v>0</v>
      </c>
      <c r="Q241" s="178">
        <f>ROUND(I241*H241,2)</f>
        <v>0</v>
      </c>
      <c r="R241" s="178">
        <f>ROUND(J241*H241,2)</f>
        <v>0</v>
      </c>
      <c r="S241" s="73"/>
      <c r="T241" s="179">
        <f>S241*H241</f>
        <v>0</v>
      </c>
      <c r="U241" s="179">
        <v>0.00025999999999999998</v>
      </c>
      <c r="V241" s="179">
        <f>U241*H241</f>
        <v>0.0020799999999999998</v>
      </c>
      <c r="W241" s="179">
        <v>0</v>
      </c>
      <c r="X241" s="180">
        <f>W241*H241</f>
        <v>0</v>
      </c>
      <c r="Y241" s="34"/>
      <c r="Z241" s="34"/>
      <c r="AA241" s="34"/>
      <c r="AB241" s="34"/>
      <c r="AC241" s="34"/>
      <c r="AD241" s="34"/>
      <c r="AE241" s="34"/>
      <c r="AR241" s="181" t="s">
        <v>228</v>
      </c>
      <c r="AT241" s="181" t="s">
        <v>225</v>
      </c>
      <c r="AU241" s="181" t="s">
        <v>86</v>
      </c>
      <c r="AY241" s="15" t="s">
        <v>131</v>
      </c>
      <c r="BE241" s="182">
        <f>IF(O241="základní",K241,0)</f>
        <v>0</v>
      </c>
      <c r="BF241" s="182">
        <f>IF(O241="snížená",K241,0)</f>
        <v>0</v>
      </c>
      <c r="BG241" s="182">
        <f>IF(O241="zákl. přenesená",K241,0)</f>
        <v>0</v>
      </c>
      <c r="BH241" s="182">
        <f>IF(O241="sníž. přenesená",K241,0)</f>
        <v>0</v>
      </c>
      <c r="BI241" s="182">
        <f>IF(O241="nulová",K241,0)</f>
        <v>0</v>
      </c>
      <c r="BJ241" s="15" t="s">
        <v>84</v>
      </c>
      <c r="BK241" s="182">
        <f>ROUND(P241*H241,2)</f>
        <v>0</v>
      </c>
      <c r="BL241" s="15" t="s">
        <v>220</v>
      </c>
      <c r="BM241" s="181" t="s">
        <v>365</v>
      </c>
    </row>
    <row r="242" s="2" customFormat="1">
      <c r="A242" s="34"/>
      <c r="B242" s="35"/>
      <c r="C242" s="34"/>
      <c r="D242" s="183" t="s">
        <v>141</v>
      </c>
      <c r="E242" s="34"/>
      <c r="F242" s="184" t="s">
        <v>364</v>
      </c>
      <c r="G242" s="34"/>
      <c r="H242" s="34"/>
      <c r="I242" s="185"/>
      <c r="J242" s="185"/>
      <c r="K242" s="34"/>
      <c r="L242" s="34"/>
      <c r="M242" s="35"/>
      <c r="N242" s="186"/>
      <c r="O242" s="187"/>
      <c r="P242" s="73"/>
      <c r="Q242" s="73"/>
      <c r="R242" s="73"/>
      <c r="S242" s="73"/>
      <c r="T242" s="73"/>
      <c r="U242" s="73"/>
      <c r="V242" s="73"/>
      <c r="W242" s="73"/>
      <c r="X242" s="74"/>
      <c r="Y242" s="34"/>
      <c r="Z242" s="34"/>
      <c r="AA242" s="34"/>
      <c r="AB242" s="34"/>
      <c r="AC242" s="34"/>
      <c r="AD242" s="34"/>
      <c r="AE242" s="34"/>
      <c r="AT242" s="15" t="s">
        <v>141</v>
      </c>
      <c r="AU242" s="15" t="s">
        <v>86</v>
      </c>
    </row>
    <row r="243" s="2" customFormat="1" ht="16.5" customHeight="1">
      <c r="A243" s="34"/>
      <c r="B243" s="167"/>
      <c r="C243" s="191" t="s">
        <v>366</v>
      </c>
      <c r="D243" s="191" t="s">
        <v>225</v>
      </c>
      <c r="E243" s="192" t="s">
        <v>367</v>
      </c>
      <c r="F243" s="193" t="s">
        <v>368</v>
      </c>
      <c r="G243" s="194" t="s">
        <v>138</v>
      </c>
      <c r="H243" s="195">
        <v>1</v>
      </c>
      <c r="I243" s="196"/>
      <c r="J243" s="197"/>
      <c r="K243" s="198">
        <f>ROUND(P243*H243,2)</f>
        <v>0</v>
      </c>
      <c r="L243" s="197"/>
      <c r="M243" s="199"/>
      <c r="N243" s="200" t="s">
        <v>1</v>
      </c>
      <c r="O243" s="177" t="s">
        <v>39</v>
      </c>
      <c r="P243" s="178">
        <f>I243+J243</f>
        <v>0</v>
      </c>
      <c r="Q243" s="178">
        <f>ROUND(I243*H243,2)</f>
        <v>0</v>
      </c>
      <c r="R243" s="178">
        <f>ROUND(J243*H243,2)</f>
        <v>0</v>
      </c>
      <c r="S243" s="73"/>
      <c r="T243" s="179">
        <f>S243*H243</f>
        <v>0</v>
      </c>
      <c r="U243" s="179">
        <v>0</v>
      </c>
      <c r="V243" s="179">
        <f>U243*H243</f>
        <v>0</v>
      </c>
      <c r="W243" s="179">
        <v>0</v>
      </c>
      <c r="X243" s="180">
        <f>W243*H243</f>
        <v>0</v>
      </c>
      <c r="Y243" s="34"/>
      <c r="Z243" s="34"/>
      <c r="AA243" s="34"/>
      <c r="AB243" s="34"/>
      <c r="AC243" s="34"/>
      <c r="AD243" s="34"/>
      <c r="AE243" s="34"/>
      <c r="AR243" s="181" t="s">
        <v>216</v>
      </c>
      <c r="AT243" s="181" t="s">
        <v>225</v>
      </c>
      <c r="AU243" s="181" t="s">
        <v>86</v>
      </c>
      <c r="AY243" s="15" t="s">
        <v>131</v>
      </c>
      <c r="BE243" s="182">
        <f>IF(O243="základní",K243,0)</f>
        <v>0</v>
      </c>
      <c r="BF243" s="182">
        <f>IF(O243="snížená",K243,0)</f>
        <v>0</v>
      </c>
      <c r="BG243" s="182">
        <f>IF(O243="zákl. přenesená",K243,0)</f>
        <v>0</v>
      </c>
      <c r="BH243" s="182">
        <f>IF(O243="sníž. přenesená",K243,0)</f>
        <v>0</v>
      </c>
      <c r="BI243" s="182">
        <f>IF(O243="nulová",K243,0)</f>
        <v>0</v>
      </c>
      <c r="BJ243" s="15" t="s">
        <v>84</v>
      </c>
      <c r="BK243" s="182">
        <f>ROUND(P243*H243,2)</f>
        <v>0</v>
      </c>
      <c r="BL243" s="15" t="s">
        <v>244</v>
      </c>
      <c r="BM243" s="181" t="s">
        <v>369</v>
      </c>
    </row>
    <row r="244" s="2" customFormat="1">
      <c r="A244" s="34"/>
      <c r="B244" s="35"/>
      <c r="C244" s="34"/>
      <c r="D244" s="183" t="s">
        <v>141</v>
      </c>
      <c r="E244" s="34"/>
      <c r="F244" s="184" t="s">
        <v>368</v>
      </c>
      <c r="G244" s="34"/>
      <c r="H244" s="34"/>
      <c r="I244" s="185"/>
      <c r="J244" s="185"/>
      <c r="K244" s="34"/>
      <c r="L244" s="34"/>
      <c r="M244" s="35"/>
      <c r="N244" s="186"/>
      <c r="O244" s="187"/>
      <c r="P244" s="73"/>
      <c r="Q244" s="73"/>
      <c r="R244" s="73"/>
      <c r="S244" s="73"/>
      <c r="T244" s="73"/>
      <c r="U244" s="73"/>
      <c r="V244" s="73"/>
      <c r="W244" s="73"/>
      <c r="X244" s="74"/>
      <c r="Y244" s="34"/>
      <c r="Z244" s="34"/>
      <c r="AA244" s="34"/>
      <c r="AB244" s="34"/>
      <c r="AC244" s="34"/>
      <c r="AD244" s="34"/>
      <c r="AE244" s="34"/>
      <c r="AT244" s="15" t="s">
        <v>141</v>
      </c>
      <c r="AU244" s="15" t="s">
        <v>86</v>
      </c>
    </row>
    <row r="245" s="2" customFormat="1" ht="16.5" customHeight="1">
      <c r="A245" s="34"/>
      <c r="B245" s="167"/>
      <c r="C245" s="191" t="s">
        <v>370</v>
      </c>
      <c r="D245" s="191" t="s">
        <v>225</v>
      </c>
      <c r="E245" s="192" t="s">
        <v>371</v>
      </c>
      <c r="F245" s="193" t="s">
        <v>372</v>
      </c>
      <c r="G245" s="194" t="s">
        <v>373</v>
      </c>
      <c r="H245" s="195">
        <v>1</v>
      </c>
      <c r="I245" s="196"/>
      <c r="J245" s="197"/>
      <c r="K245" s="198">
        <f>ROUND(P245*H245,2)</f>
        <v>0</v>
      </c>
      <c r="L245" s="197"/>
      <c r="M245" s="199"/>
      <c r="N245" s="200" t="s">
        <v>1</v>
      </c>
      <c r="O245" s="177" t="s">
        <v>39</v>
      </c>
      <c r="P245" s="178">
        <f>I245+J245</f>
        <v>0</v>
      </c>
      <c r="Q245" s="178">
        <f>ROUND(I245*H245,2)</f>
        <v>0</v>
      </c>
      <c r="R245" s="178">
        <f>ROUND(J245*H245,2)</f>
        <v>0</v>
      </c>
      <c r="S245" s="73"/>
      <c r="T245" s="179">
        <f>S245*H245</f>
        <v>0</v>
      </c>
      <c r="U245" s="179">
        <v>0.00107</v>
      </c>
      <c r="V245" s="179">
        <f>U245*H245</f>
        <v>0.00107</v>
      </c>
      <c r="W245" s="179">
        <v>0</v>
      </c>
      <c r="X245" s="180">
        <f>W245*H245</f>
        <v>0</v>
      </c>
      <c r="Y245" s="34"/>
      <c r="Z245" s="34"/>
      <c r="AA245" s="34"/>
      <c r="AB245" s="34"/>
      <c r="AC245" s="34"/>
      <c r="AD245" s="34"/>
      <c r="AE245" s="34"/>
      <c r="AR245" s="181" t="s">
        <v>216</v>
      </c>
      <c r="AT245" s="181" t="s">
        <v>225</v>
      </c>
      <c r="AU245" s="181" t="s">
        <v>86</v>
      </c>
      <c r="AY245" s="15" t="s">
        <v>131</v>
      </c>
      <c r="BE245" s="182">
        <f>IF(O245="základní",K245,0)</f>
        <v>0</v>
      </c>
      <c r="BF245" s="182">
        <f>IF(O245="snížená",K245,0)</f>
        <v>0</v>
      </c>
      <c r="BG245" s="182">
        <f>IF(O245="zákl. přenesená",K245,0)</f>
        <v>0</v>
      </c>
      <c r="BH245" s="182">
        <f>IF(O245="sníž. přenesená",K245,0)</f>
        <v>0</v>
      </c>
      <c r="BI245" s="182">
        <f>IF(O245="nulová",K245,0)</f>
        <v>0</v>
      </c>
      <c r="BJ245" s="15" t="s">
        <v>84</v>
      </c>
      <c r="BK245" s="182">
        <f>ROUND(P245*H245,2)</f>
        <v>0</v>
      </c>
      <c r="BL245" s="15" t="s">
        <v>244</v>
      </c>
      <c r="BM245" s="181" t="s">
        <v>374</v>
      </c>
    </row>
    <row r="246" s="2" customFormat="1">
      <c r="A246" s="34"/>
      <c r="B246" s="35"/>
      <c r="C246" s="34"/>
      <c r="D246" s="183" t="s">
        <v>141</v>
      </c>
      <c r="E246" s="34"/>
      <c r="F246" s="184" t="s">
        <v>372</v>
      </c>
      <c r="G246" s="34"/>
      <c r="H246" s="34"/>
      <c r="I246" s="185"/>
      <c r="J246" s="185"/>
      <c r="K246" s="34"/>
      <c r="L246" s="34"/>
      <c r="M246" s="35"/>
      <c r="N246" s="186"/>
      <c r="O246" s="187"/>
      <c r="P246" s="73"/>
      <c r="Q246" s="73"/>
      <c r="R246" s="73"/>
      <c r="S246" s="73"/>
      <c r="T246" s="73"/>
      <c r="U246" s="73"/>
      <c r="V246" s="73"/>
      <c r="W246" s="73"/>
      <c r="X246" s="74"/>
      <c r="Y246" s="34"/>
      <c r="Z246" s="34"/>
      <c r="AA246" s="34"/>
      <c r="AB246" s="34"/>
      <c r="AC246" s="34"/>
      <c r="AD246" s="34"/>
      <c r="AE246" s="34"/>
      <c r="AT246" s="15" t="s">
        <v>141</v>
      </c>
      <c r="AU246" s="15" t="s">
        <v>86</v>
      </c>
    </row>
    <row r="247" s="2" customFormat="1">
      <c r="A247" s="34"/>
      <c r="B247" s="35"/>
      <c r="C247" s="34"/>
      <c r="D247" s="183" t="s">
        <v>152</v>
      </c>
      <c r="E247" s="34"/>
      <c r="F247" s="190" t="s">
        <v>375</v>
      </c>
      <c r="G247" s="34"/>
      <c r="H247" s="34"/>
      <c r="I247" s="185"/>
      <c r="J247" s="185"/>
      <c r="K247" s="34"/>
      <c r="L247" s="34"/>
      <c r="M247" s="35"/>
      <c r="N247" s="186"/>
      <c r="O247" s="187"/>
      <c r="P247" s="73"/>
      <c r="Q247" s="73"/>
      <c r="R247" s="73"/>
      <c r="S247" s="73"/>
      <c r="T247" s="73"/>
      <c r="U247" s="73"/>
      <c r="V247" s="73"/>
      <c r="W247" s="73"/>
      <c r="X247" s="74"/>
      <c r="Y247" s="34"/>
      <c r="Z247" s="34"/>
      <c r="AA247" s="34"/>
      <c r="AB247" s="34"/>
      <c r="AC247" s="34"/>
      <c r="AD247" s="34"/>
      <c r="AE247" s="34"/>
      <c r="AT247" s="15" t="s">
        <v>152</v>
      </c>
      <c r="AU247" s="15" t="s">
        <v>86</v>
      </c>
    </row>
    <row r="248" s="2" customFormat="1" ht="24.15" customHeight="1">
      <c r="A248" s="34"/>
      <c r="B248" s="167"/>
      <c r="C248" s="168" t="s">
        <v>376</v>
      </c>
      <c r="D248" s="168" t="s">
        <v>135</v>
      </c>
      <c r="E248" s="169" t="s">
        <v>377</v>
      </c>
      <c r="F248" s="170" t="s">
        <v>378</v>
      </c>
      <c r="G248" s="171" t="s">
        <v>138</v>
      </c>
      <c r="H248" s="172">
        <v>16</v>
      </c>
      <c r="I248" s="173"/>
      <c r="J248" s="173"/>
      <c r="K248" s="174">
        <f>ROUND(P248*H248,2)</f>
        <v>0</v>
      </c>
      <c r="L248" s="175"/>
      <c r="M248" s="35"/>
      <c r="N248" s="176" t="s">
        <v>1</v>
      </c>
      <c r="O248" s="177" t="s">
        <v>39</v>
      </c>
      <c r="P248" s="178">
        <f>I248+J248</f>
        <v>0</v>
      </c>
      <c r="Q248" s="178">
        <f>ROUND(I248*H248,2)</f>
        <v>0</v>
      </c>
      <c r="R248" s="178">
        <f>ROUND(J248*H248,2)</f>
        <v>0</v>
      </c>
      <c r="S248" s="73"/>
      <c r="T248" s="179">
        <f>S248*H248</f>
        <v>0</v>
      </c>
      <c r="U248" s="179">
        <v>0</v>
      </c>
      <c r="V248" s="179">
        <f>U248*H248</f>
        <v>0</v>
      </c>
      <c r="W248" s="179">
        <v>0</v>
      </c>
      <c r="X248" s="180">
        <f>W248*H248</f>
        <v>0</v>
      </c>
      <c r="Y248" s="34"/>
      <c r="Z248" s="34"/>
      <c r="AA248" s="34"/>
      <c r="AB248" s="34"/>
      <c r="AC248" s="34"/>
      <c r="AD248" s="34"/>
      <c r="AE248" s="34"/>
      <c r="AR248" s="181" t="s">
        <v>220</v>
      </c>
      <c r="AT248" s="181" t="s">
        <v>135</v>
      </c>
      <c r="AU248" s="181" t="s">
        <v>86</v>
      </c>
      <c r="AY248" s="15" t="s">
        <v>131</v>
      </c>
      <c r="BE248" s="182">
        <f>IF(O248="základní",K248,0)</f>
        <v>0</v>
      </c>
      <c r="BF248" s="182">
        <f>IF(O248="snížená",K248,0)</f>
        <v>0</v>
      </c>
      <c r="BG248" s="182">
        <f>IF(O248="zákl. přenesená",K248,0)</f>
        <v>0</v>
      </c>
      <c r="BH248" s="182">
        <f>IF(O248="sníž. přenesená",K248,0)</f>
        <v>0</v>
      </c>
      <c r="BI248" s="182">
        <f>IF(O248="nulová",K248,0)</f>
        <v>0</v>
      </c>
      <c r="BJ248" s="15" t="s">
        <v>84</v>
      </c>
      <c r="BK248" s="182">
        <f>ROUND(P248*H248,2)</f>
        <v>0</v>
      </c>
      <c r="BL248" s="15" t="s">
        <v>220</v>
      </c>
      <c r="BM248" s="181" t="s">
        <v>379</v>
      </c>
    </row>
    <row r="249" s="2" customFormat="1">
      <c r="A249" s="34"/>
      <c r="B249" s="35"/>
      <c r="C249" s="34"/>
      <c r="D249" s="183" t="s">
        <v>141</v>
      </c>
      <c r="E249" s="34"/>
      <c r="F249" s="184" t="s">
        <v>380</v>
      </c>
      <c r="G249" s="34"/>
      <c r="H249" s="34"/>
      <c r="I249" s="185"/>
      <c r="J249" s="185"/>
      <c r="K249" s="34"/>
      <c r="L249" s="34"/>
      <c r="M249" s="35"/>
      <c r="N249" s="186"/>
      <c r="O249" s="187"/>
      <c r="P249" s="73"/>
      <c r="Q249" s="73"/>
      <c r="R249" s="73"/>
      <c r="S249" s="73"/>
      <c r="T249" s="73"/>
      <c r="U249" s="73"/>
      <c r="V249" s="73"/>
      <c r="W249" s="73"/>
      <c r="X249" s="74"/>
      <c r="Y249" s="34"/>
      <c r="Z249" s="34"/>
      <c r="AA249" s="34"/>
      <c r="AB249" s="34"/>
      <c r="AC249" s="34"/>
      <c r="AD249" s="34"/>
      <c r="AE249" s="34"/>
      <c r="AT249" s="15" t="s">
        <v>141</v>
      </c>
      <c r="AU249" s="15" t="s">
        <v>86</v>
      </c>
    </row>
    <row r="250" s="2" customFormat="1">
      <c r="A250" s="34"/>
      <c r="B250" s="35"/>
      <c r="C250" s="34"/>
      <c r="D250" s="188" t="s">
        <v>143</v>
      </c>
      <c r="E250" s="34"/>
      <c r="F250" s="189" t="s">
        <v>381</v>
      </c>
      <c r="G250" s="34"/>
      <c r="H250" s="34"/>
      <c r="I250" s="185"/>
      <c r="J250" s="185"/>
      <c r="K250" s="34"/>
      <c r="L250" s="34"/>
      <c r="M250" s="35"/>
      <c r="N250" s="186"/>
      <c r="O250" s="187"/>
      <c r="P250" s="73"/>
      <c r="Q250" s="73"/>
      <c r="R250" s="73"/>
      <c r="S250" s="73"/>
      <c r="T250" s="73"/>
      <c r="U250" s="73"/>
      <c r="V250" s="73"/>
      <c r="W250" s="73"/>
      <c r="X250" s="74"/>
      <c r="Y250" s="34"/>
      <c r="Z250" s="34"/>
      <c r="AA250" s="34"/>
      <c r="AB250" s="34"/>
      <c r="AC250" s="34"/>
      <c r="AD250" s="34"/>
      <c r="AE250" s="34"/>
      <c r="AT250" s="15" t="s">
        <v>143</v>
      </c>
      <c r="AU250" s="15" t="s">
        <v>86</v>
      </c>
    </row>
    <row r="251" s="2" customFormat="1" ht="24.15" customHeight="1">
      <c r="A251" s="34"/>
      <c r="B251" s="167"/>
      <c r="C251" s="168" t="s">
        <v>382</v>
      </c>
      <c r="D251" s="168" t="s">
        <v>135</v>
      </c>
      <c r="E251" s="169" t="s">
        <v>383</v>
      </c>
      <c r="F251" s="170" t="s">
        <v>384</v>
      </c>
      <c r="G251" s="171" t="s">
        <v>138</v>
      </c>
      <c r="H251" s="172">
        <v>3</v>
      </c>
      <c r="I251" s="173"/>
      <c r="J251" s="173"/>
      <c r="K251" s="174">
        <f>ROUND(P251*H251,2)</f>
        <v>0</v>
      </c>
      <c r="L251" s="175"/>
      <c r="M251" s="35"/>
      <c r="N251" s="176" t="s">
        <v>1</v>
      </c>
      <c r="O251" s="177" t="s">
        <v>39</v>
      </c>
      <c r="P251" s="178">
        <f>I251+J251</f>
        <v>0</v>
      </c>
      <c r="Q251" s="178">
        <f>ROUND(I251*H251,2)</f>
        <v>0</v>
      </c>
      <c r="R251" s="178">
        <f>ROUND(J251*H251,2)</f>
        <v>0</v>
      </c>
      <c r="S251" s="73"/>
      <c r="T251" s="179">
        <f>S251*H251</f>
        <v>0</v>
      </c>
      <c r="U251" s="179">
        <v>0</v>
      </c>
      <c r="V251" s="179">
        <f>U251*H251</f>
        <v>0</v>
      </c>
      <c r="W251" s="179">
        <v>0</v>
      </c>
      <c r="X251" s="180">
        <f>W251*H251</f>
        <v>0</v>
      </c>
      <c r="Y251" s="34"/>
      <c r="Z251" s="34"/>
      <c r="AA251" s="34"/>
      <c r="AB251" s="34"/>
      <c r="AC251" s="34"/>
      <c r="AD251" s="34"/>
      <c r="AE251" s="34"/>
      <c r="AR251" s="181" t="s">
        <v>220</v>
      </c>
      <c r="AT251" s="181" t="s">
        <v>135</v>
      </c>
      <c r="AU251" s="181" t="s">
        <v>86</v>
      </c>
      <c r="AY251" s="15" t="s">
        <v>131</v>
      </c>
      <c r="BE251" s="182">
        <f>IF(O251="základní",K251,0)</f>
        <v>0</v>
      </c>
      <c r="BF251" s="182">
        <f>IF(O251="snížená",K251,0)</f>
        <v>0</v>
      </c>
      <c r="BG251" s="182">
        <f>IF(O251="zákl. přenesená",K251,0)</f>
        <v>0</v>
      </c>
      <c r="BH251" s="182">
        <f>IF(O251="sníž. přenesená",K251,0)</f>
        <v>0</v>
      </c>
      <c r="BI251" s="182">
        <f>IF(O251="nulová",K251,0)</f>
        <v>0</v>
      </c>
      <c r="BJ251" s="15" t="s">
        <v>84</v>
      </c>
      <c r="BK251" s="182">
        <f>ROUND(P251*H251,2)</f>
        <v>0</v>
      </c>
      <c r="BL251" s="15" t="s">
        <v>220</v>
      </c>
      <c r="BM251" s="181" t="s">
        <v>385</v>
      </c>
    </row>
    <row r="252" s="2" customFormat="1">
      <c r="A252" s="34"/>
      <c r="B252" s="35"/>
      <c r="C252" s="34"/>
      <c r="D252" s="183" t="s">
        <v>141</v>
      </c>
      <c r="E252" s="34"/>
      <c r="F252" s="184" t="s">
        <v>386</v>
      </c>
      <c r="G252" s="34"/>
      <c r="H252" s="34"/>
      <c r="I252" s="185"/>
      <c r="J252" s="185"/>
      <c r="K252" s="34"/>
      <c r="L252" s="34"/>
      <c r="M252" s="35"/>
      <c r="N252" s="186"/>
      <c r="O252" s="187"/>
      <c r="P252" s="73"/>
      <c r="Q252" s="73"/>
      <c r="R252" s="73"/>
      <c r="S252" s="73"/>
      <c r="T252" s="73"/>
      <c r="U252" s="73"/>
      <c r="V252" s="73"/>
      <c r="W252" s="73"/>
      <c r="X252" s="74"/>
      <c r="Y252" s="34"/>
      <c r="Z252" s="34"/>
      <c r="AA252" s="34"/>
      <c r="AB252" s="34"/>
      <c r="AC252" s="34"/>
      <c r="AD252" s="34"/>
      <c r="AE252" s="34"/>
      <c r="AT252" s="15" t="s">
        <v>141</v>
      </c>
      <c r="AU252" s="15" t="s">
        <v>86</v>
      </c>
    </row>
    <row r="253" s="2" customFormat="1">
      <c r="A253" s="34"/>
      <c r="B253" s="35"/>
      <c r="C253" s="34"/>
      <c r="D253" s="188" t="s">
        <v>143</v>
      </c>
      <c r="E253" s="34"/>
      <c r="F253" s="189" t="s">
        <v>387</v>
      </c>
      <c r="G253" s="34"/>
      <c r="H253" s="34"/>
      <c r="I253" s="185"/>
      <c r="J253" s="185"/>
      <c r="K253" s="34"/>
      <c r="L253" s="34"/>
      <c r="M253" s="35"/>
      <c r="N253" s="186"/>
      <c r="O253" s="187"/>
      <c r="P253" s="73"/>
      <c r="Q253" s="73"/>
      <c r="R253" s="73"/>
      <c r="S253" s="73"/>
      <c r="T253" s="73"/>
      <c r="U253" s="73"/>
      <c r="V253" s="73"/>
      <c r="W253" s="73"/>
      <c r="X253" s="74"/>
      <c r="Y253" s="34"/>
      <c r="Z253" s="34"/>
      <c r="AA253" s="34"/>
      <c r="AB253" s="34"/>
      <c r="AC253" s="34"/>
      <c r="AD253" s="34"/>
      <c r="AE253" s="34"/>
      <c r="AT253" s="15" t="s">
        <v>143</v>
      </c>
      <c r="AU253" s="15" t="s">
        <v>86</v>
      </c>
    </row>
    <row r="254" s="2" customFormat="1" ht="24.15" customHeight="1">
      <c r="A254" s="34"/>
      <c r="B254" s="167"/>
      <c r="C254" s="191" t="s">
        <v>388</v>
      </c>
      <c r="D254" s="191" t="s">
        <v>225</v>
      </c>
      <c r="E254" s="192" t="s">
        <v>389</v>
      </c>
      <c r="F254" s="193" t="s">
        <v>390</v>
      </c>
      <c r="G254" s="194" t="s">
        <v>219</v>
      </c>
      <c r="H254" s="195">
        <v>0.29999999999999999</v>
      </c>
      <c r="I254" s="196"/>
      <c r="J254" s="197"/>
      <c r="K254" s="198">
        <f>ROUND(P254*H254,2)</f>
        <v>0</v>
      </c>
      <c r="L254" s="197"/>
      <c r="M254" s="199"/>
      <c r="N254" s="200" t="s">
        <v>1</v>
      </c>
      <c r="O254" s="177" t="s">
        <v>39</v>
      </c>
      <c r="P254" s="178">
        <f>I254+J254</f>
        <v>0</v>
      </c>
      <c r="Q254" s="178">
        <f>ROUND(I254*H254,2)</f>
        <v>0</v>
      </c>
      <c r="R254" s="178">
        <f>ROUND(J254*H254,2)</f>
        <v>0</v>
      </c>
      <c r="S254" s="73"/>
      <c r="T254" s="179">
        <f>S254*H254</f>
        <v>0</v>
      </c>
      <c r="U254" s="179">
        <v>9.0000000000000006E-05</v>
      </c>
      <c r="V254" s="179">
        <f>U254*H254</f>
        <v>2.7000000000000002E-05</v>
      </c>
      <c r="W254" s="179">
        <v>0</v>
      </c>
      <c r="X254" s="180">
        <f>W254*H254</f>
        <v>0</v>
      </c>
      <c r="Y254" s="34"/>
      <c r="Z254" s="34"/>
      <c r="AA254" s="34"/>
      <c r="AB254" s="34"/>
      <c r="AC254" s="34"/>
      <c r="AD254" s="34"/>
      <c r="AE254" s="34"/>
      <c r="AR254" s="181" t="s">
        <v>228</v>
      </c>
      <c r="AT254" s="181" t="s">
        <v>225</v>
      </c>
      <c r="AU254" s="181" t="s">
        <v>86</v>
      </c>
      <c r="AY254" s="15" t="s">
        <v>131</v>
      </c>
      <c r="BE254" s="182">
        <f>IF(O254="základní",K254,0)</f>
        <v>0</v>
      </c>
      <c r="BF254" s="182">
        <f>IF(O254="snížená",K254,0)</f>
        <v>0</v>
      </c>
      <c r="BG254" s="182">
        <f>IF(O254="zákl. přenesená",K254,0)</f>
        <v>0</v>
      </c>
      <c r="BH254" s="182">
        <f>IF(O254="sníž. přenesená",K254,0)</f>
        <v>0</v>
      </c>
      <c r="BI254" s="182">
        <f>IF(O254="nulová",K254,0)</f>
        <v>0</v>
      </c>
      <c r="BJ254" s="15" t="s">
        <v>84</v>
      </c>
      <c r="BK254" s="182">
        <f>ROUND(P254*H254,2)</f>
        <v>0</v>
      </c>
      <c r="BL254" s="15" t="s">
        <v>220</v>
      </c>
      <c r="BM254" s="181" t="s">
        <v>391</v>
      </c>
    </row>
    <row r="255" s="2" customFormat="1">
      <c r="A255" s="34"/>
      <c r="B255" s="35"/>
      <c r="C255" s="34"/>
      <c r="D255" s="183" t="s">
        <v>141</v>
      </c>
      <c r="E255" s="34"/>
      <c r="F255" s="184" t="s">
        <v>390</v>
      </c>
      <c r="G255" s="34"/>
      <c r="H255" s="34"/>
      <c r="I255" s="185"/>
      <c r="J255" s="185"/>
      <c r="K255" s="34"/>
      <c r="L255" s="34"/>
      <c r="M255" s="35"/>
      <c r="N255" s="186"/>
      <c r="O255" s="187"/>
      <c r="P255" s="73"/>
      <c r="Q255" s="73"/>
      <c r="R255" s="73"/>
      <c r="S255" s="73"/>
      <c r="T255" s="73"/>
      <c r="U255" s="73"/>
      <c r="V255" s="73"/>
      <c r="W255" s="73"/>
      <c r="X255" s="74"/>
      <c r="Y255" s="34"/>
      <c r="Z255" s="34"/>
      <c r="AA255" s="34"/>
      <c r="AB255" s="34"/>
      <c r="AC255" s="34"/>
      <c r="AD255" s="34"/>
      <c r="AE255" s="34"/>
      <c r="AT255" s="15" t="s">
        <v>141</v>
      </c>
      <c r="AU255" s="15" t="s">
        <v>86</v>
      </c>
    </row>
    <row r="256" s="2" customFormat="1" ht="24.15" customHeight="1">
      <c r="A256" s="34"/>
      <c r="B256" s="167"/>
      <c r="C256" s="168" t="s">
        <v>392</v>
      </c>
      <c r="D256" s="168" t="s">
        <v>135</v>
      </c>
      <c r="E256" s="169" t="s">
        <v>393</v>
      </c>
      <c r="F256" s="170" t="s">
        <v>394</v>
      </c>
      <c r="G256" s="171" t="s">
        <v>138</v>
      </c>
      <c r="H256" s="172">
        <v>2</v>
      </c>
      <c r="I256" s="173"/>
      <c r="J256" s="173"/>
      <c r="K256" s="174">
        <f>ROUND(P256*H256,2)</f>
        <v>0</v>
      </c>
      <c r="L256" s="175"/>
      <c r="M256" s="35"/>
      <c r="N256" s="176" t="s">
        <v>1</v>
      </c>
      <c r="O256" s="177" t="s">
        <v>39</v>
      </c>
      <c r="P256" s="178">
        <f>I256+J256</f>
        <v>0</v>
      </c>
      <c r="Q256" s="178">
        <f>ROUND(I256*H256,2)</f>
        <v>0</v>
      </c>
      <c r="R256" s="178">
        <f>ROUND(J256*H256,2)</f>
        <v>0</v>
      </c>
      <c r="S256" s="73"/>
      <c r="T256" s="179">
        <f>S256*H256</f>
        <v>0</v>
      </c>
      <c r="U256" s="179">
        <v>0</v>
      </c>
      <c r="V256" s="179">
        <f>U256*H256</f>
        <v>0</v>
      </c>
      <c r="W256" s="179">
        <v>0</v>
      </c>
      <c r="X256" s="180">
        <f>W256*H256</f>
        <v>0</v>
      </c>
      <c r="Y256" s="34"/>
      <c r="Z256" s="34"/>
      <c r="AA256" s="34"/>
      <c r="AB256" s="34"/>
      <c r="AC256" s="34"/>
      <c r="AD256" s="34"/>
      <c r="AE256" s="34"/>
      <c r="AR256" s="181" t="s">
        <v>220</v>
      </c>
      <c r="AT256" s="181" t="s">
        <v>135</v>
      </c>
      <c r="AU256" s="181" t="s">
        <v>86</v>
      </c>
      <c r="AY256" s="15" t="s">
        <v>131</v>
      </c>
      <c r="BE256" s="182">
        <f>IF(O256="základní",K256,0)</f>
        <v>0</v>
      </c>
      <c r="BF256" s="182">
        <f>IF(O256="snížená",K256,0)</f>
        <v>0</v>
      </c>
      <c r="BG256" s="182">
        <f>IF(O256="zákl. přenesená",K256,0)</f>
        <v>0</v>
      </c>
      <c r="BH256" s="182">
        <f>IF(O256="sníž. přenesená",K256,0)</f>
        <v>0</v>
      </c>
      <c r="BI256" s="182">
        <f>IF(O256="nulová",K256,0)</f>
        <v>0</v>
      </c>
      <c r="BJ256" s="15" t="s">
        <v>84</v>
      </c>
      <c r="BK256" s="182">
        <f>ROUND(P256*H256,2)</f>
        <v>0</v>
      </c>
      <c r="BL256" s="15" t="s">
        <v>220</v>
      </c>
      <c r="BM256" s="181" t="s">
        <v>395</v>
      </c>
    </row>
    <row r="257" s="2" customFormat="1">
      <c r="A257" s="34"/>
      <c r="B257" s="35"/>
      <c r="C257" s="34"/>
      <c r="D257" s="183" t="s">
        <v>141</v>
      </c>
      <c r="E257" s="34"/>
      <c r="F257" s="184" t="s">
        <v>396</v>
      </c>
      <c r="G257" s="34"/>
      <c r="H257" s="34"/>
      <c r="I257" s="185"/>
      <c r="J257" s="185"/>
      <c r="K257" s="34"/>
      <c r="L257" s="34"/>
      <c r="M257" s="35"/>
      <c r="N257" s="186"/>
      <c r="O257" s="187"/>
      <c r="P257" s="73"/>
      <c r="Q257" s="73"/>
      <c r="R257" s="73"/>
      <c r="S257" s="73"/>
      <c r="T257" s="73"/>
      <c r="U257" s="73"/>
      <c r="V257" s="73"/>
      <c r="W257" s="73"/>
      <c r="X257" s="74"/>
      <c r="Y257" s="34"/>
      <c r="Z257" s="34"/>
      <c r="AA257" s="34"/>
      <c r="AB257" s="34"/>
      <c r="AC257" s="34"/>
      <c r="AD257" s="34"/>
      <c r="AE257" s="34"/>
      <c r="AT257" s="15" t="s">
        <v>141</v>
      </c>
      <c r="AU257" s="15" t="s">
        <v>86</v>
      </c>
    </row>
    <row r="258" s="2" customFormat="1">
      <c r="A258" s="34"/>
      <c r="B258" s="35"/>
      <c r="C258" s="34"/>
      <c r="D258" s="188" t="s">
        <v>143</v>
      </c>
      <c r="E258" s="34"/>
      <c r="F258" s="189" t="s">
        <v>397</v>
      </c>
      <c r="G258" s="34"/>
      <c r="H258" s="34"/>
      <c r="I258" s="185"/>
      <c r="J258" s="185"/>
      <c r="K258" s="34"/>
      <c r="L258" s="34"/>
      <c r="M258" s="35"/>
      <c r="N258" s="186"/>
      <c r="O258" s="187"/>
      <c r="P258" s="73"/>
      <c r="Q258" s="73"/>
      <c r="R258" s="73"/>
      <c r="S258" s="73"/>
      <c r="T258" s="73"/>
      <c r="U258" s="73"/>
      <c r="V258" s="73"/>
      <c r="W258" s="73"/>
      <c r="X258" s="74"/>
      <c r="Y258" s="34"/>
      <c r="Z258" s="34"/>
      <c r="AA258" s="34"/>
      <c r="AB258" s="34"/>
      <c r="AC258" s="34"/>
      <c r="AD258" s="34"/>
      <c r="AE258" s="34"/>
      <c r="AT258" s="15" t="s">
        <v>143</v>
      </c>
      <c r="AU258" s="15" t="s">
        <v>86</v>
      </c>
    </row>
    <row r="259" s="2" customFormat="1" ht="24.15" customHeight="1">
      <c r="A259" s="34"/>
      <c r="B259" s="167"/>
      <c r="C259" s="191" t="s">
        <v>398</v>
      </c>
      <c r="D259" s="191" t="s">
        <v>225</v>
      </c>
      <c r="E259" s="192" t="s">
        <v>399</v>
      </c>
      <c r="F259" s="193" t="s">
        <v>400</v>
      </c>
      <c r="G259" s="194" t="s">
        <v>219</v>
      </c>
      <c r="H259" s="195">
        <v>0.20000000000000001</v>
      </c>
      <c r="I259" s="196"/>
      <c r="J259" s="197"/>
      <c r="K259" s="198">
        <f>ROUND(P259*H259,2)</f>
        <v>0</v>
      </c>
      <c r="L259" s="197"/>
      <c r="M259" s="199"/>
      <c r="N259" s="200" t="s">
        <v>1</v>
      </c>
      <c r="O259" s="177" t="s">
        <v>39</v>
      </c>
      <c r="P259" s="178">
        <f>I259+J259</f>
        <v>0</v>
      </c>
      <c r="Q259" s="178">
        <f>ROUND(I259*H259,2)</f>
        <v>0</v>
      </c>
      <c r="R259" s="178">
        <f>ROUND(J259*H259,2)</f>
        <v>0</v>
      </c>
      <c r="S259" s="73"/>
      <c r="T259" s="179">
        <f>S259*H259</f>
        <v>0</v>
      </c>
      <c r="U259" s="179">
        <v>0.00011</v>
      </c>
      <c r="V259" s="179">
        <f>U259*H259</f>
        <v>2.2000000000000003E-05</v>
      </c>
      <c r="W259" s="179">
        <v>0</v>
      </c>
      <c r="X259" s="180">
        <f>W259*H259</f>
        <v>0</v>
      </c>
      <c r="Y259" s="34"/>
      <c r="Z259" s="34"/>
      <c r="AA259" s="34"/>
      <c r="AB259" s="34"/>
      <c r="AC259" s="34"/>
      <c r="AD259" s="34"/>
      <c r="AE259" s="34"/>
      <c r="AR259" s="181" t="s">
        <v>228</v>
      </c>
      <c r="AT259" s="181" t="s">
        <v>225</v>
      </c>
      <c r="AU259" s="181" t="s">
        <v>86</v>
      </c>
      <c r="AY259" s="15" t="s">
        <v>131</v>
      </c>
      <c r="BE259" s="182">
        <f>IF(O259="základní",K259,0)</f>
        <v>0</v>
      </c>
      <c r="BF259" s="182">
        <f>IF(O259="snížená",K259,0)</f>
        <v>0</v>
      </c>
      <c r="BG259" s="182">
        <f>IF(O259="zákl. přenesená",K259,0)</f>
        <v>0</v>
      </c>
      <c r="BH259" s="182">
        <f>IF(O259="sníž. přenesená",K259,0)</f>
        <v>0</v>
      </c>
      <c r="BI259" s="182">
        <f>IF(O259="nulová",K259,0)</f>
        <v>0</v>
      </c>
      <c r="BJ259" s="15" t="s">
        <v>84</v>
      </c>
      <c r="BK259" s="182">
        <f>ROUND(P259*H259,2)</f>
        <v>0</v>
      </c>
      <c r="BL259" s="15" t="s">
        <v>220</v>
      </c>
      <c r="BM259" s="181" t="s">
        <v>401</v>
      </c>
    </row>
    <row r="260" s="2" customFormat="1">
      <c r="A260" s="34"/>
      <c r="B260" s="35"/>
      <c r="C260" s="34"/>
      <c r="D260" s="183" t="s">
        <v>141</v>
      </c>
      <c r="E260" s="34"/>
      <c r="F260" s="184" t="s">
        <v>400</v>
      </c>
      <c r="G260" s="34"/>
      <c r="H260" s="34"/>
      <c r="I260" s="185"/>
      <c r="J260" s="185"/>
      <c r="K260" s="34"/>
      <c r="L260" s="34"/>
      <c r="M260" s="35"/>
      <c r="N260" s="186"/>
      <c r="O260" s="187"/>
      <c r="P260" s="73"/>
      <c r="Q260" s="73"/>
      <c r="R260" s="73"/>
      <c r="S260" s="73"/>
      <c r="T260" s="73"/>
      <c r="U260" s="73"/>
      <c r="V260" s="73"/>
      <c r="W260" s="73"/>
      <c r="X260" s="74"/>
      <c r="Y260" s="34"/>
      <c r="Z260" s="34"/>
      <c r="AA260" s="34"/>
      <c r="AB260" s="34"/>
      <c r="AC260" s="34"/>
      <c r="AD260" s="34"/>
      <c r="AE260" s="34"/>
      <c r="AT260" s="15" t="s">
        <v>141</v>
      </c>
      <c r="AU260" s="15" t="s">
        <v>86</v>
      </c>
    </row>
    <row r="261" s="2" customFormat="1" ht="24.15" customHeight="1">
      <c r="A261" s="34"/>
      <c r="B261" s="167"/>
      <c r="C261" s="168" t="s">
        <v>402</v>
      </c>
      <c r="D261" s="168" t="s">
        <v>135</v>
      </c>
      <c r="E261" s="169" t="s">
        <v>403</v>
      </c>
      <c r="F261" s="170" t="s">
        <v>404</v>
      </c>
      <c r="G261" s="171" t="s">
        <v>138</v>
      </c>
      <c r="H261" s="172">
        <v>1</v>
      </c>
      <c r="I261" s="173"/>
      <c r="J261" s="173"/>
      <c r="K261" s="174">
        <f>ROUND(P261*H261,2)</f>
        <v>0</v>
      </c>
      <c r="L261" s="175"/>
      <c r="M261" s="35"/>
      <c r="N261" s="176" t="s">
        <v>1</v>
      </c>
      <c r="O261" s="177" t="s">
        <v>39</v>
      </c>
      <c r="P261" s="178">
        <f>I261+J261</f>
        <v>0</v>
      </c>
      <c r="Q261" s="178">
        <f>ROUND(I261*H261,2)</f>
        <v>0</v>
      </c>
      <c r="R261" s="178">
        <f>ROUND(J261*H261,2)</f>
        <v>0</v>
      </c>
      <c r="S261" s="73"/>
      <c r="T261" s="179">
        <f>S261*H261</f>
        <v>0</v>
      </c>
      <c r="U261" s="179">
        <v>0.57010000000000005</v>
      </c>
      <c r="V261" s="179">
        <f>U261*H261</f>
        <v>0.57010000000000005</v>
      </c>
      <c r="W261" s="179">
        <v>0</v>
      </c>
      <c r="X261" s="180">
        <f>W261*H261</f>
        <v>0</v>
      </c>
      <c r="Y261" s="34"/>
      <c r="Z261" s="34"/>
      <c r="AA261" s="34"/>
      <c r="AB261" s="34"/>
      <c r="AC261" s="34"/>
      <c r="AD261" s="34"/>
      <c r="AE261" s="34"/>
      <c r="AR261" s="181" t="s">
        <v>220</v>
      </c>
      <c r="AT261" s="181" t="s">
        <v>135</v>
      </c>
      <c r="AU261" s="181" t="s">
        <v>86</v>
      </c>
      <c r="AY261" s="15" t="s">
        <v>131</v>
      </c>
      <c r="BE261" s="182">
        <f>IF(O261="základní",K261,0)</f>
        <v>0</v>
      </c>
      <c r="BF261" s="182">
        <f>IF(O261="snížená",K261,0)</f>
        <v>0</v>
      </c>
      <c r="BG261" s="182">
        <f>IF(O261="zákl. přenesená",K261,0)</f>
        <v>0</v>
      </c>
      <c r="BH261" s="182">
        <f>IF(O261="sníž. přenesená",K261,0)</f>
        <v>0</v>
      </c>
      <c r="BI261" s="182">
        <f>IF(O261="nulová",K261,0)</f>
        <v>0</v>
      </c>
      <c r="BJ261" s="15" t="s">
        <v>84</v>
      </c>
      <c r="BK261" s="182">
        <f>ROUND(P261*H261,2)</f>
        <v>0</v>
      </c>
      <c r="BL261" s="15" t="s">
        <v>220</v>
      </c>
      <c r="BM261" s="181" t="s">
        <v>405</v>
      </c>
    </row>
    <row r="262" s="2" customFormat="1">
      <c r="A262" s="34"/>
      <c r="B262" s="35"/>
      <c r="C262" s="34"/>
      <c r="D262" s="183" t="s">
        <v>141</v>
      </c>
      <c r="E262" s="34"/>
      <c r="F262" s="184" t="s">
        <v>406</v>
      </c>
      <c r="G262" s="34"/>
      <c r="H262" s="34"/>
      <c r="I262" s="185"/>
      <c r="J262" s="185"/>
      <c r="K262" s="34"/>
      <c r="L262" s="34"/>
      <c r="M262" s="35"/>
      <c r="N262" s="186"/>
      <c r="O262" s="187"/>
      <c r="P262" s="73"/>
      <c r="Q262" s="73"/>
      <c r="R262" s="73"/>
      <c r="S262" s="73"/>
      <c r="T262" s="73"/>
      <c r="U262" s="73"/>
      <c r="V262" s="73"/>
      <c r="W262" s="73"/>
      <c r="X262" s="74"/>
      <c r="Y262" s="34"/>
      <c r="Z262" s="34"/>
      <c r="AA262" s="34"/>
      <c r="AB262" s="34"/>
      <c r="AC262" s="34"/>
      <c r="AD262" s="34"/>
      <c r="AE262" s="34"/>
      <c r="AT262" s="15" t="s">
        <v>141</v>
      </c>
      <c r="AU262" s="15" t="s">
        <v>86</v>
      </c>
    </row>
    <row r="263" s="2" customFormat="1">
      <c r="A263" s="34"/>
      <c r="B263" s="35"/>
      <c r="C263" s="34"/>
      <c r="D263" s="188" t="s">
        <v>143</v>
      </c>
      <c r="E263" s="34"/>
      <c r="F263" s="189" t="s">
        <v>407</v>
      </c>
      <c r="G263" s="34"/>
      <c r="H263" s="34"/>
      <c r="I263" s="185"/>
      <c r="J263" s="185"/>
      <c r="K263" s="34"/>
      <c r="L263" s="34"/>
      <c r="M263" s="35"/>
      <c r="N263" s="186"/>
      <c r="O263" s="187"/>
      <c r="P263" s="73"/>
      <c r="Q263" s="73"/>
      <c r="R263" s="73"/>
      <c r="S263" s="73"/>
      <c r="T263" s="73"/>
      <c r="U263" s="73"/>
      <c r="V263" s="73"/>
      <c r="W263" s="73"/>
      <c r="X263" s="74"/>
      <c r="Y263" s="34"/>
      <c r="Z263" s="34"/>
      <c r="AA263" s="34"/>
      <c r="AB263" s="34"/>
      <c r="AC263" s="34"/>
      <c r="AD263" s="34"/>
      <c r="AE263" s="34"/>
      <c r="AT263" s="15" t="s">
        <v>143</v>
      </c>
      <c r="AU263" s="15" t="s">
        <v>86</v>
      </c>
    </row>
    <row r="264" s="2" customFormat="1" ht="16.5" customHeight="1">
      <c r="A264" s="34"/>
      <c r="B264" s="167"/>
      <c r="C264" s="191" t="s">
        <v>408</v>
      </c>
      <c r="D264" s="191" t="s">
        <v>225</v>
      </c>
      <c r="E264" s="192" t="s">
        <v>409</v>
      </c>
      <c r="F264" s="193" t="s">
        <v>410</v>
      </c>
      <c r="G264" s="194" t="s">
        <v>138</v>
      </c>
      <c r="H264" s="195">
        <v>1</v>
      </c>
      <c r="I264" s="196"/>
      <c r="J264" s="197"/>
      <c r="K264" s="198">
        <f>ROUND(P264*H264,2)</f>
        <v>0</v>
      </c>
      <c r="L264" s="197"/>
      <c r="M264" s="199"/>
      <c r="N264" s="200" t="s">
        <v>1</v>
      </c>
      <c r="O264" s="177" t="s">
        <v>39</v>
      </c>
      <c r="P264" s="178">
        <f>I264+J264</f>
        <v>0</v>
      </c>
      <c r="Q264" s="178">
        <f>ROUND(I264*H264,2)</f>
        <v>0</v>
      </c>
      <c r="R264" s="178">
        <f>ROUND(J264*H264,2)</f>
        <v>0</v>
      </c>
      <c r="S264" s="73"/>
      <c r="T264" s="179">
        <f>S264*H264</f>
        <v>0</v>
      </c>
      <c r="U264" s="179">
        <v>0</v>
      </c>
      <c r="V264" s="179">
        <f>U264*H264</f>
        <v>0</v>
      </c>
      <c r="W264" s="179">
        <v>0</v>
      </c>
      <c r="X264" s="180">
        <f>W264*H264</f>
        <v>0</v>
      </c>
      <c r="Y264" s="34"/>
      <c r="Z264" s="34"/>
      <c r="AA264" s="34"/>
      <c r="AB264" s="34"/>
      <c r="AC264" s="34"/>
      <c r="AD264" s="34"/>
      <c r="AE264" s="34"/>
      <c r="AR264" s="181" t="s">
        <v>411</v>
      </c>
      <c r="AT264" s="181" t="s">
        <v>225</v>
      </c>
      <c r="AU264" s="181" t="s">
        <v>86</v>
      </c>
      <c r="AY264" s="15" t="s">
        <v>131</v>
      </c>
      <c r="BE264" s="182">
        <f>IF(O264="základní",K264,0)</f>
        <v>0</v>
      </c>
      <c r="BF264" s="182">
        <f>IF(O264="snížená",K264,0)</f>
        <v>0</v>
      </c>
      <c r="BG264" s="182">
        <f>IF(O264="zákl. přenesená",K264,0)</f>
        <v>0</v>
      </c>
      <c r="BH264" s="182">
        <f>IF(O264="sníž. přenesená",K264,0)</f>
        <v>0</v>
      </c>
      <c r="BI264" s="182">
        <f>IF(O264="nulová",K264,0)</f>
        <v>0</v>
      </c>
      <c r="BJ264" s="15" t="s">
        <v>84</v>
      </c>
      <c r="BK264" s="182">
        <f>ROUND(P264*H264,2)</f>
        <v>0</v>
      </c>
      <c r="BL264" s="15" t="s">
        <v>139</v>
      </c>
      <c r="BM264" s="181" t="s">
        <v>412</v>
      </c>
    </row>
    <row r="265" s="2" customFormat="1">
      <c r="A265" s="34"/>
      <c r="B265" s="35"/>
      <c r="C265" s="34"/>
      <c r="D265" s="183" t="s">
        <v>141</v>
      </c>
      <c r="E265" s="34"/>
      <c r="F265" s="184" t="s">
        <v>410</v>
      </c>
      <c r="G265" s="34"/>
      <c r="H265" s="34"/>
      <c r="I265" s="185"/>
      <c r="J265" s="185"/>
      <c r="K265" s="34"/>
      <c r="L265" s="34"/>
      <c r="M265" s="35"/>
      <c r="N265" s="186"/>
      <c r="O265" s="187"/>
      <c r="P265" s="73"/>
      <c r="Q265" s="73"/>
      <c r="R265" s="73"/>
      <c r="S265" s="73"/>
      <c r="T265" s="73"/>
      <c r="U265" s="73"/>
      <c r="V265" s="73"/>
      <c r="W265" s="73"/>
      <c r="X265" s="74"/>
      <c r="Y265" s="34"/>
      <c r="Z265" s="34"/>
      <c r="AA265" s="34"/>
      <c r="AB265" s="34"/>
      <c r="AC265" s="34"/>
      <c r="AD265" s="34"/>
      <c r="AE265" s="34"/>
      <c r="AT265" s="15" t="s">
        <v>141</v>
      </c>
      <c r="AU265" s="15" t="s">
        <v>86</v>
      </c>
    </row>
    <row r="266" s="2" customFormat="1" ht="24.15" customHeight="1">
      <c r="A266" s="34"/>
      <c r="B266" s="167"/>
      <c r="C266" s="168" t="s">
        <v>413</v>
      </c>
      <c r="D266" s="168" t="s">
        <v>135</v>
      </c>
      <c r="E266" s="169" t="s">
        <v>414</v>
      </c>
      <c r="F266" s="170" t="s">
        <v>415</v>
      </c>
      <c r="G266" s="171" t="s">
        <v>138</v>
      </c>
      <c r="H266" s="172">
        <v>1</v>
      </c>
      <c r="I266" s="173"/>
      <c r="J266" s="173"/>
      <c r="K266" s="174">
        <f>ROUND(P266*H266,2)</f>
        <v>0</v>
      </c>
      <c r="L266" s="175"/>
      <c r="M266" s="35"/>
      <c r="N266" s="176" t="s">
        <v>1</v>
      </c>
      <c r="O266" s="177" t="s">
        <v>39</v>
      </c>
      <c r="P266" s="178">
        <f>I266+J266</f>
        <v>0</v>
      </c>
      <c r="Q266" s="178">
        <f>ROUND(I266*H266,2)</f>
        <v>0</v>
      </c>
      <c r="R266" s="178">
        <f>ROUND(J266*H266,2)</f>
        <v>0</v>
      </c>
      <c r="S266" s="73"/>
      <c r="T266" s="179">
        <f>S266*H266</f>
        <v>0</v>
      </c>
      <c r="U266" s="179">
        <v>2.2001499999999998</v>
      </c>
      <c r="V266" s="179">
        <f>U266*H266</f>
        <v>2.2001499999999998</v>
      </c>
      <c r="W266" s="179">
        <v>0</v>
      </c>
      <c r="X266" s="180">
        <f>W266*H266</f>
        <v>0</v>
      </c>
      <c r="Y266" s="34"/>
      <c r="Z266" s="34"/>
      <c r="AA266" s="34"/>
      <c r="AB266" s="34"/>
      <c r="AC266" s="34"/>
      <c r="AD266" s="34"/>
      <c r="AE266" s="34"/>
      <c r="AR266" s="181" t="s">
        <v>220</v>
      </c>
      <c r="AT266" s="181" t="s">
        <v>135</v>
      </c>
      <c r="AU266" s="181" t="s">
        <v>86</v>
      </c>
      <c r="AY266" s="15" t="s">
        <v>131</v>
      </c>
      <c r="BE266" s="182">
        <f>IF(O266="základní",K266,0)</f>
        <v>0</v>
      </c>
      <c r="BF266" s="182">
        <f>IF(O266="snížená",K266,0)</f>
        <v>0</v>
      </c>
      <c r="BG266" s="182">
        <f>IF(O266="zákl. přenesená",K266,0)</f>
        <v>0</v>
      </c>
      <c r="BH266" s="182">
        <f>IF(O266="sníž. přenesená",K266,0)</f>
        <v>0</v>
      </c>
      <c r="BI266" s="182">
        <f>IF(O266="nulová",K266,0)</f>
        <v>0</v>
      </c>
      <c r="BJ266" s="15" t="s">
        <v>84</v>
      </c>
      <c r="BK266" s="182">
        <f>ROUND(P266*H266,2)</f>
        <v>0</v>
      </c>
      <c r="BL266" s="15" t="s">
        <v>220</v>
      </c>
      <c r="BM266" s="181" t="s">
        <v>416</v>
      </c>
    </row>
    <row r="267" s="2" customFormat="1">
      <c r="A267" s="34"/>
      <c r="B267" s="35"/>
      <c r="C267" s="34"/>
      <c r="D267" s="183" t="s">
        <v>141</v>
      </c>
      <c r="E267" s="34"/>
      <c r="F267" s="184" t="s">
        <v>417</v>
      </c>
      <c r="G267" s="34"/>
      <c r="H267" s="34"/>
      <c r="I267" s="185"/>
      <c r="J267" s="185"/>
      <c r="K267" s="34"/>
      <c r="L267" s="34"/>
      <c r="M267" s="35"/>
      <c r="N267" s="186"/>
      <c r="O267" s="187"/>
      <c r="P267" s="73"/>
      <c r="Q267" s="73"/>
      <c r="R267" s="73"/>
      <c r="S267" s="73"/>
      <c r="T267" s="73"/>
      <c r="U267" s="73"/>
      <c r="V267" s="73"/>
      <c r="W267" s="73"/>
      <c r="X267" s="74"/>
      <c r="Y267" s="34"/>
      <c r="Z267" s="34"/>
      <c r="AA267" s="34"/>
      <c r="AB267" s="34"/>
      <c r="AC267" s="34"/>
      <c r="AD267" s="34"/>
      <c r="AE267" s="34"/>
      <c r="AT267" s="15" t="s">
        <v>141</v>
      </c>
      <c r="AU267" s="15" t="s">
        <v>86</v>
      </c>
    </row>
    <row r="268" s="2" customFormat="1">
      <c r="A268" s="34"/>
      <c r="B268" s="35"/>
      <c r="C268" s="34"/>
      <c r="D268" s="188" t="s">
        <v>143</v>
      </c>
      <c r="E268" s="34"/>
      <c r="F268" s="189" t="s">
        <v>418</v>
      </c>
      <c r="G268" s="34"/>
      <c r="H268" s="34"/>
      <c r="I268" s="185"/>
      <c r="J268" s="185"/>
      <c r="K268" s="34"/>
      <c r="L268" s="34"/>
      <c r="M268" s="35"/>
      <c r="N268" s="186"/>
      <c r="O268" s="187"/>
      <c r="P268" s="73"/>
      <c r="Q268" s="73"/>
      <c r="R268" s="73"/>
      <c r="S268" s="73"/>
      <c r="T268" s="73"/>
      <c r="U268" s="73"/>
      <c r="V268" s="73"/>
      <c r="W268" s="73"/>
      <c r="X268" s="74"/>
      <c r="Y268" s="34"/>
      <c r="Z268" s="34"/>
      <c r="AA268" s="34"/>
      <c r="AB268" s="34"/>
      <c r="AC268" s="34"/>
      <c r="AD268" s="34"/>
      <c r="AE268" s="34"/>
      <c r="AT268" s="15" t="s">
        <v>143</v>
      </c>
      <c r="AU268" s="15" t="s">
        <v>86</v>
      </c>
    </row>
    <row r="269" s="2" customFormat="1" ht="16.5" customHeight="1">
      <c r="A269" s="34"/>
      <c r="B269" s="167"/>
      <c r="C269" s="168" t="s">
        <v>419</v>
      </c>
      <c r="D269" s="168" t="s">
        <v>135</v>
      </c>
      <c r="E269" s="169" t="s">
        <v>420</v>
      </c>
      <c r="F269" s="170" t="s">
        <v>421</v>
      </c>
      <c r="G269" s="171" t="s">
        <v>138</v>
      </c>
      <c r="H269" s="172">
        <v>1</v>
      </c>
      <c r="I269" s="173"/>
      <c r="J269" s="173"/>
      <c r="K269" s="174">
        <f>ROUND(P269*H269,2)</f>
        <v>0</v>
      </c>
      <c r="L269" s="175"/>
      <c r="M269" s="35"/>
      <c r="N269" s="176" t="s">
        <v>1</v>
      </c>
      <c r="O269" s="177" t="s">
        <v>39</v>
      </c>
      <c r="P269" s="178">
        <f>I269+J269</f>
        <v>0</v>
      </c>
      <c r="Q269" s="178">
        <f>ROUND(I269*H269,2)</f>
        <v>0</v>
      </c>
      <c r="R269" s="178">
        <f>ROUND(J269*H269,2)</f>
        <v>0</v>
      </c>
      <c r="S269" s="73"/>
      <c r="T269" s="179">
        <f>S269*H269</f>
        <v>0</v>
      </c>
      <c r="U269" s="179">
        <v>0</v>
      </c>
      <c r="V269" s="179">
        <f>U269*H269</f>
        <v>0</v>
      </c>
      <c r="W269" s="179">
        <v>0</v>
      </c>
      <c r="X269" s="180">
        <f>W269*H269</f>
        <v>0</v>
      </c>
      <c r="Y269" s="34"/>
      <c r="Z269" s="34"/>
      <c r="AA269" s="34"/>
      <c r="AB269" s="34"/>
      <c r="AC269" s="34"/>
      <c r="AD269" s="34"/>
      <c r="AE269" s="34"/>
      <c r="AR269" s="181" t="s">
        <v>220</v>
      </c>
      <c r="AT269" s="181" t="s">
        <v>135</v>
      </c>
      <c r="AU269" s="181" t="s">
        <v>86</v>
      </c>
      <c r="AY269" s="15" t="s">
        <v>131</v>
      </c>
      <c r="BE269" s="182">
        <f>IF(O269="základní",K269,0)</f>
        <v>0</v>
      </c>
      <c r="BF269" s="182">
        <f>IF(O269="snížená",K269,0)</f>
        <v>0</v>
      </c>
      <c r="BG269" s="182">
        <f>IF(O269="zákl. přenesená",K269,0)</f>
        <v>0</v>
      </c>
      <c r="BH269" s="182">
        <f>IF(O269="sníž. přenesená",K269,0)</f>
        <v>0</v>
      </c>
      <c r="BI269" s="182">
        <f>IF(O269="nulová",K269,0)</f>
        <v>0</v>
      </c>
      <c r="BJ269" s="15" t="s">
        <v>84</v>
      </c>
      <c r="BK269" s="182">
        <f>ROUND(P269*H269,2)</f>
        <v>0</v>
      </c>
      <c r="BL269" s="15" t="s">
        <v>220</v>
      </c>
      <c r="BM269" s="181" t="s">
        <v>422</v>
      </c>
    </row>
    <row r="270" s="2" customFormat="1">
      <c r="A270" s="34"/>
      <c r="B270" s="35"/>
      <c r="C270" s="34"/>
      <c r="D270" s="183" t="s">
        <v>141</v>
      </c>
      <c r="E270" s="34"/>
      <c r="F270" s="184" t="s">
        <v>423</v>
      </c>
      <c r="G270" s="34"/>
      <c r="H270" s="34"/>
      <c r="I270" s="185"/>
      <c r="J270" s="185"/>
      <c r="K270" s="34"/>
      <c r="L270" s="34"/>
      <c r="M270" s="35"/>
      <c r="N270" s="186"/>
      <c r="O270" s="187"/>
      <c r="P270" s="73"/>
      <c r="Q270" s="73"/>
      <c r="R270" s="73"/>
      <c r="S270" s="73"/>
      <c r="T270" s="73"/>
      <c r="U270" s="73"/>
      <c r="V270" s="73"/>
      <c r="W270" s="73"/>
      <c r="X270" s="74"/>
      <c r="Y270" s="34"/>
      <c r="Z270" s="34"/>
      <c r="AA270" s="34"/>
      <c r="AB270" s="34"/>
      <c r="AC270" s="34"/>
      <c r="AD270" s="34"/>
      <c r="AE270" s="34"/>
      <c r="AT270" s="15" t="s">
        <v>141</v>
      </c>
      <c r="AU270" s="15" t="s">
        <v>86</v>
      </c>
    </row>
    <row r="271" s="2" customFormat="1">
      <c r="A271" s="34"/>
      <c r="B271" s="35"/>
      <c r="C271" s="34"/>
      <c r="D271" s="188" t="s">
        <v>143</v>
      </c>
      <c r="E271" s="34"/>
      <c r="F271" s="189" t="s">
        <v>424</v>
      </c>
      <c r="G271" s="34"/>
      <c r="H271" s="34"/>
      <c r="I271" s="185"/>
      <c r="J271" s="185"/>
      <c r="K271" s="34"/>
      <c r="L271" s="34"/>
      <c r="M271" s="35"/>
      <c r="N271" s="186"/>
      <c r="O271" s="187"/>
      <c r="P271" s="73"/>
      <c r="Q271" s="73"/>
      <c r="R271" s="73"/>
      <c r="S271" s="73"/>
      <c r="T271" s="73"/>
      <c r="U271" s="73"/>
      <c r="V271" s="73"/>
      <c r="W271" s="73"/>
      <c r="X271" s="74"/>
      <c r="Y271" s="34"/>
      <c r="Z271" s="34"/>
      <c r="AA271" s="34"/>
      <c r="AB271" s="34"/>
      <c r="AC271" s="34"/>
      <c r="AD271" s="34"/>
      <c r="AE271" s="34"/>
      <c r="AT271" s="15" t="s">
        <v>143</v>
      </c>
      <c r="AU271" s="15" t="s">
        <v>86</v>
      </c>
    </row>
    <row r="272" s="2" customFormat="1" ht="24.15" customHeight="1">
      <c r="A272" s="34"/>
      <c r="B272" s="167"/>
      <c r="C272" s="168" t="s">
        <v>9</v>
      </c>
      <c r="D272" s="168" t="s">
        <v>135</v>
      </c>
      <c r="E272" s="169" t="s">
        <v>425</v>
      </c>
      <c r="F272" s="170" t="s">
        <v>426</v>
      </c>
      <c r="G272" s="171" t="s">
        <v>138</v>
      </c>
      <c r="H272" s="172">
        <v>3</v>
      </c>
      <c r="I272" s="173"/>
      <c r="J272" s="173"/>
      <c r="K272" s="174">
        <f>ROUND(P272*H272,2)</f>
        <v>0</v>
      </c>
      <c r="L272" s="175"/>
      <c r="M272" s="35"/>
      <c r="N272" s="176" t="s">
        <v>1</v>
      </c>
      <c r="O272" s="177" t="s">
        <v>39</v>
      </c>
      <c r="P272" s="178">
        <f>I272+J272</f>
        <v>0</v>
      </c>
      <c r="Q272" s="178">
        <f>ROUND(I272*H272,2)</f>
        <v>0</v>
      </c>
      <c r="R272" s="178">
        <f>ROUND(J272*H272,2)</f>
        <v>0</v>
      </c>
      <c r="S272" s="73"/>
      <c r="T272" s="179">
        <f>S272*H272</f>
        <v>0</v>
      </c>
      <c r="U272" s="179">
        <v>0</v>
      </c>
      <c r="V272" s="179">
        <f>U272*H272</f>
        <v>0</v>
      </c>
      <c r="W272" s="179">
        <v>0</v>
      </c>
      <c r="X272" s="180">
        <f>W272*H272</f>
        <v>0</v>
      </c>
      <c r="Y272" s="34"/>
      <c r="Z272" s="34"/>
      <c r="AA272" s="34"/>
      <c r="AB272" s="34"/>
      <c r="AC272" s="34"/>
      <c r="AD272" s="34"/>
      <c r="AE272" s="34"/>
      <c r="AR272" s="181" t="s">
        <v>220</v>
      </c>
      <c r="AT272" s="181" t="s">
        <v>135</v>
      </c>
      <c r="AU272" s="181" t="s">
        <v>86</v>
      </c>
      <c r="AY272" s="15" t="s">
        <v>131</v>
      </c>
      <c r="BE272" s="182">
        <f>IF(O272="základní",K272,0)</f>
        <v>0</v>
      </c>
      <c r="BF272" s="182">
        <f>IF(O272="snížená",K272,0)</f>
        <v>0</v>
      </c>
      <c r="BG272" s="182">
        <f>IF(O272="zákl. přenesená",K272,0)</f>
        <v>0</v>
      </c>
      <c r="BH272" s="182">
        <f>IF(O272="sníž. přenesená",K272,0)</f>
        <v>0</v>
      </c>
      <c r="BI272" s="182">
        <f>IF(O272="nulová",K272,0)</f>
        <v>0</v>
      </c>
      <c r="BJ272" s="15" t="s">
        <v>84</v>
      </c>
      <c r="BK272" s="182">
        <f>ROUND(P272*H272,2)</f>
        <v>0</v>
      </c>
      <c r="BL272" s="15" t="s">
        <v>220</v>
      </c>
      <c r="BM272" s="181" t="s">
        <v>427</v>
      </c>
    </row>
    <row r="273" s="2" customFormat="1">
      <c r="A273" s="34"/>
      <c r="B273" s="35"/>
      <c r="C273" s="34"/>
      <c r="D273" s="183" t="s">
        <v>141</v>
      </c>
      <c r="E273" s="34"/>
      <c r="F273" s="184" t="s">
        <v>428</v>
      </c>
      <c r="G273" s="34"/>
      <c r="H273" s="34"/>
      <c r="I273" s="185"/>
      <c r="J273" s="185"/>
      <c r="K273" s="34"/>
      <c r="L273" s="34"/>
      <c r="M273" s="35"/>
      <c r="N273" s="186"/>
      <c r="O273" s="187"/>
      <c r="P273" s="73"/>
      <c r="Q273" s="73"/>
      <c r="R273" s="73"/>
      <c r="S273" s="73"/>
      <c r="T273" s="73"/>
      <c r="U273" s="73"/>
      <c r="V273" s="73"/>
      <c r="W273" s="73"/>
      <c r="X273" s="74"/>
      <c r="Y273" s="34"/>
      <c r="Z273" s="34"/>
      <c r="AA273" s="34"/>
      <c r="AB273" s="34"/>
      <c r="AC273" s="34"/>
      <c r="AD273" s="34"/>
      <c r="AE273" s="34"/>
      <c r="AT273" s="15" t="s">
        <v>141</v>
      </c>
      <c r="AU273" s="15" t="s">
        <v>86</v>
      </c>
    </row>
    <row r="274" s="2" customFormat="1">
      <c r="A274" s="34"/>
      <c r="B274" s="35"/>
      <c r="C274" s="34"/>
      <c r="D274" s="188" t="s">
        <v>143</v>
      </c>
      <c r="E274" s="34"/>
      <c r="F274" s="189" t="s">
        <v>429</v>
      </c>
      <c r="G274" s="34"/>
      <c r="H274" s="34"/>
      <c r="I274" s="185"/>
      <c r="J274" s="185"/>
      <c r="K274" s="34"/>
      <c r="L274" s="34"/>
      <c r="M274" s="35"/>
      <c r="N274" s="186"/>
      <c r="O274" s="187"/>
      <c r="P274" s="73"/>
      <c r="Q274" s="73"/>
      <c r="R274" s="73"/>
      <c r="S274" s="73"/>
      <c r="T274" s="73"/>
      <c r="U274" s="73"/>
      <c r="V274" s="73"/>
      <c r="W274" s="73"/>
      <c r="X274" s="74"/>
      <c r="Y274" s="34"/>
      <c r="Z274" s="34"/>
      <c r="AA274" s="34"/>
      <c r="AB274" s="34"/>
      <c r="AC274" s="34"/>
      <c r="AD274" s="34"/>
      <c r="AE274" s="34"/>
      <c r="AT274" s="15" t="s">
        <v>143</v>
      </c>
      <c r="AU274" s="15" t="s">
        <v>86</v>
      </c>
    </row>
    <row r="275" s="2" customFormat="1" ht="24.15" customHeight="1">
      <c r="A275" s="34"/>
      <c r="B275" s="167"/>
      <c r="C275" s="168" t="s">
        <v>430</v>
      </c>
      <c r="D275" s="168" t="s">
        <v>135</v>
      </c>
      <c r="E275" s="169" t="s">
        <v>431</v>
      </c>
      <c r="F275" s="170" t="s">
        <v>432</v>
      </c>
      <c r="G275" s="171" t="s">
        <v>138</v>
      </c>
      <c r="H275" s="172">
        <v>2</v>
      </c>
      <c r="I275" s="173"/>
      <c r="J275" s="173"/>
      <c r="K275" s="174">
        <f>ROUND(P275*H275,2)</f>
        <v>0</v>
      </c>
      <c r="L275" s="175"/>
      <c r="M275" s="35"/>
      <c r="N275" s="176" t="s">
        <v>1</v>
      </c>
      <c r="O275" s="177" t="s">
        <v>39</v>
      </c>
      <c r="P275" s="178">
        <f>I275+J275</f>
        <v>0</v>
      </c>
      <c r="Q275" s="178">
        <f>ROUND(I275*H275,2)</f>
        <v>0</v>
      </c>
      <c r="R275" s="178">
        <f>ROUND(J275*H275,2)</f>
        <v>0</v>
      </c>
      <c r="S275" s="73"/>
      <c r="T275" s="179">
        <f>S275*H275</f>
        <v>0</v>
      </c>
      <c r="U275" s="179">
        <v>0</v>
      </c>
      <c r="V275" s="179">
        <f>U275*H275</f>
        <v>0</v>
      </c>
      <c r="W275" s="179">
        <v>0</v>
      </c>
      <c r="X275" s="180">
        <f>W275*H275</f>
        <v>0</v>
      </c>
      <c r="Y275" s="34"/>
      <c r="Z275" s="34"/>
      <c r="AA275" s="34"/>
      <c r="AB275" s="34"/>
      <c r="AC275" s="34"/>
      <c r="AD275" s="34"/>
      <c r="AE275" s="34"/>
      <c r="AR275" s="181" t="s">
        <v>220</v>
      </c>
      <c r="AT275" s="181" t="s">
        <v>135</v>
      </c>
      <c r="AU275" s="181" t="s">
        <v>86</v>
      </c>
      <c r="AY275" s="15" t="s">
        <v>131</v>
      </c>
      <c r="BE275" s="182">
        <f>IF(O275="základní",K275,0)</f>
        <v>0</v>
      </c>
      <c r="BF275" s="182">
        <f>IF(O275="snížená",K275,0)</f>
        <v>0</v>
      </c>
      <c r="BG275" s="182">
        <f>IF(O275="zákl. přenesená",K275,0)</f>
        <v>0</v>
      </c>
      <c r="BH275" s="182">
        <f>IF(O275="sníž. přenesená",K275,0)</f>
        <v>0</v>
      </c>
      <c r="BI275" s="182">
        <f>IF(O275="nulová",K275,0)</f>
        <v>0</v>
      </c>
      <c r="BJ275" s="15" t="s">
        <v>84</v>
      </c>
      <c r="BK275" s="182">
        <f>ROUND(P275*H275,2)</f>
        <v>0</v>
      </c>
      <c r="BL275" s="15" t="s">
        <v>220</v>
      </c>
      <c r="BM275" s="181" t="s">
        <v>433</v>
      </c>
    </row>
    <row r="276" s="2" customFormat="1">
      <c r="A276" s="34"/>
      <c r="B276" s="35"/>
      <c r="C276" s="34"/>
      <c r="D276" s="183" t="s">
        <v>141</v>
      </c>
      <c r="E276" s="34"/>
      <c r="F276" s="184" t="s">
        <v>434</v>
      </c>
      <c r="G276" s="34"/>
      <c r="H276" s="34"/>
      <c r="I276" s="185"/>
      <c r="J276" s="185"/>
      <c r="K276" s="34"/>
      <c r="L276" s="34"/>
      <c r="M276" s="35"/>
      <c r="N276" s="186"/>
      <c r="O276" s="187"/>
      <c r="P276" s="73"/>
      <c r="Q276" s="73"/>
      <c r="R276" s="73"/>
      <c r="S276" s="73"/>
      <c r="T276" s="73"/>
      <c r="U276" s="73"/>
      <c r="V276" s="73"/>
      <c r="W276" s="73"/>
      <c r="X276" s="74"/>
      <c r="Y276" s="34"/>
      <c r="Z276" s="34"/>
      <c r="AA276" s="34"/>
      <c r="AB276" s="34"/>
      <c r="AC276" s="34"/>
      <c r="AD276" s="34"/>
      <c r="AE276" s="34"/>
      <c r="AT276" s="15" t="s">
        <v>141</v>
      </c>
      <c r="AU276" s="15" t="s">
        <v>86</v>
      </c>
    </row>
    <row r="277" s="2" customFormat="1">
      <c r="A277" s="34"/>
      <c r="B277" s="35"/>
      <c r="C277" s="34"/>
      <c r="D277" s="188" t="s">
        <v>143</v>
      </c>
      <c r="E277" s="34"/>
      <c r="F277" s="189" t="s">
        <v>435</v>
      </c>
      <c r="G277" s="34"/>
      <c r="H277" s="34"/>
      <c r="I277" s="185"/>
      <c r="J277" s="185"/>
      <c r="K277" s="34"/>
      <c r="L277" s="34"/>
      <c r="M277" s="35"/>
      <c r="N277" s="186"/>
      <c r="O277" s="187"/>
      <c r="P277" s="73"/>
      <c r="Q277" s="73"/>
      <c r="R277" s="73"/>
      <c r="S277" s="73"/>
      <c r="T277" s="73"/>
      <c r="U277" s="73"/>
      <c r="V277" s="73"/>
      <c r="W277" s="73"/>
      <c r="X277" s="74"/>
      <c r="Y277" s="34"/>
      <c r="Z277" s="34"/>
      <c r="AA277" s="34"/>
      <c r="AB277" s="34"/>
      <c r="AC277" s="34"/>
      <c r="AD277" s="34"/>
      <c r="AE277" s="34"/>
      <c r="AT277" s="15" t="s">
        <v>143</v>
      </c>
      <c r="AU277" s="15" t="s">
        <v>86</v>
      </c>
    </row>
    <row r="278" s="2" customFormat="1" ht="24.15" customHeight="1">
      <c r="A278" s="34"/>
      <c r="B278" s="167"/>
      <c r="C278" s="168" t="s">
        <v>436</v>
      </c>
      <c r="D278" s="168" t="s">
        <v>135</v>
      </c>
      <c r="E278" s="169" t="s">
        <v>437</v>
      </c>
      <c r="F278" s="170" t="s">
        <v>438</v>
      </c>
      <c r="G278" s="171" t="s">
        <v>138</v>
      </c>
      <c r="H278" s="172">
        <v>1</v>
      </c>
      <c r="I278" s="173"/>
      <c r="J278" s="173"/>
      <c r="K278" s="174">
        <f>ROUND(P278*H278,2)</f>
        <v>0</v>
      </c>
      <c r="L278" s="175"/>
      <c r="M278" s="35"/>
      <c r="N278" s="176" t="s">
        <v>1</v>
      </c>
      <c r="O278" s="177" t="s">
        <v>39</v>
      </c>
      <c r="P278" s="178">
        <f>I278+J278</f>
        <v>0</v>
      </c>
      <c r="Q278" s="178">
        <f>ROUND(I278*H278,2)</f>
        <v>0</v>
      </c>
      <c r="R278" s="178">
        <f>ROUND(J278*H278,2)</f>
        <v>0</v>
      </c>
      <c r="S278" s="73"/>
      <c r="T278" s="179">
        <f>S278*H278</f>
        <v>0</v>
      </c>
      <c r="U278" s="179">
        <v>0</v>
      </c>
      <c r="V278" s="179">
        <f>U278*H278</f>
        <v>0</v>
      </c>
      <c r="W278" s="179">
        <v>0</v>
      </c>
      <c r="X278" s="180">
        <f>W278*H278</f>
        <v>0</v>
      </c>
      <c r="Y278" s="34"/>
      <c r="Z278" s="34"/>
      <c r="AA278" s="34"/>
      <c r="AB278" s="34"/>
      <c r="AC278" s="34"/>
      <c r="AD278" s="34"/>
      <c r="AE278" s="34"/>
      <c r="AR278" s="181" t="s">
        <v>220</v>
      </c>
      <c r="AT278" s="181" t="s">
        <v>135</v>
      </c>
      <c r="AU278" s="181" t="s">
        <v>86</v>
      </c>
      <c r="AY278" s="15" t="s">
        <v>131</v>
      </c>
      <c r="BE278" s="182">
        <f>IF(O278="základní",K278,0)</f>
        <v>0</v>
      </c>
      <c r="BF278" s="182">
        <f>IF(O278="snížená",K278,0)</f>
        <v>0</v>
      </c>
      <c r="BG278" s="182">
        <f>IF(O278="zákl. přenesená",K278,0)</f>
        <v>0</v>
      </c>
      <c r="BH278" s="182">
        <f>IF(O278="sníž. přenesená",K278,0)</f>
        <v>0</v>
      </c>
      <c r="BI278" s="182">
        <f>IF(O278="nulová",K278,0)</f>
        <v>0</v>
      </c>
      <c r="BJ278" s="15" t="s">
        <v>84</v>
      </c>
      <c r="BK278" s="182">
        <f>ROUND(P278*H278,2)</f>
        <v>0</v>
      </c>
      <c r="BL278" s="15" t="s">
        <v>220</v>
      </c>
      <c r="BM278" s="181" t="s">
        <v>439</v>
      </c>
    </row>
    <row r="279" s="2" customFormat="1">
      <c r="A279" s="34"/>
      <c r="B279" s="35"/>
      <c r="C279" s="34"/>
      <c r="D279" s="183" t="s">
        <v>141</v>
      </c>
      <c r="E279" s="34"/>
      <c r="F279" s="184" t="s">
        <v>440</v>
      </c>
      <c r="G279" s="34"/>
      <c r="H279" s="34"/>
      <c r="I279" s="185"/>
      <c r="J279" s="185"/>
      <c r="K279" s="34"/>
      <c r="L279" s="34"/>
      <c r="M279" s="35"/>
      <c r="N279" s="186"/>
      <c r="O279" s="187"/>
      <c r="P279" s="73"/>
      <c r="Q279" s="73"/>
      <c r="R279" s="73"/>
      <c r="S279" s="73"/>
      <c r="T279" s="73"/>
      <c r="U279" s="73"/>
      <c r="V279" s="73"/>
      <c r="W279" s="73"/>
      <c r="X279" s="74"/>
      <c r="Y279" s="34"/>
      <c r="Z279" s="34"/>
      <c r="AA279" s="34"/>
      <c r="AB279" s="34"/>
      <c r="AC279" s="34"/>
      <c r="AD279" s="34"/>
      <c r="AE279" s="34"/>
      <c r="AT279" s="15" t="s">
        <v>141</v>
      </c>
      <c r="AU279" s="15" t="s">
        <v>86</v>
      </c>
    </row>
    <row r="280" s="2" customFormat="1">
      <c r="A280" s="34"/>
      <c r="B280" s="35"/>
      <c r="C280" s="34"/>
      <c r="D280" s="188" t="s">
        <v>143</v>
      </c>
      <c r="E280" s="34"/>
      <c r="F280" s="189" t="s">
        <v>441</v>
      </c>
      <c r="G280" s="34"/>
      <c r="H280" s="34"/>
      <c r="I280" s="185"/>
      <c r="J280" s="185"/>
      <c r="K280" s="34"/>
      <c r="L280" s="34"/>
      <c r="M280" s="35"/>
      <c r="N280" s="186"/>
      <c r="O280" s="187"/>
      <c r="P280" s="73"/>
      <c r="Q280" s="73"/>
      <c r="R280" s="73"/>
      <c r="S280" s="73"/>
      <c r="T280" s="73"/>
      <c r="U280" s="73"/>
      <c r="V280" s="73"/>
      <c r="W280" s="73"/>
      <c r="X280" s="74"/>
      <c r="Y280" s="34"/>
      <c r="Z280" s="34"/>
      <c r="AA280" s="34"/>
      <c r="AB280" s="34"/>
      <c r="AC280" s="34"/>
      <c r="AD280" s="34"/>
      <c r="AE280" s="34"/>
      <c r="AT280" s="15" t="s">
        <v>143</v>
      </c>
      <c r="AU280" s="15" t="s">
        <v>86</v>
      </c>
    </row>
    <row r="281" s="2" customFormat="1" ht="24.15" customHeight="1">
      <c r="A281" s="34"/>
      <c r="B281" s="167"/>
      <c r="C281" s="168" t="s">
        <v>442</v>
      </c>
      <c r="D281" s="168" t="s">
        <v>135</v>
      </c>
      <c r="E281" s="169" t="s">
        <v>443</v>
      </c>
      <c r="F281" s="170" t="s">
        <v>444</v>
      </c>
      <c r="G281" s="171" t="s">
        <v>138</v>
      </c>
      <c r="H281" s="172">
        <v>1</v>
      </c>
      <c r="I281" s="173"/>
      <c r="J281" s="173"/>
      <c r="K281" s="174">
        <f>ROUND(P281*H281,2)</f>
        <v>0</v>
      </c>
      <c r="L281" s="175"/>
      <c r="M281" s="35"/>
      <c r="N281" s="176" t="s">
        <v>1</v>
      </c>
      <c r="O281" s="177" t="s">
        <v>39</v>
      </c>
      <c r="P281" s="178">
        <f>I281+J281</f>
        <v>0</v>
      </c>
      <c r="Q281" s="178">
        <f>ROUND(I281*H281,2)</f>
        <v>0</v>
      </c>
      <c r="R281" s="178">
        <f>ROUND(J281*H281,2)</f>
        <v>0</v>
      </c>
      <c r="S281" s="73"/>
      <c r="T281" s="179">
        <f>S281*H281</f>
        <v>0</v>
      </c>
      <c r="U281" s="179">
        <v>0</v>
      </c>
      <c r="V281" s="179">
        <f>U281*H281</f>
        <v>0</v>
      </c>
      <c r="W281" s="179">
        <v>0</v>
      </c>
      <c r="X281" s="180">
        <f>W281*H281</f>
        <v>0</v>
      </c>
      <c r="Y281" s="34"/>
      <c r="Z281" s="34"/>
      <c r="AA281" s="34"/>
      <c r="AB281" s="34"/>
      <c r="AC281" s="34"/>
      <c r="AD281" s="34"/>
      <c r="AE281" s="34"/>
      <c r="AR281" s="181" t="s">
        <v>220</v>
      </c>
      <c r="AT281" s="181" t="s">
        <v>135</v>
      </c>
      <c r="AU281" s="181" t="s">
        <v>86</v>
      </c>
      <c r="AY281" s="15" t="s">
        <v>131</v>
      </c>
      <c r="BE281" s="182">
        <f>IF(O281="základní",K281,0)</f>
        <v>0</v>
      </c>
      <c r="BF281" s="182">
        <f>IF(O281="snížená",K281,0)</f>
        <v>0</v>
      </c>
      <c r="BG281" s="182">
        <f>IF(O281="zákl. přenesená",K281,0)</f>
        <v>0</v>
      </c>
      <c r="BH281" s="182">
        <f>IF(O281="sníž. přenesená",K281,0)</f>
        <v>0</v>
      </c>
      <c r="BI281" s="182">
        <f>IF(O281="nulová",K281,0)</f>
        <v>0</v>
      </c>
      <c r="BJ281" s="15" t="s">
        <v>84</v>
      </c>
      <c r="BK281" s="182">
        <f>ROUND(P281*H281,2)</f>
        <v>0</v>
      </c>
      <c r="BL281" s="15" t="s">
        <v>220</v>
      </c>
      <c r="BM281" s="181" t="s">
        <v>445</v>
      </c>
    </row>
    <row r="282" s="2" customFormat="1">
      <c r="A282" s="34"/>
      <c r="B282" s="35"/>
      <c r="C282" s="34"/>
      <c r="D282" s="183" t="s">
        <v>141</v>
      </c>
      <c r="E282" s="34"/>
      <c r="F282" s="184" t="s">
        <v>446</v>
      </c>
      <c r="G282" s="34"/>
      <c r="H282" s="34"/>
      <c r="I282" s="185"/>
      <c r="J282" s="185"/>
      <c r="K282" s="34"/>
      <c r="L282" s="34"/>
      <c r="M282" s="35"/>
      <c r="N282" s="186"/>
      <c r="O282" s="187"/>
      <c r="P282" s="73"/>
      <c r="Q282" s="73"/>
      <c r="R282" s="73"/>
      <c r="S282" s="73"/>
      <c r="T282" s="73"/>
      <c r="U282" s="73"/>
      <c r="V282" s="73"/>
      <c r="W282" s="73"/>
      <c r="X282" s="74"/>
      <c r="Y282" s="34"/>
      <c r="Z282" s="34"/>
      <c r="AA282" s="34"/>
      <c r="AB282" s="34"/>
      <c r="AC282" s="34"/>
      <c r="AD282" s="34"/>
      <c r="AE282" s="34"/>
      <c r="AT282" s="15" t="s">
        <v>141</v>
      </c>
      <c r="AU282" s="15" t="s">
        <v>86</v>
      </c>
    </row>
    <row r="283" s="2" customFormat="1">
      <c r="A283" s="34"/>
      <c r="B283" s="35"/>
      <c r="C283" s="34"/>
      <c r="D283" s="188" t="s">
        <v>143</v>
      </c>
      <c r="E283" s="34"/>
      <c r="F283" s="189" t="s">
        <v>447</v>
      </c>
      <c r="G283" s="34"/>
      <c r="H283" s="34"/>
      <c r="I283" s="185"/>
      <c r="J283" s="185"/>
      <c r="K283" s="34"/>
      <c r="L283" s="34"/>
      <c r="M283" s="35"/>
      <c r="N283" s="186"/>
      <c r="O283" s="187"/>
      <c r="P283" s="73"/>
      <c r="Q283" s="73"/>
      <c r="R283" s="73"/>
      <c r="S283" s="73"/>
      <c r="T283" s="73"/>
      <c r="U283" s="73"/>
      <c r="V283" s="73"/>
      <c r="W283" s="73"/>
      <c r="X283" s="74"/>
      <c r="Y283" s="34"/>
      <c r="Z283" s="34"/>
      <c r="AA283" s="34"/>
      <c r="AB283" s="34"/>
      <c r="AC283" s="34"/>
      <c r="AD283" s="34"/>
      <c r="AE283" s="34"/>
      <c r="AT283" s="15" t="s">
        <v>143</v>
      </c>
      <c r="AU283" s="15" t="s">
        <v>86</v>
      </c>
    </row>
    <row r="284" s="2" customFormat="1" ht="24.15" customHeight="1">
      <c r="A284" s="34"/>
      <c r="B284" s="167"/>
      <c r="C284" s="168" t="s">
        <v>244</v>
      </c>
      <c r="D284" s="168" t="s">
        <v>135</v>
      </c>
      <c r="E284" s="169" t="s">
        <v>448</v>
      </c>
      <c r="F284" s="170" t="s">
        <v>449</v>
      </c>
      <c r="G284" s="171" t="s">
        <v>138</v>
      </c>
      <c r="H284" s="172">
        <v>2</v>
      </c>
      <c r="I284" s="173"/>
      <c r="J284" s="173"/>
      <c r="K284" s="174">
        <f>ROUND(P284*H284,2)</f>
        <v>0</v>
      </c>
      <c r="L284" s="175"/>
      <c r="M284" s="35"/>
      <c r="N284" s="176" t="s">
        <v>1</v>
      </c>
      <c r="O284" s="177" t="s">
        <v>39</v>
      </c>
      <c r="P284" s="178">
        <f>I284+J284</f>
        <v>0</v>
      </c>
      <c r="Q284" s="178">
        <f>ROUND(I284*H284,2)</f>
        <v>0</v>
      </c>
      <c r="R284" s="178">
        <f>ROUND(J284*H284,2)</f>
        <v>0</v>
      </c>
      <c r="S284" s="73"/>
      <c r="T284" s="179">
        <f>S284*H284</f>
        <v>0</v>
      </c>
      <c r="U284" s="179">
        <v>0</v>
      </c>
      <c r="V284" s="179">
        <f>U284*H284</f>
        <v>0</v>
      </c>
      <c r="W284" s="179">
        <v>0</v>
      </c>
      <c r="X284" s="180">
        <f>W284*H284</f>
        <v>0</v>
      </c>
      <c r="Y284" s="34"/>
      <c r="Z284" s="34"/>
      <c r="AA284" s="34"/>
      <c r="AB284" s="34"/>
      <c r="AC284" s="34"/>
      <c r="AD284" s="34"/>
      <c r="AE284" s="34"/>
      <c r="AR284" s="181" t="s">
        <v>220</v>
      </c>
      <c r="AT284" s="181" t="s">
        <v>135</v>
      </c>
      <c r="AU284" s="181" t="s">
        <v>86</v>
      </c>
      <c r="AY284" s="15" t="s">
        <v>131</v>
      </c>
      <c r="BE284" s="182">
        <f>IF(O284="základní",K284,0)</f>
        <v>0</v>
      </c>
      <c r="BF284" s="182">
        <f>IF(O284="snížená",K284,0)</f>
        <v>0</v>
      </c>
      <c r="BG284" s="182">
        <f>IF(O284="zákl. přenesená",K284,0)</f>
        <v>0</v>
      </c>
      <c r="BH284" s="182">
        <f>IF(O284="sníž. přenesená",K284,0)</f>
        <v>0</v>
      </c>
      <c r="BI284" s="182">
        <f>IF(O284="nulová",K284,0)</f>
        <v>0</v>
      </c>
      <c r="BJ284" s="15" t="s">
        <v>84</v>
      </c>
      <c r="BK284" s="182">
        <f>ROUND(P284*H284,2)</f>
        <v>0</v>
      </c>
      <c r="BL284" s="15" t="s">
        <v>220</v>
      </c>
      <c r="BM284" s="181" t="s">
        <v>450</v>
      </c>
    </row>
    <row r="285" s="2" customFormat="1">
      <c r="A285" s="34"/>
      <c r="B285" s="35"/>
      <c r="C285" s="34"/>
      <c r="D285" s="183" t="s">
        <v>141</v>
      </c>
      <c r="E285" s="34"/>
      <c r="F285" s="184" t="s">
        <v>451</v>
      </c>
      <c r="G285" s="34"/>
      <c r="H285" s="34"/>
      <c r="I285" s="185"/>
      <c r="J285" s="185"/>
      <c r="K285" s="34"/>
      <c r="L285" s="34"/>
      <c r="M285" s="35"/>
      <c r="N285" s="186"/>
      <c r="O285" s="187"/>
      <c r="P285" s="73"/>
      <c r="Q285" s="73"/>
      <c r="R285" s="73"/>
      <c r="S285" s="73"/>
      <c r="T285" s="73"/>
      <c r="U285" s="73"/>
      <c r="V285" s="73"/>
      <c r="W285" s="73"/>
      <c r="X285" s="74"/>
      <c r="Y285" s="34"/>
      <c r="Z285" s="34"/>
      <c r="AA285" s="34"/>
      <c r="AB285" s="34"/>
      <c r="AC285" s="34"/>
      <c r="AD285" s="34"/>
      <c r="AE285" s="34"/>
      <c r="AT285" s="15" t="s">
        <v>141</v>
      </c>
      <c r="AU285" s="15" t="s">
        <v>86</v>
      </c>
    </row>
    <row r="286" s="2" customFormat="1">
      <c r="A286" s="34"/>
      <c r="B286" s="35"/>
      <c r="C286" s="34"/>
      <c r="D286" s="188" t="s">
        <v>143</v>
      </c>
      <c r="E286" s="34"/>
      <c r="F286" s="189" t="s">
        <v>452</v>
      </c>
      <c r="G286" s="34"/>
      <c r="H286" s="34"/>
      <c r="I286" s="185"/>
      <c r="J286" s="185"/>
      <c r="K286" s="34"/>
      <c r="L286" s="34"/>
      <c r="M286" s="35"/>
      <c r="N286" s="186"/>
      <c r="O286" s="187"/>
      <c r="P286" s="73"/>
      <c r="Q286" s="73"/>
      <c r="R286" s="73"/>
      <c r="S286" s="73"/>
      <c r="T286" s="73"/>
      <c r="U286" s="73"/>
      <c r="V286" s="73"/>
      <c r="W286" s="73"/>
      <c r="X286" s="74"/>
      <c r="Y286" s="34"/>
      <c r="Z286" s="34"/>
      <c r="AA286" s="34"/>
      <c r="AB286" s="34"/>
      <c r="AC286" s="34"/>
      <c r="AD286" s="34"/>
      <c r="AE286" s="34"/>
      <c r="AT286" s="15" t="s">
        <v>143</v>
      </c>
      <c r="AU286" s="15" t="s">
        <v>86</v>
      </c>
    </row>
    <row r="287" s="2" customFormat="1" ht="21.75" customHeight="1">
      <c r="A287" s="34"/>
      <c r="B287" s="167"/>
      <c r="C287" s="191" t="s">
        <v>8</v>
      </c>
      <c r="D287" s="191" t="s">
        <v>225</v>
      </c>
      <c r="E287" s="192" t="s">
        <v>453</v>
      </c>
      <c r="F287" s="193" t="s">
        <v>454</v>
      </c>
      <c r="G287" s="194" t="s">
        <v>138</v>
      </c>
      <c r="H287" s="195">
        <v>4</v>
      </c>
      <c r="I287" s="196"/>
      <c r="J287" s="197"/>
      <c r="K287" s="198">
        <f>ROUND(P287*H287,2)</f>
        <v>0</v>
      </c>
      <c r="L287" s="197"/>
      <c r="M287" s="199"/>
      <c r="N287" s="200" t="s">
        <v>1</v>
      </c>
      <c r="O287" s="177" t="s">
        <v>39</v>
      </c>
      <c r="P287" s="178">
        <f>I287+J287</f>
        <v>0</v>
      </c>
      <c r="Q287" s="178">
        <f>ROUND(I287*H287,2)</f>
        <v>0</v>
      </c>
      <c r="R287" s="178">
        <f>ROUND(J287*H287,2)</f>
        <v>0</v>
      </c>
      <c r="S287" s="73"/>
      <c r="T287" s="179">
        <f>S287*H287</f>
        <v>0</v>
      </c>
      <c r="U287" s="179">
        <v>0</v>
      </c>
      <c r="V287" s="179">
        <f>U287*H287</f>
        <v>0</v>
      </c>
      <c r="W287" s="179">
        <v>0</v>
      </c>
      <c r="X287" s="180">
        <f>W287*H287</f>
        <v>0</v>
      </c>
      <c r="Y287" s="34"/>
      <c r="Z287" s="34"/>
      <c r="AA287" s="34"/>
      <c r="AB287" s="34"/>
      <c r="AC287" s="34"/>
      <c r="AD287" s="34"/>
      <c r="AE287" s="34"/>
      <c r="AR287" s="181" t="s">
        <v>216</v>
      </c>
      <c r="AT287" s="181" t="s">
        <v>225</v>
      </c>
      <c r="AU287" s="181" t="s">
        <v>86</v>
      </c>
      <c r="AY287" s="15" t="s">
        <v>131</v>
      </c>
      <c r="BE287" s="182">
        <f>IF(O287="základní",K287,0)</f>
        <v>0</v>
      </c>
      <c r="BF287" s="182">
        <f>IF(O287="snížená",K287,0)</f>
        <v>0</v>
      </c>
      <c r="BG287" s="182">
        <f>IF(O287="zákl. přenesená",K287,0)</f>
        <v>0</v>
      </c>
      <c r="BH287" s="182">
        <f>IF(O287="sníž. přenesená",K287,0)</f>
        <v>0</v>
      </c>
      <c r="BI287" s="182">
        <f>IF(O287="nulová",K287,0)</f>
        <v>0</v>
      </c>
      <c r="BJ287" s="15" t="s">
        <v>84</v>
      </c>
      <c r="BK287" s="182">
        <f>ROUND(P287*H287,2)</f>
        <v>0</v>
      </c>
      <c r="BL287" s="15" t="s">
        <v>244</v>
      </c>
      <c r="BM287" s="181" t="s">
        <v>455</v>
      </c>
    </row>
    <row r="288" s="2" customFormat="1">
      <c r="A288" s="34"/>
      <c r="B288" s="35"/>
      <c r="C288" s="34"/>
      <c r="D288" s="183" t="s">
        <v>141</v>
      </c>
      <c r="E288" s="34"/>
      <c r="F288" s="184" t="s">
        <v>456</v>
      </c>
      <c r="G288" s="34"/>
      <c r="H288" s="34"/>
      <c r="I288" s="185"/>
      <c r="J288" s="185"/>
      <c r="K288" s="34"/>
      <c r="L288" s="34"/>
      <c r="M288" s="35"/>
      <c r="N288" s="186"/>
      <c r="O288" s="187"/>
      <c r="P288" s="73"/>
      <c r="Q288" s="73"/>
      <c r="R288" s="73"/>
      <c r="S288" s="73"/>
      <c r="T288" s="73"/>
      <c r="U288" s="73"/>
      <c r="V288" s="73"/>
      <c r="W288" s="73"/>
      <c r="X288" s="74"/>
      <c r="Y288" s="34"/>
      <c r="Z288" s="34"/>
      <c r="AA288" s="34"/>
      <c r="AB288" s="34"/>
      <c r="AC288" s="34"/>
      <c r="AD288" s="34"/>
      <c r="AE288" s="34"/>
      <c r="AT288" s="15" t="s">
        <v>141</v>
      </c>
      <c r="AU288" s="15" t="s">
        <v>86</v>
      </c>
    </row>
    <row r="289" s="2" customFormat="1" ht="16.5" customHeight="1">
      <c r="A289" s="34"/>
      <c r="B289" s="167"/>
      <c r="C289" s="168" t="s">
        <v>457</v>
      </c>
      <c r="D289" s="168" t="s">
        <v>135</v>
      </c>
      <c r="E289" s="169" t="s">
        <v>458</v>
      </c>
      <c r="F289" s="170" t="s">
        <v>459</v>
      </c>
      <c r="G289" s="171" t="s">
        <v>138</v>
      </c>
      <c r="H289" s="172">
        <v>1</v>
      </c>
      <c r="I289" s="173"/>
      <c r="J289" s="173"/>
      <c r="K289" s="174">
        <f>ROUND(P289*H289,2)</f>
        <v>0</v>
      </c>
      <c r="L289" s="175"/>
      <c r="M289" s="35"/>
      <c r="N289" s="176" t="s">
        <v>1</v>
      </c>
      <c r="O289" s="177" t="s">
        <v>39</v>
      </c>
      <c r="P289" s="178">
        <f>I289+J289</f>
        <v>0</v>
      </c>
      <c r="Q289" s="178">
        <f>ROUND(I289*H289,2)</f>
        <v>0</v>
      </c>
      <c r="R289" s="178">
        <f>ROUND(J289*H289,2)</f>
        <v>0</v>
      </c>
      <c r="S289" s="73"/>
      <c r="T289" s="179">
        <f>S289*H289</f>
        <v>0</v>
      </c>
      <c r="U289" s="179">
        <v>0</v>
      </c>
      <c r="V289" s="179">
        <f>U289*H289</f>
        <v>0</v>
      </c>
      <c r="W289" s="179">
        <v>0</v>
      </c>
      <c r="X289" s="180">
        <f>W289*H289</f>
        <v>0</v>
      </c>
      <c r="Y289" s="34"/>
      <c r="Z289" s="34"/>
      <c r="AA289" s="34"/>
      <c r="AB289" s="34"/>
      <c r="AC289" s="34"/>
      <c r="AD289" s="34"/>
      <c r="AE289" s="34"/>
      <c r="AR289" s="181" t="s">
        <v>220</v>
      </c>
      <c r="AT289" s="181" t="s">
        <v>135</v>
      </c>
      <c r="AU289" s="181" t="s">
        <v>86</v>
      </c>
      <c r="AY289" s="15" t="s">
        <v>131</v>
      </c>
      <c r="BE289" s="182">
        <f>IF(O289="základní",K289,0)</f>
        <v>0</v>
      </c>
      <c r="BF289" s="182">
        <f>IF(O289="snížená",K289,0)</f>
        <v>0</v>
      </c>
      <c r="BG289" s="182">
        <f>IF(O289="zákl. přenesená",K289,0)</f>
        <v>0</v>
      </c>
      <c r="BH289" s="182">
        <f>IF(O289="sníž. přenesená",K289,0)</f>
        <v>0</v>
      </c>
      <c r="BI289" s="182">
        <f>IF(O289="nulová",K289,0)</f>
        <v>0</v>
      </c>
      <c r="BJ289" s="15" t="s">
        <v>84</v>
      </c>
      <c r="BK289" s="182">
        <f>ROUND(P289*H289,2)</f>
        <v>0</v>
      </c>
      <c r="BL289" s="15" t="s">
        <v>220</v>
      </c>
      <c r="BM289" s="181" t="s">
        <v>460</v>
      </c>
    </row>
    <row r="290" s="2" customFormat="1">
      <c r="A290" s="34"/>
      <c r="B290" s="35"/>
      <c r="C290" s="34"/>
      <c r="D290" s="183" t="s">
        <v>141</v>
      </c>
      <c r="E290" s="34"/>
      <c r="F290" s="184" t="s">
        <v>461</v>
      </c>
      <c r="G290" s="34"/>
      <c r="H290" s="34"/>
      <c r="I290" s="185"/>
      <c r="J290" s="185"/>
      <c r="K290" s="34"/>
      <c r="L290" s="34"/>
      <c r="M290" s="35"/>
      <c r="N290" s="186"/>
      <c r="O290" s="187"/>
      <c r="P290" s="73"/>
      <c r="Q290" s="73"/>
      <c r="R290" s="73"/>
      <c r="S290" s="73"/>
      <c r="T290" s="73"/>
      <c r="U290" s="73"/>
      <c r="V290" s="73"/>
      <c r="W290" s="73"/>
      <c r="X290" s="74"/>
      <c r="Y290" s="34"/>
      <c r="Z290" s="34"/>
      <c r="AA290" s="34"/>
      <c r="AB290" s="34"/>
      <c r="AC290" s="34"/>
      <c r="AD290" s="34"/>
      <c r="AE290" s="34"/>
      <c r="AT290" s="15" t="s">
        <v>141</v>
      </c>
      <c r="AU290" s="15" t="s">
        <v>86</v>
      </c>
    </row>
    <row r="291" s="2" customFormat="1">
      <c r="A291" s="34"/>
      <c r="B291" s="35"/>
      <c r="C291" s="34"/>
      <c r="D291" s="188" t="s">
        <v>143</v>
      </c>
      <c r="E291" s="34"/>
      <c r="F291" s="189" t="s">
        <v>462</v>
      </c>
      <c r="G291" s="34"/>
      <c r="H291" s="34"/>
      <c r="I291" s="185"/>
      <c r="J291" s="185"/>
      <c r="K291" s="34"/>
      <c r="L291" s="34"/>
      <c r="M291" s="35"/>
      <c r="N291" s="186"/>
      <c r="O291" s="187"/>
      <c r="P291" s="73"/>
      <c r="Q291" s="73"/>
      <c r="R291" s="73"/>
      <c r="S291" s="73"/>
      <c r="T291" s="73"/>
      <c r="U291" s="73"/>
      <c r="V291" s="73"/>
      <c r="W291" s="73"/>
      <c r="X291" s="74"/>
      <c r="Y291" s="34"/>
      <c r="Z291" s="34"/>
      <c r="AA291" s="34"/>
      <c r="AB291" s="34"/>
      <c r="AC291" s="34"/>
      <c r="AD291" s="34"/>
      <c r="AE291" s="34"/>
      <c r="AT291" s="15" t="s">
        <v>143</v>
      </c>
      <c r="AU291" s="15" t="s">
        <v>86</v>
      </c>
    </row>
    <row r="292" s="2" customFormat="1" ht="16.5" customHeight="1">
      <c r="A292" s="34"/>
      <c r="B292" s="167"/>
      <c r="C292" s="168" t="s">
        <v>463</v>
      </c>
      <c r="D292" s="168" t="s">
        <v>135</v>
      </c>
      <c r="E292" s="169" t="s">
        <v>464</v>
      </c>
      <c r="F292" s="170" t="s">
        <v>465</v>
      </c>
      <c r="G292" s="171" t="s">
        <v>138</v>
      </c>
      <c r="H292" s="172">
        <v>1</v>
      </c>
      <c r="I292" s="173"/>
      <c r="J292" s="173"/>
      <c r="K292" s="174">
        <f>ROUND(P292*H292,2)</f>
        <v>0</v>
      </c>
      <c r="L292" s="175"/>
      <c r="M292" s="35"/>
      <c r="N292" s="176" t="s">
        <v>1</v>
      </c>
      <c r="O292" s="177" t="s">
        <v>39</v>
      </c>
      <c r="P292" s="178">
        <f>I292+J292</f>
        <v>0</v>
      </c>
      <c r="Q292" s="178">
        <f>ROUND(I292*H292,2)</f>
        <v>0</v>
      </c>
      <c r="R292" s="178">
        <f>ROUND(J292*H292,2)</f>
        <v>0</v>
      </c>
      <c r="S292" s="73"/>
      <c r="T292" s="179">
        <f>S292*H292</f>
        <v>0</v>
      </c>
      <c r="U292" s="179">
        <v>0</v>
      </c>
      <c r="V292" s="179">
        <f>U292*H292</f>
        <v>0</v>
      </c>
      <c r="W292" s="179">
        <v>0</v>
      </c>
      <c r="X292" s="180">
        <f>W292*H292</f>
        <v>0</v>
      </c>
      <c r="Y292" s="34"/>
      <c r="Z292" s="34"/>
      <c r="AA292" s="34"/>
      <c r="AB292" s="34"/>
      <c r="AC292" s="34"/>
      <c r="AD292" s="34"/>
      <c r="AE292" s="34"/>
      <c r="AR292" s="181" t="s">
        <v>220</v>
      </c>
      <c r="AT292" s="181" t="s">
        <v>135</v>
      </c>
      <c r="AU292" s="181" t="s">
        <v>86</v>
      </c>
      <c r="AY292" s="15" t="s">
        <v>131</v>
      </c>
      <c r="BE292" s="182">
        <f>IF(O292="základní",K292,0)</f>
        <v>0</v>
      </c>
      <c r="BF292" s="182">
        <f>IF(O292="snížená",K292,0)</f>
        <v>0</v>
      </c>
      <c r="BG292" s="182">
        <f>IF(O292="zákl. přenesená",K292,0)</f>
        <v>0</v>
      </c>
      <c r="BH292" s="182">
        <f>IF(O292="sníž. přenesená",K292,0)</f>
        <v>0</v>
      </c>
      <c r="BI292" s="182">
        <f>IF(O292="nulová",K292,0)</f>
        <v>0</v>
      </c>
      <c r="BJ292" s="15" t="s">
        <v>84</v>
      </c>
      <c r="BK292" s="182">
        <f>ROUND(P292*H292,2)</f>
        <v>0</v>
      </c>
      <c r="BL292" s="15" t="s">
        <v>220</v>
      </c>
      <c r="BM292" s="181" t="s">
        <v>466</v>
      </c>
    </row>
    <row r="293" s="2" customFormat="1">
      <c r="A293" s="34"/>
      <c r="B293" s="35"/>
      <c r="C293" s="34"/>
      <c r="D293" s="183" t="s">
        <v>141</v>
      </c>
      <c r="E293" s="34"/>
      <c r="F293" s="184" t="s">
        <v>465</v>
      </c>
      <c r="G293" s="34"/>
      <c r="H293" s="34"/>
      <c r="I293" s="185"/>
      <c r="J293" s="185"/>
      <c r="K293" s="34"/>
      <c r="L293" s="34"/>
      <c r="M293" s="35"/>
      <c r="N293" s="186"/>
      <c r="O293" s="187"/>
      <c r="P293" s="73"/>
      <c r="Q293" s="73"/>
      <c r="R293" s="73"/>
      <c r="S293" s="73"/>
      <c r="T293" s="73"/>
      <c r="U293" s="73"/>
      <c r="V293" s="73"/>
      <c r="W293" s="73"/>
      <c r="X293" s="74"/>
      <c r="Y293" s="34"/>
      <c r="Z293" s="34"/>
      <c r="AA293" s="34"/>
      <c r="AB293" s="34"/>
      <c r="AC293" s="34"/>
      <c r="AD293" s="34"/>
      <c r="AE293" s="34"/>
      <c r="AT293" s="15" t="s">
        <v>141</v>
      </c>
      <c r="AU293" s="15" t="s">
        <v>86</v>
      </c>
    </row>
    <row r="294" s="2" customFormat="1">
      <c r="A294" s="34"/>
      <c r="B294" s="35"/>
      <c r="C294" s="34"/>
      <c r="D294" s="188" t="s">
        <v>143</v>
      </c>
      <c r="E294" s="34"/>
      <c r="F294" s="189" t="s">
        <v>467</v>
      </c>
      <c r="G294" s="34"/>
      <c r="H294" s="34"/>
      <c r="I294" s="185"/>
      <c r="J294" s="185"/>
      <c r="K294" s="34"/>
      <c r="L294" s="34"/>
      <c r="M294" s="35"/>
      <c r="N294" s="186"/>
      <c r="O294" s="187"/>
      <c r="P294" s="73"/>
      <c r="Q294" s="73"/>
      <c r="R294" s="73"/>
      <c r="S294" s="73"/>
      <c r="T294" s="73"/>
      <c r="U294" s="73"/>
      <c r="V294" s="73"/>
      <c r="W294" s="73"/>
      <c r="X294" s="74"/>
      <c r="Y294" s="34"/>
      <c r="Z294" s="34"/>
      <c r="AA294" s="34"/>
      <c r="AB294" s="34"/>
      <c r="AC294" s="34"/>
      <c r="AD294" s="34"/>
      <c r="AE294" s="34"/>
      <c r="AT294" s="15" t="s">
        <v>143</v>
      </c>
      <c r="AU294" s="15" t="s">
        <v>86</v>
      </c>
    </row>
    <row r="295" s="2" customFormat="1" ht="16.5" customHeight="1">
      <c r="A295" s="34"/>
      <c r="B295" s="167"/>
      <c r="C295" s="168" t="s">
        <v>468</v>
      </c>
      <c r="D295" s="168" t="s">
        <v>135</v>
      </c>
      <c r="E295" s="169" t="s">
        <v>469</v>
      </c>
      <c r="F295" s="170" t="s">
        <v>470</v>
      </c>
      <c r="G295" s="171" t="s">
        <v>138</v>
      </c>
      <c r="H295" s="172">
        <v>1</v>
      </c>
      <c r="I295" s="173"/>
      <c r="J295" s="173"/>
      <c r="K295" s="174">
        <f>ROUND(P295*H295,2)</f>
        <v>0</v>
      </c>
      <c r="L295" s="175"/>
      <c r="M295" s="35"/>
      <c r="N295" s="176" t="s">
        <v>1</v>
      </c>
      <c r="O295" s="177" t="s">
        <v>39</v>
      </c>
      <c r="P295" s="178">
        <f>I295+J295</f>
        <v>0</v>
      </c>
      <c r="Q295" s="178">
        <f>ROUND(I295*H295,2)</f>
        <v>0</v>
      </c>
      <c r="R295" s="178">
        <f>ROUND(J295*H295,2)</f>
        <v>0</v>
      </c>
      <c r="S295" s="73"/>
      <c r="T295" s="179">
        <f>S295*H295</f>
        <v>0</v>
      </c>
      <c r="U295" s="179">
        <v>0</v>
      </c>
      <c r="V295" s="179">
        <f>U295*H295</f>
        <v>0</v>
      </c>
      <c r="W295" s="179">
        <v>0</v>
      </c>
      <c r="X295" s="180">
        <f>W295*H295</f>
        <v>0</v>
      </c>
      <c r="Y295" s="34"/>
      <c r="Z295" s="34"/>
      <c r="AA295" s="34"/>
      <c r="AB295" s="34"/>
      <c r="AC295" s="34"/>
      <c r="AD295" s="34"/>
      <c r="AE295" s="34"/>
      <c r="AR295" s="181" t="s">
        <v>220</v>
      </c>
      <c r="AT295" s="181" t="s">
        <v>135</v>
      </c>
      <c r="AU295" s="181" t="s">
        <v>86</v>
      </c>
      <c r="AY295" s="15" t="s">
        <v>131</v>
      </c>
      <c r="BE295" s="182">
        <f>IF(O295="základní",K295,0)</f>
        <v>0</v>
      </c>
      <c r="BF295" s="182">
        <f>IF(O295="snížená",K295,0)</f>
        <v>0</v>
      </c>
      <c r="BG295" s="182">
        <f>IF(O295="zákl. přenesená",K295,0)</f>
        <v>0</v>
      </c>
      <c r="BH295" s="182">
        <f>IF(O295="sníž. přenesená",K295,0)</f>
        <v>0</v>
      </c>
      <c r="BI295" s="182">
        <f>IF(O295="nulová",K295,0)</f>
        <v>0</v>
      </c>
      <c r="BJ295" s="15" t="s">
        <v>84</v>
      </c>
      <c r="BK295" s="182">
        <f>ROUND(P295*H295,2)</f>
        <v>0</v>
      </c>
      <c r="BL295" s="15" t="s">
        <v>220</v>
      </c>
      <c r="BM295" s="181" t="s">
        <v>471</v>
      </c>
    </row>
    <row r="296" s="2" customFormat="1">
      <c r="A296" s="34"/>
      <c r="B296" s="35"/>
      <c r="C296" s="34"/>
      <c r="D296" s="183" t="s">
        <v>141</v>
      </c>
      <c r="E296" s="34"/>
      <c r="F296" s="184" t="s">
        <v>470</v>
      </c>
      <c r="G296" s="34"/>
      <c r="H296" s="34"/>
      <c r="I296" s="185"/>
      <c r="J296" s="185"/>
      <c r="K296" s="34"/>
      <c r="L296" s="34"/>
      <c r="M296" s="35"/>
      <c r="N296" s="186"/>
      <c r="O296" s="187"/>
      <c r="P296" s="73"/>
      <c r="Q296" s="73"/>
      <c r="R296" s="73"/>
      <c r="S296" s="73"/>
      <c r="T296" s="73"/>
      <c r="U296" s="73"/>
      <c r="V296" s="73"/>
      <c r="W296" s="73"/>
      <c r="X296" s="74"/>
      <c r="Y296" s="34"/>
      <c r="Z296" s="34"/>
      <c r="AA296" s="34"/>
      <c r="AB296" s="34"/>
      <c r="AC296" s="34"/>
      <c r="AD296" s="34"/>
      <c r="AE296" s="34"/>
      <c r="AT296" s="15" t="s">
        <v>141</v>
      </c>
      <c r="AU296" s="15" t="s">
        <v>86</v>
      </c>
    </row>
    <row r="297" s="2" customFormat="1">
      <c r="A297" s="34"/>
      <c r="B297" s="35"/>
      <c r="C297" s="34"/>
      <c r="D297" s="188" t="s">
        <v>143</v>
      </c>
      <c r="E297" s="34"/>
      <c r="F297" s="189" t="s">
        <v>472</v>
      </c>
      <c r="G297" s="34"/>
      <c r="H297" s="34"/>
      <c r="I297" s="185"/>
      <c r="J297" s="185"/>
      <c r="K297" s="34"/>
      <c r="L297" s="34"/>
      <c r="M297" s="35"/>
      <c r="N297" s="186"/>
      <c r="O297" s="187"/>
      <c r="P297" s="73"/>
      <c r="Q297" s="73"/>
      <c r="R297" s="73"/>
      <c r="S297" s="73"/>
      <c r="T297" s="73"/>
      <c r="U297" s="73"/>
      <c r="V297" s="73"/>
      <c r="W297" s="73"/>
      <c r="X297" s="74"/>
      <c r="Y297" s="34"/>
      <c r="Z297" s="34"/>
      <c r="AA297" s="34"/>
      <c r="AB297" s="34"/>
      <c r="AC297" s="34"/>
      <c r="AD297" s="34"/>
      <c r="AE297" s="34"/>
      <c r="AT297" s="15" t="s">
        <v>143</v>
      </c>
      <c r="AU297" s="15" t="s">
        <v>86</v>
      </c>
    </row>
    <row r="298" s="2" customFormat="1" ht="24.15" customHeight="1">
      <c r="A298" s="34"/>
      <c r="B298" s="167"/>
      <c r="C298" s="168" t="s">
        <v>473</v>
      </c>
      <c r="D298" s="168" t="s">
        <v>135</v>
      </c>
      <c r="E298" s="169" t="s">
        <v>474</v>
      </c>
      <c r="F298" s="170" t="s">
        <v>475</v>
      </c>
      <c r="G298" s="171" t="s">
        <v>138</v>
      </c>
      <c r="H298" s="172">
        <v>1</v>
      </c>
      <c r="I298" s="173"/>
      <c r="J298" s="173"/>
      <c r="K298" s="174">
        <f>ROUND(P298*H298,2)</f>
        <v>0</v>
      </c>
      <c r="L298" s="175"/>
      <c r="M298" s="35"/>
      <c r="N298" s="176" t="s">
        <v>1</v>
      </c>
      <c r="O298" s="177" t="s">
        <v>39</v>
      </c>
      <c r="P298" s="178">
        <f>I298+J298</f>
        <v>0</v>
      </c>
      <c r="Q298" s="178">
        <f>ROUND(I298*H298,2)</f>
        <v>0</v>
      </c>
      <c r="R298" s="178">
        <f>ROUND(J298*H298,2)</f>
        <v>0</v>
      </c>
      <c r="S298" s="73"/>
      <c r="T298" s="179">
        <f>S298*H298</f>
        <v>0</v>
      </c>
      <c r="U298" s="179">
        <v>0</v>
      </c>
      <c r="V298" s="179">
        <f>U298*H298</f>
        <v>0</v>
      </c>
      <c r="W298" s="179">
        <v>0</v>
      </c>
      <c r="X298" s="180">
        <f>W298*H298</f>
        <v>0</v>
      </c>
      <c r="Y298" s="34"/>
      <c r="Z298" s="34"/>
      <c r="AA298" s="34"/>
      <c r="AB298" s="34"/>
      <c r="AC298" s="34"/>
      <c r="AD298" s="34"/>
      <c r="AE298" s="34"/>
      <c r="AR298" s="181" t="s">
        <v>220</v>
      </c>
      <c r="AT298" s="181" t="s">
        <v>135</v>
      </c>
      <c r="AU298" s="181" t="s">
        <v>86</v>
      </c>
      <c r="AY298" s="15" t="s">
        <v>131</v>
      </c>
      <c r="BE298" s="182">
        <f>IF(O298="základní",K298,0)</f>
        <v>0</v>
      </c>
      <c r="BF298" s="182">
        <f>IF(O298="snížená",K298,0)</f>
        <v>0</v>
      </c>
      <c r="BG298" s="182">
        <f>IF(O298="zákl. přenesená",K298,0)</f>
        <v>0</v>
      </c>
      <c r="BH298" s="182">
        <f>IF(O298="sníž. přenesená",K298,0)</f>
        <v>0</v>
      </c>
      <c r="BI298" s="182">
        <f>IF(O298="nulová",K298,0)</f>
        <v>0</v>
      </c>
      <c r="BJ298" s="15" t="s">
        <v>84</v>
      </c>
      <c r="BK298" s="182">
        <f>ROUND(P298*H298,2)</f>
        <v>0</v>
      </c>
      <c r="BL298" s="15" t="s">
        <v>220</v>
      </c>
      <c r="BM298" s="181" t="s">
        <v>476</v>
      </c>
    </row>
    <row r="299" s="2" customFormat="1">
      <c r="A299" s="34"/>
      <c r="B299" s="35"/>
      <c r="C299" s="34"/>
      <c r="D299" s="183" t="s">
        <v>141</v>
      </c>
      <c r="E299" s="34"/>
      <c r="F299" s="184" t="s">
        <v>477</v>
      </c>
      <c r="G299" s="34"/>
      <c r="H299" s="34"/>
      <c r="I299" s="185"/>
      <c r="J299" s="185"/>
      <c r="K299" s="34"/>
      <c r="L299" s="34"/>
      <c r="M299" s="35"/>
      <c r="N299" s="186"/>
      <c r="O299" s="187"/>
      <c r="P299" s="73"/>
      <c r="Q299" s="73"/>
      <c r="R299" s="73"/>
      <c r="S299" s="73"/>
      <c r="T299" s="73"/>
      <c r="U299" s="73"/>
      <c r="V299" s="73"/>
      <c r="W299" s="73"/>
      <c r="X299" s="74"/>
      <c r="Y299" s="34"/>
      <c r="Z299" s="34"/>
      <c r="AA299" s="34"/>
      <c r="AB299" s="34"/>
      <c r="AC299" s="34"/>
      <c r="AD299" s="34"/>
      <c r="AE299" s="34"/>
      <c r="AT299" s="15" t="s">
        <v>141</v>
      </c>
      <c r="AU299" s="15" t="s">
        <v>86</v>
      </c>
    </row>
    <row r="300" s="2" customFormat="1">
      <c r="A300" s="34"/>
      <c r="B300" s="35"/>
      <c r="C300" s="34"/>
      <c r="D300" s="188" t="s">
        <v>143</v>
      </c>
      <c r="E300" s="34"/>
      <c r="F300" s="189" t="s">
        <v>478</v>
      </c>
      <c r="G300" s="34"/>
      <c r="H300" s="34"/>
      <c r="I300" s="185"/>
      <c r="J300" s="185"/>
      <c r="K300" s="34"/>
      <c r="L300" s="34"/>
      <c r="M300" s="35"/>
      <c r="N300" s="186"/>
      <c r="O300" s="187"/>
      <c r="P300" s="73"/>
      <c r="Q300" s="73"/>
      <c r="R300" s="73"/>
      <c r="S300" s="73"/>
      <c r="T300" s="73"/>
      <c r="U300" s="73"/>
      <c r="V300" s="73"/>
      <c r="W300" s="73"/>
      <c r="X300" s="74"/>
      <c r="Y300" s="34"/>
      <c r="Z300" s="34"/>
      <c r="AA300" s="34"/>
      <c r="AB300" s="34"/>
      <c r="AC300" s="34"/>
      <c r="AD300" s="34"/>
      <c r="AE300" s="34"/>
      <c r="AT300" s="15" t="s">
        <v>143</v>
      </c>
      <c r="AU300" s="15" t="s">
        <v>86</v>
      </c>
    </row>
    <row r="301" s="2" customFormat="1" ht="21.75" customHeight="1">
      <c r="A301" s="34"/>
      <c r="B301" s="167"/>
      <c r="C301" s="168" t="s">
        <v>479</v>
      </c>
      <c r="D301" s="168" t="s">
        <v>135</v>
      </c>
      <c r="E301" s="169" t="s">
        <v>480</v>
      </c>
      <c r="F301" s="170" t="s">
        <v>481</v>
      </c>
      <c r="G301" s="171" t="s">
        <v>138</v>
      </c>
      <c r="H301" s="172">
        <v>1</v>
      </c>
      <c r="I301" s="173"/>
      <c r="J301" s="173"/>
      <c r="K301" s="174">
        <f>ROUND(P301*H301,2)</f>
        <v>0</v>
      </c>
      <c r="L301" s="175"/>
      <c r="M301" s="35"/>
      <c r="N301" s="176" t="s">
        <v>1</v>
      </c>
      <c r="O301" s="177" t="s">
        <v>39</v>
      </c>
      <c r="P301" s="178">
        <f>I301+J301</f>
        <v>0</v>
      </c>
      <c r="Q301" s="178">
        <f>ROUND(I301*H301,2)</f>
        <v>0</v>
      </c>
      <c r="R301" s="178">
        <f>ROUND(J301*H301,2)</f>
        <v>0</v>
      </c>
      <c r="S301" s="73"/>
      <c r="T301" s="179">
        <f>S301*H301</f>
        <v>0</v>
      </c>
      <c r="U301" s="179">
        <v>0</v>
      </c>
      <c r="V301" s="179">
        <f>U301*H301</f>
        <v>0</v>
      </c>
      <c r="W301" s="179">
        <v>0</v>
      </c>
      <c r="X301" s="180">
        <f>W301*H301</f>
        <v>0</v>
      </c>
      <c r="Y301" s="34"/>
      <c r="Z301" s="34"/>
      <c r="AA301" s="34"/>
      <c r="AB301" s="34"/>
      <c r="AC301" s="34"/>
      <c r="AD301" s="34"/>
      <c r="AE301" s="34"/>
      <c r="AR301" s="181" t="s">
        <v>220</v>
      </c>
      <c r="AT301" s="181" t="s">
        <v>135</v>
      </c>
      <c r="AU301" s="181" t="s">
        <v>86</v>
      </c>
      <c r="AY301" s="15" t="s">
        <v>131</v>
      </c>
      <c r="BE301" s="182">
        <f>IF(O301="základní",K301,0)</f>
        <v>0</v>
      </c>
      <c r="BF301" s="182">
        <f>IF(O301="snížená",K301,0)</f>
        <v>0</v>
      </c>
      <c r="BG301" s="182">
        <f>IF(O301="zákl. přenesená",K301,0)</f>
        <v>0</v>
      </c>
      <c r="BH301" s="182">
        <f>IF(O301="sníž. přenesená",K301,0)</f>
        <v>0</v>
      </c>
      <c r="BI301" s="182">
        <f>IF(O301="nulová",K301,0)</f>
        <v>0</v>
      </c>
      <c r="BJ301" s="15" t="s">
        <v>84</v>
      </c>
      <c r="BK301" s="182">
        <f>ROUND(P301*H301,2)</f>
        <v>0</v>
      </c>
      <c r="BL301" s="15" t="s">
        <v>220</v>
      </c>
      <c r="BM301" s="181" t="s">
        <v>482</v>
      </c>
    </row>
    <row r="302" s="2" customFormat="1">
      <c r="A302" s="34"/>
      <c r="B302" s="35"/>
      <c r="C302" s="34"/>
      <c r="D302" s="183" t="s">
        <v>141</v>
      </c>
      <c r="E302" s="34"/>
      <c r="F302" s="184" t="s">
        <v>483</v>
      </c>
      <c r="G302" s="34"/>
      <c r="H302" s="34"/>
      <c r="I302" s="185"/>
      <c r="J302" s="185"/>
      <c r="K302" s="34"/>
      <c r="L302" s="34"/>
      <c r="M302" s="35"/>
      <c r="N302" s="186"/>
      <c r="O302" s="187"/>
      <c r="P302" s="73"/>
      <c r="Q302" s="73"/>
      <c r="R302" s="73"/>
      <c r="S302" s="73"/>
      <c r="T302" s="73"/>
      <c r="U302" s="73"/>
      <c r="V302" s="73"/>
      <c r="W302" s="73"/>
      <c r="X302" s="74"/>
      <c r="Y302" s="34"/>
      <c r="Z302" s="34"/>
      <c r="AA302" s="34"/>
      <c r="AB302" s="34"/>
      <c r="AC302" s="34"/>
      <c r="AD302" s="34"/>
      <c r="AE302" s="34"/>
      <c r="AT302" s="15" t="s">
        <v>141</v>
      </c>
      <c r="AU302" s="15" t="s">
        <v>86</v>
      </c>
    </row>
    <row r="303" s="2" customFormat="1">
      <c r="A303" s="34"/>
      <c r="B303" s="35"/>
      <c r="C303" s="34"/>
      <c r="D303" s="188" t="s">
        <v>143</v>
      </c>
      <c r="E303" s="34"/>
      <c r="F303" s="189" t="s">
        <v>484</v>
      </c>
      <c r="G303" s="34"/>
      <c r="H303" s="34"/>
      <c r="I303" s="185"/>
      <c r="J303" s="185"/>
      <c r="K303" s="34"/>
      <c r="L303" s="34"/>
      <c r="M303" s="35"/>
      <c r="N303" s="186"/>
      <c r="O303" s="187"/>
      <c r="P303" s="73"/>
      <c r="Q303" s="73"/>
      <c r="R303" s="73"/>
      <c r="S303" s="73"/>
      <c r="T303" s="73"/>
      <c r="U303" s="73"/>
      <c r="V303" s="73"/>
      <c r="W303" s="73"/>
      <c r="X303" s="74"/>
      <c r="Y303" s="34"/>
      <c r="Z303" s="34"/>
      <c r="AA303" s="34"/>
      <c r="AB303" s="34"/>
      <c r="AC303" s="34"/>
      <c r="AD303" s="34"/>
      <c r="AE303" s="34"/>
      <c r="AT303" s="15" t="s">
        <v>143</v>
      </c>
      <c r="AU303" s="15" t="s">
        <v>86</v>
      </c>
    </row>
    <row r="304" s="2" customFormat="1" ht="24.15" customHeight="1">
      <c r="A304" s="34"/>
      <c r="B304" s="167"/>
      <c r="C304" s="168" t="s">
        <v>485</v>
      </c>
      <c r="D304" s="168" t="s">
        <v>135</v>
      </c>
      <c r="E304" s="169" t="s">
        <v>486</v>
      </c>
      <c r="F304" s="170" t="s">
        <v>487</v>
      </c>
      <c r="G304" s="171" t="s">
        <v>138</v>
      </c>
      <c r="H304" s="172">
        <v>1</v>
      </c>
      <c r="I304" s="173"/>
      <c r="J304" s="173"/>
      <c r="K304" s="174">
        <f>ROUND(P304*H304,2)</f>
        <v>0</v>
      </c>
      <c r="L304" s="175"/>
      <c r="M304" s="35"/>
      <c r="N304" s="176" t="s">
        <v>1</v>
      </c>
      <c r="O304" s="177" t="s">
        <v>39</v>
      </c>
      <c r="P304" s="178">
        <f>I304+J304</f>
        <v>0</v>
      </c>
      <c r="Q304" s="178">
        <f>ROUND(I304*H304,2)</f>
        <v>0</v>
      </c>
      <c r="R304" s="178">
        <f>ROUND(J304*H304,2)</f>
        <v>0</v>
      </c>
      <c r="S304" s="73"/>
      <c r="T304" s="179">
        <f>S304*H304</f>
        <v>0</v>
      </c>
      <c r="U304" s="179">
        <v>0</v>
      </c>
      <c r="V304" s="179">
        <f>U304*H304</f>
        <v>0</v>
      </c>
      <c r="W304" s="179">
        <v>0</v>
      </c>
      <c r="X304" s="180">
        <f>W304*H304</f>
        <v>0</v>
      </c>
      <c r="Y304" s="34"/>
      <c r="Z304" s="34"/>
      <c r="AA304" s="34"/>
      <c r="AB304" s="34"/>
      <c r="AC304" s="34"/>
      <c r="AD304" s="34"/>
      <c r="AE304" s="34"/>
      <c r="AR304" s="181" t="s">
        <v>220</v>
      </c>
      <c r="AT304" s="181" t="s">
        <v>135</v>
      </c>
      <c r="AU304" s="181" t="s">
        <v>86</v>
      </c>
      <c r="AY304" s="15" t="s">
        <v>131</v>
      </c>
      <c r="BE304" s="182">
        <f>IF(O304="základní",K304,0)</f>
        <v>0</v>
      </c>
      <c r="BF304" s="182">
        <f>IF(O304="snížená",K304,0)</f>
        <v>0</v>
      </c>
      <c r="BG304" s="182">
        <f>IF(O304="zákl. přenesená",K304,0)</f>
        <v>0</v>
      </c>
      <c r="BH304" s="182">
        <f>IF(O304="sníž. přenesená",K304,0)</f>
        <v>0</v>
      </c>
      <c r="BI304" s="182">
        <f>IF(O304="nulová",K304,0)</f>
        <v>0</v>
      </c>
      <c r="BJ304" s="15" t="s">
        <v>84</v>
      </c>
      <c r="BK304" s="182">
        <f>ROUND(P304*H304,2)</f>
        <v>0</v>
      </c>
      <c r="BL304" s="15" t="s">
        <v>220</v>
      </c>
      <c r="BM304" s="181" t="s">
        <v>488</v>
      </c>
    </row>
    <row r="305" s="2" customFormat="1">
      <c r="A305" s="34"/>
      <c r="B305" s="35"/>
      <c r="C305" s="34"/>
      <c r="D305" s="183" t="s">
        <v>141</v>
      </c>
      <c r="E305" s="34"/>
      <c r="F305" s="184" t="s">
        <v>489</v>
      </c>
      <c r="G305" s="34"/>
      <c r="H305" s="34"/>
      <c r="I305" s="185"/>
      <c r="J305" s="185"/>
      <c r="K305" s="34"/>
      <c r="L305" s="34"/>
      <c r="M305" s="35"/>
      <c r="N305" s="186"/>
      <c r="O305" s="187"/>
      <c r="P305" s="73"/>
      <c r="Q305" s="73"/>
      <c r="R305" s="73"/>
      <c r="S305" s="73"/>
      <c r="T305" s="73"/>
      <c r="U305" s="73"/>
      <c r="V305" s="73"/>
      <c r="W305" s="73"/>
      <c r="X305" s="74"/>
      <c r="Y305" s="34"/>
      <c r="Z305" s="34"/>
      <c r="AA305" s="34"/>
      <c r="AB305" s="34"/>
      <c r="AC305" s="34"/>
      <c r="AD305" s="34"/>
      <c r="AE305" s="34"/>
      <c r="AT305" s="15" t="s">
        <v>141</v>
      </c>
      <c r="AU305" s="15" t="s">
        <v>86</v>
      </c>
    </row>
    <row r="306" s="2" customFormat="1" ht="24.15" customHeight="1">
      <c r="A306" s="34"/>
      <c r="B306" s="167"/>
      <c r="C306" s="168" t="s">
        <v>490</v>
      </c>
      <c r="D306" s="168" t="s">
        <v>135</v>
      </c>
      <c r="E306" s="169" t="s">
        <v>491</v>
      </c>
      <c r="F306" s="170" t="s">
        <v>492</v>
      </c>
      <c r="G306" s="171" t="s">
        <v>138</v>
      </c>
      <c r="H306" s="172">
        <v>1</v>
      </c>
      <c r="I306" s="173"/>
      <c r="J306" s="173"/>
      <c r="K306" s="174">
        <f>ROUND(P306*H306,2)</f>
        <v>0</v>
      </c>
      <c r="L306" s="175"/>
      <c r="M306" s="35"/>
      <c r="N306" s="176" t="s">
        <v>1</v>
      </c>
      <c r="O306" s="177" t="s">
        <v>39</v>
      </c>
      <c r="P306" s="178">
        <f>I306+J306</f>
        <v>0</v>
      </c>
      <c r="Q306" s="178">
        <f>ROUND(I306*H306,2)</f>
        <v>0</v>
      </c>
      <c r="R306" s="178">
        <f>ROUND(J306*H306,2)</f>
        <v>0</v>
      </c>
      <c r="S306" s="73"/>
      <c r="T306" s="179">
        <f>S306*H306</f>
        <v>0</v>
      </c>
      <c r="U306" s="179">
        <v>0</v>
      </c>
      <c r="V306" s="179">
        <f>U306*H306</f>
        <v>0</v>
      </c>
      <c r="W306" s="179">
        <v>0</v>
      </c>
      <c r="X306" s="180">
        <f>W306*H306</f>
        <v>0</v>
      </c>
      <c r="Y306" s="34"/>
      <c r="Z306" s="34"/>
      <c r="AA306" s="34"/>
      <c r="AB306" s="34"/>
      <c r="AC306" s="34"/>
      <c r="AD306" s="34"/>
      <c r="AE306" s="34"/>
      <c r="AR306" s="181" t="s">
        <v>220</v>
      </c>
      <c r="AT306" s="181" t="s">
        <v>135</v>
      </c>
      <c r="AU306" s="181" t="s">
        <v>86</v>
      </c>
      <c r="AY306" s="15" t="s">
        <v>131</v>
      </c>
      <c r="BE306" s="182">
        <f>IF(O306="základní",K306,0)</f>
        <v>0</v>
      </c>
      <c r="BF306" s="182">
        <f>IF(O306="snížená",K306,0)</f>
        <v>0</v>
      </c>
      <c r="BG306" s="182">
        <f>IF(O306="zákl. přenesená",K306,0)</f>
        <v>0</v>
      </c>
      <c r="BH306" s="182">
        <f>IF(O306="sníž. přenesená",K306,0)</f>
        <v>0</v>
      </c>
      <c r="BI306" s="182">
        <f>IF(O306="nulová",K306,0)</f>
        <v>0</v>
      </c>
      <c r="BJ306" s="15" t="s">
        <v>84</v>
      </c>
      <c r="BK306" s="182">
        <f>ROUND(P306*H306,2)</f>
        <v>0</v>
      </c>
      <c r="BL306" s="15" t="s">
        <v>220</v>
      </c>
      <c r="BM306" s="181" t="s">
        <v>493</v>
      </c>
    </row>
    <row r="307" s="2" customFormat="1">
      <c r="A307" s="34"/>
      <c r="B307" s="35"/>
      <c r="C307" s="34"/>
      <c r="D307" s="183" t="s">
        <v>141</v>
      </c>
      <c r="E307" s="34"/>
      <c r="F307" s="184" t="s">
        <v>494</v>
      </c>
      <c r="G307" s="34"/>
      <c r="H307" s="34"/>
      <c r="I307" s="185"/>
      <c r="J307" s="185"/>
      <c r="K307" s="34"/>
      <c r="L307" s="34"/>
      <c r="M307" s="35"/>
      <c r="N307" s="186"/>
      <c r="O307" s="187"/>
      <c r="P307" s="73"/>
      <c r="Q307" s="73"/>
      <c r="R307" s="73"/>
      <c r="S307" s="73"/>
      <c r="T307" s="73"/>
      <c r="U307" s="73"/>
      <c r="V307" s="73"/>
      <c r="W307" s="73"/>
      <c r="X307" s="74"/>
      <c r="Y307" s="34"/>
      <c r="Z307" s="34"/>
      <c r="AA307" s="34"/>
      <c r="AB307" s="34"/>
      <c r="AC307" s="34"/>
      <c r="AD307" s="34"/>
      <c r="AE307" s="34"/>
      <c r="AT307" s="15" t="s">
        <v>141</v>
      </c>
      <c r="AU307" s="15" t="s">
        <v>86</v>
      </c>
    </row>
    <row r="308" s="2" customFormat="1">
      <c r="A308" s="34"/>
      <c r="B308" s="35"/>
      <c r="C308" s="34"/>
      <c r="D308" s="188" t="s">
        <v>143</v>
      </c>
      <c r="E308" s="34"/>
      <c r="F308" s="189" t="s">
        <v>495</v>
      </c>
      <c r="G308" s="34"/>
      <c r="H308" s="34"/>
      <c r="I308" s="185"/>
      <c r="J308" s="185"/>
      <c r="K308" s="34"/>
      <c r="L308" s="34"/>
      <c r="M308" s="35"/>
      <c r="N308" s="186"/>
      <c r="O308" s="187"/>
      <c r="P308" s="73"/>
      <c r="Q308" s="73"/>
      <c r="R308" s="73"/>
      <c r="S308" s="73"/>
      <c r="T308" s="73"/>
      <c r="U308" s="73"/>
      <c r="V308" s="73"/>
      <c r="W308" s="73"/>
      <c r="X308" s="74"/>
      <c r="Y308" s="34"/>
      <c r="Z308" s="34"/>
      <c r="AA308" s="34"/>
      <c r="AB308" s="34"/>
      <c r="AC308" s="34"/>
      <c r="AD308" s="34"/>
      <c r="AE308" s="34"/>
      <c r="AT308" s="15" t="s">
        <v>143</v>
      </c>
      <c r="AU308" s="15" t="s">
        <v>86</v>
      </c>
    </row>
    <row r="309" s="2" customFormat="1" ht="24.15" customHeight="1">
      <c r="A309" s="34"/>
      <c r="B309" s="167"/>
      <c r="C309" s="168" t="s">
        <v>496</v>
      </c>
      <c r="D309" s="168" t="s">
        <v>135</v>
      </c>
      <c r="E309" s="169" t="s">
        <v>497</v>
      </c>
      <c r="F309" s="170" t="s">
        <v>498</v>
      </c>
      <c r="G309" s="171" t="s">
        <v>138</v>
      </c>
      <c r="H309" s="172">
        <v>1</v>
      </c>
      <c r="I309" s="173"/>
      <c r="J309" s="173"/>
      <c r="K309" s="174">
        <f>ROUND(P309*H309,2)</f>
        <v>0</v>
      </c>
      <c r="L309" s="175"/>
      <c r="M309" s="35"/>
      <c r="N309" s="176" t="s">
        <v>1</v>
      </c>
      <c r="O309" s="177" t="s">
        <v>39</v>
      </c>
      <c r="P309" s="178">
        <f>I309+J309</f>
        <v>0</v>
      </c>
      <c r="Q309" s="178">
        <f>ROUND(I309*H309,2)</f>
        <v>0</v>
      </c>
      <c r="R309" s="178">
        <f>ROUND(J309*H309,2)</f>
        <v>0</v>
      </c>
      <c r="S309" s="73"/>
      <c r="T309" s="179">
        <f>S309*H309</f>
        <v>0</v>
      </c>
      <c r="U309" s="179">
        <v>0</v>
      </c>
      <c r="V309" s="179">
        <f>U309*H309</f>
        <v>0</v>
      </c>
      <c r="W309" s="179">
        <v>0</v>
      </c>
      <c r="X309" s="180">
        <f>W309*H309</f>
        <v>0</v>
      </c>
      <c r="Y309" s="34"/>
      <c r="Z309" s="34"/>
      <c r="AA309" s="34"/>
      <c r="AB309" s="34"/>
      <c r="AC309" s="34"/>
      <c r="AD309" s="34"/>
      <c r="AE309" s="34"/>
      <c r="AR309" s="181" t="s">
        <v>220</v>
      </c>
      <c r="AT309" s="181" t="s">
        <v>135</v>
      </c>
      <c r="AU309" s="181" t="s">
        <v>86</v>
      </c>
      <c r="AY309" s="15" t="s">
        <v>131</v>
      </c>
      <c r="BE309" s="182">
        <f>IF(O309="základní",K309,0)</f>
        <v>0</v>
      </c>
      <c r="BF309" s="182">
        <f>IF(O309="snížená",K309,0)</f>
        <v>0</v>
      </c>
      <c r="BG309" s="182">
        <f>IF(O309="zákl. přenesená",K309,0)</f>
        <v>0</v>
      </c>
      <c r="BH309" s="182">
        <f>IF(O309="sníž. přenesená",K309,0)</f>
        <v>0</v>
      </c>
      <c r="BI309" s="182">
        <f>IF(O309="nulová",K309,0)</f>
        <v>0</v>
      </c>
      <c r="BJ309" s="15" t="s">
        <v>84</v>
      </c>
      <c r="BK309" s="182">
        <f>ROUND(P309*H309,2)</f>
        <v>0</v>
      </c>
      <c r="BL309" s="15" t="s">
        <v>220</v>
      </c>
      <c r="BM309" s="181" t="s">
        <v>499</v>
      </c>
    </row>
    <row r="310" s="2" customFormat="1">
      <c r="A310" s="34"/>
      <c r="B310" s="35"/>
      <c r="C310" s="34"/>
      <c r="D310" s="183" t="s">
        <v>141</v>
      </c>
      <c r="E310" s="34"/>
      <c r="F310" s="184" t="s">
        <v>498</v>
      </c>
      <c r="G310" s="34"/>
      <c r="H310" s="34"/>
      <c r="I310" s="185"/>
      <c r="J310" s="185"/>
      <c r="K310" s="34"/>
      <c r="L310" s="34"/>
      <c r="M310" s="35"/>
      <c r="N310" s="186"/>
      <c r="O310" s="187"/>
      <c r="P310" s="73"/>
      <c r="Q310" s="73"/>
      <c r="R310" s="73"/>
      <c r="S310" s="73"/>
      <c r="T310" s="73"/>
      <c r="U310" s="73"/>
      <c r="V310" s="73"/>
      <c r="W310" s="73"/>
      <c r="X310" s="74"/>
      <c r="Y310" s="34"/>
      <c r="Z310" s="34"/>
      <c r="AA310" s="34"/>
      <c r="AB310" s="34"/>
      <c r="AC310" s="34"/>
      <c r="AD310" s="34"/>
      <c r="AE310" s="34"/>
      <c r="AT310" s="15" t="s">
        <v>141</v>
      </c>
      <c r="AU310" s="15" t="s">
        <v>86</v>
      </c>
    </row>
    <row r="311" s="2" customFormat="1">
      <c r="A311" s="34"/>
      <c r="B311" s="35"/>
      <c r="C311" s="34"/>
      <c r="D311" s="188" t="s">
        <v>143</v>
      </c>
      <c r="E311" s="34"/>
      <c r="F311" s="189" t="s">
        <v>500</v>
      </c>
      <c r="G311" s="34"/>
      <c r="H311" s="34"/>
      <c r="I311" s="185"/>
      <c r="J311" s="185"/>
      <c r="K311" s="34"/>
      <c r="L311" s="34"/>
      <c r="M311" s="35"/>
      <c r="N311" s="186"/>
      <c r="O311" s="187"/>
      <c r="P311" s="73"/>
      <c r="Q311" s="73"/>
      <c r="R311" s="73"/>
      <c r="S311" s="73"/>
      <c r="T311" s="73"/>
      <c r="U311" s="73"/>
      <c r="V311" s="73"/>
      <c r="W311" s="73"/>
      <c r="X311" s="74"/>
      <c r="Y311" s="34"/>
      <c r="Z311" s="34"/>
      <c r="AA311" s="34"/>
      <c r="AB311" s="34"/>
      <c r="AC311" s="34"/>
      <c r="AD311" s="34"/>
      <c r="AE311" s="34"/>
      <c r="AT311" s="15" t="s">
        <v>143</v>
      </c>
      <c r="AU311" s="15" t="s">
        <v>86</v>
      </c>
    </row>
    <row r="312" s="2" customFormat="1" ht="24.15" customHeight="1">
      <c r="A312" s="34"/>
      <c r="B312" s="167"/>
      <c r="C312" s="168" t="s">
        <v>501</v>
      </c>
      <c r="D312" s="168" t="s">
        <v>135</v>
      </c>
      <c r="E312" s="169" t="s">
        <v>502</v>
      </c>
      <c r="F312" s="170" t="s">
        <v>503</v>
      </c>
      <c r="G312" s="171" t="s">
        <v>138</v>
      </c>
      <c r="H312" s="172">
        <v>4</v>
      </c>
      <c r="I312" s="173"/>
      <c r="J312" s="173"/>
      <c r="K312" s="174">
        <f>ROUND(P312*H312,2)</f>
        <v>0</v>
      </c>
      <c r="L312" s="175"/>
      <c r="M312" s="35"/>
      <c r="N312" s="176" t="s">
        <v>1</v>
      </c>
      <c r="O312" s="177" t="s">
        <v>39</v>
      </c>
      <c r="P312" s="178">
        <f>I312+J312</f>
        <v>0</v>
      </c>
      <c r="Q312" s="178">
        <f>ROUND(I312*H312,2)</f>
        <v>0</v>
      </c>
      <c r="R312" s="178">
        <f>ROUND(J312*H312,2)</f>
        <v>0</v>
      </c>
      <c r="S312" s="73"/>
      <c r="T312" s="179">
        <f>S312*H312</f>
        <v>0</v>
      </c>
      <c r="U312" s="179">
        <v>0</v>
      </c>
      <c r="V312" s="179">
        <f>U312*H312</f>
        <v>0</v>
      </c>
      <c r="W312" s="179">
        <v>0</v>
      </c>
      <c r="X312" s="180">
        <f>W312*H312</f>
        <v>0</v>
      </c>
      <c r="Y312" s="34"/>
      <c r="Z312" s="34"/>
      <c r="AA312" s="34"/>
      <c r="AB312" s="34"/>
      <c r="AC312" s="34"/>
      <c r="AD312" s="34"/>
      <c r="AE312" s="34"/>
      <c r="AR312" s="181" t="s">
        <v>220</v>
      </c>
      <c r="AT312" s="181" t="s">
        <v>135</v>
      </c>
      <c r="AU312" s="181" t="s">
        <v>86</v>
      </c>
      <c r="AY312" s="15" t="s">
        <v>131</v>
      </c>
      <c r="BE312" s="182">
        <f>IF(O312="základní",K312,0)</f>
        <v>0</v>
      </c>
      <c r="BF312" s="182">
        <f>IF(O312="snížená",K312,0)</f>
        <v>0</v>
      </c>
      <c r="BG312" s="182">
        <f>IF(O312="zákl. přenesená",K312,0)</f>
        <v>0</v>
      </c>
      <c r="BH312" s="182">
        <f>IF(O312="sníž. přenesená",K312,0)</f>
        <v>0</v>
      </c>
      <c r="BI312" s="182">
        <f>IF(O312="nulová",K312,0)</f>
        <v>0</v>
      </c>
      <c r="BJ312" s="15" t="s">
        <v>84</v>
      </c>
      <c r="BK312" s="182">
        <f>ROUND(P312*H312,2)</f>
        <v>0</v>
      </c>
      <c r="BL312" s="15" t="s">
        <v>220</v>
      </c>
      <c r="BM312" s="181" t="s">
        <v>504</v>
      </c>
    </row>
    <row r="313" s="2" customFormat="1">
      <c r="A313" s="34"/>
      <c r="B313" s="35"/>
      <c r="C313" s="34"/>
      <c r="D313" s="183" t="s">
        <v>141</v>
      </c>
      <c r="E313" s="34"/>
      <c r="F313" s="184" t="s">
        <v>503</v>
      </c>
      <c r="G313" s="34"/>
      <c r="H313" s="34"/>
      <c r="I313" s="185"/>
      <c r="J313" s="185"/>
      <c r="K313" s="34"/>
      <c r="L313" s="34"/>
      <c r="M313" s="35"/>
      <c r="N313" s="186"/>
      <c r="O313" s="187"/>
      <c r="P313" s="73"/>
      <c r="Q313" s="73"/>
      <c r="R313" s="73"/>
      <c r="S313" s="73"/>
      <c r="T313" s="73"/>
      <c r="U313" s="73"/>
      <c r="V313" s="73"/>
      <c r="W313" s="73"/>
      <c r="X313" s="74"/>
      <c r="Y313" s="34"/>
      <c r="Z313" s="34"/>
      <c r="AA313" s="34"/>
      <c r="AB313" s="34"/>
      <c r="AC313" s="34"/>
      <c r="AD313" s="34"/>
      <c r="AE313" s="34"/>
      <c r="AT313" s="15" t="s">
        <v>141</v>
      </c>
      <c r="AU313" s="15" t="s">
        <v>86</v>
      </c>
    </row>
    <row r="314" s="2" customFormat="1">
      <c r="A314" s="34"/>
      <c r="B314" s="35"/>
      <c r="C314" s="34"/>
      <c r="D314" s="188" t="s">
        <v>143</v>
      </c>
      <c r="E314" s="34"/>
      <c r="F314" s="189" t="s">
        <v>505</v>
      </c>
      <c r="G314" s="34"/>
      <c r="H314" s="34"/>
      <c r="I314" s="185"/>
      <c r="J314" s="185"/>
      <c r="K314" s="34"/>
      <c r="L314" s="34"/>
      <c r="M314" s="35"/>
      <c r="N314" s="186"/>
      <c r="O314" s="187"/>
      <c r="P314" s="73"/>
      <c r="Q314" s="73"/>
      <c r="R314" s="73"/>
      <c r="S314" s="73"/>
      <c r="T314" s="73"/>
      <c r="U314" s="73"/>
      <c r="V314" s="73"/>
      <c r="W314" s="73"/>
      <c r="X314" s="74"/>
      <c r="Y314" s="34"/>
      <c r="Z314" s="34"/>
      <c r="AA314" s="34"/>
      <c r="AB314" s="34"/>
      <c r="AC314" s="34"/>
      <c r="AD314" s="34"/>
      <c r="AE314" s="34"/>
      <c r="AT314" s="15" t="s">
        <v>143</v>
      </c>
      <c r="AU314" s="15" t="s">
        <v>86</v>
      </c>
    </row>
    <row r="315" s="2" customFormat="1" ht="16.5" customHeight="1">
      <c r="A315" s="34"/>
      <c r="B315" s="167"/>
      <c r="C315" s="168" t="s">
        <v>506</v>
      </c>
      <c r="D315" s="168" t="s">
        <v>135</v>
      </c>
      <c r="E315" s="169" t="s">
        <v>507</v>
      </c>
      <c r="F315" s="170" t="s">
        <v>508</v>
      </c>
      <c r="G315" s="171" t="s">
        <v>138</v>
      </c>
      <c r="H315" s="172">
        <v>1</v>
      </c>
      <c r="I315" s="173"/>
      <c r="J315" s="173"/>
      <c r="K315" s="174">
        <f>ROUND(P315*H315,2)</f>
        <v>0</v>
      </c>
      <c r="L315" s="175"/>
      <c r="M315" s="35"/>
      <c r="N315" s="176" t="s">
        <v>1</v>
      </c>
      <c r="O315" s="177" t="s">
        <v>39</v>
      </c>
      <c r="P315" s="178">
        <f>I315+J315</f>
        <v>0</v>
      </c>
      <c r="Q315" s="178">
        <f>ROUND(I315*H315,2)</f>
        <v>0</v>
      </c>
      <c r="R315" s="178">
        <f>ROUND(J315*H315,2)</f>
        <v>0</v>
      </c>
      <c r="S315" s="73"/>
      <c r="T315" s="179">
        <f>S315*H315</f>
        <v>0</v>
      </c>
      <c r="U315" s="179">
        <v>0</v>
      </c>
      <c r="V315" s="179">
        <f>U315*H315</f>
        <v>0</v>
      </c>
      <c r="W315" s="179">
        <v>0</v>
      </c>
      <c r="X315" s="180">
        <f>W315*H315</f>
        <v>0</v>
      </c>
      <c r="Y315" s="34"/>
      <c r="Z315" s="34"/>
      <c r="AA315" s="34"/>
      <c r="AB315" s="34"/>
      <c r="AC315" s="34"/>
      <c r="AD315" s="34"/>
      <c r="AE315" s="34"/>
      <c r="AR315" s="181" t="s">
        <v>220</v>
      </c>
      <c r="AT315" s="181" t="s">
        <v>135</v>
      </c>
      <c r="AU315" s="181" t="s">
        <v>86</v>
      </c>
      <c r="AY315" s="15" t="s">
        <v>131</v>
      </c>
      <c r="BE315" s="182">
        <f>IF(O315="základní",K315,0)</f>
        <v>0</v>
      </c>
      <c r="BF315" s="182">
        <f>IF(O315="snížená",K315,0)</f>
        <v>0</v>
      </c>
      <c r="BG315" s="182">
        <f>IF(O315="zákl. přenesená",K315,0)</f>
        <v>0</v>
      </c>
      <c r="BH315" s="182">
        <f>IF(O315="sníž. přenesená",K315,0)</f>
        <v>0</v>
      </c>
      <c r="BI315" s="182">
        <f>IF(O315="nulová",K315,0)</f>
        <v>0</v>
      </c>
      <c r="BJ315" s="15" t="s">
        <v>84</v>
      </c>
      <c r="BK315" s="182">
        <f>ROUND(P315*H315,2)</f>
        <v>0</v>
      </c>
      <c r="BL315" s="15" t="s">
        <v>220</v>
      </c>
      <c r="BM315" s="181" t="s">
        <v>509</v>
      </c>
    </row>
    <row r="316" s="2" customFormat="1">
      <c r="A316" s="34"/>
      <c r="B316" s="35"/>
      <c r="C316" s="34"/>
      <c r="D316" s="183" t="s">
        <v>141</v>
      </c>
      <c r="E316" s="34"/>
      <c r="F316" s="184" t="s">
        <v>510</v>
      </c>
      <c r="G316" s="34"/>
      <c r="H316" s="34"/>
      <c r="I316" s="185"/>
      <c r="J316" s="185"/>
      <c r="K316" s="34"/>
      <c r="L316" s="34"/>
      <c r="M316" s="35"/>
      <c r="N316" s="186"/>
      <c r="O316" s="187"/>
      <c r="P316" s="73"/>
      <c r="Q316" s="73"/>
      <c r="R316" s="73"/>
      <c r="S316" s="73"/>
      <c r="T316" s="73"/>
      <c r="U316" s="73"/>
      <c r="V316" s="73"/>
      <c r="W316" s="73"/>
      <c r="X316" s="74"/>
      <c r="Y316" s="34"/>
      <c r="Z316" s="34"/>
      <c r="AA316" s="34"/>
      <c r="AB316" s="34"/>
      <c r="AC316" s="34"/>
      <c r="AD316" s="34"/>
      <c r="AE316" s="34"/>
      <c r="AT316" s="15" t="s">
        <v>141</v>
      </c>
      <c r="AU316" s="15" t="s">
        <v>86</v>
      </c>
    </row>
    <row r="317" s="2" customFormat="1">
      <c r="A317" s="34"/>
      <c r="B317" s="35"/>
      <c r="C317" s="34"/>
      <c r="D317" s="188" t="s">
        <v>143</v>
      </c>
      <c r="E317" s="34"/>
      <c r="F317" s="189" t="s">
        <v>511</v>
      </c>
      <c r="G317" s="34"/>
      <c r="H317" s="34"/>
      <c r="I317" s="185"/>
      <c r="J317" s="185"/>
      <c r="K317" s="34"/>
      <c r="L317" s="34"/>
      <c r="M317" s="35"/>
      <c r="N317" s="186"/>
      <c r="O317" s="187"/>
      <c r="P317" s="73"/>
      <c r="Q317" s="73"/>
      <c r="R317" s="73"/>
      <c r="S317" s="73"/>
      <c r="T317" s="73"/>
      <c r="U317" s="73"/>
      <c r="V317" s="73"/>
      <c r="W317" s="73"/>
      <c r="X317" s="74"/>
      <c r="Y317" s="34"/>
      <c r="Z317" s="34"/>
      <c r="AA317" s="34"/>
      <c r="AB317" s="34"/>
      <c r="AC317" s="34"/>
      <c r="AD317" s="34"/>
      <c r="AE317" s="34"/>
      <c r="AT317" s="15" t="s">
        <v>143</v>
      </c>
      <c r="AU317" s="15" t="s">
        <v>86</v>
      </c>
    </row>
    <row r="318" s="2" customFormat="1" ht="21.75" customHeight="1">
      <c r="A318" s="34"/>
      <c r="B318" s="167"/>
      <c r="C318" s="168" t="s">
        <v>512</v>
      </c>
      <c r="D318" s="168" t="s">
        <v>135</v>
      </c>
      <c r="E318" s="169" t="s">
        <v>513</v>
      </c>
      <c r="F318" s="170" t="s">
        <v>514</v>
      </c>
      <c r="G318" s="171" t="s">
        <v>138</v>
      </c>
      <c r="H318" s="172">
        <v>1</v>
      </c>
      <c r="I318" s="173"/>
      <c r="J318" s="173"/>
      <c r="K318" s="174">
        <f>ROUND(P318*H318,2)</f>
        <v>0</v>
      </c>
      <c r="L318" s="175"/>
      <c r="M318" s="35"/>
      <c r="N318" s="176" t="s">
        <v>1</v>
      </c>
      <c r="O318" s="177" t="s">
        <v>39</v>
      </c>
      <c r="P318" s="178">
        <f>I318+J318</f>
        <v>0</v>
      </c>
      <c r="Q318" s="178">
        <f>ROUND(I318*H318,2)</f>
        <v>0</v>
      </c>
      <c r="R318" s="178">
        <f>ROUND(J318*H318,2)</f>
        <v>0</v>
      </c>
      <c r="S318" s="73"/>
      <c r="T318" s="179">
        <f>S318*H318</f>
        <v>0</v>
      </c>
      <c r="U318" s="179">
        <v>0</v>
      </c>
      <c r="V318" s="179">
        <f>U318*H318</f>
        <v>0</v>
      </c>
      <c r="W318" s="179">
        <v>0</v>
      </c>
      <c r="X318" s="180">
        <f>W318*H318</f>
        <v>0</v>
      </c>
      <c r="Y318" s="34"/>
      <c r="Z318" s="34"/>
      <c r="AA318" s="34"/>
      <c r="AB318" s="34"/>
      <c r="AC318" s="34"/>
      <c r="AD318" s="34"/>
      <c r="AE318" s="34"/>
      <c r="AR318" s="181" t="s">
        <v>220</v>
      </c>
      <c r="AT318" s="181" t="s">
        <v>135</v>
      </c>
      <c r="AU318" s="181" t="s">
        <v>86</v>
      </c>
      <c r="AY318" s="15" t="s">
        <v>131</v>
      </c>
      <c r="BE318" s="182">
        <f>IF(O318="základní",K318,0)</f>
        <v>0</v>
      </c>
      <c r="BF318" s="182">
        <f>IF(O318="snížená",K318,0)</f>
        <v>0</v>
      </c>
      <c r="BG318" s="182">
        <f>IF(O318="zákl. přenesená",K318,0)</f>
        <v>0</v>
      </c>
      <c r="BH318" s="182">
        <f>IF(O318="sníž. přenesená",K318,0)</f>
        <v>0</v>
      </c>
      <c r="BI318" s="182">
        <f>IF(O318="nulová",K318,0)</f>
        <v>0</v>
      </c>
      <c r="BJ318" s="15" t="s">
        <v>84</v>
      </c>
      <c r="BK318" s="182">
        <f>ROUND(P318*H318,2)</f>
        <v>0</v>
      </c>
      <c r="BL318" s="15" t="s">
        <v>220</v>
      </c>
      <c r="BM318" s="181" t="s">
        <v>515</v>
      </c>
    </row>
    <row r="319" s="2" customFormat="1">
      <c r="A319" s="34"/>
      <c r="B319" s="35"/>
      <c r="C319" s="34"/>
      <c r="D319" s="183" t="s">
        <v>141</v>
      </c>
      <c r="E319" s="34"/>
      <c r="F319" s="184" t="s">
        <v>514</v>
      </c>
      <c r="G319" s="34"/>
      <c r="H319" s="34"/>
      <c r="I319" s="185"/>
      <c r="J319" s="185"/>
      <c r="K319" s="34"/>
      <c r="L319" s="34"/>
      <c r="M319" s="35"/>
      <c r="N319" s="186"/>
      <c r="O319" s="187"/>
      <c r="P319" s="73"/>
      <c r="Q319" s="73"/>
      <c r="R319" s="73"/>
      <c r="S319" s="73"/>
      <c r="T319" s="73"/>
      <c r="U319" s="73"/>
      <c r="V319" s="73"/>
      <c r="W319" s="73"/>
      <c r="X319" s="74"/>
      <c r="Y319" s="34"/>
      <c r="Z319" s="34"/>
      <c r="AA319" s="34"/>
      <c r="AB319" s="34"/>
      <c r="AC319" s="34"/>
      <c r="AD319" s="34"/>
      <c r="AE319" s="34"/>
      <c r="AT319" s="15" t="s">
        <v>141</v>
      </c>
      <c r="AU319" s="15" t="s">
        <v>86</v>
      </c>
    </row>
    <row r="320" s="2" customFormat="1">
      <c r="A320" s="34"/>
      <c r="B320" s="35"/>
      <c r="C320" s="34"/>
      <c r="D320" s="188" t="s">
        <v>143</v>
      </c>
      <c r="E320" s="34"/>
      <c r="F320" s="189" t="s">
        <v>516</v>
      </c>
      <c r="G320" s="34"/>
      <c r="H320" s="34"/>
      <c r="I320" s="185"/>
      <c r="J320" s="185"/>
      <c r="K320" s="34"/>
      <c r="L320" s="34"/>
      <c r="M320" s="35"/>
      <c r="N320" s="186"/>
      <c r="O320" s="187"/>
      <c r="P320" s="73"/>
      <c r="Q320" s="73"/>
      <c r="R320" s="73"/>
      <c r="S320" s="73"/>
      <c r="T320" s="73"/>
      <c r="U320" s="73"/>
      <c r="V320" s="73"/>
      <c r="W320" s="73"/>
      <c r="X320" s="74"/>
      <c r="Y320" s="34"/>
      <c r="Z320" s="34"/>
      <c r="AA320" s="34"/>
      <c r="AB320" s="34"/>
      <c r="AC320" s="34"/>
      <c r="AD320" s="34"/>
      <c r="AE320" s="34"/>
      <c r="AT320" s="15" t="s">
        <v>143</v>
      </c>
      <c r="AU320" s="15" t="s">
        <v>86</v>
      </c>
    </row>
    <row r="321" s="2" customFormat="1" ht="24.15" customHeight="1">
      <c r="A321" s="34"/>
      <c r="B321" s="167"/>
      <c r="C321" s="168" t="s">
        <v>517</v>
      </c>
      <c r="D321" s="168" t="s">
        <v>135</v>
      </c>
      <c r="E321" s="169" t="s">
        <v>518</v>
      </c>
      <c r="F321" s="170" t="s">
        <v>519</v>
      </c>
      <c r="G321" s="171" t="s">
        <v>138</v>
      </c>
      <c r="H321" s="172">
        <v>1</v>
      </c>
      <c r="I321" s="173"/>
      <c r="J321" s="173"/>
      <c r="K321" s="174">
        <f>ROUND(P321*H321,2)</f>
        <v>0</v>
      </c>
      <c r="L321" s="175"/>
      <c r="M321" s="35"/>
      <c r="N321" s="176" t="s">
        <v>1</v>
      </c>
      <c r="O321" s="177" t="s">
        <v>39</v>
      </c>
      <c r="P321" s="178">
        <f>I321+J321</f>
        <v>0</v>
      </c>
      <c r="Q321" s="178">
        <f>ROUND(I321*H321,2)</f>
        <v>0</v>
      </c>
      <c r="R321" s="178">
        <f>ROUND(J321*H321,2)</f>
        <v>0</v>
      </c>
      <c r="S321" s="73"/>
      <c r="T321" s="179">
        <f>S321*H321</f>
        <v>0</v>
      </c>
      <c r="U321" s="179">
        <v>0</v>
      </c>
      <c r="V321" s="179">
        <f>U321*H321</f>
        <v>0</v>
      </c>
      <c r="W321" s="179">
        <v>0</v>
      </c>
      <c r="X321" s="180">
        <f>W321*H321</f>
        <v>0</v>
      </c>
      <c r="Y321" s="34"/>
      <c r="Z321" s="34"/>
      <c r="AA321" s="34"/>
      <c r="AB321" s="34"/>
      <c r="AC321" s="34"/>
      <c r="AD321" s="34"/>
      <c r="AE321" s="34"/>
      <c r="AR321" s="181" t="s">
        <v>220</v>
      </c>
      <c r="AT321" s="181" t="s">
        <v>135</v>
      </c>
      <c r="AU321" s="181" t="s">
        <v>86</v>
      </c>
      <c r="AY321" s="15" t="s">
        <v>131</v>
      </c>
      <c r="BE321" s="182">
        <f>IF(O321="základní",K321,0)</f>
        <v>0</v>
      </c>
      <c r="BF321" s="182">
        <f>IF(O321="snížená",K321,0)</f>
        <v>0</v>
      </c>
      <c r="BG321" s="182">
        <f>IF(O321="zákl. přenesená",K321,0)</f>
        <v>0</v>
      </c>
      <c r="BH321" s="182">
        <f>IF(O321="sníž. přenesená",K321,0)</f>
        <v>0</v>
      </c>
      <c r="BI321" s="182">
        <f>IF(O321="nulová",K321,0)</f>
        <v>0</v>
      </c>
      <c r="BJ321" s="15" t="s">
        <v>84</v>
      </c>
      <c r="BK321" s="182">
        <f>ROUND(P321*H321,2)</f>
        <v>0</v>
      </c>
      <c r="BL321" s="15" t="s">
        <v>220</v>
      </c>
      <c r="BM321" s="181" t="s">
        <v>520</v>
      </c>
    </row>
    <row r="322" s="2" customFormat="1">
      <c r="A322" s="34"/>
      <c r="B322" s="35"/>
      <c r="C322" s="34"/>
      <c r="D322" s="183" t="s">
        <v>141</v>
      </c>
      <c r="E322" s="34"/>
      <c r="F322" s="184" t="s">
        <v>521</v>
      </c>
      <c r="G322" s="34"/>
      <c r="H322" s="34"/>
      <c r="I322" s="185"/>
      <c r="J322" s="185"/>
      <c r="K322" s="34"/>
      <c r="L322" s="34"/>
      <c r="M322" s="35"/>
      <c r="N322" s="186"/>
      <c r="O322" s="187"/>
      <c r="P322" s="73"/>
      <c r="Q322" s="73"/>
      <c r="R322" s="73"/>
      <c r="S322" s="73"/>
      <c r="T322" s="73"/>
      <c r="U322" s="73"/>
      <c r="V322" s="73"/>
      <c r="W322" s="73"/>
      <c r="X322" s="74"/>
      <c r="Y322" s="34"/>
      <c r="Z322" s="34"/>
      <c r="AA322" s="34"/>
      <c r="AB322" s="34"/>
      <c r="AC322" s="34"/>
      <c r="AD322" s="34"/>
      <c r="AE322" s="34"/>
      <c r="AT322" s="15" t="s">
        <v>141</v>
      </c>
      <c r="AU322" s="15" t="s">
        <v>86</v>
      </c>
    </row>
    <row r="323" s="2" customFormat="1">
      <c r="A323" s="34"/>
      <c r="B323" s="35"/>
      <c r="C323" s="34"/>
      <c r="D323" s="188" t="s">
        <v>143</v>
      </c>
      <c r="E323" s="34"/>
      <c r="F323" s="189" t="s">
        <v>522</v>
      </c>
      <c r="G323" s="34"/>
      <c r="H323" s="34"/>
      <c r="I323" s="185"/>
      <c r="J323" s="185"/>
      <c r="K323" s="34"/>
      <c r="L323" s="34"/>
      <c r="M323" s="35"/>
      <c r="N323" s="186"/>
      <c r="O323" s="187"/>
      <c r="P323" s="73"/>
      <c r="Q323" s="73"/>
      <c r="R323" s="73"/>
      <c r="S323" s="73"/>
      <c r="T323" s="73"/>
      <c r="U323" s="73"/>
      <c r="V323" s="73"/>
      <c r="W323" s="73"/>
      <c r="X323" s="74"/>
      <c r="Y323" s="34"/>
      <c r="Z323" s="34"/>
      <c r="AA323" s="34"/>
      <c r="AB323" s="34"/>
      <c r="AC323" s="34"/>
      <c r="AD323" s="34"/>
      <c r="AE323" s="34"/>
      <c r="AT323" s="15" t="s">
        <v>143</v>
      </c>
      <c r="AU323" s="15" t="s">
        <v>86</v>
      </c>
    </row>
    <row r="324" s="2" customFormat="1" ht="24.15" customHeight="1">
      <c r="A324" s="34"/>
      <c r="B324" s="167"/>
      <c r="C324" s="168" t="s">
        <v>523</v>
      </c>
      <c r="D324" s="168" t="s">
        <v>135</v>
      </c>
      <c r="E324" s="169" t="s">
        <v>524</v>
      </c>
      <c r="F324" s="170" t="s">
        <v>525</v>
      </c>
      <c r="G324" s="171" t="s">
        <v>138</v>
      </c>
      <c r="H324" s="172">
        <v>4</v>
      </c>
      <c r="I324" s="173"/>
      <c r="J324" s="173"/>
      <c r="K324" s="174">
        <f>ROUND(P324*H324,2)</f>
        <v>0</v>
      </c>
      <c r="L324" s="175"/>
      <c r="M324" s="35"/>
      <c r="N324" s="176" t="s">
        <v>1</v>
      </c>
      <c r="O324" s="177" t="s">
        <v>39</v>
      </c>
      <c r="P324" s="178">
        <f>I324+J324</f>
        <v>0</v>
      </c>
      <c r="Q324" s="178">
        <f>ROUND(I324*H324,2)</f>
        <v>0</v>
      </c>
      <c r="R324" s="178">
        <f>ROUND(J324*H324,2)</f>
        <v>0</v>
      </c>
      <c r="S324" s="73"/>
      <c r="T324" s="179">
        <f>S324*H324</f>
        <v>0</v>
      </c>
      <c r="U324" s="179">
        <v>0</v>
      </c>
      <c r="V324" s="179">
        <f>U324*H324</f>
        <v>0</v>
      </c>
      <c r="W324" s="179">
        <v>0</v>
      </c>
      <c r="X324" s="180">
        <f>W324*H324</f>
        <v>0</v>
      </c>
      <c r="Y324" s="34"/>
      <c r="Z324" s="34"/>
      <c r="AA324" s="34"/>
      <c r="AB324" s="34"/>
      <c r="AC324" s="34"/>
      <c r="AD324" s="34"/>
      <c r="AE324" s="34"/>
      <c r="AR324" s="181" t="s">
        <v>220</v>
      </c>
      <c r="AT324" s="181" t="s">
        <v>135</v>
      </c>
      <c r="AU324" s="181" t="s">
        <v>86</v>
      </c>
      <c r="AY324" s="15" t="s">
        <v>131</v>
      </c>
      <c r="BE324" s="182">
        <f>IF(O324="základní",K324,0)</f>
        <v>0</v>
      </c>
      <c r="BF324" s="182">
        <f>IF(O324="snížená",K324,0)</f>
        <v>0</v>
      </c>
      <c r="BG324" s="182">
        <f>IF(O324="zákl. přenesená",K324,0)</f>
        <v>0</v>
      </c>
      <c r="BH324" s="182">
        <f>IF(O324="sníž. přenesená",K324,0)</f>
        <v>0</v>
      </c>
      <c r="BI324" s="182">
        <f>IF(O324="nulová",K324,0)</f>
        <v>0</v>
      </c>
      <c r="BJ324" s="15" t="s">
        <v>84</v>
      </c>
      <c r="BK324" s="182">
        <f>ROUND(P324*H324,2)</f>
        <v>0</v>
      </c>
      <c r="BL324" s="15" t="s">
        <v>220</v>
      </c>
      <c r="BM324" s="181" t="s">
        <v>526</v>
      </c>
    </row>
    <row r="325" s="2" customFormat="1">
      <c r="A325" s="34"/>
      <c r="B325" s="35"/>
      <c r="C325" s="34"/>
      <c r="D325" s="183" t="s">
        <v>141</v>
      </c>
      <c r="E325" s="34"/>
      <c r="F325" s="184" t="s">
        <v>527</v>
      </c>
      <c r="G325" s="34"/>
      <c r="H325" s="34"/>
      <c r="I325" s="185"/>
      <c r="J325" s="185"/>
      <c r="K325" s="34"/>
      <c r="L325" s="34"/>
      <c r="M325" s="35"/>
      <c r="N325" s="186"/>
      <c r="O325" s="187"/>
      <c r="P325" s="73"/>
      <c r="Q325" s="73"/>
      <c r="R325" s="73"/>
      <c r="S325" s="73"/>
      <c r="T325" s="73"/>
      <c r="U325" s="73"/>
      <c r="V325" s="73"/>
      <c r="W325" s="73"/>
      <c r="X325" s="74"/>
      <c r="Y325" s="34"/>
      <c r="Z325" s="34"/>
      <c r="AA325" s="34"/>
      <c r="AB325" s="34"/>
      <c r="AC325" s="34"/>
      <c r="AD325" s="34"/>
      <c r="AE325" s="34"/>
      <c r="AT325" s="15" t="s">
        <v>141</v>
      </c>
      <c r="AU325" s="15" t="s">
        <v>86</v>
      </c>
    </row>
    <row r="326" s="2" customFormat="1">
      <c r="A326" s="34"/>
      <c r="B326" s="35"/>
      <c r="C326" s="34"/>
      <c r="D326" s="188" t="s">
        <v>143</v>
      </c>
      <c r="E326" s="34"/>
      <c r="F326" s="189" t="s">
        <v>528</v>
      </c>
      <c r="G326" s="34"/>
      <c r="H326" s="34"/>
      <c r="I326" s="185"/>
      <c r="J326" s="185"/>
      <c r="K326" s="34"/>
      <c r="L326" s="34"/>
      <c r="M326" s="35"/>
      <c r="N326" s="186"/>
      <c r="O326" s="187"/>
      <c r="P326" s="73"/>
      <c r="Q326" s="73"/>
      <c r="R326" s="73"/>
      <c r="S326" s="73"/>
      <c r="T326" s="73"/>
      <c r="U326" s="73"/>
      <c r="V326" s="73"/>
      <c r="W326" s="73"/>
      <c r="X326" s="74"/>
      <c r="Y326" s="34"/>
      <c r="Z326" s="34"/>
      <c r="AA326" s="34"/>
      <c r="AB326" s="34"/>
      <c r="AC326" s="34"/>
      <c r="AD326" s="34"/>
      <c r="AE326" s="34"/>
      <c r="AT326" s="15" t="s">
        <v>143</v>
      </c>
      <c r="AU326" s="15" t="s">
        <v>86</v>
      </c>
    </row>
    <row r="327" s="2" customFormat="1" ht="33" customHeight="1">
      <c r="A327" s="34"/>
      <c r="B327" s="167"/>
      <c r="C327" s="168" t="s">
        <v>529</v>
      </c>
      <c r="D327" s="168" t="s">
        <v>135</v>
      </c>
      <c r="E327" s="169" t="s">
        <v>530</v>
      </c>
      <c r="F327" s="170" t="s">
        <v>531</v>
      </c>
      <c r="G327" s="171" t="s">
        <v>138</v>
      </c>
      <c r="H327" s="172">
        <v>1</v>
      </c>
      <c r="I327" s="173"/>
      <c r="J327" s="173"/>
      <c r="K327" s="174">
        <f>ROUND(P327*H327,2)</f>
        <v>0</v>
      </c>
      <c r="L327" s="175"/>
      <c r="M327" s="35"/>
      <c r="N327" s="176" t="s">
        <v>1</v>
      </c>
      <c r="O327" s="177" t="s">
        <v>39</v>
      </c>
      <c r="P327" s="178">
        <f>I327+J327</f>
        <v>0</v>
      </c>
      <c r="Q327" s="178">
        <f>ROUND(I327*H327,2)</f>
        <v>0</v>
      </c>
      <c r="R327" s="178">
        <f>ROUND(J327*H327,2)</f>
        <v>0</v>
      </c>
      <c r="S327" s="73"/>
      <c r="T327" s="179">
        <f>S327*H327</f>
        <v>0</v>
      </c>
      <c r="U327" s="179">
        <v>0</v>
      </c>
      <c r="V327" s="179">
        <f>U327*H327</f>
        <v>0</v>
      </c>
      <c r="W327" s="179">
        <v>0</v>
      </c>
      <c r="X327" s="180">
        <f>W327*H327</f>
        <v>0</v>
      </c>
      <c r="Y327" s="34"/>
      <c r="Z327" s="34"/>
      <c r="AA327" s="34"/>
      <c r="AB327" s="34"/>
      <c r="AC327" s="34"/>
      <c r="AD327" s="34"/>
      <c r="AE327" s="34"/>
      <c r="AR327" s="181" t="s">
        <v>220</v>
      </c>
      <c r="AT327" s="181" t="s">
        <v>135</v>
      </c>
      <c r="AU327" s="181" t="s">
        <v>86</v>
      </c>
      <c r="AY327" s="15" t="s">
        <v>131</v>
      </c>
      <c r="BE327" s="182">
        <f>IF(O327="základní",K327,0)</f>
        <v>0</v>
      </c>
      <c r="BF327" s="182">
        <f>IF(O327="snížená",K327,0)</f>
        <v>0</v>
      </c>
      <c r="BG327" s="182">
        <f>IF(O327="zákl. přenesená",K327,0)</f>
        <v>0</v>
      </c>
      <c r="BH327" s="182">
        <f>IF(O327="sníž. přenesená",K327,0)</f>
        <v>0</v>
      </c>
      <c r="BI327" s="182">
        <f>IF(O327="nulová",K327,0)</f>
        <v>0</v>
      </c>
      <c r="BJ327" s="15" t="s">
        <v>84</v>
      </c>
      <c r="BK327" s="182">
        <f>ROUND(P327*H327,2)</f>
        <v>0</v>
      </c>
      <c r="BL327" s="15" t="s">
        <v>220</v>
      </c>
      <c r="BM327" s="181" t="s">
        <v>532</v>
      </c>
    </row>
    <row r="328" s="2" customFormat="1">
      <c r="A328" s="34"/>
      <c r="B328" s="35"/>
      <c r="C328" s="34"/>
      <c r="D328" s="183" t="s">
        <v>141</v>
      </c>
      <c r="E328" s="34"/>
      <c r="F328" s="184" t="s">
        <v>533</v>
      </c>
      <c r="G328" s="34"/>
      <c r="H328" s="34"/>
      <c r="I328" s="185"/>
      <c r="J328" s="185"/>
      <c r="K328" s="34"/>
      <c r="L328" s="34"/>
      <c r="M328" s="35"/>
      <c r="N328" s="186"/>
      <c r="O328" s="187"/>
      <c r="P328" s="73"/>
      <c r="Q328" s="73"/>
      <c r="R328" s="73"/>
      <c r="S328" s="73"/>
      <c r="T328" s="73"/>
      <c r="U328" s="73"/>
      <c r="V328" s="73"/>
      <c r="W328" s="73"/>
      <c r="X328" s="74"/>
      <c r="Y328" s="34"/>
      <c r="Z328" s="34"/>
      <c r="AA328" s="34"/>
      <c r="AB328" s="34"/>
      <c r="AC328" s="34"/>
      <c r="AD328" s="34"/>
      <c r="AE328" s="34"/>
      <c r="AT328" s="15" t="s">
        <v>141</v>
      </c>
      <c r="AU328" s="15" t="s">
        <v>86</v>
      </c>
    </row>
    <row r="329" s="2" customFormat="1">
      <c r="A329" s="34"/>
      <c r="B329" s="35"/>
      <c r="C329" s="34"/>
      <c r="D329" s="188" t="s">
        <v>143</v>
      </c>
      <c r="E329" s="34"/>
      <c r="F329" s="189" t="s">
        <v>534</v>
      </c>
      <c r="G329" s="34"/>
      <c r="H329" s="34"/>
      <c r="I329" s="185"/>
      <c r="J329" s="185"/>
      <c r="K329" s="34"/>
      <c r="L329" s="34"/>
      <c r="M329" s="35"/>
      <c r="N329" s="186"/>
      <c r="O329" s="187"/>
      <c r="P329" s="73"/>
      <c r="Q329" s="73"/>
      <c r="R329" s="73"/>
      <c r="S329" s="73"/>
      <c r="T329" s="73"/>
      <c r="U329" s="73"/>
      <c r="V329" s="73"/>
      <c r="W329" s="73"/>
      <c r="X329" s="74"/>
      <c r="Y329" s="34"/>
      <c r="Z329" s="34"/>
      <c r="AA329" s="34"/>
      <c r="AB329" s="34"/>
      <c r="AC329" s="34"/>
      <c r="AD329" s="34"/>
      <c r="AE329" s="34"/>
      <c r="AT329" s="15" t="s">
        <v>143</v>
      </c>
      <c r="AU329" s="15" t="s">
        <v>86</v>
      </c>
    </row>
    <row r="330" s="2" customFormat="1" ht="37.8" customHeight="1">
      <c r="A330" s="34"/>
      <c r="B330" s="167"/>
      <c r="C330" s="168" t="s">
        <v>535</v>
      </c>
      <c r="D330" s="168" t="s">
        <v>135</v>
      </c>
      <c r="E330" s="169" t="s">
        <v>536</v>
      </c>
      <c r="F330" s="170" t="s">
        <v>537</v>
      </c>
      <c r="G330" s="171" t="s">
        <v>138</v>
      </c>
      <c r="H330" s="172">
        <v>3</v>
      </c>
      <c r="I330" s="173"/>
      <c r="J330" s="173"/>
      <c r="K330" s="174">
        <f>ROUND(P330*H330,2)</f>
        <v>0</v>
      </c>
      <c r="L330" s="175"/>
      <c r="M330" s="35"/>
      <c r="N330" s="176" t="s">
        <v>1</v>
      </c>
      <c r="O330" s="177" t="s">
        <v>39</v>
      </c>
      <c r="P330" s="178">
        <f>I330+J330</f>
        <v>0</v>
      </c>
      <c r="Q330" s="178">
        <f>ROUND(I330*H330,2)</f>
        <v>0</v>
      </c>
      <c r="R330" s="178">
        <f>ROUND(J330*H330,2)</f>
        <v>0</v>
      </c>
      <c r="S330" s="73"/>
      <c r="T330" s="179">
        <f>S330*H330</f>
        <v>0</v>
      </c>
      <c r="U330" s="179">
        <v>0</v>
      </c>
      <c r="V330" s="179">
        <f>U330*H330</f>
        <v>0</v>
      </c>
      <c r="W330" s="179">
        <v>0</v>
      </c>
      <c r="X330" s="180">
        <f>W330*H330</f>
        <v>0</v>
      </c>
      <c r="Y330" s="34"/>
      <c r="Z330" s="34"/>
      <c r="AA330" s="34"/>
      <c r="AB330" s="34"/>
      <c r="AC330" s="34"/>
      <c r="AD330" s="34"/>
      <c r="AE330" s="34"/>
      <c r="AR330" s="181" t="s">
        <v>220</v>
      </c>
      <c r="AT330" s="181" t="s">
        <v>135</v>
      </c>
      <c r="AU330" s="181" t="s">
        <v>86</v>
      </c>
      <c r="AY330" s="15" t="s">
        <v>131</v>
      </c>
      <c r="BE330" s="182">
        <f>IF(O330="základní",K330,0)</f>
        <v>0</v>
      </c>
      <c r="BF330" s="182">
        <f>IF(O330="snížená",K330,0)</f>
        <v>0</v>
      </c>
      <c r="BG330" s="182">
        <f>IF(O330="zákl. přenesená",K330,0)</f>
        <v>0</v>
      </c>
      <c r="BH330" s="182">
        <f>IF(O330="sníž. přenesená",K330,0)</f>
        <v>0</v>
      </c>
      <c r="BI330" s="182">
        <f>IF(O330="nulová",K330,0)</f>
        <v>0</v>
      </c>
      <c r="BJ330" s="15" t="s">
        <v>84</v>
      </c>
      <c r="BK330" s="182">
        <f>ROUND(P330*H330,2)</f>
        <v>0</v>
      </c>
      <c r="BL330" s="15" t="s">
        <v>220</v>
      </c>
      <c r="BM330" s="181" t="s">
        <v>538</v>
      </c>
    </row>
    <row r="331" s="2" customFormat="1">
      <c r="A331" s="34"/>
      <c r="B331" s="35"/>
      <c r="C331" s="34"/>
      <c r="D331" s="183" t="s">
        <v>141</v>
      </c>
      <c r="E331" s="34"/>
      <c r="F331" s="184" t="s">
        <v>539</v>
      </c>
      <c r="G331" s="34"/>
      <c r="H331" s="34"/>
      <c r="I331" s="185"/>
      <c r="J331" s="185"/>
      <c r="K331" s="34"/>
      <c r="L331" s="34"/>
      <c r="M331" s="35"/>
      <c r="N331" s="186"/>
      <c r="O331" s="187"/>
      <c r="P331" s="73"/>
      <c r="Q331" s="73"/>
      <c r="R331" s="73"/>
      <c r="S331" s="73"/>
      <c r="T331" s="73"/>
      <c r="U331" s="73"/>
      <c r="V331" s="73"/>
      <c r="W331" s="73"/>
      <c r="X331" s="74"/>
      <c r="Y331" s="34"/>
      <c r="Z331" s="34"/>
      <c r="AA331" s="34"/>
      <c r="AB331" s="34"/>
      <c r="AC331" s="34"/>
      <c r="AD331" s="34"/>
      <c r="AE331" s="34"/>
      <c r="AT331" s="15" t="s">
        <v>141</v>
      </c>
      <c r="AU331" s="15" t="s">
        <v>86</v>
      </c>
    </row>
    <row r="332" s="2" customFormat="1">
      <c r="A332" s="34"/>
      <c r="B332" s="35"/>
      <c r="C332" s="34"/>
      <c r="D332" s="188" t="s">
        <v>143</v>
      </c>
      <c r="E332" s="34"/>
      <c r="F332" s="189" t="s">
        <v>540</v>
      </c>
      <c r="G332" s="34"/>
      <c r="H332" s="34"/>
      <c r="I332" s="185"/>
      <c r="J332" s="185"/>
      <c r="K332" s="34"/>
      <c r="L332" s="34"/>
      <c r="M332" s="35"/>
      <c r="N332" s="186"/>
      <c r="O332" s="187"/>
      <c r="P332" s="73"/>
      <c r="Q332" s="73"/>
      <c r="R332" s="73"/>
      <c r="S332" s="73"/>
      <c r="T332" s="73"/>
      <c r="U332" s="73"/>
      <c r="V332" s="73"/>
      <c r="W332" s="73"/>
      <c r="X332" s="74"/>
      <c r="Y332" s="34"/>
      <c r="Z332" s="34"/>
      <c r="AA332" s="34"/>
      <c r="AB332" s="34"/>
      <c r="AC332" s="34"/>
      <c r="AD332" s="34"/>
      <c r="AE332" s="34"/>
      <c r="AT332" s="15" t="s">
        <v>143</v>
      </c>
      <c r="AU332" s="15" t="s">
        <v>86</v>
      </c>
    </row>
    <row r="333" s="2" customFormat="1" ht="21.75" customHeight="1">
      <c r="A333" s="34"/>
      <c r="B333" s="167"/>
      <c r="C333" s="168" t="s">
        <v>541</v>
      </c>
      <c r="D333" s="168" t="s">
        <v>135</v>
      </c>
      <c r="E333" s="169" t="s">
        <v>542</v>
      </c>
      <c r="F333" s="170" t="s">
        <v>543</v>
      </c>
      <c r="G333" s="171" t="s">
        <v>138</v>
      </c>
      <c r="H333" s="172">
        <v>1</v>
      </c>
      <c r="I333" s="173"/>
      <c r="J333" s="173"/>
      <c r="K333" s="174">
        <f>ROUND(P333*H333,2)</f>
        <v>0</v>
      </c>
      <c r="L333" s="175"/>
      <c r="M333" s="35"/>
      <c r="N333" s="176" t="s">
        <v>1</v>
      </c>
      <c r="O333" s="177" t="s">
        <v>39</v>
      </c>
      <c r="P333" s="178">
        <f>I333+J333</f>
        <v>0</v>
      </c>
      <c r="Q333" s="178">
        <f>ROUND(I333*H333,2)</f>
        <v>0</v>
      </c>
      <c r="R333" s="178">
        <f>ROUND(J333*H333,2)</f>
        <v>0</v>
      </c>
      <c r="S333" s="73"/>
      <c r="T333" s="179">
        <f>S333*H333</f>
        <v>0</v>
      </c>
      <c r="U333" s="179">
        <v>0</v>
      </c>
      <c r="V333" s="179">
        <f>U333*H333</f>
        <v>0</v>
      </c>
      <c r="W333" s="179">
        <v>0</v>
      </c>
      <c r="X333" s="180">
        <f>W333*H333</f>
        <v>0</v>
      </c>
      <c r="Y333" s="34"/>
      <c r="Z333" s="34"/>
      <c r="AA333" s="34"/>
      <c r="AB333" s="34"/>
      <c r="AC333" s="34"/>
      <c r="AD333" s="34"/>
      <c r="AE333" s="34"/>
      <c r="AR333" s="181" t="s">
        <v>220</v>
      </c>
      <c r="AT333" s="181" t="s">
        <v>135</v>
      </c>
      <c r="AU333" s="181" t="s">
        <v>86</v>
      </c>
      <c r="AY333" s="15" t="s">
        <v>131</v>
      </c>
      <c r="BE333" s="182">
        <f>IF(O333="základní",K333,0)</f>
        <v>0</v>
      </c>
      <c r="BF333" s="182">
        <f>IF(O333="snížená",K333,0)</f>
        <v>0</v>
      </c>
      <c r="BG333" s="182">
        <f>IF(O333="zákl. přenesená",K333,0)</f>
        <v>0</v>
      </c>
      <c r="BH333" s="182">
        <f>IF(O333="sníž. přenesená",K333,0)</f>
        <v>0</v>
      </c>
      <c r="BI333" s="182">
        <f>IF(O333="nulová",K333,0)</f>
        <v>0</v>
      </c>
      <c r="BJ333" s="15" t="s">
        <v>84</v>
      </c>
      <c r="BK333" s="182">
        <f>ROUND(P333*H333,2)</f>
        <v>0</v>
      </c>
      <c r="BL333" s="15" t="s">
        <v>220</v>
      </c>
      <c r="BM333" s="181" t="s">
        <v>544</v>
      </c>
    </row>
    <row r="334" s="2" customFormat="1">
      <c r="A334" s="34"/>
      <c r="B334" s="35"/>
      <c r="C334" s="34"/>
      <c r="D334" s="183" t="s">
        <v>141</v>
      </c>
      <c r="E334" s="34"/>
      <c r="F334" s="184" t="s">
        <v>545</v>
      </c>
      <c r="G334" s="34"/>
      <c r="H334" s="34"/>
      <c r="I334" s="185"/>
      <c r="J334" s="185"/>
      <c r="K334" s="34"/>
      <c r="L334" s="34"/>
      <c r="M334" s="35"/>
      <c r="N334" s="186"/>
      <c r="O334" s="187"/>
      <c r="P334" s="73"/>
      <c r="Q334" s="73"/>
      <c r="R334" s="73"/>
      <c r="S334" s="73"/>
      <c r="T334" s="73"/>
      <c r="U334" s="73"/>
      <c r="V334" s="73"/>
      <c r="W334" s="73"/>
      <c r="X334" s="74"/>
      <c r="Y334" s="34"/>
      <c r="Z334" s="34"/>
      <c r="AA334" s="34"/>
      <c r="AB334" s="34"/>
      <c r="AC334" s="34"/>
      <c r="AD334" s="34"/>
      <c r="AE334" s="34"/>
      <c r="AT334" s="15" t="s">
        <v>141</v>
      </c>
      <c r="AU334" s="15" t="s">
        <v>86</v>
      </c>
    </row>
    <row r="335" s="2" customFormat="1">
      <c r="A335" s="34"/>
      <c r="B335" s="35"/>
      <c r="C335" s="34"/>
      <c r="D335" s="188" t="s">
        <v>143</v>
      </c>
      <c r="E335" s="34"/>
      <c r="F335" s="189" t="s">
        <v>546</v>
      </c>
      <c r="G335" s="34"/>
      <c r="H335" s="34"/>
      <c r="I335" s="185"/>
      <c r="J335" s="185"/>
      <c r="K335" s="34"/>
      <c r="L335" s="34"/>
      <c r="M335" s="35"/>
      <c r="N335" s="186"/>
      <c r="O335" s="187"/>
      <c r="P335" s="73"/>
      <c r="Q335" s="73"/>
      <c r="R335" s="73"/>
      <c r="S335" s="73"/>
      <c r="T335" s="73"/>
      <c r="U335" s="73"/>
      <c r="V335" s="73"/>
      <c r="W335" s="73"/>
      <c r="X335" s="74"/>
      <c r="Y335" s="34"/>
      <c r="Z335" s="34"/>
      <c r="AA335" s="34"/>
      <c r="AB335" s="34"/>
      <c r="AC335" s="34"/>
      <c r="AD335" s="34"/>
      <c r="AE335" s="34"/>
      <c r="AT335" s="15" t="s">
        <v>143</v>
      </c>
      <c r="AU335" s="15" t="s">
        <v>86</v>
      </c>
    </row>
    <row r="336" s="2" customFormat="1" ht="24.15" customHeight="1">
      <c r="A336" s="34"/>
      <c r="B336" s="167"/>
      <c r="C336" s="168" t="s">
        <v>547</v>
      </c>
      <c r="D336" s="168" t="s">
        <v>135</v>
      </c>
      <c r="E336" s="169" t="s">
        <v>548</v>
      </c>
      <c r="F336" s="170" t="s">
        <v>549</v>
      </c>
      <c r="G336" s="171" t="s">
        <v>138</v>
      </c>
      <c r="H336" s="172">
        <v>1</v>
      </c>
      <c r="I336" s="173"/>
      <c r="J336" s="173"/>
      <c r="K336" s="174">
        <f>ROUND(P336*H336,2)</f>
        <v>0</v>
      </c>
      <c r="L336" s="175"/>
      <c r="M336" s="35"/>
      <c r="N336" s="176" t="s">
        <v>1</v>
      </c>
      <c r="O336" s="177" t="s">
        <v>39</v>
      </c>
      <c r="P336" s="178">
        <f>I336+J336</f>
        <v>0</v>
      </c>
      <c r="Q336" s="178">
        <f>ROUND(I336*H336,2)</f>
        <v>0</v>
      </c>
      <c r="R336" s="178">
        <f>ROUND(J336*H336,2)</f>
        <v>0</v>
      </c>
      <c r="S336" s="73"/>
      <c r="T336" s="179">
        <f>S336*H336</f>
        <v>0</v>
      </c>
      <c r="U336" s="179">
        <v>0</v>
      </c>
      <c r="V336" s="179">
        <f>U336*H336</f>
        <v>0</v>
      </c>
      <c r="W336" s="179">
        <v>0</v>
      </c>
      <c r="X336" s="180">
        <f>W336*H336</f>
        <v>0</v>
      </c>
      <c r="Y336" s="34"/>
      <c r="Z336" s="34"/>
      <c r="AA336" s="34"/>
      <c r="AB336" s="34"/>
      <c r="AC336" s="34"/>
      <c r="AD336" s="34"/>
      <c r="AE336" s="34"/>
      <c r="AR336" s="181" t="s">
        <v>220</v>
      </c>
      <c r="AT336" s="181" t="s">
        <v>135</v>
      </c>
      <c r="AU336" s="181" t="s">
        <v>86</v>
      </c>
      <c r="AY336" s="15" t="s">
        <v>131</v>
      </c>
      <c r="BE336" s="182">
        <f>IF(O336="základní",K336,0)</f>
        <v>0</v>
      </c>
      <c r="BF336" s="182">
        <f>IF(O336="snížená",K336,0)</f>
        <v>0</v>
      </c>
      <c r="BG336" s="182">
        <f>IF(O336="zákl. přenesená",K336,0)</f>
        <v>0</v>
      </c>
      <c r="BH336" s="182">
        <f>IF(O336="sníž. přenesená",K336,0)</f>
        <v>0</v>
      </c>
      <c r="BI336" s="182">
        <f>IF(O336="nulová",K336,0)</f>
        <v>0</v>
      </c>
      <c r="BJ336" s="15" t="s">
        <v>84</v>
      </c>
      <c r="BK336" s="182">
        <f>ROUND(P336*H336,2)</f>
        <v>0</v>
      </c>
      <c r="BL336" s="15" t="s">
        <v>220</v>
      </c>
      <c r="BM336" s="181" t="s">
        <v>550</v>
      </c>
    </row>
    <row r="337" s="2" customFormat="1">
      <c r="A337" s="34"/>
      <c r="B337" s="35"/>
      <c r="C337" s="34"/>
      <c r="D337" s="183" t="s">
        <v>141</v>
      </c>
      <c r="E337" s="34"/>
      <c r="F337" s="184" t="s">
        <v>551</v>
      </c>
      <c r="G337" s="34"/>
      <c r="H337" s="34"/>
      <c r="I337" s="185"/>
      <c r="J337" s="185"/>
      <c r="K337" s="34"/>
      <c r="L337" s="34"/>
      <c r="M337" s="35"/>
      <c r="N337" s="186"/>
      <c r="O337" s="187"/>
      <c r="P337" s="73"/>
      <c r="Q337" s="73"/>
      <c r="R337" s="73"/>
      <c r="S337" s="73"/>
      <c r="T337" s="73"/>
      <c r="U337" s="73"/>
      <c r="V337" s="73"/>
      <c r="W337" s="73"/>
      <c r="X337" s="74"/>
      <c r="Y337" s="34"/>
      <c r="Z337" s="34"/>
      <c r="AA337" s="34"/>
      <c r="AB337" s="34"/>
      <c r="AC337" s="34"/>
      <c r="AD337" s="34"/>
      <c r="AE337" s="34"/>
      <c r="AT337" s="15" t="s">
        <v>141</v>
      </c>
      <c r="AU337" s="15" t="s">
        <v>86</v>
      </c>
    </row>
    <row r="338" s="2" customFormat="1">
      <c r="A338" s="34"/>
      <c r="B338" s="35"/>
      <c r="C338" s="34"/>
      <c r="D338" s="188" t="s">
        <v>143</v>
      </c>
      <c r="E338" s="34"/>
      <c r="F338" s="189" t="s">
        <v>552</v>
      </c>
      <c r="G338" s="34"/>
      <c r="H338" s="34"/>
      <c r="I338" s="185"/>
      <c r="J338" s="185"/>
      <c r="K338" s="34"/>
      <c r="L338" s="34"/>
      <c r="M338" s="35"/>
      <c r="N338" s="186"/>
      <c r="O338" s="187"/>
      <c r="P338" s="73"/>
      <c r="Q338" s="73"/>
      <c r="R338" s="73"/>
      <c r="S338" s="73"/>
      <c r="T338" s="73"/>
      <c r="U338" s="73"/>
      <c r="V338" s="73"/>
      <c r="W338" s="73"/>
      <c r="X338" s="74"/>
      <c r="Y338" s="34"/>
      <c r="Z338" s="34"/>
      <c r="AA338" s="34"/>
      <c r="AB338" s="34"/>
      <c r="AC338" s="34"/>
      <c r="AD338" s="34"/>
      <c r="AE338" s="34"/>
      <c r="AT338" s="15" t="s">
        <v>143</v>
      </c>
      <c r="AU338" s="15" t="s">
        <v>86</v>
      </c>
    </row>
    <row r="339" s="2" customFormat="1" ht="24.15" customHeight="1">
      <c r="A339" s="34"/>
      <c r="B339" s="167"/>
      <c r="C339" s="168" t="s">
        <v>86</v>
      </c>
      <c r="D339" s="168" t="s">
        <v>135</v>
      </c>
      <c r="E339" s="169" t="s">
        <v>553</v>
      </c>
      <c r="F339" s="170" t="s">
        <v>554</v>
      </c>
      <c r="G339" s="171" t="s">
        <v>138</v>
      </c>
      <c r="H339" s="172">
        <v>1</v>
      </c>
      <c r="I339" s="173"/>
      <c r="J339" s="173"/>
      <c r="K339" s="174">
        <f>ROUND(P339*H339,2)</f>
        <v>0</v>
      </c>
      <c r="L339" s="175"/>
      <c r="M339" s="35"/>
      <c r="N339" s="176" t="s">
        <v>1</v>
      </c>
      <c r="O339" s="177" t="s">
        <v>39</v>
      </c>
      <c r="P339" s="178">
        <f>I339+J339</f>
        <v>0</v>
      </c>
      <c r="Q339" s="178">
        <f>ROUND(I339*H339,2)</f>
        <v>0</v>
      </c>
      <c r="R339" s="178">
        <f>ROUND(J339*H339,2)</f>
        <v>0</v>
      </c>
      <c r="S339" s="73"/>
      <c r="T339" s="179">
        <f>S339*H339</f>
        <v>0</v>
      </c>
      <c r="U339" s="179">
        <v>0</v>
      </c>
      <c r="V339" s="179">
        <f>U339*H339</f>
        <v>0</v>
      </c>
      <c r="W339" s="179">
        <v>0</v>
      </c>
      <c r="X339" s="180">
        <f>W339*H339</f>
        <v>0</v>
      </c>
      <c r="Y339" s="34"/>
      <c r="Z339" s="34"/>
      <c r="AA339" s="34"/>
      <c r="AB339" s="34"/>
      <c r="AC339" s="34"/>
      <c r="AD339" s="34"/>
      <c r="AE339" s="34"/>
      <c r="AR339" s="181" t="s">
        <v>220</v>
      </c>
      <c r="AT339" s="181" t="s">
        <v>135</v>
      </c>
      <c r="AU339" s="181" t="s">
        <v>86</v>
      </c>
      <c r="AY339" s="15" t="s">
        <v>131</v>
      </c>
      <c r="BE339" s="182">
        <f>IF(O339="základní",K339,0)</f>
        <v>0</v>
      </c>
      <c r="BF339" s="182">
        <f>IF(O339="snížená",K339,0)</f>
        <v>0</v>
      </c>
      <c r="BG339" s="182">
        <f>IF(O339="zákl. přenesená",K339,0)</f>
        <v>0</v>
      </c>
      <c r="BH339" s="182">
        <f>IF(O339="sníž. přenesená",K339,0)</f>
        <v>0</v>
      </c>
      <c r="BI339" s="182">
        <f>IF(O339="nulová",K339,0)</f>
        <v>0</v>
      </c>
      <c r="BJ339" s="15" t="s">
        <v>84</v>
      </c>
      <c r="BK339" s="182">
        <f>ROUND(P339*H339,2)</f>
        <v>0</v>
      </c>
      <c r="BL339" s="15" t="s">
        <v>220</v>
      </c>
      <c r="BM339" s="181" t="s">
        <v>555</v>
      </c>
    </row>
    <row r="340" s="2" customFormat="1">
      <c r="A340" s="34"/>
      <c r="B340" s="35"/>
      <c r="C340" s="34"/>
      <c r="D340" s="183" t="s">
        <v>141</v>
      </c>
      <c r="E340" s="34"/>
      <c r="F340" s="184" t="s">
        <v>556</v>
      </c>
      <c r="G340" s="34"/>
      <c r="H340" s="34"/>
      <c r="I340" s="185"/>
      <c r="J340" s="185"/>
      <c r="K340" s="34"/>
      <c r="L340" s="34"/>
      <c r="M340" s="35"/>
      <c r="N340" s="186"/>
      <c r="O340" s="187"/>
      <c r="P340" s="73"/>
      <c r="Q340" s="73"/>
      <c r="R340" s="73"/>
      <c r="S340" s="73"/>
      <c r="T340" s="73"/>
      <c r="U340" s="73"/>
      <c r="V340" s="73"/>
      <c r="W340" s="73"/>
      <c r="X340" s="74"/>
      <c r="Y340" s="34"/>
      <c r="Z340" s="34"/>
      <c r="AA340" s="34"/>
      <c r="AB340" s="34"/>
      <c r="AC340" s="34"/>
      <c r="AD340" s="34"/>
      <c r="AE340" s="34"/>
      <c r="AT340" s="15" t="s">
        <v>141</v>
      </c>
      <c r="AU340" s="15" t="s">
        <v>86</v>
      </c>
    </row>
    <row r="341" s="2" customFormat="1">
      <c r="A341" s="34"/>
      <c r="B341" s="35"/>
      <c r="C341" s="34"/>
      <c r="D341" s="188" t="s">
        <v>143</v>
      </c>
      <c r="E341" s="34"/>
      <c r="F341" s="189" t="s">
        <v>557</v>
      </c>
      <c r="G341" s="34"/>
      <c r="H341" s="34"/>
      <c r="I341" s="185"/>
      <c r="J341" s="185"/>
      <c r="K341" s="34"/>
      <c r="L341" s="34"/>
      <c r="M341" s="35"/>
      <c r="N341" s="186"/>
      <c r="O341" s="187"/>
      <c r="P341" s="73"/>
      <c r="Q341" s="73"/>
      <c r="R341" s="73"/>
      <c r="S341" s="73"/>
      <c r="T341" s="73"/>
      <c r="U341" s="73"/>
      <c r="V341" s="73"/>
      <c r="W341" s="73"/>
      <c r="X341" s="74"/>
      <c r="Y341" s="34"/>
      <c r="Z341" s="34"/>
      <c r="AA341" s="34"/>
      <c r="AB341" s="34"/>
      <c r="AC341" s="34"/>
      <c r="AD341" s="34"/>
      <c r="AE341" s="34"/>
      <c r="AT341" s="15" t="s">
        <v>143</v>
      </c>
      <c r="AU341" s="15" t="s">
        <v>86</v>
      </c>
    </row>
    <row r="342" s="2" customFormat="1" ht="24.15" customHeight="1">
      <c r="A342" s="34"/>
      <c r="B342" s="167"/>
      <c r="C342" s="168" t="s">
        <v>84</v>
      </c>
      <c r="D342" s="168" t="s">
        <v>135</v>
      </c>
      <c r="E342" s="169" t="s">
        <v>558</v>
      </c>
      <c r="F342" s="170" t="s">
        <v>559</v>
      </c>
      <c r="G342" s="171" t="s">
        <v>138</v>
      </c>
      <c r="H342" s="172">
        <v>1</v>
      </c>
      <c r="I342" s="173"/>
      <c r="J342" s="173"/>
      <c r="K342" s="174">
        <f>ROUND(P342*H342,2)</f>
        <v>0</v>
      </c>
      <c r="L342" s="175"/>
      <c r="M342" s="35"/>
      <c r="N342" s="176" t="s">
        <v>1</v>
      </c>
      <c r="O342" s="177" t="s">
        <v>39</v>
      </c>
      <c r="P342" s="178">
        <f>I342+J342</f>
        <v>0</v>
      </c>
      <c r="Q342" s="178">
        <f>ROUND(I342*H342,2)</f>
        <v>0</v>
      </c>
      <c r="R342" s="178">
        <f>ROUND(J342*H342,2)</f>
        <v>0</v>
      </c>
      <c r="S342" s="73"/>
      <c r="T342" s="179">
        <f>S342*H342</f>
        <v>0</v>
      </c>
      <c r="U342" s="179">
        <v>0</v>
      </c>
      <c r="V342" s="179">
        <f>U342*H342</f>
        <v>0</v>
      </c>
      <c r="W342" s="179">
        <v>0</v>
      </c>
      <c r="X342" s="180">
        <f>W342*H342</f>
        <v>0</v>
      </c>
      <c r="Y342" s="34"/>
      <c r="Z342" s="34"/>
      <c r="AA342" s="34"/>
      <c r="AB342" s="34"/>
      <c r="AC342" s="34"/>
      <c r="AD342" s="34"/>
      <c r="AE342" s="34"/>
      <c r="AR342" s="181" t="s">
        <v>220</v>
      </c>
      <c r="AT342" s="181" t="s">
        <v>135</v>
      </c>
      <c r="AU342" s="181" t="s">
        <v>86</v>
      </c>
      <c r="AY342" s="15" t="s">
        <v>131</v>
      </c>
      <c r="BE342" s="182">
        <f>IF(O342="základní",K342,0)</f>
        <v>0</v>
      </c>
      <c r="BF342" s="182">
        <f>IF(O342="snížená",K342,0)</f>
        <v>0</v>
      </c>
      <c r="BG342" s="182">
        <f>IF(O342="zákl. přenesená",K342,0)</f>
        <v>0</v>
      </c>
      <c r="BH342" s="182">
        <f>IF(O342="sníž. přenesená",K342,0)</f>
        <v>0</v>
      </c>
      <c r="BI342" s="182">
        <f>IF(O342="nulová",K342,0)</f>
        <v>0</v>
      </c>
      <c r="BJ342" s="15" t="s">
        <v>84</v>
      </c>
      <c r="BK342" s="182">
        <f>ROUND(P342*H342,2)</f>
        <v>0</v>
      </c>
      <c r="BL342" s="15" t="s">
        <v>220</v>
      </c>
      <c r="BM342" s="181" t="s">
        <v>560</v>
      </c>
    </row>
    <row r="343" s="2" customFormat="1">
      <c r="A343" s="34"/>
      <c r="B343" s="35"/>
      <c r="C343" s="34"/>
      <c r="D343" s="183" t="s">
        <v>141</v>
      </c>
      <c r="E343" s="34"/>
      <c r="F343" s="184" t="s">
        <v>561</v>
      </c>
      <c r="G343" s="34"/>
      <c r="H343" s="34"/>
      <c r="I343" s="185"/>
      <c r="J343" s="185"/>
      <c r="K343" s="34"/>
      <c r="L343" s="34"/>
      <c r="M343" s="35"/>
      <c r="N343" s="186"/>
      <c r="O343" s="187"/>
      <c r="P343" s="73"/>
      <c r="Q343" s="73"/>
      <c r="R343" s="73"/>
      <c r="S343" s="73"/>
      <c r="T343" s="73"/>
      <c r="U343" s="73"/>
      <c r="V343" s="73"/>
      <c r="W343" s="73"/>
      <c r="X343" s="74"/>
      <c r="Y343" s="34"/>
      <c r="Z343" s="34"/>
      <c r="AA343" s="34"/>
      <c r="AB343" s="34"/>
      <c r="AC343" s="34"/>
      <c r="AD343" s="34"/>
      <c r="AE343" s="34"/>
      <c r="AT343" s="15" t="s">
        <v>141</v>
      </c>
      <c r="AU343" s="15" t="s">
        <v>86</v>
      </c>
    </row>
    <row r="344" s="2" customFormat="1">
      <c r="A344" s="34"/>
      <c r="B344" s="35"/>
      <c r="C344" s="34"/>
      <c r="D344" s="188" t="s">
        <v>143</v>
      </c>
      <c r="E344" s="34"/>
      <c r="F344" s="189" t="s">
        <v>562</v>
      </c>
      <c r="G344" s="34"/>
      <c r="H344" s="34"/>
      <c r="I344" s="185"/>
      <c r="J344" s="185"/>
      <c r="K344" s="34"/>
      <c r="L344" s="34"/>
      <c r="M344" s="35"/>
      <c r="N344" s="186"/>
      <c r="O344" s="187"/>
      <c r="P344" s="73"/>
      <c r="Q344" s="73"/>
      <c r="R344" s="73"/>
      <c r="S344" s="73"/>
      <c r="T344" s="73"/>
      <c r="U344" s="73"/>
      <c r="V344" s="73"/>
      <c r="W344" s="73"/>
      <c r="X344" s="74"/>
      <c r="Y344" s="34"/>
      <c r="Z344" s="34"/>
      <c r="AA344" s="34"/>
      <c r="AB344" s="34"/>
      <c r="AC344" s="34"/>
      <c r="AD344" s="34"/>
      <c r="AE344" s="34"/>
      <c r="AT344" s="15" t="s">
        <v>143</v>
      </c>
      <c r="AU344" s="15" t="s">
        <v>86</v>
      </c>
    </row>
    <row r="345" s="2" customFormat="1" ht="16.5" customHeight="1">
      <c r="A345" s="34"/>
      <c r="B345" s="167"/>
      <c r="C345" s="168" t="s">
        <v>271</v>
      </c>
      <c r="D345" s="168" t="s">
        <v>135</v>
      </c>
      <c r="E345" s="169" t="s">
        <v>563</v>
      </c>
      <c r="F345" s="170" t="s">
        <v>564</v>
      </c>
      <c r="G345" s="171" t="s">
        <v>138</v>
      </c>
      <c r="H345" s="172">
        <v>1</v>
      </c>
      <c r="I345" s="173"/>
      <c r="J345" s="173"/>
      <c r="K345" s="174">
        <f>ROUND(P345*H345,2)</f>
        <v>0</v>
      </c>
      <c r="L345" s="175"/>
      <c r="M345" s="35"/>
      <c r="N345" s="176" t="s">
        <v>1</v>
      </c>
      <c r="O345" s="177" t="s">
        <v>39</v>
      </c>
      <c r="P345" s="178">
        <f>I345+J345</f>
        <v>0</v>
      </c>
      <c r="Q345" s="178">
        <f>ROUND(I345*H345,2)</f>
        <v>0</v>
      </c>
      <c r="R345" s="178">
        <f>ROUND(J345*H345,2)</f>
        <v>0</v>
      </c>
      <c r="S345" s="73"/>
      <c r="T345" s="179">
        <f>S345*H345</f>
        <v>0</v>
      </c>
      <c r="U345" s="179">
        <v>0</v>
      </c>
      <c r="V345" s="179">
        <f>U345*H345</f>
        <v>0</v>
      </c>
      <c r="W345" s="179">
        <v>0</v>
      </c>
      <c r="X345" s="180">
        <f>W345*H345</f>
        <v>0</v>
      </c>
      <c r="Y345" s="34"/>
      <c r="Z345" s="34"/>
      <c r="AA345" s="34"/>
      <c r="AB345" s="34"/>
      <c r="AC345" s="34"/>
      <c r="AD345" s="34"/>
      <c r="AE345" s="34"/>
      <c r="AR345" s="181" t="s">
        <v>220</v>
      </c>
      <c r="AT345" s="181" t="s">
        <v>135</v>
      </c>
      <c r="AU345" s="181" t="s">
        <v>86</v>
      </c>
      <c r="AY345" s="15" t="s">
        <v>131</v>
      </c>
      <c r="BE345" s="182">
        <f>IF(O345="základní",K345,0)</f>
        <v>0</v>
      </c>
      <c r="BF345" s="182">
        <f>IF(O345="snížená",K345,0)</f>
        <v>0</v>
      </c>
      <c r="BG345" s="182">
        <f>IF(O345="zákl. přenesená",K345,0)</f>
        <v>0</v>
      </c>
      <c r="BH345" s="182">
        <f>IF(O345="sníž. přenesená",K345,0)</f>
        <v>0</v>
      </c>
      <c r="BI345" s="182">
        <f>IF(O345="nulová",K345,0)</f>
        <v>0</v>
      </c>
      <c r="BJ345" s="15" t="s">
        <v>84</v>
      </c>
      <c r="BK345" s="182">
        <f>ROUND(P345*H345,2)</f>
        <v>0</v>
      </c>
      <c r="BL345" s="15" t="s">
        <v>220</v>
      </c>
      <c r="BM345" s="181" t="s">
        <v>565</v>
      </c>
    </row>
    <row r="346" s="2" customFormat="1">
      <c r="A346" s="34"/>
      <c r="B346" s="35"/>
      <c r="C346" s="34"/>
      <c r="D346" s="183" t="s">
        <v>141</v>
      </c>
      <c r="E346" s="34"/>
      <c r="F346" s="184" t="s">
        <v>566</v>
      </c>
      <c r="G346" s="34"/>
      <c r="H346" s="34"/>
      <c r="I346" s="185"/>
      <c r="J346" s="185"/>
      <c r="K346" s="34"/>
      <c r="L346" s="34"/>
      <c r="M346" s="35"/>
      <c r="N346" s="186"/>
      <c r="O346" s="187"/>
      <c r="P346" s="73"/>
      <c r="Q346" s="73"/>
      <c r="R346" s="73"/>
      <c r="S346" s="73"/>
      <c r="T346" s="73"/>
      <c r="U346" s="73"/>
      <c r="V346" s="73"/>
      <c r="W346" s="73"/>
      <c r="X346" s="74"/>
      <c r="Y346" s="34"/>
      <c r="Z346" s="34"/>
      <c r="AA346" s="34"/>
      <c r="AB346" s="34"/>
      <c r="AC346" s="34"/>
      <c r="AD346" s="34"/>
      <c r="AE346" s="34"/>
      <c r="AT346" s="15" t="s">
        <v>141</v>
      </c>
      <c r="AU346" s="15" t="s">
        <v>86</v>
      </c>
    </row>
    <row r="347" s="2" customFormat="1">
      <c r="A347" s="34"/>
      <c r="B347" s="35"/>
      <c r="C347" s="34"/>
      <c r="D347" s="188" t="s">
        <v>143</v>
      </c>
      <c r="E347" s="34"/>
      <c r="F347" s="189" t="s">
        <v>567</v>
      </c>
      <c r="G347" s="34"/>
      <c r="H347" s="34"/>
      <c r="I347" s="185"/>
      <c r="J347" s="185"/>
      <c r="K347" s="34"/>
      <c r="L347" s="34"/>
      <c r="M347" s="35"/>
      <c r="N347" s="186"/>
      <c r="O347" s="187"/>
      <c r="P347" s="73"/>
      <c r="Q347" s="73"/>
      <c r="R347" s="73"/>
      <c r="S347" s="73"/>
      <c r="T347" s="73"/>
      <c r="U347" s="73"/>
      <c r="V347" s="73"/>
      <c r="W347" s="73"/>
      <c r="X347" s="74"/>
      <c r="Y347" s="34"/>
      <c r="Z347" s="34"/>
      <c r="AA347" s="34"/>
      <c r="AB347" s="34"/>
      <c r="AC347" s="34"/>
      <c r="AD347" s="34"/>
      <c r="AE347" s="34"/>
      <c r="AT347" s="15" t="s">
        <v>143</v>
      </c>
      <c r="AU347" s="15" t="s">
        <v>86</v>
      </c>
    </row>
    <row r="348" s="2" customFormat="1" ht="16.5" customHeight="1">
      <c r="A348" s="34"/>
      <c r="B348" s="167"/>
      <c r="C348" s="168" t="s">
        <v>139</v>
      </c>
      <c r="D348" s="168" t="s">
        <v>135</v>
      </c>
      <c r="E348" s="169" t="s">
        <v>568</v>
      </c>
      <c r="F348" s="170" t="s">
        <v>569</v>
      </c>
      <c r="G348" s="171" t="s">
        <v>138</v>
      </c>
      <c r="H348" s="172">
        <v>3</v>
      </c>
      <c r="I348" s="173"/>
      <c r="J348" s="173"/>
      <c r="K348" s="174">
        <f>ROUND(P348*H348,2)</f>
        <v>0</v>
      </c>
      <c r="L348" s="175"/>
      <c r="M348" s="35"/>
      <c r="N348" s="176" t="s">
        <v>1</v>
      </c>
      <c r="O348" s="177" t="s">
        <v>39</v>
      </c>
      <c r="P348" s="178">
        <f>I348+J348</f>
        <v>0</v>
      </c>
      <c r="Q348" s="178">
        <f>ROUND(I348*H348,2)</f>
        <v>0</v>
      </c>
      <c r="R348" s="178">
        <f>ROUND(J348*H348,2)</f>
        <v>0</v>
      </c>
      <c r="S348" s="73"/>
      <c r="T348" s="179">
        <f>S348*H348</f>
        <v>0</v>
      </c>
      <c r="U348" s="179">
        <v>0</v>
      </c>
      <c r="V348" s="179">
        <f>U348*H348</f>
        <v>0</v>
      </c>
      <c r="W348" s="179">
        <v>0</v>
      </c>
      <c r="X348" s="180">
        <f>W348*H348</f>
        <v>0</v>
      </c>
      <c r="Y348" s="34"/>
      <c r="Z348" s="34"/>
      <c r="AA348" s="34"/>
      <c r="AB348" s="34"/>
      <c r="AC348" s="34"/>
      <c r="AD348" s="34"/>
      <c r="AE348" s="34"/>
      <c r="AR348" s="181" t="s">
        <v>220</v>
      </c>
      <c r="AT348" s="181" t="s">
        <v>135</v>
      </c>
      <c r="AU348" s="181" t="s">
        <v>86</v>
      </c>
      <c r="AY348" s="15" t="s">
        <v>131</v>
      </c>
      <c r="BE348" s="182">
        <f>IF(O348="základní",K348,0)</f>
        <v>0</v>
      </c>
      <c r="BF348" s="182">
        <f>IF(O348="snížená",K348,0)</f>
        <v>0</v>
      </c>
      <c r="BG348" s="182">
        <f>IF(O348="zákl. přenesená",K348,0)</f>
        <v>0</v>
      </c>
      <c r="BH348" s="182">
        <f>IF(O348="sníž. přenesená",K348,0)</f>
        <v>0</v>
      </c>
      <c r="BI348" s="182">
        <f>IF(O348="nulová",K348,0)</f>
        <v>0</v>
      </c>
      <c r="BJ348" s="15" t="s">
        <v>84</v>
      </c>
      <c r="BK348" s="182">
        <f>ROUND(P348*H348,2)</f>
        <v>0</v>
      </c>
      <c r="BL348" s="15" t="s">
        <v>220</v>
      </c>
      <c r="BM348" s="181" t="s">
        <v>570</v>
      </c>
    </row>
    <row r="349" s="2" customFormat="1">
      <c r="A349" s="34"/>
      <c r="B349" s="35"/>
      <c r="C349" s="34"/>
      <c r="D349" s="183" t="s">
        <v>141</v>
      </c>
      <c r="E349" s="34"/>
      <c r="F349" s="184" t="s">
        <v>571</v>
      </c>
      <c r="G349" s="34"/>
      <c r="H349" s="34"/>
      <c r="I349" s="185"/>
      <c r="J349" s="185"/>
      <c r="K349" s="34"/>
      <c r="L349" s="34"/>
      <c r="M349" s="35"/>
      <c r="N349" s="186"/>
      <c r="O349" s="187"/>
      <c r="P349" s="73"/>
      <c r="Q349" s="73"/>
      <c r="R349" s="73"/>
      <c r="S349" s="73"/>
      <c r="T349" s="73"/>
      <c r="U349" s="73"/>
      <c r="V349" s="73"/>
      <c r="W349" s="73"/>
      <c r="X349" s="74"/>
      <c r="Y349" s="34"/>
      <c r="Z349" s="34"/>
      <c r="AA349" s="34"/>
      <c r="AB349" s="34"/>
      <c r="AC349" s="34"/>
      <c r="AD349" s="34"/>
      <c r="AE349" s="34"/>
      <c r="AT349" s="15" t="s">
        <v>141</v>
      </c>
      <c r="AU349" s="15" t="s">
        <v>86</v>
      </c>
    </row>
    <row r="350" s="2" customFormat="1">
      <c r="A350" s="34"/>
      <c r="B350" s="35"/>
      <c r="C350" s="34"/>
      <c r="D350" s="188" t="s">
        <v>143</v>
      </c>
      <c r="E350" s="34"/>
      <c r="F350" s="189" t="s">
        <v>572</v>
      </c>
      <c r="G350" s="34"/>
      <c r="H350" s="34"/>
      <c r="I350" s="185"/>
      <c r="J350" s="185"/>
      <c r="K350" s="34"/>
      <c r="L350" s="34"/>
      <c r="M350" s="35"/>
      <c r="N350" s="186"/>
      <c r="O350" s="187"/>
      <c r="P350" s="73"/>
      <c r="Q350" s="73"/>
      <c r="R350" s="73"/>
      <c r="S350" s="73"/>
      <c r="T350" s="73"/>
      <c r="U350" s="73"/>
      <c r="V350" s="73"/>
      <c r="W350" s="73"/>
      <c r="X350" s="74"/>
      <c r="Y350" s="34"/>
      <c r="Z350" s="34"/>
      <c r="AA350" s="34"/>
      <c r="AB350" s="34"/>
      <c r="AC350" s="34"/>
      <c r="AD350" s="34"/>
      <c r="AE350" s="34"/>
      <c r="AT350" s="15" t="s">
        <v>143</v>
      </c>
      <c r="AU350" s="15" t="s">
        <v>86</v>
      </c>
    </row>
    <row r="351" s="2" customFormat="1" ht="16.5" customHeight="1">
      <c r="A351" s="34"/>
      <c r="B351" s="167"/>
      <c r="C351" s="168" t="s">
        <v>573</v>
      </c>
      <c r="D351" s="168" t="s">
        <v>135</v>
      </c>
      <c r="E351" s="169" t="s">
        <v>574</v>
      </c>
      <c r="F351" s="170" t="s">
        <v>575</v>
      </c>
      <c r="G351" s="171" t="s">
        <v>138</v>
      </c>
      <c r="H351" s="172">
        <v>2</v>
      </c>
      <c r="I351" s="173"/>
      <c r="J351" s="173"/>
      <c r="K351" s="174">
        <f>ROUND(P351*H351,2)</f>
        <v>0</v>
      </c>
      <c r="L351" s="175"/>
      <c r="M351" s="35"/>
      <c r="N351" s="176" t="s">
        <v>1</v>
      </c>
      <c r="O351" s="177" t="s">
        <v>39</v>
      </c>
      <c r="P351" s="178">
        <f>I351+J351</f>
        <v>0</v>
      </c>
      <c r="Q351" s="178">
        <f>ROUND(I351*H351,2)</f>
        <v>0</v>
      </c>
      <c r="R351" s="178">
        <f>ROUND(J351*H351,2)</f>
        <v>0</v>
      </c>
      <c r="S351" s="73"/>
      <c r="T351" s="179">
        <f>S351*H351</f>
        <v>0</v>
      </c>
      <c r="U351" s="179">
        <v>0</v>
      </c>
      <c r="V351" s="179">
        <f>U351*H351</f>
        <v>0</v>
      </c>
      <c r="W351" s="179">
        <v>0</v>
      </c>
      <c r="X351" s="180">
        <f>W351*H351</f>
        <v>0</v>
      </c>
      <c r="Y351" s="34"/>
      <c r="Z351" s="34"/>
      <c r="AA351" s="34"/>
      <c r="AB351" s="34"/>
      <c r="AC351" s="34"/>
      <c r="AD351" s="34"/>
      <c r="AE351" s="34"/>
      <c r="AR351" s="181" t="s">
        <v>220</v>
      </c>
      <c r="AT351" s="181" t="s">
        <v>135</v>
      </c>
      <c r="AU351" s="181" t="s">
        <v>86</v>
      </c>
      <c r="AY351" s="15" t="s">
        <v>131</v>
      </c>
      <c r="BE351" s="182">
        <f>IF(O351="základní",K351,0)</f>
        <v>0</v>
      </c>
      <c r="BF351" s="182">
        <f>IF(O351="snížená",K351,0)</f>
        <v>0</v>
      </c>
      <c r="BG351" s="182">
        <f>IF(O351="zákl. přenesená",K351,0)</f>
        <v>0</v>
      </c>
      <c r="BH351" s="182">
        <f>IF(O351="sníž. přenesená",K351,0)</f>
        <v>0</v>
      </c>
      <c r="BI351" s="182">
        <f>IF(O351="nulová",K351,0)</f>
        <v>0</v>
      </c>
      <c r="BJ351" s="15" t="s">
        <v>84</v>
      </c>
      <c r="BK351" s="182">
        <f>ROUND(P351*H351,2)</f>
        <v>0</v>
      </c>
      <c r="BL351" s="15" t="s">
        <v>220</v>
      </c>
      <c r="BM351" s="181" t="s">
        <v>576</v>
      </c>
    </row>
    <row r="352" s="2" customFormat="1">
      <c r="A352" s="34"/>
      <c r="B352" s="35"/>
      <c r="C352" s="34"/>
      <c r="D352" s="183" t="s">
        <v>141</v>
      </c>
      <c r="E352" s="34"/>
      <c r="F352" s="184" t="s">
        <v>577</v>
      </c>
      <c r="G352" s="34"/>
      <c r="H352" s="34"/>
      <c r="I352" s="185"/>
      <c r="J352" s="185"/>
      <c r="K352" s="34"/>
      <c r="L352" s="34"/>
      <c r="M352" s="35"/>
      <c r="N352" s="186"/>
      <c r="O352" s="187"/>
      <c r="P352" s="73"/>
      <c r="Q352" s="73"/>
      <c r="R352" s="73"/>
      <c r="S352" s="73"/>
      <c r="T352" s="73"/>
      <c r="U352" s="73"/>
      <c r="V352" s="73"/>
      <c r="W352" s="73"/>
      <c r="X352" s="74"/>
      <c r="Y352" s="34"/>
      <c r="Z352" s="34"/>
      <c r="AA352" s="34"/>
      <c r="AB352" s="34"/>
      <c r="AC352" s="34"/>
      <c r="AD352" s="34"/>
      <c r="AE352" s="34"/>
      <c r="AT352" s="15" t="s">
        <v>141</v>
      </c>
      <c r="AU352" s="15" t="s">
        <v>86</v>
      </c>
    </row>
    <row r="353" s="2" customFormat="1">
      <c r="A353" s="34"/>
      <c r="B353" s="35"/>
      <c r="C353" s="34"/>
      <c r="D353" s="188" t="s">
        <v>143</v>
      </c>
      <c r="E353" s="34"/>
      <c r="F353" s="189" t="s">
        <v>578</v>
      </c>
      <c r="G353" s="34"/>
      <c r="H353" s="34"/>
      <c r="I353" s="185"/>
      <c r="J353" s="185"/>
      <c r="K353" s="34"/>
      <c r="L353" s="34"/>
      <c r="M353" s="35"/>
      <c r="N353" s="186"/>
      <c r="O353" s="187"/>
      <c r="P353" s="73"/>
      <c r="Q353" s="73"/>
      <c r="R353" s="73"/>
      <c r="S353" s="73"/>
      <c r="T353" s="73"/>
      <c r="U353" s="73"/>
      <c r="V353" s="73"/>
      <c r="W353" s="73"/>
      <c r="X353" s="74"/>
      <c r="Y353" s="34"/>
      <c r="Z353" s="34"/>
      <c r="AA353" s="34"/>
      <c r="AB353" s="34"/>
      <c r="AC353" s="34"/>
      <c r="AD353" s="34"/>
      <c r="AE353" s="34"/>
      <c r="AT353" s="15" t="s">
        <v>143</v>
      </c>
      <c r="AU353" s="15" t="s">
        <v>86</v>
      </c>
    </row>
    <row r="354" s="2" customFormat="1" ht="24.15" customHeight="1">
      <c r="A354" s="34"/>
      <c r="B354" s="167"/>
      <c r="C354" s="168" t="s">
        <v>579</v>
      </c>
      <c r="D354" s="168" t="s">
        <v>135</v>
      </c>
      <c r="E354" s="169" t="s">
        <v>580</v>
      </c>
      <c r="F354" s="170" t="s">
        <v>581</v>
      </c>
      <c r="G354" s="171" t="s">
        <v>138</v>
      </c>
      <c r="H354" s="172">
        <v>2</v>
      </c>
      <c r="I354" s="173"/>
      <c r="J354" s="173"/>
      <c r="K354" s="174">
        <f>ROUND(P354*H354,2)</f>
        <v>0</v>
      </c>
      <c r="L354" s="175"/>
      <c r="M354" s="35"/>
      <c r="N354" s="176" t="s">
        <v>1</v>
      </c>
      <c r="O354" s="177" t="s">
        <v>39</v>
      </c>
      <c r="P354" s="178">
        <f>I354+J354</f>
        <v>0</v>
      </c>
      <c r="Q354" s="178">
        <f>ROUND(I354*H354,2)</f>
        <v>0</v>
      </c>
      <c r="R354" s="178">
        <f>ROUND(J354*H354,2)</f>
        <v>0</v>
      </c>
      <c r="S354" s="73"/>
      <c r="T354" s="179">
        <f>S354*H354</f>
        <v>0</v>
      </c>
      <c r="U354" s="179">
        <v>0</v>
      </c>
      <c r="V354" s="179">
        <f>U354*H354</f>
        <v>0</v>
      </c>
      <c r="W354" s="179">
        <v>0</v>
      </c>
      <c r="X354" s="180">
        <f>W354*H354</f>
        <v>0</v>
      </c>
      <c r="Y354" s="34"/>
      <c r="Z354" s="34"/>
      <c r="AA354" s="34"/>
      <c r="AB354" s="34"/>
      <c r="AC354" s="34"/>
      <c r="AD354" s="34"/>
      <c r="AE354" s="34"/>
      <c r="AR354" s="181" t="s">
        <v>220</v>
      </c>
      <c r="AT354" s="181" t="s">
        <v>135</v>
      </c>
      <c r="AU354" s="181" t="s">
        <v>86</v>
      </c>
      <c r="AY354" s="15" t="s">
        <v>131</v>
      </c>
      <c r="BE354" s="182">
        <f>IF(O354="základní",K354,0)</f>
        <v>0</v>
      </c>
      <c r="BF354" s="182">
        <f>IF(O354="snížená",K354,0)</f>
        <v>0</v>
      </c>
      <c r="BG354" s="182">
        <f>IF(O354="zákl. přenesená",K354,0)</f>
        <v>0</v>
      </c>
      <c r="BH354" s="182">
        <f>IF(O354="sníž. přenesená",K354,0)</f>
        <v>0</v>
      </c>
      <c r="BI354" s="182">
        <f>IF(O354="nulová",K354,0)</f>
        <v>0</v>
      </c>
      <c r="BJ354" s="15" t="s">
        <v>84</v>
      </c>
      <c r="BK354" s="182">
        <f>ROUND(P354*H354,2)</f>
        <v>0</v>
      </c>
      <c r="BL354" s="15" t="s">
        <v>220</v>
      </c>
      <c r="BM354" s="181" t="s">
        <v>582</v>
      </c>
    </row>
    <row r="355" s="2" customFormat="1">
      <c r="A355" s="34"/>
      <c r="B355" s="35"/>
      <c r="C355" s="34"/>
      <c r="D355" s="183" t="s">
        <v>141</v>
      </c>
      <c r="E355" s="34"/>
      <c r="F355" s="184" t="s">
        <v>583</v>
      </c>
      <c r="G355" s="34"/>
      <c r="H355" s="34"/>
      <c r="I355" s="185"/>
      <c r="J355" s="185"/>
      <c r="K355" s="34"/>
      <c r="L355" s="34"/>
      <c r="M355" s="35"/>
      <c r="N355" s="186"/>
      <c r="O355" s="187"/>
      <c r="P355" s="73"/>
      <c r="Q355" s="73"/>
      <c r="R355" s="73"/>
      <c r="S355" s="73"/>
      <c r="T355" s="73"/>
      <c r="U355" s="73"/>
      <c r="V355" s="73"/>
      <c r="W355" s="73"/>
      <c r="X355" s="74"/>
      <c r="Y355" s="34"/>
      <c r="Z355" s="34"/>
      <c r="AA355" s="34"/>
      <c r="AB355" s="34"/>
      <c r="AC355" s="34"/>
      <c r="AD355" s="34"/>
      <c r="AE355" s="34"/>
      <c r="AT355" s="15" t="s">
        <v>141</v>
      </c>
      <c r="AU355" s="15" t="s">
        <v>86</v>
      </c>
    </row>
    <row r="356" s="2" customFormat="1" ht="16.5" customHeight="1">
      <c r="A356" s="34"/>
      <c r="B356" s="167"/>
      <c r="C356" s="168" t="s">
        <v>584</v>
      </c>
      <c r="D356" s="168" t="s">
        <v>135</v>
      </c>
      <c r="E356" s="169" t="s">
        <v>585</v>
      </c>
      <c r="F356" s="170" t="s">
        <v>586</v>
      </c>
      <c r="G356" s="171" t="s">
        <v>138</v>
      </c>
      <c r="H356" s="172">
        <v>1</v>
      </c>
      <c r="I356" s="173"/>
      <c r="J356" s="173"/>
      <c r="K356" s="174">
        <f>ROUND(P356*H356,2)</f>
        <v>0</v>
      </c>
      <c r="L356" s="175"/>
      <c r="M356" s="35"/>
      <c r="N356" s="176" t="s">
        <v>1</v>
      </c>
      <c r="O356" s="177" t="s">
        <v>39</v>
      </c>
      <c r="P356" s="178">
        <f>I356+J356</f>
        <v>0</v>
      </c>
      <c r="Q356" s="178">
        <f>ROUND(I356*H356,2)</f>
        <v>0</v>
      </c>
      <c r="R356" s="178">
        <f>ROUND(J356*H356,2)</f>
        <v>0</v>
      </c>
      <c r="S356" s="73"/>
      <c r="T356" s="179">
        <f>S356*H356</f>
        <v>0</v>
      </c>
      <c r="U356" s="179">
        <v>0</v>
      </c>
      <c r="V356" s="179">
        <f>U356*H356</f>
        <v>0</v>
      </c>
      <c r="W356" s="179">
        <v>0</v>
      </c>
      <c r="X356" s="180">
        <f>W356*H356</f>
        <v>0</v>
      </c>
      <c r="Y356" s="34"/>
      <c r="Z356" s="34"/>
      <c r="AA356" s="34"/>
      <c r="AB356" s="34"/>
      <c r="AC356" s="34"/>
      <c r="AD356" s="34"/>
      <c r="AE356" s="34"/>
      <c r="AR356" s="181" t="s">
        <v>220</v>
      </c>
      <c r="AT356" s="181" t="s">
        <v>135</v>
      </c>
      <c r="AU356" s="181" t="s">
        <v>86</v>
      </c>
      <c r="AY356" s="15" t="s">
        <v>131</v>
      </c>
      <c r="BE356" s="182">
        <f>IF(O356="základní",K356,0)</f>
        <v>0</v>
      </c>
      <c r="BF356" s="182">
        <f>IF(O356="snížená",K356,0)</f>
        <v>0</v>
      </c>
      <c r="BG356" s="182">
        <f>IF(O356="zákl. přenesená",K356,0)</f>
        <v>0</v>
      </c>
      <c r="BH356" s="182">
        <f>IF(O356="sníž. přenesená",K356,0)</f>
        <v>0</v>
      </c>
      <c r="BI356" s="182">
        <f>IF(O356="nulová",K356,0)</f>
        <v>0</v>
      </c>
      <c r="BJ356" s="15" t="s">
        <v>84</v>
      </c>
      <c r="BK356" s="182">
        <f>ROUND(P356*H356,2)</f>
        <v>0</v>
      </c>
      <c r="BL356" s="15" t="s">
        <v>220</v>
      </c>
      <c r="BM356" s="181" t="s">
        <v>587</v>
      </c>
    </row>
    <row r="357" s="2" customFormat="1">
      <c r="A357" s="34"/>
      <c r="B357" s="35"/>
      <c r="C357" s="34"/>
      <c r="D357" s="183" t="s">
        <v>141</v>
      </c>
      <c r="E357" s="34"/>
      <c r="F357" s="184" t="s">
        <v>588</v>
      </c>
      <c r="G357" s="34"/>
      <c r="H357" s="34"/>
      <c r="I357" s="185"/>
      <c r="J357" s="185"/>
      <c r="K357" s="34"/>
      <c r="L357" s="34"/>
      <c r="M357" s="35"/>
      <c r="N357" s="186"/>
      <c r="O357" s="187"/>
      <c r="P357" s="73"/>
      <c r="Q357" s="73"/>
      <c r="R357" s="73"/>
      <c r="S357" s="73"/>
      <c r="T357" s="73"/>
      <c r="U357" s="73"/>
      <c r="V357" s="73"/>
      <c r="W357" s="73"/>
      <c r="X357" s="74"/>
      <c r="Y357" s="34"/>
      <c r="Z357" s="34"/>
      <c r="AA357" s="34"/>
      <c r="AB357" s="34"/>
      <c r="AC357" s="34"/>
      <c r="AD357" s="34"/>
      <c r="AE357" s="34"/>
      <c r="AT357" s="15" t="s">
        <v>141</v>
      </c>
      <c r="AU357" s="15" t="s">
        <v>86</v>
      </c>
    </row>
    <row r="358" s="2" customFormat="1">
      <c r="A358" s="34"/>
      <c r="B358" s="35"/>
      <c r="C358" s="34"/>
      <c r="D358" s="188" t="s">
        <v>143</v>
      </c>
      <c r="E358" s="34"/>
      <c r="F358" s="189" t="s">
        <v>589</v>
      </c>
      <c r="G358" s="34"/>
      <c r="H358" s="34"/>
      <c r="I358" s="185"/>
      <c r="J358" s="185"/>
      <c r="K358" s="34"/>
      <c r="L358" s="34"/>
      <c r="M358" s="35"/>
      <c r="N358" s="186"/>
      <c r="O358" s="187"/>
      <c r="P358" s="73"/>
      <c r="Q358" s="73"/>
      <c r="R358" s="73"/>
      <c r="S358" s="73"/>
      <c r="T358" s="73"/>
      <c r="U358" s="73"/>
      <c r="V358" s="73"/>
      <c r="W358" s="73"/>
      <c r="X358" s="74"/>
      <c r="Y358" s="34"/>
      <c r="Z358" s="34"/>
      <c r="AA358" s="34"/>
      <c r="AB358" s="34"/>
      <c r="AC358" s="34"/>
      <c r="AD358" s="34"/>
      <c r="AE358" s="34"/>
      <c r="AT358" s="15" t="s">
        <v>143</v>
      </c>
      <c r="AU358" s="15" t="s">
        <v>86</v>
      </c>
    </row>
    <row r="359" s="2" customFormat="1" ht="16.5" customHeight="1">
      <c r="A359" s="34"/>
      <c r="B359" s="167"/>
      <c r="C359" s="168" t="s">
        <v>411</v>
      </c>
      <c r="D359" s="168" t="s">
        <v>135</v>
      </c>
      <c r="E359" s="169" t="s">
        <v>590</v>
      </c>
      <c r="F359" s="170" t="s">
        <v>591</v>
      </c>
      <c r="G359" s="171" t="s">
        <v>138</v>
      </c>
      <c r="H359" s="172">
        <v>1</v>
      </c>
      <c r="I359" s="173"/>
      <c r="J359" s="173"/>
      <c r="K359" s="174">
        <f>ROUND(P359*H359,2)</f>
        <v>0</v>
      </c>
      <c r="L359" s="175"/>
      <c r="M359" s="35"/>
      <c r="N359" s="176" t="s">
        <v>1</v>
      </c>
      <c r="O359" s="177" t="s">
        <v>39</v>
      </c>
      <c r="P359" s="178">
        <f>I359+J359</f>
        <v>0</v>
      </c>
      <c r="Q359" s="178">
        <f>ROUND(I359*H359,2)</f>
        <v>0</v>
      </c>
      <c r="R359" s="178">
        <f>ROUND(J359*H359,2)</f>
        <v>0</v>
      </c>
      <c r="S359" s="73"/>
      <c r="T359" s="179">
        <f>S359*H359</f>
        <v>0</v>
      </c>
      <c r="U359" s="179">
        <v>0</v>
      </c>
      <c r="V359" s="179">
        <f>U359*H359</f>
        <v>0</v>
      </c>
      <c r="W359" s="179">
        <v>0</v>
      </c>
      <c r="X359" s="180">
        <f>W359*H359</f>
        <v>0</v>
      </c>
      <c r="Y359" s="34"/>
      <c r="Z359" s="34"/>
      <c r="AA359" s="34"/>
      <c r="AB359" s="34"/>
      <c r="AC359" s="34"/>
      <c r="AD359" s="34"/>
      <c r="AE359" s="34"/>
      <c r="AR359" s="181" t="s">
        <v>220</v>
      </c>
      <c r="AT359" s="181" t="s">
        <v>135</v>
      </c>
      <c r="AU359" s="181" t="s">
        <v>86</v>
      </c>
      <c r="AY359" s="15" t="s">
        <v>131</v>
      </c>
      <c r="BE359" s="182">
        <f>IF(O359="základní",K359,0)</f>
        <v>0</v>
      </c>
      <c r="BF359" s="182">
        <f>IF(O359="snížená",K359,0)</f>
        <v>0</v>
      </c>
      <c r="BG359" s="182">
        <f>IF(O359="zákl. přenesená",K359,0)</f>
        <v>0</v>
      </c>
      <c r="BH359" s="182">
        <f>IF(O359="sníž. přenesená",K359,0)</f>
        <v>0</v>
      </c>
      <c r="BI359" s="182">
        <f>IF(O359="nulová",K359,0)</f>
        <v>0</v>
      </c>
      <c r="BJ359" s="15" t="s">
        <v>84</v>
      </c>
      <c r="BK359" s="182">
        <f>ROUND(P359*H359,2)</f>
        <v>0</v>
      </c>
      <c r="BL359" s="15" t="s">
        <v>220</v>
      </c>
      <c r="BM359" s="181" t="s">
        <v>592</v>
      </c>
    </row>
    <row r="360" s="2" customFormat="1">
      <c r="A360" s="34"/>
      <c r="B360" s="35"/>
      <c r="C360" s="34"/>
      <c r="D360" s="183" t="s">
        <v>141</v>
      </c>
      <c r="E360" s="34"/>
      <c r="F360" s="184" t="s">
        <v>593</v>
      </c>
      <c r="G360" s="34"/>
      <c r="H360" s="34"/>
      <c r="I360" s="185"/>
      <c r="J360" s="185"/>
      <c r="K360" s="34"/>
      <c r="L360" s="34"/>
      <c r="M360" s="35"/>
      <c r="N360" s="186"/>
      <c r="O360" s="187"/>
      <c r="P360" s="73"/>
      <c r="Q360" s="73"/>
      <c r="R360" s="73"/>
      <c r="S360" s="73"/>
      <c r="T360" s="73"/>
      <c r="U360" s="73"/>
      <c r="V360" s="73"/>
      <c r="W360" s="73"/>
      <c r="X360" s="74"/>
      <c r="Y360" s="34"/>
      <c r="Z360" s="34"/>
      <c r="AA360" s="34"/>
      <c r="AB360" s="34"/>
      <c r="AC360" s="34"/>
      <c r="AD360" s="34"/>
      <c r="AE360" s="34"/>
      <c r="AT360" s="15" t="s">
        <v>141</v>
      </c>
      <c r="AU360" s="15" t="s">
        <v>86</v>
      </c>
    </row>
    <row r="361" s="2" customFormat="1">
      <c r="A361" s="34"/>
      <c r="B361" s="35"/>
      <c r="C361" s="34"/>
      <c r="D361" s="188" t="s">
        <v>143</v>
      </c>
      <c r="E361" s="34"/>
      <c r="F361" s="189" t="s">
        <v>594</v>
      </c>
      <c r="G361" s="34"/>
      <c r="H361" s="34"/>
      <c r="I361" s="185"/>
      <c r="J361" s="185"/>
      <c r="K361" s="34"/>
      <c r="L361" s="34"/>
      <c r="M361" s="35"/>
      <c r="N361" s="186"/>
      <c r="O361" s="187"/>
      <c r="P361" s="73"/>
      <c r="Q361" s="73"/>
      <c r="R361" s="73"/>
      <c r="S361" s="73"/>
      <c r="T361" s="73"/>
      <c r="U361" s="73"/>
      <c r="V361" s="73"/>
      <c r="W361" s="73"/>
      <c r="X361" s="74"/>
      <c r="Y361" s="34"/>
      <c r="Z361" s="34"/>
      <c r="AA361" s="34"/>
      <c r="AB361" s="34"/>
      <c r="AC361" s="34"/>
      <c r="AD361" s="34"/>
      <c r="AE361" s="34"/>
      <c r="AT361" s="15" t="s">
        <v>143</v>
      </c>
      <c r="AU361" s="15" t="s">
        <v>86</v>
      </c>
    </row>
    <row r="362" s="2" customFormat="1" ht="16.5" customHeight="1">
      <c r="A362" s="34"/>
      <c r="B362" s="167"/>
      <c r="C362" s="168" t="s">
        <v>132</v>
      </c>
      <c r="D362" s="168" t="s">
        <v>135</v>
      </c>
      <c r="E362" s="169" t="s">
        <v>595</v>
      </c>
      <c r="F362" s="170" t="s">
        <v>596</v>
      </c>
      <c r="G362" s="171" t="s">
        <v>138</v>
      </c>
      <c r="H362" s="172">
        <v>1</v>
      </c>
      <c r="I362" s="173"/>
      <c r="J362" s="173"/>
      <c r="K362" s="174">
        <f>ROUND(P362*H362,2)</f>
        <v>0</v>
      </c>
      <c r="L362" s="175"/>
      <c r="M362" s="35"/>
      <c r="N362" s="176" t="s">
        <v>1</v>
      </c>
      <c r="O362" s="177" t="s">
        <v>39</v>
      </c>
      <c r="P362" s="178">
        <f>I362+J362</f>
        <v>0</v>
      </c>
      <c r="Q362" s="178">
        <f>ROUND(I362*H362,2)</f>
        <v>0</v>
      </c>
      <c r="R362" s="178">
        <f>ROUND(J362*H362,2)</f>
        <v>0</v>
      </c>
      <c r="S362" s="73"/>
      <c r="T362" s="179">
        <f>S362*H362</f>
        <v>0</v>
      </c>
      <c r="U362" s="179">
        <v>0</v>
      </c>
      <c r="V362" s="179">
        <f>U362*H362</f>
        <v>0</v>
      </c>
      <c r="W362" s="179">
        <v>0</v>
      </c>
      <c r="X362" s="180">
        <f>W362*H362</f>
        <v>0</v>
      </c>
      <c r="Y362" s="34"/>
      <c r="Z362" s="34"/>
      <c r="AA362" s="34"/>
      <c r="AB362" s="34"/>
      <c r="AC362" s="34"/>
      <c r="AD362" s="34"/>
      <c r="AE362" s="34"/>
      <c r="AR362" s="181" t="s">
        <v>220</v>
      </c>
      <c r="AT362" s="181" t="s">
        <v>135</v>
      </c>
      <c r="AU362" s="181" t="s">
        <v>86</v>
      </c>
      <c r="AY362" s="15" t="s">
        <v>131</v>
      </c>
      <c r="BE362" s="182">
        <f>IF(O362="základní",K362,0)</f>
        <v>0</v>
      </c>
      <c r="BF362" s="182">
        <f>IF(O362="snížená",K362,0)</f>
        <v>0</v>
      </c>
      <c r="BG362" s="182">
        <f>IF(O362="zákl. přenesená",K362,0)</f>
        <v>0</v>
      </c>
      <c r="BH362" s="182">
        <f>IF(O362="sníž. přenesená",K362,0)</f>
        <v>0</v>
      </c>
      <c r="BI362" s="182">
        <f>IF(O362="nulová",K362,0)</f>
        <v>0</v>
      </c>
      <c r="BJ362" s="15" t="s">
        <v>84</v>
      </c>
      <c r="BK362" s="182">
        <f>ROUND(P362*H362,2)</f>
        <v>0</v>
      </c>
      <c r="BL362" s="15" t="s">
        <v>220</v>
      </c>
      <c r="BM362" s="181" t="s">
        <v>597</v>
      </c>
    </row>
    <row r="363" s="2" customFormat="1">
      <c r="A363" s="34"/>
      <c r="B363" s="35"/>
      <c r="C363" s="34"/>
      <c r="D363" s="183" t="s">
        <v>141</v>
      </c>
      <c r="E363" s="34"/>
      <c r="F363" s="184" t="s">
        <v>598</v>
      </c>
      <c r="G363" s="34"/>
      <c r="H363" s="34"/>
      <c r="I363" s="185"/>
      <c r="J363" s="185"/>
      <c r="K363" s="34"/>
      <c r="L363" s="34"/>
      <c r="M363" s="35"/>
      <c r="N363" s="186"/>
      <c r="O363" s="187"/>
      <c r="P363" s="73"/>
      <c r="Q363" s="73"/>
      <c r="R363" s="73"/>
      <c r="S363" s="73"/>
      <c r="T363" s="73"/>
      <c r="U363" s="73"/>
      <c r="V363" s="73"/>
      <c r="W363" s="73"/>
      <c r="X363" s="74"/>
      <c r="Y363" s="34"/>
      <c r="Z363" s="34"/>
      <c r="AA363" s="34"/>
      <c r="AB363" s="34"/>
      <c r="AC363" s="34"/>
      <c r="AD363" s="34"/>
      <c r="AE363" s="34"/>
      <c r="AT363" s="15" t="s">
        <v>141</v>
      </c>
      <c r="AU363" s="15" t="s">
        <v>86</v>
      </c>
    </row>
    <row r="364" s="2" customFormat="1" ht="16.5" customHeight="1">
      <c r="A364" s="34"/>
      <c r="B364" s="167"/>
      <c r="C364" s="168" t="s">
        <v>599</v>
      </c>
      <c r="D364" s="168" t="s">
        <v>135</v>
      </c>
      <c r="E364" s="169" t="s">
        <v>600</v>
      </c>
      <c r="F364" s="170" t="s">
        <v>601</v>
      </c>
      <c r="G364" s="171" t="s">
        <v>138</v>
      </c>
      <c r="H364" s="172">
        <v>1</v>
      </c>
      <c r="I364" s="173"/>
      <c r="J364" s="173"/>
      <c r="K364" s="174">
        <f>ROUND(P364*H364,2)</f>
        <v>0</v>
      </c>
      <c r="L364" s="175"/>
      <c r="M364" s="35"/>
      <c r="N364" s="176" t="s">
        <v>1</v>
      </c>
      <c r="O364" s="177" t="s">
        <v>39</v>
      </c>
      <c r="P364" s="178">
        <f>I364+J364</f>
        <v>0</v>
      </c>
      <c r="Q364" s="178">
        <f>ROUND(I364*H364,2)</f>
        <v>0</v>
      </c>
      <c r="R364" s="178">
        <f>ROUND(J364*H364,2)</f>
        <v>0</v>
      </c>
      <c r="S364" s="73"/>
      <c r="T364" s="179">
        <f>S364*H364</f>
        <v>0</v>
      </c>
      <c r="U364" s="179">
        <v>0</v>
      </c>
      <c r="V364" s="179">
        <f>U364*H364</f>
        <v>0</v>
      </c>
      <c r="W364" s="179">
        <v>0</v>
      </c>
      <c r="X364" s="180">
        <f>W364*H364</f>
        <v>0</v>
      </c>
      <c r="Y364" s="34"/>
      <c r="Z364" s="34"/>
      <c r="AA364" s="34"/>
      <c r="AB364" s="34"/>
      <c r="AC364" s="34"/>
      <c r="AD364" s="34"/>
      <c r="AE364" s="34"/>
      <c r="AR364" s="181" t="s">
        <v>220</v>
      </c>
      <c r="AT364" s="181" t="s">
        <v>135</v>
      </c>
      <c r="AU364" s="181" t="s">
        <v>86</v>
      </c>
      <c r="AY364" s="15" t="s">
        <v>131</v>
      </c>
      <c r="BE364" s="182">
        <f>IF(O364="základní",K364,0)</f>
        <v>0</v>
      </c>
      <c r="BF364" s="182">
        <f>IF(O364="snížená",K364,0)</f>
        <v>0</v>
      </c>
      <c r="BG364" s="182">
        <f>IF(O364="zákl. přenesená",K364,0)</f>
        <v>0</v>
      </c>
      <c r="BH364" s="182">
        <f>IF(O364="sníž. přenesená",K364,0)</f>
        <v>0</v>
      </c>
      <c r="BI364" s="182">
        <f>IF(O364="nulová",K364,0)</f>
        <v>0</v>
      </c>
      <c r="BJ364" s="15" t="s">
        <v>84</v>
      </c>
      <c r="BK364" s="182">
        <f>ROUND(P364*H364,2)</f>
        <v>0</v>
      </c>
      <c r="BL364" s="15" t="s">
        <v>220</v>
      </c>
      <c r="BM364" s="181" t="s">
        <v>602</v>
      </c>
    </row>
    <row r="365" s="2" customFormat="1">
      <c r="A365" s="34"/>
      <c r="B365" s="35"/>
      <c r="C365" s="34"/>
      <c r="D365" s="183" t="s">
        <v>141</v>
      </c>
      <c r="E365" s="34"/>
      <c r="F365" s="184" t="s">
        <v>601</v>
      </c>
      <c r="G365" s="34"/>
      <c r="H365" s="34"/>
      <c r="I365" s="185"/>
      <c r="J365" s="185"/>
      <c r="K365" s="34"/>
      <c r="L365" s="34"/>
      <c r="M365" s="35"/>
      <c r="N365" s="186"/>
      <c r="O365" s="187"/>
      <c r="P365" s="73"/>
      <c r="Q365" s="73"/>
      <c r="R365" s="73"/>
      <c r="S365" s="73"/>
      <c r="T365" s="73"/>
      <c r="U365" s="73"/>
      <c r="V365" s="73"/>
      <c r="W365" s="73"/>
      <c r="X365" s="74"/>
      <c r="Y365" s="34"/>
      <c r="Z365" s="34"/>
      <c r="AA365" s="34"/>
      <c r="AB365" s="34"/>
      <c r="AC365" s="34"/>
      <c r="AD365" s="34"/>
      <c r="AE365" s="34"/>
      <c r="AT365" s="15" t="s">
        <v>141</v>
      </c>
      <c r="AU365" s="15" t="s">
        <v>86</v>
      </c>
    </row>
    <row r="366" s="2" customFormat="1">
      <c r="A366" s="34"/>
      <c r="B366" s="35"/>
      <c r="C366" s="34"/>
      <c r="D366" s="188" t="s">
        <v>143</v>
      </c>
      <c r="E366" s="34"/>
      <c r="F366" s="189" t="s">
        <v>603</v>
      </c>
      <c r="G366" s="34"/>
      <c r="H366" s="34"/>
      <c r="I366" s="185"/>
      <c r="J366" s="185"/>
      <c r="K366" s="34"/>
      <c r="L366" s="34"/>
      <c r="M366" s="35"/>
      <c r="N366" s="186"/>
      <c r="O366" s="187"/>
      <c r="P366" s="73"/>
      <c r="Q366" s="73"/>
      <c r="R366" s="73"/>
      <c r="S366" s="73"/>
      <c r="T366" s="73"/>
      <c r="U366" s="73"/>
      <c r="V366" s="73"/>
      <c r="W366" s="73"/>
      <c r="X366" s="74"/>
      <c r="Y366" s="34"/>
      <c r="Z366" s="34"/>
      <c r="AA366" s="34"/>
      <c r="AB366" s="34"/>
      <c r="AC366" s="34"/>
      <c r="AD366" s="34"/>
      <c r="AE366" s="34"/>
      <c r="AT366" s="15" t="s">
        <v>143</v>
      </c>
      <c r="AU366" s="15" t="s">
        <v>86</v>
      </c>
    </row>
    <row r="367" s="2" customFormat="1" ht="16.5" customHeight="1">
      <c r="A367" s="34"/>
      <c r="B367" s="167"/>
      <c r="C367" s="168" t="s">
        <v>604</v>
      </c>
      <c r="D367" s="168" t="s">
        <v>135</v>
      </c>
      <c r="E367" s="169" t="s">
        <v>605</v>
      </c>
      <c r="F367" s="170" t="s">
        <v>606</v>
      </c>
      <c r="G367" s="171" t="s">
        <v>138</v>
      </c>
      <c r="H367" s="172">
        <v>1</v>
      </c>
      <c r="I367" s="173"/>
      <c r="J367" s="173"/>
      <c r="K367" s="174">
        <f>ROUND(P367*H367,2)</f>
        <v>0</v>
      </c>
      <c r="L367" s="175"/>
      <c r="M367" s="35"/>
      <c r="N367" s="176" t="s">
        <v>1</v>
      </c>
      <c r="O367" s="177" t="s">
        <v>39</v>
      </c>
      <c r="P367" s="178">
        <f>I367+J367</f>
        <v>0</v>
      </c>
      <c r="Q367" s="178">
        <f>ROUND(I367*H367,2)</f>
        <v>0</v>
      </c>
      <c r="R367" s="178">
        <f>ROUND(J367*H367,2)</f>
        <v>0</v>
      </c>
      <c r="S367" s="73"/>
      <c r="T367" s="179">
        <f>S367*H367</f>
        <v>0</v>
      </c>
      <c r="U367" s="179">
        <v>0</v>
      </c>
      <c r="V367" s="179">
        <f>U367*H367</f>
        <v>0</v>
      </c>
      <c r="W367" s="179">
        <v>0</v>
      </c>
      <c r="X367" s="180">
        <f>W367*H367</f>
        <v>0</v>
      </c>
      <c r="Y367" s="34"/>
      <c r="Z367" s="34"/>
      <c r="AA367" s="34"/>
      <c r="AB367" s="34"/>
      <c r="AC367" s="34"/>
      <c r="AD367" s="34"/>
      <c r="AE367" s="34"/>
      <c r="AR367" s="181" t="s">
        <v>220</v>
      </c>
      <c r="AT367" s="181" t="s">
        <v>135</v>
      </c>
      <c r="AU367" s="181" t="s">
        <v>86</v>
      </c>
      <c r="AY367" s="15" t="s">
        <v>131</v>
      </c>
      <c r="BE367" s="182">
        <f>IF(O367="základní",K367,0)</f>
        <v>0</v>
      </c>
      <c r="BF367" s="182">
        <f>IF(O367="snížená",K367,0)</f>
        <v>0</v>
      </c>
      <c r="BG367" s="182">
        <f>IF(O367="zákl. přenesená",K367,0)</f>
        <v>0</v>
      </c>
      <c r="BH367" s="182">
        <f>IF(O367="sníž. přenesená",K367,0)</f>
        <v>0</v>
      </c>
      <c r="BI367" s="182">
        <f>IF(O367="nulová",K367,0)</f>
        <v>0</v>
      </c>
      <c r="BJ367" s="15" t="s">
        <v>84</v>
      </c>
      <c r="BK367" s="182">
        <f>ROUND(P367*H367,2)</f>
        <v>0</v>
      </c>
      <c r="BL367" s="15" t="s">
        <v>220</v>
      </c>
      <c r="BM367" s="181" t="s">
        <v>607</v>
      </c>
    </row>
    <row r="368" s="2" customFormat="1">
      <c r="A368" s="34"/>
      <c r="B368" s="35"/>
      <c r="C368" s="34"/>
      <c r="D368" s="183" t="s">
        <v>141</v>
      </c>
      <c r="E368" s="34"/>
      <c r="F368" s="184" t="s">
        <v>606</v>
      </c>
      <c r="G368" s="34"/>
      <c r="H368" s="34"/>
      <c r="I368" s="185"/>
      <c r="J368" s="185"/>
      <c r="K368" s="34"/>
      <c r="L368" s="34"/>
      <c r="M368" s="35"/>
      <c r="N368" s="186"/>
      <c r="O368" s="187"/>
      <c r="P368" s="73"/>
      <c r="Q368" s="73"/>
      <c r="R368" s="73"/>
      <c r="S368" s="73"/>
      <c r="T368" s="73"/>
      <c r="U368" s="73"/>
      <c r="V368" s="73"/>
      <c r="W368" s="73"/>
      <c r="X368" s="74"/>
      <c r="Y368" s="34"/>
      <c r="Z368" s="34"/>
      <c r="AA368" s="34"/>
      <c r="AB368" s="34"/>
      <c r="AC368" s="34"/>
      <c r="AD368" s="34"/>
      <c r="AE368" s="34"/>
      <c r="AT368" s="15" t="s">
        <v>141</v>
      </c>
      <c r="AU368" s="15" t="s">
        <v>86</v>
      </c>
    </row>
    <row r="369" s="2" customFormat="1">
      <c r="A369" s="34"/>
      <c r="B369" s="35"/>
      <c r="C369" s="34"/>
      <c r="D369" s="188" t="s">
        <v>143</v>
      </c>
      <c r="E369" s="34"/>
      <c r="F369" s="189" t="s">
        <v>608</v>
      </c>
      <c r="G369" s="34"/>
      <c r="H369" s="34"/>
      <c r="I369" s="185"/>
      <c r="J369" s="185"/>
      <c r="K369" s="34"/>
      <c r="L369" s="34"/>
      <c r="M369" s="35"/>
      <c r="N369" s="186"/>
      <c r="O369" s="187"/>
      <c r="P369" s="73"/>
      <c r="Q369" s="73"/>
      <c r="R369" s="73"/>
      <c r="S369" s="73"/>
      <c r="T369" s="73"/>
      <c r="U369" s="73"/>
      <c r="V369" s="73"/>
      <c r="W369" s="73"/>
      <c r="X369" s="74"/>
      <c r="Y369" s="34"/>
      <c r="Z369" s="34"/>
      <c r="AA369" s="34"/>
      <c r="AB369" s="34"/>
      <c r="AC369" s="34"/>
      <c r="AD369" s="34"/>
      <c r="AE369" s="34"/>
      <c r="AT369" s="15" t="s">
        <v>143</v>
      </c>
      <c r="AU369" s="15" t="s">
        <v>86</v>
      </c>
    </row>
    <row r="370" s="2" customFormat="1" ht="16.5" customHeight="1">
      <c r="A370" s="34"/>
      <c r="B370" s="167"/>
      <c r="C370" s="168" t="s">
        <v>609</v>
      </c>
      <c r="D370" s="168" t="s">
        <v>135</v>
      </c>
      <c r="E370" s="169" t="s">
        <v>610</v>
      </c>
      <c r="F370" s="170" t="s">
        <v>611</v>
      </c>
      <c r="G370" s="171" t="s">
        <v>138</v>
      </c>
      <c r="H370" s="172">
        <v>2</v>
      </c>
      <c r="I370" s="173"/>
      <c r="J370" s="173"/>
      <c r="K370" s="174">
        <f>ROUND(P370*H370,2)</f>
        <v>0</v>
      </c>
      <c r="L370" s="175"/>
      <c r="M370" s="35"/>
      <c r="N370" s="176" t="s">
        <v>1</v>
      </c>
      <c r="O370" s="177" t="s">
        <v>39</v>
      </c>
      <c r="P370" s="178">
        <f>I370+J370</f>
        <v>0</v>
      </c>
      <c r="Q370" s="178">
        <f>ROUND(I370*H370,2)</f>
        <v>0</v>
      </c>
      <c r="R370" s="178">
        <f>ROUND(J370*H370,2)</f>
        <v>0</v>
      </c>
      <c r="S370" s="73"/>
      <c r="T370" s="179">
        <f>S370*H370</f>
        <v>0</v>
      </c>
      <c r="U370" s="179">
        <v>0</v>
      </c>
      <c r="V370" s="179">
        <f>U370*H370</f>
        <v>0</v>
      </c>
      <c r="W370" s="179">
        <v>0</v>
      </c>
      <c r="X370" s="180">
        <f>W370*H370</f>
        <v>0</v>
      </c>
      <c r="Y370" s="34"/>
      <c r="Z370" s="34"/>
      <c r="AA370" s="34"/>
      <c r="AB370" s="34"/>
      <c r="AC370" s="34"/>
      <c r="AD370" s="34"/>
      <c r="AE370" s="34"/>
      <c r="AR370" s="181" t="s">
        <v>139</v>
      </c>
      <c r="AT370" s="181" t="s">
        <v>135</v>
      </c>
      <c r="AU370" s="181" t="s">
        <v>86</v>
      </c>
      <c r="AY370" s="15" t="s">
        <v>131</v>
      </c>
      <c r="BE370" s="182">
        <f>IF(O370="základní",K370,0)</f>
        <v>0</v>
      </c>
      <c r="BF370" s="182">
        <f>IF(O370="snížená",K370,0)</f>
        <v>0</v>
      </c>
      <c r="BG370" s="182">
        <f>IF(O370="zákl. přenesená",K370,0)</f>
        <v>0</v>
      </c>
      <c r="BH370" s="182">
        <f>IF(O370="sníž. přenesená",K370,0)</f>
        <v>0</v>
      </c>
      <c r="BI370" s="182">
        <f>IF(O370="nulová",K370,0)</f>
        <v>0</v>
      </c>
      <c r="BJ370" s="15" t="s">
        <v>84</v>
      </c>
      <c r="BK370" s="182">
        <f>ROUND(P370*H370,2)</f>
        <v>0</v>
      </c>
      <c r="BL370" s="15" t="s">
        <v>139</v>
      </c>
      <c r="BM370" s="181" t="s">
        <v>612</v>
      </c>
    </row>
    <row r="371" s="2" customFormat="1">
      <c r="A371" s="34"/>
      <c r="B371" s="35"/>
      <c r="C371" s="34"/>
      <c r="D371" s="183" t="s">
        <v>141</v>
      </c>
      <c r="E371" s="34"/>
      <c r="F371" s="184" t="s">
        <v>611</v>
      </c>
      <c r="G371" s="34"/>
      <c r="H371" s="34"/>
      <c r="I371" s="185"/>
      <c r="J371" s="185"/>
      <c r="K371" s="34"/>
      <c r="L371" s="34"/>
      <c r="M371" s="35"/>
      <c r="N371" s="186"/>
      <c r="O371" s="187"/>
      <c r="P371" s="73"/>
      <c r="Q371" s="73"/>
      <c r="R371" s="73"/>
      <c r="S371" s="73"/>
      <c r="T371" s="73"/>
      <c r="U371" s="73"/>
      <c r="V371" s="73"/>
      <c r="W371" s="73"/>
      <c r="X371" s="74"/>
      <c r="Y371" s="34"/>
      <c r="Z371" s="34"/>
      <c r="AA371" s="34"/>
      <c r="AB371" s="34"/>
      <c r="AC371" s="34"/>
      <c r="AD371" s="34"/>
      <c r="AE371" s="34"/>
      <c r="AT371" s="15" t="s">
        <v>141</v>
      </c>
      <c r="AU371" s="15" t="s">
        <v>86</v>
      </c>
    </row>
    <row r="372" s="2" customFormat="1" ht="16.5" customHeight="1">
      <c r="A372" s="34"/>
      <c r="B372" s="167"/>
      <c r="C372" s="168" t="s">
        <v>613</v>
      </c>
      <c r="D372" s="168" t="s">
        <v>135</v>
      </c>
      <c r="E372" s="169" t="s">
        <v>614</v>
      </c>
      <c r="F372" s="170" t="s">
        <v>615</v>
      </c>
      <c r="G372" s="171" t="s">
        <v>138</v>
      </c>
      <c r="H372" s="172">
        <v>2</v>
      </c>
      <c r="I372" s="173"/>
      <c r="J372" s="173"/>
      <c r="K372" s="174">
        <f>ROUND(P372*H372,2)</f>
        <v>0</v>
      </c>
      <c r="L372" s="175"/>
      <c r="M372" s="35"/>
      <c r="N372" s="176" t="s">
        <v>1</v>
      </c>
      <c r="O372" s="177" t="s">
        <v>39</v>
      </c>
      <c r="P372" s="178">
        <f>I372+J372</f>
        <v>0</v>
      </c>
      <c r="Q372" s="178">
        <f>ROUND(I372*H372,2)</f>
        <v>0</v>
      </c>
      <c r="R372" s="178">
        <f>ROUND(J372*H372,2)</f>
        <v>0</v>
      </c>
      <c r="S372" s="73"/>
      <c r="T372" s="179">
        <f>S372*H372</f>
        <v>0</v>
      </c>
      <c r="U372" s="179">
        <v>0</v>
      </c>
      <c r="V372" s="179">
        <f>U372*H372</f>
        <v>0</v>
      </c>
      <c r="W372" s="179">
        <v>0</v>
      </c>
      <c r="X372" s="180">
        <f>W372*H372</f>
        <v>0</v>
      </c>
      <c r="Y372" s="34"/>
      <c r="Z372" s="34"/>
      <c r="AA372" s="34"/>
      <c r="AB372" s="34"/>
      <c r="AC372" s="34"/>
      <c r="AD372" s="34"/>
      <c r="AE372" s="34"/>
      <c r="AR372" s="181" t="s">
        <v>139</v>
      </c>
      <c r="AT372" s="181" t="s">
        <v>135</v>
      </c>
      <c r="AU372" s="181" t="s">
        <v>86</v>
      </c>
      <c r="AY372" s="15" t="s">
        <v>131</v>
      </c>
      <c r="BE372" s="182">
        <f>IF(O372="základní",K372,0)</f>
        <v>0</v>
      </c>
      <c r="BF372" s="182">
        <f>IF(O372="snížená",K372,0)</f>
        <v>0</v>
      </c>
      <c r="BG372" s="182">
        <f>IF(O372="zákl. přenesená",K372,0)</f>
        <v>0</v>
      </c>
      <c r="BH372" s="182">
        <f>IF(O372="sníž. přenesená",K372,0)</f>
        <v>0</v>
      </c>
      <c r="BI372" s="182">
        <f>IF(O372="nulová",K372,0)</f>
        <v>0</v>
      </c>
      <c r="BJ372" s="15" t="s">
        <v>84</v>
      </c>
      <c r="BK372" s="182">
        <f>ROUND(P372*H372,2)</f>
        <v>0</v>
      </c>
      <c r="BL372" s="15" t="s">
        <v>139</v>
      </c>
      <c r="BM372" s="181" t="s">
        <v>616</v>
      </c>
    </row>
    <row r="373" s="2" customFormat="1">
      <c r="A373" s="34"/>
      <c r="B373" s="35"/>
      <c r="C373" s="34"/>
      <c r="D373" s="183" t="s">
        <v>141</v>
      </c>
      <c r="E373" s="34"/>
      <c r="F373" s="184" t="s">
        <v>615</v>
      </c>
      <c r="G373" s="34"/>
      <c r="H373" s="34"/>
      <c r="I373" s="185"/>
      <c r="J373" s="185"/>
      <c r="K373" s="34"/>
      <c r="L373" s="34"/>
      <c r="M373" s="35"/>
      <c r="N373" s="186"/>
      <c r="O373" s="187"/>
      <c r="P373" s="73"/>
      <c r="Q373" s="73"/>
      <c r="R373" s="73"/>
      <c r="S373" s="73"/>
      <c r="T373" s="73"/>
      <c r="U373" s="73"/>
      <c r="V373" s="73"/>
      <c r="W373" s="73"/>
      <c r="X373" s="74"/>
      <c r="Y373" s="34"/>
      <c r="Z373" s="34"/>
      <c r="AA373" s="34"/>
      <c r="AB373" s="34"/>
      <c r="AC373" s="34"/>
      <c r="AD373" s="34"/>
      <c r="AE373" s="34"/>
      <c r="AT373" s="15" t="s">
        <v>141</v>
      </c>
      <c r="AU373" s="15" t="s">
        <v>86</v>
      </c>
    </row>
    <row r="374" s="12" customFormat="1" ht="22.8" customHeight="1">
      <c r="A374" s="12"/>
      <c r="B374" s="153"/>
      <c r="C374" s="12"/>
      <c r="D374" s="154" t="s">
        <v>75</v>
      </c>
      <c r="E374" s="165" t="s">
        <v>617</v>
      </c>
      <c r="F374" s="165" t="s">
        <v>618</v>
      </c>
      <c r="G374" s="12"/>
      <c r="H374" s="12"/>
      <c r="I374" s="156"/>
      <c r="J374" s="156"/>
      <c r="K374" s="166">
        <f>BK374</f>
        <v>0</v>
      </c>
      <c r="L374" s="12"/>
      <c r="M374" s="153"/>
      <c r="N374" s="158"/>
      <c r="O374" s="159"/>
      <c r="P374" s="159"/>
      <c r="Q374" s="160">
        <f>SUM(Q375:Q415)</f>
        <v>0</v>
      </c>
      <c r="R374" s="160">
        <f>SUM(R375:R415)</f>
        <v>0</v>
      </c>
      <c r="S374" s="159"/>
      <c r="T374" s="161">
        <f>SUM(T375:T415)</f>
        <v>0</v>
      </c>
      <c r="U374" s="159"/>
      <c r="V374" s="161">
        <f>SUM(V375:V415)</f>
        <v>0.00189072</v>
      </c>
      <c r="W374" s="159"/>
      <c r="X374" s="162">
        <f>SUM(X375:X415)</f>
        <v>1.7424000000000002</v>
      </c>
      <c r="Y374" s="12"/>
      <c r="Z374" s="12"/>
      <c r="AA374" s="12"/>
      <c r="AB374" s="12"/>
      <c r="AC374" s="12"/>
      <c r="AD374" s="12"/>
      <c r="AE374" s="12"/>
      <c r="AR374" s="154" t="s">
        <v>271</v>
      </c>
      <c r="AT374" s="163" t="s">
        <v>75</v>
      </c>
      <c r="AU374" s="163" t="s">
        <v>84</v>
      </c>
      <c r="AY374" s="154" t="s">
        <v>131</v>
      </c>
      <c r="BK374" s="164">
        <f>SUM(BK375:BK415)</f>
        <v>0</v>
      </c>
    </row>
    <row r="375" s="2" customFormat="1" ht="24.15" customHeight="1">
      <c r="A375" s="34"/>
      <c r="B375" s="167"/>
      <c r="C375" s="168" t="s">
        <v>619</v>
      </c>
      <c r="D375" s="168" t="s">
        <v>135</v>
      </c>
      <c r="E375" s="169" t="s">
        <v>620</v>
      </c>
      <c r="F375" s="170" t="s">
        <v>621</v>
      </c>
      <c r="G375" s="171" t="s">
        <v>622</v>
      </c>
      <c r="H375" s="172">
        <v>0.0089999999999999993</v>
      </c>
      <c r="I375" s="173"/>
      <c r="J375" s="173"/>
      <c r="K375" s="174">
        <f>ROUND(P375*H375,2)</f>
        <v>0</v>
      </c>
      <c r="L375" s="175"/>
      <c r="M375" s="35"/>
      <c r="N375" s="176" t="s">
        <v>1</v>
      </c>
      <c r="O375" s="177" t="s">
        <v>39</v>
      </c>
      <c r="P375" s="178">
        <f>I375+J375</f>
        <v>0</v>
      </c>
      <c r="Q375" s="178">
        <f>ROUND(I375*H375,2)</f>
        <v>0</v>
      </c>
      <c r="R375" s="178">
        <f>ROUND(J375*H375,2)</f>
        <v>0</v>
      </c>
      <c r="S375" s="73"/>
      <c r="T375" s="179">
        <f>S375*H375</f>
        <v>0</v>
      </c>
      <c r="U375" s="179">
        <v>0.0088000000000000005</v>
      </c>
      <c r="V375" s="179">
        <f>U375*H375</f>
        <v>7.9200000000000001E-05</v>
      </c>
      <c r="W375" s="179">
        <v>0</v>
      </c>
      <c r="X375" s="180">
        <f>W375*H375</f>
        <v>0</v>
      </c>
      <c r="Y375" s="34"/>
      <c r="Z375" s="34"/>
      <c r="AA375" s="34"/>
      <c r="AB375" s="34"/>
      <c r="AC375" s="34"/>
      <c r="AD375" s="34"/>
      <c r="AE375" s="34"/>
      <c r="AR375" s="181" t="s">
        <v>220</v>
      </c>
      <c r="AT375" s="181" t="s">
        <v>135</v>
      </c>
      <c r="AU375" s="181" t="s">
        <v>86</v>
      </c>
      <c r="AY375" s="15" t="s">
        <v>131</v>
      </c>
      <c r="BE375" s="182">
        <f>IF(O375="základní",K375,0)</f>
        <v>0</v>
      </c>
      <c r="BF375" s="182">
        <f>IF(O375="snížená",K375,0)</f>
        <v>0</v>
      </c>
      <c r="BG375" s="182">
        <f>IF(O375="zákl. přenesená",K375,0)</f>
        <v>0</v>
      </c>
      <c r="BH375" s="182">
        <f>IF(O375="sníž. přenesená",K375,0)</f>
        <v>0</v>
      </c>
      <c r="BI375" s="182">
        <f>IF(O375="nulová",K375,0)</f>
        <v>0</v>
      </c>
      <c r="BJ375" s="15" t="s">
        <v>84</v>
      </c>
      <c r="BK375" s="182">
        <f>ROUND(P375*H375,2)</f>
        <v>0</v>
      </c>
      <c r="BL375" s="15" t="s">
        <v>220</v>
      </c>
      <c r="BM375" s="181" t="s">
        <v>623</v>
      </c>
    </row>
    <row r="376" s="2" customFormat="1">
      <c r="A376" s="34"/>
      <c r="B376" s="35"/>
      <c r="C376" s="34"/>
      <c r="D376" s="183" t="s">
        <v>141</v>
      </c>
      <c r="E376" s="34"/>
      <c r="F376" s="184" t="s">
        <v>624</v>
      </c>
      <c r="G376" s="34"/>
      <c r="H376" s="34"/>
      <c r="I376" s="185"/>
      <c r="J376" s="185"/>
      <c r="K376" s="34"/>
      <c r="L376" s="34"/>
      <c r="M376" s="35"/>
      <c r="N376" s="186"/>
      <c r="O376" s="187"/>
      <c r="P376" s="73"/>
      <c r="Q376" s="73"/>
      <c r="R376" s="73"/>
      <c r="S376" s="73"/>
      <c r="T376" s="73"/>
      <c r="U376" s="73"/>
      <c r="V376" s="73"/>
      <c r="W376" s="73"/>
      <c r="X376" s="74"/>
      <c r="Y376" s="34"/>
      <c r="Z376" s="34"/>
      <c r="AA376" s="34"/>
      <c r="AB376" s="34"/>
      <c r="AC376" s="34"/>
      <c r="AD376" s="34"/>
      <c r="AE376" s="34"/>
      <c r="AT376" s="15" t="s">
        <v>141</v>
      </c>
      <c r="AU376" s="15" t="s">
        <v>86</v>
      </c>
    </row>
    <row r="377" s="2" customFormat="1">
      <c r="A377" s="34"/>
      <c r="B377" s="35"/>
      <c r="C377" s="34"/>
      <c r="D377" s="188" t="s">
        <v>143</v>
      </c>
      <c r="E377" s="34"/>
      <c r="F377" s="189" t="s">
        <v>625</v>
      </c>
      <c r="G377" s="34"/>
      <c r="H377" s="34"/>
      <c r="I377" s="185"/>
      <c r="J377" s="185"/>
      <c r="K377" s="34"/>
      <c r="L377" s="34"/>
      <c r="M377" s="35"/>
      <c r="N377" s="186"/>
      <c r="O377" s="187"/>
      <c r="P377" s="73"/>
      <c r="Q377" s="73"/>
      <c r="R377" s="73"/>
      <c r="S377" s="73"/>
      <c r="T377" s="73"/>
      <c r="U377" s="73"/>
      <c r="V377" s="73"/>
      <c r="W377" s="73"/>
      <c r="X377" s="74"/>
      <c r="Y377" s="34"/>
      <c r="Z377" s="34"/>
      <c r="AA377" s="34"/>
      <c r="AB377" s="34"/>
      <c r="AC377" s="34"/>
      <c r="AD377" s="34"/>
      <c r="AE377" s="34"/>
      <c r="AT377" s="15" t="s">
        <v>143</v>
      </c>
      <c r="AU377" s="15" t="s">
        <v>86</v>
      </c>
    </row>
    <row r="378" s="2" customFormat="1" ht="21.75" customHeight="1">
      <c r="A378" s="34"/>
      <c r="B378" s="167"/>
      <c r="C378" s="168" t="s">
        <v>626</v>
      </c>
      <c r="D378" s="168" t="s">
        <v>135</v>
      </c>
      <c r="E378" s="169" t="s">
        <v>627</v>
      </c>
      <c r="F378" s="170" t="s">
        <v>628</v>
      </c>
      <c r="G378" s="171" t="s">
        <v>622</v>
      </c>
      <c r="H378" s="172">
        <v>0.071999999999999995</v>
      </c>
      <c r="I378" s="173"/>
      <c r="J378" s="173"/>
      <c r="K378" s="174">
        <f>ROUND(P378*H378,2)</f>
        <v>0</v>
      </c>
      <c r="L378" s="175"/>
      <c r="M378" s="35"/>
      <c r="N378" s="176" t="s">
        <v>1</v>
      </c>
      <c r="O378" s="177" t="s">
        <v>39</v>
      </c>
      <c r="P378" s="178">
        <f>I378+J378</f>
        <v>0</v>
      </c>
      <c r="Q378" s="178">
        <f>ROUND(I378*H378,2)</f>
        <v>0</v>
      </c>
      <c r="R378" s="178">
        <f>ROUND(J378*H378,2)</f>
        <v>0</v>
      </c>
      <c r="S378" s="73"/>
      <c r="T378" s="179">
        <f>S378*H378</f>
        <v>0</v>
      </c>
      <c r="U378" s="179">
        <v>0.0099000000000000008</v>
      </c>
      <c r="V378" s="179">
        <f>U378*H378</f>
        <v>0.00071279999999999998</v>
      </c>
      <c r="W378" s="179">
        <v>0</v>
      </c>
      <c r="X378" s="180">
        <f>W378*H378</f>
        <v>0</v>
      </c>
      <c r="Y378" s="34"/>
      <c r="Z378" s="34"/>
      <c r="AA378" s="34"/>
      <c r="AB378" s="34"/>
      <c r="AC378" s="34"/>
      <c r="AD378" s="34"/>
      <c r="AE378" s="34"/>
      <c r="AR378" s="181" t="s">
        <v>220</v>
      </c>
      <c r="AT378" s="181" t="s">
        <v>135</v>
      </c>
      <c r="AU378" s="181" t="s">
        <v>86</v>
      </c>
      <c r="AY378" s="15" t="s">
        <v>131</v>
      </c>
      <c r="BE378" s="182">
        <f>IF(O378="základní",K378,0)</f>
        <v>0</v>
      </c>
      <c r="BF378" s="182">
        <f>IF(O378="snížená",K378,0)</f>
        <v>0</v>
      </c>
      <c r="BG378" s="182">
        <f>IF(O378="zákl. přenesená",K378,0)</f>
        <v>0</v>
      </c>
      <c r="BH378" s="182">
        <f>IF(O378="sníž. přenesená",K378,0)</f>
        <v>0</v>
      </c>
      <c r="BI378" s="182">
        <f>IF(O378="nulová",K378,0)</f>
        <v>0</v>
      </c>
      <c r="BJ378" s="15" t="s">
        <v>84</v>
      </c>
      <c r="BK378" s="182">
        <f>ROUND(P378*H378,2)</f>
        <v>0</v>
      </c>
      <c r="BL378" s="15" t="s">
        <v>220</v>
      </c>
      <c r="BM378" s="181" t="s">
        <v>629</v>
      </c>
    </row>
    <row r="379" s="2" customFormat="1">
      <c r="A379" s="34"/>
      <c r="B379" s="35"/>
      <c r="C379" s="34"/>
      <c r="D379" s="183" t="s">
        <v>141</v>
      </c>
      <c r="E379" s="34"/>
      <c r="F379" s="184" t="s">
        <v>630</v>
      </c>
      <c r="G379" s="34"/>
      <c r="H379" s="34"/>
      <c r="I379" s="185"/>
      <c r="J379" s="185"/>
      <c r="K379" s="34"/>
      <c r="L379" s="34"/>
      <c r="M379" s="35"/>
      <c r="N379" s="186"/>
      <c r="O379" s="187"/>
      <c r="P379" s="73"/>
      <c r="Q379" s="73"/>
      <c r="R379" s="73"/>
      <c r="S379" s="73"/>
      <c r="T379" s="73"/>
      <c r="U379" s="73"/>
      <c r="V379" s="73"/>
      <c r="W379" s="73"/>
      <c r="X379" s="74"/>
      <c r="Y379" s="34"/>
      <c r="Z379" s="34"/>
      <c r="AA379" s="34"/>
      <c r="AB379" s="34"/>
      <c r="AC379" s="34"/>
      <c r="AD379" s="34"/>
      <c r="AE379" s="34"/>
      <c r="AT379" s="15" t="s">
        <v>141</v>
      </c>
      <c r="AU379" s="15" t="s">
        <v>86</v>
      </c>
    </row>
    <row r="380" s="2" customFormat="1">
      <c r="A380" s="34"/>
      <c r="B380" s="35"/>
      <c r="C380" s="34"/>
      <c r="D380" s="188" t="s">
        <v>143</v>
      </c>
      <c r="E380" s="34"/>
      <c r="F380" s="189" t="s">
        <v>631</v>
      </c>
      <c r="G380" s="34"/>
      <c r="H380" s="34"/>
      <c r="I380" s="185"/>
      <c r="J380" s="185"/>
      <c r="K380" s="34"/>
      <c r="L380" s="34"/>
      <c r="M380" s="35"/>
      <c r="N380" s="186"/>
      <c r="O380" s="187"/>
      <c r="P380" s="73"/>
      <c r="Q380" s="73"/>
      <c r="R380" s="73"/>
      <c r="S380" s="73"/>
      <c r="T380" s="73"/>
      <c r="U380" s="73"/>
      <c r="V380" s="73"/>
      <c r="W380" s="73"/>
      <c r="X380" s="74"/>
      <c r="Y380" s="34"/>
      <c r="Z380" s="34"/>
      <c r="AA380" s="34"/>
      <c r="AB380" s="34"/>
      <c r="AC380" s="34"/>
      <c r="AD380" s="34"/>
      <c r="AE380" s="34"/>
      <c r="AT380" s="15" t="s">
        <v>143</v>
      </c>
      <c r="AU380" s="15" t="s">
        <v>86</v>
      </c>
    </row>
    <row r="381" s="2" customFormat="1" ht="24.15" customHeight="1">
      <c r="A381" s="34"/>
      <c r="B381" s="167"/>
      <c r="C381" s="168" t="s">
        <v>632</v>
      </c>
      <c r="D381" s="168" t="s">
        <v>135</v>
      </c>
      <c r="E381" s="169" t="s">
        <v>633</v>
      </c>
      <c r="F381" s="170" t="s">
        <v>634</v>
      </c>
      <c r="G381" s="171" t="s">
        <v>635</v>
      </c>
      <c r="H381" s="172">
        <v>0.79200000000000004</v>
      </c>
      <c r="I381" s="173"/>
      <c r="J381" s="173"/>
      <c r="K381" s="174">
        <f>ROUND(P381*H381,2)</f>
        <v>0</v>
      </c>
      <c r="L381" s="175"/>
      <c r="M381" s="35"/>
      <c r="N381" s="176" t="s">
        <v>1</v>
      </c>
      <c r="O381" s="177" t="s">
        <v>39</v>
      </c>
      <c r="P381" s="178">
        <f>I381+J381</f>
        <v>0</v>
      </c>
      <c r="Q381" s="178">
        <f>ROUND(I381*H381,2)</f>
        <v>0</v>
      </c>
      <c r="R381" s="178">
        <f>ROUND(J381*H381,2)</f>
        <v>0</v>
      </c>
      <c r="S381" s="73"/>
      <c r="T381" s="179">
        <f>S381*H381</f>
        <v>0</v>
      </c>
      <c r="U381" s="179">
        <v>0</v>
      </c>
      <c r="V381" s="179">
        <f>U381*H381</f>
        <v>0</v>
      </c>
      <c r="W381" s="179">
        <v>0</v>
      </c>
      <c r="X381" s="180">
        <f>W381*H381</f>
        <v>0</v>
      </c>
      <c r="Y381" s="34"/>
      <c r="Z381" s="34"/>
      <c r="AA381" s="34"/>
      <c r="AB381" s="34"/>
      <c r="AC381" s="34"/>
      <c r="AD381" s="34"/>
      <c r="AE381" s="34"/>
      <c r="AR381" s="181" t="s">
        <v>220</v>
      </c>
      <c r="AT381" s="181" t="s">
        <v>135</v>
      </c>
      <c r="AU381" s="181" t="s">
        <v>86</v>
      </c>
      <c r="AY381" s="15" t="s">
        <v>131</v>
      </c>
      <c r="BE381" s="182">
        <f>IF(O381="základní",K381,0)</f>
        <v>0</v>
      </c>
      <c r="BF381" s="182">
        <f>IF(O381="snížená",K381,0)</f>
        <v>0</v>
      </c>
      <c r="BG381" s="182">
        <f>IF(O381="zákl. přenesená",K381,0)</f>
        <v>0</v>
      </c>
      <c r="BH381" s="182">
        <f>IF(O381="sníž. přenesená",K381,0)</f>
        <v>0</v>
      </c>
      <c r="BI381" s="182">
        <f>IF(O381="nulová",K381,0)</f>
        <v>0</v>
      </c>
      <c r="BJ381" s="15" t="s">
        <v>84</v>
      </c>
      <c r="BK381" s="182">
        <f>ROUND(P381*H381,2)</f>
        <v>0</v>
      </c>
      <c r="BL381" s="15" t="s">
        <v>220</v>
      </c>
      <c r="BM381" s="181" t="s">
        <v>636</v>
      </c>
    </row>
    <row r="382" s="2" customFormat="1">
      <c r="A382" s="34"/>
      <c r="B382" s="35"/>
      <c r="C382" s="34"/>
      <c r="D382" s="183" t="s">
        <v>141</v>
      </c>
      <c r="E382" s="34"/>
      <c r="F382" s="184" t="s">
        <v>637</v>
      </c>
      <c r="G382" s="34"/>
      <c r="H382" s="34"/>
      <c r="I382" s="185"/>
      <c r="J382" s="185"/>
      <c r="K382" s="34"/>
      <c r="L382" s="34"/>
      <c r="M382" s="35"/>
      <c r="N382" s="186"/>
      <c r="O382" s="187"/>
      <c r="P382" s="73"/>
      <c r="Q382" s="73"/>
      <c r="R382" s="73"/>
      <c r="S382" s="73"/>
      <c r="T382" s="73"/>
      <c r="U382" s="73"/>
      <c r="V382" s="73"/>
      <c r="W382" s="73"/>
      <c r="X382" s="74"/>
      <c r="Y382" s="34"/>
      <c r="Z382" s="34"/>
      <c r="AA382" s="34"/>
      <c r="AB382" s="34"/>
      <c r="AC382" s="34"/>
      <c r="AD382" s="34"/>
      <c r="AE382" s="34"/>
      <c r="AT382" s="15" t="s">
        <v>141</v>
      </c>
      <c r="AU382" s="15" t="s">
        <v>86</v>
      </c>
    </row>
    <row r="383" s="2" customFormat="1">
      <c r="A383" s="34"/>
      <c r="B383" s="35"/>
      <c r="C383" s="34"/>
      <c r="D383" s="188" t="s">
        <v>143</v>
      </c>
      <c r="E383" s="34"/>
      <c r="F383" s="189" t="s">
        <v>638</v>
      </c>
      <c r="G383" s="34"/>
      <c r="H383" s="34"/>
      <c r="I383" s="185"/>
      <c r="J383" s="185"/>
      <c r="K383" s="34"/>
      <c r="L383" s="34"/>
      <c r="M383" s="35"/>
      <c r="N383" s="186"/>
      <c r="O383" s="187"/>
      <c r="P383" s="73"/>
      <c r="Q383" s="73"/>
      <c r="R383" s="73"/>
      <c r="S383" s="73"/>
      <c r="T383" s="73"/>
      <c r="U383" s="73"/>
      <c r="V383" s="73"/>
      <c r="W383" s="73"/>
      <c r="X383" s="74"/>
      <c r="Y383" s="34"/>
      <c r="Z383" s="34"/>
      <c r="AA383" s="34"/>
      <c r="AB383" s="34"/>
      <c r="AC383" s="34"/>
      <c r="AD383" s="34"/>
      <c r="AE383" s="34"/>
      <c r="AT383" s="15" t="s">
        <v>143</v>
      </c>
      <c r="AU383" s="15" t="s">
        <v>86</v>
      </c>
    </row>
    <row r="384" s="2" customFormat="1" ht="24.15" customHeight="1">
      <c r="A384" s="34"/>
      <c r="B384" s="167"/>
      <c r="C384" s="168" t="s">
        <v>639</v>
      </c>
      <c r="D384" s="168" t="s">
        <v>135</v>
      </c>
      <c r="E384" s="169" t="s">
        <v>640</v>
      </c>
      <c r="F384" s="170" t="s">
        <v>641</v>
      </c>
      <c r="G384" s="171" t="s">
        <v>219</v>
      </c>
      <c r="H384" s="172">
        <v>7</v>
      </c>
      <c r="I384" s="173"/>
      <c r="J384" s="173"/>
      <c r="K384" s="174">
        <f>ROUND(P384*H384,2)</f>
        <v>0</v>
      </c>
      <c r="L384" s="175"/>
      <c r="M384" s="35"/>
      <c r="N384" s="176" t="s">
        <v>1</v>
      </c>
      <c r="O384" s="177" t="s">
        <v>39</v>
      </c>
      <c r="P384" s="178">
        <f>I384+J384</f>
        <v>0</v>
      </c>
      <c r="Q384" s="178">
        <f>ROUND(I384*H384,2)</f>
        <v>0</v>
      </c>
      <c r="R384" s="178">
        <f>ROUND(J384*H384,2)</f>
        <v>0</v>
      </c>
      <c r="S384" s="73"/>
      <c r="T384" s="179">
        <f>S384*H384</f>
        <v>0</v>
      </c>
      <c r="U384" s="179">
        <v>0</v>
      </c>
      <c r="V384" s="179">
        <f>U384*H384</f>
        <v>0</v>
      </c>
      <c r="W384" s="179">
        <v>0</v>
      </c>
      <c r="X384" s="180">
        <f>W384*H384</f>
        <v>0</v>
      </c>
      <c r="Y384" s="34"/>
      <c r="Z384" s="34"/>
      <c r="AA384" s="34"/>
      <c r="AB384" s="34"/>
      <c r="AC384" s="34"/>
      <c r="AD384" s="34"/>
      <c r="AE384" s="34"/>
      <c r="AR384" s="181" t="s">
        <v>220</v>
      </c>
      <c r="AT384" s="181" t="s">
        <v>135</v>
      </c>
      <c r="AU384" s="181" t="s">
        <v>86</v>
      </c>
      <c r="AY384" s="15" t="s">
        <v>131</v>
      </c>
      <c r="BE384" s="182">
        <f>IF(O384="základní",K384,0)</f>
        <v>0</v>
      </c>
      <c r="BF384" s="182">
        <f>IF(O384="snížená",K384,0)</f>
        <v>0</v>
      </c>
      <c r="BG384" s="182">
        <f>IF(O384="zákl. přenesená",K384,0)</f>
        <v>0</v>
      </c>
      <c r="BH384" s="182">
        <f>IF(O384="sníž. přenesená",K384,0)</f>
        <v>0</v>
      </c>
      <c r="BI384" s="182">
        <f>IF(O384="nulová",K384,0)</f>
        <v>0</v>
      </c>
      <c r="BJ384" s="15" t="s">
        <v>84</v>
      </c>
      <c r="BK384" s="182">
        <f>ROUND(P384*H384,2)</f>
        <v>0</v>
      </c>
      <c r="BL384" s="15" t="s">
        <v>220</v>
      </c>
      <c r="BM384" s="181" t="s">
        <v>642</v>
      </c>
    </row>
    <row r="385" s="2" customFormat="1">
      <c r="A385" s="34"/>
      <c r="B385" s="35"/>
      <c r="C385" s="34"/>
      <c r="D385" s="183" t="s">
        <v>141</v>
      </c>
      <c r="E385" s="34"/>
      <c r="F385" s="184" t="s">
        <v>643</v>
      </c>
      <c r="G385" s="34"/>
      <c r="H385" s="34"/>
      <c r="I385" s="185"/>
      <c r="J385" s="185"/>
      <c r="K385" s="34"/>
      <c r="L385" s="34"/>
      <c r="M385" s="35"/>
      <c r="N385" s="186"/>
      <c r="O385" s="187"/>
      <c r="P385" s="73"/>
      <c r="Q385" s="73"/>
      <c r="R385" s="73"/>
      <c r="S385" s="73"/>
      <c r="T385" s="73"/>
      <c r="U385" s="73"/>
      <c r="V385" s="73"/>
      <c r="W385" s="73"/>
      <c r="X385" s="74"/>
      <c r="Y385" s="34"/>
      <c r="Z385" s="34"/>
      <c r="AA385" s="34"/>
      <c r="AB385" s="34"/>
      <c r="AC385" s="34"/>
      <c r="AD385" s="34"/>
      <c r="AE385" s="34"/>
      <c r="AT385" s="15" t="s">
        <v>141</v>
      </c>
      <c r="AU385" s="15" t="s">
        <v>86</v>
      </c>
    </row>
    <row r="386" s="2" customFormat="1">
      <c r="A386" s="34"/>
      <c r="B386" s="35"/>
      <c r="C386" s="34"/>
      <c r="D386" s="188" t="s">
        <v>143</v>
      </c>
      <c r="E386" s="34"/>
      <c r="F386" s="189" t="s">
        <v>644</v>
      </c>
      <c r="G386" s="34"/>
      <c r="H386" s="34"/>
      <c r="I386" s="185"/>
      <c r="J386" s="185"/>
      <c r="K386" s="34"/>
      <c r="L386" s="34"/>
      <c r="M386" s="35"/>
      <c r="N386" s="186"/>
      <c r="O386" s="187"/>
      <c r="P386" s="73"/>
      <c r="Q386" s="73"/>
      <c r="R386" s="73"/>
      <c r="S386" s="73"/>
      <c r="T386" s="73"/>
      <c r="U386" s="73"/>
      <c r="V386" s="73"/>
      <c r="W386" s="73"/>
      <c r="X386" s="74"/>
      <c r="Y386" s="34"/>
      <c r="Z386" s="34"/>
      <c r="AA386" s="34"/>
      <c r="AB386" s="34"/>
      <c r="AC386" s="34"/>
      <c r="AD386" s="34"/>
      <c r="AE386" s="34"/>
      <c r="AT386" s="15" t="s">
        <v>143</v>
      </c>
      <c r="AU386" s="15" t="s">
        <v>86</v>
      </c>
    </row>
    <row r="387" s="2" customFormat="1" ht="24.15" customHeight="1">
      <c r="A387" s="34"/>
      <c r="B387" s="167"/>
      <c r="C387" s="168" t="s">
        <v>645</v>
      </c>
      <c r="D387" s="168" t="s">
        <v>135</v>
      </c>
      <c r="E387" s="169" t="s">
        <v>646</v>
      </c>
      <c r="F387" s="170" t="s">
        <v>647</v>
      </c>
      <c r="G387" s="171" t="s">
        <v>219</v>
      </c>
      <c r="H387" s="172">
        <v>2</v>
      </c>
      <c r="I387" s="173"/>
      <c r="J387" s="173"/>
      <c r="K387" s="174">
        <f>ROUND(P387*H387,2)</f>
        <v>0</v>
      </c>
      <c r="L387" s="175"/>
      <c r="M387" s="35"/>
      <c r="N387" s="176" t="s">
        <v>1</v>
      </c>
      <c r="O387" s="177" t="s">
        <v>39</v>
      </c>
      <c r="P387" s="178">
        <f>I387+J387</f>
        <v>0</v>
      </c>
      <c r="Q387" s="178">
        <f>ROUND(I387*H387,2)</f>
        <v>0</v>
      </c>
      <c r="R387" s="178">
        <f>ROUND(J387*H387,2)</f>
        <v>0</v>
      </c>
      <c r="S387" s="73"/>
      <c r="T387" s="179">
        <f>S387*H387</f>
        <v>0</v>
      </c>
      <c r="U387" s="179">
        <v>0</v>
      </c>
      <c r="V387" s="179">
        <f>U387*H387</f>
        <v>0</v>
      </c>
      <c r="W387" s="179">
        <v>0</v>
      </c>
      <c r="X387" s="180">
        <f>W387*H387</f>
        <v>0</v>
      </c>
      <c r="Y387" s="34"/>
      <c r="Z387" s="34"/>
      <c r="AA387" s="34"/>
      <c r="AB387" s="34"/>
      <c r="AC387" s="34"/>
      <c r="AD387" s="34"/>
      <c r="AE387" s="34"/>
      <c r="AR387" s="181" t="s">
        <v>220</v>
      </c>
      <c r="AT387" s="181" t="s">
        <v>135</v>
      </c>
      <c r="AU387" s="181" t="s">
        <v>86</v>
      </c>
      <c r="AY387" s="15" t="s">
        <v>131</v>
      </c>
      <c r="BE387" s="182">
        <f>IF(O387="základní",K387,0)</f>
        <v>0</v>
      </c>
      <c r="BF387" s="182">
        <f>IF(O387="snížená",K387,0)</f>
        <v>0</v>
      </c>
      <c r="BG387" s="182">
        <f>IF(O387="zákl. přenesená",K387,0)</f>
        <v>0</v>
      </c>
      <c r="BH387" s="182">
        <f>IF(O387="sníž. přenesená",K387,0)</f>
        <v>0</v>
      </c>
      <c r="BI387" s="182">
        <f>IF(O387="nulová",K387,0)</f>
        <v>0</v>
      </c>
      <c r="BJ387" s="15" t="s">
        <v>84</v>
      </c>
      <c r="BK387" s="182">
        <f>ROUND(P387*H387,2)</f>
        <v>0</v>
      </c>
      <c r="BL387" s="15" t="s">
        <v>220</v>
      </c>
      <c r="BM387" s="181" t="s">
        <v>648</v>
      </c>
    </row>
    <row r="388" s="2" customFormat="1">
      <c r="A388" s="34"/>
      <c r="B388" s="35"/>
      <c r="C388" s="34"/>
      <c r="D388" s="183" t="s">
        <v>141</v>
      </c>
      <c r="E388" s="34"/>
      <c r="F388" s="184" t="s">
        <v>649</v>
      </c>
      <c r="G388" s="34"/>
      <c r="H388" s="34"/>
      <c r="I388" s="185"/>
      <c r="J388" s="185"/>
      <c r="K388" s="34"/>
      <c r="L388" s="34"/>
      <c r="M388" s="35"/>
      <c r="N388" s="186"/>
      <c r="O388" s="187"/>
      <c r="P388" s="73"/>
      <c r="Q388" s="73"/>
      <c r="R388" s="73"/>
      <c r="S388" s="73"/>
      <c r="T388" s="73"/>
      <c r="U388" s="73"/>
      <c r="V388" s="73"/>
      <c r="W388" s="73"/>
      <c r="X388" s="74"/>
      <c r="Y388" s="34"/>
      <c r="Z388" s="34"/>
      <c r="AA388" s="34"/>
      <c r="AB388" s="34"/>
      <c r="AC388" s="34"/>
      <c r="AD388" s="34"/>
      <c r="AE388" s="34"/>
      <c r="AT388" s="15" t="s">
        <v>141</v>
      </c>
      <c r="AU388" s="15" t="s">
        <v>86</v>
      </c>
    </row>
    <row r="389" s="2" customFormat="1">
      <c r="A389" s="34"/>
      <c r="B389" s="35"/>
      <c r="C389" s="34"/>
      <c r="D389" s="188" t="s">
        <v>143</v>
      </c>
      <c r="E389" s="34"/>
      <c r="F389" s="189" t="s">
        <v>650</v>
      </c>
      <c r="G389" s="34"/>
      <c r="H389" s="34"/>
      <c r="I389" s="185"/>
      <c r="J389" s="185"/>
      <c r="K389" s="34"/>
      <c r="L389" s="34"/>
      <c r="M389" s="35"/>
      <c r="N389" s="186"/>
      <c r="O389" s="187"/>
      <c r="P389" s="73"/>
      <c r="Q389" s="73"/>
      <c r="R389" s="73"/>
      <c r="S389" s="73"/>
      <c r="T389" s="73"/>
      <c r="U389" s="73"/>
      <c r="V389" s="73"/>
      <c r="W389" s="73"/>
      <c r="X389" s="74"/>
      <c r="Y389" s="34"/>
      <c r="Z389" s="34"/>
      <c r="AA389" s="34"/>
      <c r="AB389" s="34"/>
      <c r="AC389" s="34"/>
      <c r="AD389" s="34"/>
      <c r="AE389" s="34"/>
      <c r="AT389" s="15" t="s">
        <v>143</v>
      </c>
      <c r="AU389" s="15" t="s">
        <v>86</v>
      </c>
    </row>
    <row r="390" s="2" customFormat="1" ht="24.15" customHeight="1">
      <c r="A390" s="34"/>
      <c r="B390" s="167"/>
      <c r="C390" s="168" t="s">
        <v>651</v>
      </c>
      <c r="D390" s="168" t="s">
        <v>135</v>
      </c>
      <c r="E390" s="169" t="s">
        <v>652</v>
      </c>
      <c r="F390" s="170" t="s">
        <v>653</v>
      </c>
      <c r="G390" s="171" t="s">
        <v>635</v>
      </c>
      <c r="H390" s="172">
        <v>0.79200000000000004</v>
      </c>
      <c r="I390" s="173"/>
      <c r="J390" s="173"/>
      <c r="K390" s="174">
        <f>ROUND(P390*H390,2)</f>
        <v>0</v>
      </c>
      <c r="L390" s="175"/>
      <c r="M390" s="35"/>
      <c r="N390" s="176" t="s">
        <v>1</v>
      </c>
      <c r="O390" s="177" t="s">
        <v>39</v>
      </c>
      <c r="P390" s="178">
        <f>I390+J390</f>
        <v>0</v>
      </c>
      <c r="Q390" s="178">
        <f>ROUND(I390*H390,2)</f>
        <v>0</v>
      </c>
      <c r="R390" s="178">
        <f>ROUND(J390*H390,2)</f>
        <v>0</v>
      </c>
      <c r="S390" s="73"/>
      <c r="T390" s="179">
        <f>S390*H390</f>
        <v>0</v>
      </c>
      <c r="U390" s="179">
        <v>0</v>
      </c>
      <c r="V390" s="179">
        <f>U390*H390</f>
        <v>0</v>
      </c>
      <c r="W390" s="179">
        <v>0</v>
      </c>
      <c r="X390" s="180">
        <f>W390*H390</f>
        <v>0</v>
      </c>
      <c r="Y390" s="34"/>
      <c r="Z390" s="34"/>
      <c r="AA390" s="34"/>
      <c r="AB390" s="34"/>
      <c r="AC390" s="34"/>
      <c r="AD390" s="34"/>
      <c r="AE390" s="34"/>
      <c r="AR390" s="181" t="s">
        <v>220</v>
      </c>
      <c r="AT390" s="181" t="s">
        <v>135</v>
      </c>
      <c r="AU390" s="181" t="s">
        <v>86</v>
      </c>
      <c r="AY390" s="15" t="s">
        <v>131</v>
      </c>
      <c r="BE390" s="182">
        <f>IF(O390="základní",K390,0)</f>
        <v>0</v>
      </c>
      <c r="BF390" s="182">
        <f>IF(O390="snížená",K390,0)</f>
        <v>0</v>
      </c>
      <c r="BG390" s="182">
        <f>IF(O390="zákl. přenesená",K390,0)</f>
        <v>0</v>
      </c>
      <c r="BH390" s="182">
        <f>IF(O390="sníž. přenesená",K390,0)</f>
        <v>0</v>
      </c>
      <c r="BI390" s="182">
        <f>IF(O390="nulová",K390,0)</f>
        <v>0</v>
      </c>
      <c r="BJ390" s="15" t="s">
        <v>84</v>
      </c>
      <c r="BK390" s="182">
        <f>ROUND(P390*H390,2)</f>
        <v>0</v>
      </c>
      <c r="BL390" s="15" t="s">
        <v>220</v>
      </c>
      <c r="BM390" s="181" t="s">
        <v>654</v>
      </c>
    </row>
    <row r="391" s="2" customFormat="1">
      <c r="A391" s="34"/>
      <c r="B391" s="35"/>
      <c r="C391" s="34"/>
      <c r="D391" s="183" t="s">
        <v>141</v>
      </c>
      <c r="E391" s="34"/>
      <c r="F391" s="184" t="s">
        <v>655</v>
      </c>
      <c r="G391" s="34"/>
      <c r="H391" s="34"/>
      <c r="I391" s="185"/>
      <c r="J391" s="185"/>
      <c r="K391" s="34"/>
      <c r="L391" s="34"/>
      <c r="M391" s="35"/>
      <c r="N391" s="186"/>
      <c r="O391" s="187"/>
      <c r="P391" s="73"/>
      <c r="Q391" s="73"/>
      <c r="R391" s="73"/>
      <c r="S391" s="73"/>
      <c r="T391" s="73"/>
      <c r="U391" s="73"/>
      <c r="V391" s="73"/>
      <c r="W391" s="73"/>
      <c r="X391" s="74"/>
      <c r="Y391" s="34"/>
      <c r="Z391" s="34"/>
      <c r="AA391" s="34"/>
      <c r="AB391" s="34"/>
      <c r="AC391" s="34"/>
      <c r="AD391" s="34"/>
      <c r="AE391" s="34"/>
      <c r="AT391" s="15" t="s">
        <v>141</v>
      </c>
      <c r="AU391" s="15" t="s">
        <v>86</v>
      </c>
    </row>
    <row r="392" s="2" customFormat="1">
      <c r="A392" s="34"/>
      <c r="B392" s="35"/>
      <c r="C392" s="34"/>
      <c r="D392" s="188" t="s">
        <v>143</v>
      </c>
      <c r="E392" s="34"/>
      <c r="F392" s="189" t="s">
        <v>656</v>
      </c>
      <c r="G392" s="34"/>
      <c r="H392" s="34"/>
      <c r="I392" s="185"/>
      <c r="J392" s="185"/>
      <c r="K392" s="34"/>
      <c r="L392" s="34"/>
      <c r="M392" s="35"/>
      <c r="N392" s="186"/>
      <c r="O392" s="187"/>
      <c r="P392" s="73"/>
      <c r="Q392" s="73"/>
      <c r="R392" s="73"/>
      <c r="S392" s="73"/>
      <c r="T392" s="73"/>
      <c r="U392" s="73"/>
      <c r="V392" s="73"/>
      <c r="W392" s="73"/>
      <c r="X392" s="74"/>
      <c r="Y392" s="34"/>
      <c r="Z392" s="34"/>
      <c r="AA392" s="34"/>
      <c r="AB392" s="34"/>
      <c r="AC392" s="34"/>
      <c r="AD392" s="34"/>
      <c r="AE392" s="34"/>
      <c r="AT392" s="15" t="s">
        <v>143</v>
      </c>
      <c r="AU392" s="15" t="s">
        <v>86</v>
      </c>
    </row>
    <row r="393" s="2" customFormat="1" ht="24.15" customHeight="1">
      <c r="A393" s="34"/>
      <c r="B393" s="167"/>
      <c r="C393" s="168" t="s">
        <v>657</v>
      </c>
      <c r="D393" s="168" t="s">
        <v>135</v>
      </c>
      <c r="E393" s="169" t="s">
        <v>658</v>
      </c>
      <c r="F393" s="170" t="s">
        <v>659</v>
      </c>
      <c r="G393" s="171" t="s">
        <v>219</v>
      </c>
      <c r="H393" s="172">
        <v>7</v>
      </c>
      <c r="I393" s="173"/>
      <c r="J393" s="173"/>
      <c r="K393" s="174">
        <f>ROUND(P393*H393,2)</f>
        <v>0</v>
      </c>
      <c r="L393" s="175"/>
      <c r="M393" s="35"/>
      <c r="N393" s="176" t="s">
        <v>1</v>
      </c>
      <c r="O393" s="177" t="s">
        <v>39</v>
      </c>
      <c r="P393" s="178">
        <f>I393+J393</f>
        <v>0</v>
      </c>
      <c r="Q393" s="178">
        <f>ROUND(I393*H393,2)</f>
        <v>0</v>
      </c>
      <c r="R393" s="178">
        <f>ROUND(J393*H393,2)</f>
        <v>0</v>
      </c>
      <c r="S393" s="73"/>
      <c r="T393" s="179">
        <f>S393*H393</f>
        <v>0</v>
      </c>
      <c r="U393" s="179">
        <v>0</v>
      </c>
      <c r="V393" s="179">
        <f>U393*H393</f>
        <v>0</v>
      </c>
      <c r="W393" s="179">
        <v>0</v>
      </c>
      <c r="X393" s="180">
        <f>W393*H393</f>
        <v>0</v>
      </c>
      <c r="Y393" s="34"/>
      <c r="Z393" s="34"/>
      <c r="AA393" s="34"/>
      <c r="AB393" s="34"/>
      <c r="AC393" s="34"/>
      <c r="AD393" s="34"/>
      <c r="AE393" s="34"/>
      <c r="AR393" s="181" t="s">
        <v>220</v>
      </c>
      <c r="AT393" s="181" t="s">
        <v>135</v>
      </c>
      <c r="AU393" s="181" t="s">
        <v>86</v>
      </c>
      <c r="AY393" s="15" t="s">
        <v>131</v>
      </c>
      <c r="BE393" s="182">
        <f>IF(O393="základní",K393,0)</f>
        <v>0</v>
      </c>
      <c r="BF393" s="182">
        <f>IF(O393="snížená",K393,0)</f>
        <v>0</v>
      </c>
      <c r="BG393" s="182">
        <f>IF(O393="zákl. přenesená",K393,0)</f>
        <v>0</v>
      </c>
      <c r="BH393" s="182">
        <f>IF(O393="sníž. přenesená",K393,0)</f>
        <v>0</v>
      </c>
      <c r="BI393" s="182">
        <f>IF(O393="nulová",K393,0)</f>
        <v>0</v>
      </c>
      <c r="BJ393" s="15" t="s">
        <v>84</v>
      </c>
      <c r="BK393" s="182">
        <f>ROUND(P393*H393,2)</f>
        <v>0</v>
      </c>
      <c r="BL393" s="15" t="s">
        <v>220</v>
      </c>
      <c r="BM393" s="181" t="s">
        <v>660</v>
      </c>
    </row>
    <row r="394" s="2" customFormat="1">
      <c r="A394" s="34"/>
      <c r="B394" s="35"/>
      <c r="C394" s="34"/>
      <c r="D394" s="183" t="s">
        <v>141</v>
      </c>
      <c r="E394" s="34"/>
      <c r="F394" s="184" t="s">
        <v>661</v>
      </c>
      <c r="G394" s="34"/>
      <c r="H394" s="34"/>
      <c r="I394" s="185"/>
      <c r="J394" s="185"/>
      <c r="K394" s="34"/>
      <c r="L394" s="34"/>
      <c r="M394" s="35"/>
      <c r="N394" s="186"/>
      <c r="O394" s="187"/>
      <c r="P394" s="73"/>
      <c r="Q394" s="73"/>
      <c r="R394" s="73"/>
      <c r="S394" s="73"/>
      <c r="T394" s="73"/>
      <c r="U394" s="73"/>
      <c r="V394" s="73"/>
      <c r="W394" s="73"/>
      <c r="X394" s="74"/>
      <c r="Y394" s="34"/>
      <c r="Z394" s="34"/>
      <c r="AA394" s="34"/>
      <c r="AB394" s="34"/>
      <c r="AC394" s="34"/>
      <c r="AD394" s="34"/>
      <c r="AE394" s="34"/>
      <c r="AT394" s="15" t="s">
        <v>141</v>
      </c>
      <c r="AU394" s="15" t="s">
        <v>86</v>
      </c>
    </row>
    <row r="395" s="2" customFormat="1">
      <c r="A395" s="34"/>
      <c r="B395" s="35"/>
      <c r="C395" s="34"/>
      <c r="D395" s="188" t="s">
        <v>143</v>
      </c>
      <c r="E395" s="34"/>
      <c r="F395" s="189" t="s">
        <v>662</v>
      </c>
      <c r="G395" s="34"/>
      <c r="H395" s="34"/>
      <c r="I395" s="185"/>
      <c r="J395" s="185"/>
      <c r="K395" s="34"/>
      <c r="L395" s="34"/>
      <c r="M395" s="35"/>
      <c r="N395" s="186"/>
      <c r="O395" s="187"/>
      <c r="P395" s="73"/>
      <c r="Q395" s="73"/>
      <c r="R395" s="73"/>
      <c r="S395" s="73"/>
      <c r="T395" s="73"/>
      <c r="U395" s="73"/>
      <c r="V395" s="73"/>
      <c r="W395" s="73"/>
      <c r="X395" s="74"/>
      <c r="Y395" s="34"/>
      <c r="Z395" s="34"/>
      <c r="AA395" s="34"/>
      <c r="AB395" s="34"/>
      <c r="AC395" s="34"/>
      <c r="AD395" s="34"/>
      <c r="AE395" s="34"/>
      <c r="AT395" s="15" t="s">
        <v>143</v>
      </c>
      <c r="AU395" s="15" t="s">
        <v>86</v>
      </c>
    </row>
    <row r="396" s="2" customFormat="1" ht="24.15" customHeight="1">
      <c r="A396" s="34"/>
      <c r="B396" s="167"/>
      <c r="C396" s="168" t="s">
        <v>663</v>
      </c>
      <c r="D396" s="168" t="s">
        <v>135</v>
      </c>
      <c r="E396" s="169" t="s">
        <v>664</v>
      </c>
      <c r="F396" s="170" t="s">
        <v>665</v>
      </c>
      <c r="G396" s="171" t="s">
        <v>219</v>
      </c>
      <c r="H396" s="172">
        <v>2</v>
      </c>
      <c r="I396" s="173"/>
      <c r="J396" s="173"/>
      <c r="K396" s="174">
        <f>ROUND(P396*H396,2)</f>
        <v>0</v>
      </c>
      <c r="L396" s="175"/>
      <c r="M396" s="35"/>
      <c r="N396" s="176" t="s">
        <v>1</v>
      </c>
      <c r="O396" s="177" t="s">
        <v>39</v>
      </c>
      <c r="P396" s="178">
        <f>I396+J396</f>
        <v>0</v>
      </c>
      <c r="Q396" s="178">
        <f>ROUND(I396*H396,2)</f>
        <v>0</v>
      </c>
      <c r="R396" s="178">
        <f>ROUND(J396*H396,2)</f>
        <v>0</v>
      </c>
      <c r="S396" s="73"/>
      <c r="T396" s="179">
        <f>S396*H396</f>
        <v>0</v>
      </c>
      <c r="U396" s="179">
        <v>0</v>
      </c>
      <c r="V396" s="179">
        <f>U396*H396</f>
        <v>0</v>
      </c>
      <c r="W396" s="179">
        <v>0</v>
      </c>
      <c r="X396" s="180">
        <f>W396*H396</f>
        <v>0</v>
      </c>
      <c r="Y396" s="34"/>
      <c r="Z396" s="34"/>
      <c r="AA396" s="34"/>
      <c r="AB396" s="34"/>
      <c r="AC396" s="34"/>
      <c r="AD396" s="34"/>
      <c r="AE396" s="34"/>
      <c r="AR396" s="181" t="s">
        <v>220</v>
      </c>
      <c r="AT396" s="181" t="s">
        <v>135</v>
      </c>
      <c r="AU396" s="181" t="s">
        <v>86</v>
      </c>
      <c r="AY396" s="15" t="s">
        <v>131</v>
      </c>
      <c r="BE396" s="182">
        <f>IF(O396="základní",K396,0)</f>
        <v>0</v>
      </c>
      <c r="BF396" s="182">
        <f>IF(O396="snížená",K396,0)</f>
        <v>0</v>
      </c>
      <c r="BG396" s="182">
        <f>IF(O396="zákl. přenesená",K396,0)</f>
        <v>0</v>
      </c>
      <c r="BH396" s="182">
        <f>IF(O396="sníž. přenesená",K396,0)</f>
        <v>0</v>
      </c>
      <c r="BI396" s="182">
        <f>IF(O396="nulová",K396,0)</f>
        <v>0</v>
      </c>
      <c r="BJ396" s="15" t="s">
        <v>84</v>
      </c>
      <c r="BK396" s="182">
        <f>ROUND(P396*H396,2)</f>
        <v>0</v>
      </c>
      <c r="BL396" s="15" t="s">
        <v>220</v>
      </c>
      <c r="BM396" s="181" t="s">
        <v>666</v>
      </c>
    </row>
    <row r="397" s="2" customFormat="1">
      <c r="A397" s="34"/>
      <c r="B397" s="35"/>
      <c r="C397" s="34"/>
      <c r="D397" s="183" t="s">
        <v>141</v>
      </c>
      <c r="E397" s="34"/>
      <c r="F397" s="184" t="s">
        <v>667</v>
      </c>
      <c r="G397" s="34"/>
      <c r="H397" s="34"/>
      <c r="I397" s="185"/>
      <c r="J397" s="185"/>
      <c r="K397" s="34"/>
      <c r="L397" s="34"/>
      <c r="M397" s="35"/>
      <c r="N397" s="186"/>
      <c r="O397" s="187"/>
      <c r="P397" s="73"/>
      <c r="Q397" s="73"/>
      <c r="R397" s="73"/>
      <c r="S397" s="73"/>
      <c r="T397" s="73"/>
      <c r="U397" s="73"/>
      <c r="V397" s="73"/>
      <c r="W397" s="73"/>
      <c r="X397" s="74"/>
      <c r="Y397" s="34"/>
      <c r="Z397" s="34"/>
      <c r="AA397" s="34"/>
      <c r="AB397" s="34"/>
      <c r="AC397" s="34"/>
      <c r="AD397" s="34"/>
      <c r="AE397" s="34"/>
      <c r="AT397" s="15" t="s">
        <v>141</v>
      </c>
      <c r="AU397" s="15" t="s">
        <v>86</v>
      </c>
    </row>
    <row r="398" s="2" customFormat="1">
      <c r="A398" s="34"/>
      <c r="B398" s="35"/>
      <c r="C398" s="34"/>
      <c r="D398" s="188" t="s">
        <v>143</v>
      </c>
      <c r="E398" s="34"/>
      <c r="F398" s="189" t="s">
        <v>668</v>
      </c>
      <c r="G398" s="34"/>
      <c r="H398" s="34"/>
      <c r="I398" s="185"/>
      <c r="J398" s="185"/>
      <c r="K398" s="34"/>
      <c r="L398" s="34"/>
      <c r="M398" s="35"/>
      <c r="N398" s="186"/>
      <c r="O398" s="187"/>
      <c r="P398" s="73"/>
      <c r="Q398" s="73"/>
      <c r="R398" s="73"/>
      <c r="S398" s="73"/>
      <c r="T398" s="73"/>
      <c r="U398" s="73"/>
      <c r="V398" s="73"/>
      <c r="W398" s="73"/>
      <c r="X398" s="74"/>
      <c r="Y398" s="34"/>
      <c r="Z398" s="34"/>
      <c r="AA398" s="34"/>
      <c r="AB398" s="34"/>
      <c r="AC398" s="34"/>
      <c r="AD398" s="34"/>
      <c r="AE398" s="34"/>
      <c r="AT398" s="15" t="s">
        <v>143</v>
      </c>
      <c r="AU398" s="15" t="s">
        <v>86</v>
      </c>
    </row>
    <row r="399" s="2" customFormat="1" ht="24.15" customHeight="1">
      <c r="A399" s="34"/>
      <c r="B399" s="167"/>
      <c r="C399" s="168" t="s">
        <v>669</v>
      </c>
      <c r="D399" s="168" t="s">
        <v>135</v>
      </c>
      <c r="E399" s="169" t="s">
        <v>670</v>
      </c>
      <c r="F399" s="170" t="s">
        <v>671</v>
      </c>
      <c r="G399" s="171" t="s">
        <v>635</v>
      </c>
      <c r="H399" s="172">
        <v>0.79200000000000004</v>
      </c>
      <c r="I399" s="173"/>
      <c r="J399" s="173"/>
      <c r="K399" s="174">
        <f>ROUND(P399*H399,2)</f>
        <v>0</v>
      </c>
      <c r="L399" s="175"/>
      <c r="M399" s="35"/>
      <c r="N399" s="176" t="s">
        <v>1</v>
      </c>
      <c r="O399" s="177" t="s">
        <v>39</v>
      </c>
      <c r="P399" s="178">
        <f>I399+J399</f>
        <v>0</v>
      </c>
      <c r="Q399" s="178">
        <f>ROUND(I399*H399,2)</f>
        <v>0</v>
      </c>
      <c r="R399" s="178">
        <f>ROUND(J399*H399,2)</f>
        <v>0</v>
      </c>
      <c r="S399" s="73"/>
      <c r="T399" s="179">
        <f>S399*H399</f>
        <v>0</v>
      </c>
      <c r="U399" s="179">
        <v>0</v>
      </c>
      <c r="V399" s="179">
        <f>U399*H399</f>
        <v>0</v>
      </c>
      <c r="W399" s="179">
        <v>0</v>
      </c>
      <c r="X399" s="180">
        <f>W399*H399</f>
        <v>0</v>
      </c>
      <c r="Y399" s="34"/>
      <c r="Z399" s="34"/>
      <c r="AA399" s="34"/>
      <c r="AB399" s="34"/>
      <c r="AC399" s="34"/>
      <c r="AD399" s="34"/>
      <c r="AE399" s="34"/>
      <c r="AR399" s="181" t="s">
        <v>220</v>
      </c>
      <c r="AT399" s="181" t="s">
        <v>135</v>
      </c>
      <c r="AU399" s="181" t="s">
        <v>86</v>
      </c>
      <c r="AY399" s="15" t="s">
        <v>131</v>
      </c>
      <c r="BE399" s="182">
        <f>IF(O399="základní",K399,0)</f>
        <v>0</v>
      </c>
      <c r="BF399" s="182">
        <f>IF(O399="snížená",K399,0)</f>
        <v>0</v>
      </c>
      <c r="BG399" s="182">
        <f>IF(O399="zákl. přenesená",K399,0)</f>
        <v>0</v>
      </c>
      <c r="BH399" s="182">
        <f>IF(O399="sníž. přenesená",K399,0)</f>
        <v>0</v>
      </c>
      <c r="BI399" s="182">
        <f>IF(O399="nulová",K399,0)</f>
        <v>0</v>
      </c>
      <c r="BJ399" s="15" t="s">
        <v>84</v>
      </c>
      <c r="BK399" s="182">
        <f>ROUND(P399*H399,2)</f>
        <v>0</v>
      </c>
      <c r="BL399" s="15" t="s">
        <v>220</v>
      </c>
      <c r="BM399" s="181" t="s">
        <v>672</v>
      </c>
    </row>
    <row r="400" s="2" customFormat="1">
      <c r="A400" s="34"/>
      <c r="B400" s="35"/>
      <c r="C400" s="34"/>
      <c r="D400" s="183" t="s">
        <v>141</v>
      </c>
      <c r="E400" s="34"/>
      <c r="F400" s="184" t="s">
        <v>673</v>
      </c>
      <c r="G400" s="34"/>
      <c r="H400" s="34"/>
      <c r="I400" s="185"/>
      <c r="J400" s="185"/>
      <c r="K400" s="34"/>
      <c r="L400" s="34"/>
      <c r="M400" s="35"/>
      <c r="N400" s="186"/>
      <c r="O400" s="187"/>
      <c r="P400" s="73"/>
      <c r="Q400" s="73"/>
      <c r="R400" s="73"/>
      <c r="S400" s="73"/>
      <c r="T400" s="73"/>
      <c r="U400" s="73"/>
      <c r="V400" s="73"/>
      <c r="W400" s="73"/>
      <c r="X400" s="74"/>
      <c r="Y400" s="34"/>
      <c r="Z400" s="34"/>
      <c r="AA400" s="34"/>
      <c r="AB400" s="34"/>
      <c r="AC400" s="34"/>
      <c r="AD400" s="34"/>
      <c r="AE400" s="34"/>
      <c r="AT400" s="15" t="s">
        <v>141</v>
      </c>
      <c r="AU400" s="15" t="s">
        <v>86</v>
      </c>
    </row>
    <row r="401" s="2" customFormat="1">
      <c r="A401" s="34"/>
      <c r="B401" s="35"/>
      <c r="C401" s="34"/>
      <c r="D401" s="188" t="s">
        <v>143</v>
      </c>
      <c r="E401" s="34"/>
      <c r="F401" s="189" t="s">
        <v>674</v>
      </c>
      <c r="G401" s="34"/>
      <c r="H401" s="34"/>
      <c r="I401" s="185"/>
      <c r="J401" s="185"/>
      <c r="K401" s="34"/>
      <c r="L401" s="34"/>
      <c r="M401" s="35"/>
      <c r="N401" s="186"/>
      <c r="O401" s="187"/>
      <c r="P401" s="73"/>
      <c r="Q401" s="73"/>
      <c r="R401" s="73"/>
      <c r="S401" s="73"/>
      <c r="T401" s="73"/>
      <c r="U401" s="73"/>
      <c r="V401" s="73"/>
      <c r="W401" s="73"/>
      <c r="X401" s="74"/>
      <c r="Y401" s="34"/>
      <c r="Z401" s="34"/>
      <c r="AA401" s="34"/>
      <c r="AB401" s="34"/>
      <c r="AC401" s="34"/>
      <c r="AD401" s="34"/>
      <c r="AE401" s="34"/>
      <c r="AT401" s="15" t="s">
        <v>143</v>
      </c>
      <c r="AU401" s="15" t="s">
        <v>86</v>
      </c>
    </row>
    <row r="402" s="2" customFormat="1" ht="24.15" customHeight="1">
      <c r="A402" s="34"/>
      <c r="B402" s="167"/>
      <c r="C402" s="168" t="s">
        <v>675</v>
      </c>
      <c r="D402" s="168" t="s">
        <v>135</v>
      </c>
      <c r="E402" s="169" t="s">
        <v>676</v>
      </c>
      <c r="F402" s="170" t="s">
        <v>677</v>
      </c>
      <c r="G402" s="171" t="s">
        <v>148</v>
      </c>
      <c r="H402" s="172">
        <v>0.79200000000000004</v>
      </c>
      <c r="I402" s="173"/>
      <c r="J402" s="173"/>
      <c r="K402" s="174">
        <f>ROUND(P402*H402,2)</f>
        <v>0</v>
      </c>
      <c r="L402" s="175"/>
      <c r="M402" s="35"/>
      <c r="N402" s="176" t="s">
        <v>1</v>
      </c>
      <c r="O402" s="177" t="s">
        <v>39</v>
      </c>
      <c r="P402" s="178">
        <f>I402+J402</f>
        <v>0</v>
      </c>
      <c r="Q402" s="178">
        <f>ROUND(I402*H402,2)</f>
        <v>0</v>
      </c>
      <c r="R402" s="178">
        <f>ROUND(J402*H402,2)</f>
        <v>0</v>
      </c>
      <c r="S402" s="73"/>
      <c r="T402" s="179">
        <f>S402*H402</f>
        <v>0</v>
      </c>
      <c r="U402" s="179">
        <v>0.00116</v>
      </c>
      <c r="V402" s="179">
        <f>U402*H402</f>
        <v>0.00091872000000000004</v>
      </c>
      <c r="W402" s="179">
        <v>0</v>
      </c>
      <c r="X402" s="180">
        <f>W402*H402</f>
        <v>0</v>
      </c>
      <c r="Y402" s="34"/>
      <c r="Z402" s="34"/>
      <c r="AA402" s="34"/>
      <c r="AB402" s="34"/>
      <c r="AC402" s="34"/>
      <c r="AD402" s="34"/>
      <c r="AE402" s="34"/>
      <c r="AR402" s="181" t="s">
        <v>220</v>
      </c>
      <c r="AT402" s="181" t="s">
        <v>135</v>
      </c>
      <c r="AU402" s="181" t="s">
        <v>86</v>
      </c>
      <c r="AY402" s="15" t="s">
        <v>131</v>
      </c>
      <c r="BE402" s="182">
        <f>IF(O402="základní",K402,0)</f>
        <v>0</v>
      </c>
      <c r="BF402" s="182">
        <f>IF(O402="snížená",K402,0)</f>
        <v>0</v>
      </c>
      <c r="BG402" s="182">
        <f>IF(O402="zákl. přenesená",K402,0)</f>
        <v>0</v>
      </c>
      <c r="BH402" s="182">
        <f>IF(O402="sníž. přenesená",K402,0)</f>
        <v>0</v>
      </c>
      <c r="BI402" s="182">
        <f>IF(O402="nulová",K402,0)</f>
        <v>0</v>
      </c>
      <c r="BJ402" s="15" t="s">
        <v>84</v>
      </c>
      <c r="BK402" s="182">
        <f>ROUND(P402*H402,2)</f>
        <v>0</v>
      </c>
      <c r="BL402" s="15" t="s">
        <v>220</v>
      </c>
      <c r="BM402" s="181" t="s">
        <v>678</v>
      </c>
    </row>
    <row r="403" s="2" customFormat="1">
      <c r="A403" s="34"/>
      <c r="B403" s="35"/>
      <c r="C403" s="34"/>
      <c r="D403" s="183" t="s">
        <v>141</v>
      </c>
      <c r="E403" s="34"/>
      <c r="F403" s="184" t="s">
        <v>679</v>
      </c>
      <c r="G403" s="34"/>
      <c r="H403" s="34"/>
      <c r="I403" s="185"/>
      <c r="J403" s="185"/>
      <c r="K403" s="34"/>
      <c r="L403" s="34"/>
      <c r="M403" s="35"/>
      <c r="N403" s="186"/>
      <c r="O403" s="187"/>
      <c r="P403" s="73"/>
      <c r="Q403" s="73"/>
      <c r="R403" s="73"/>
      <c r="S403" s="73"/>
      <c r="T403" s="73"/>
      <c r="U403" s="73"/>
      <c r="V403" s="73"/>
      <c r="W403" s="73"/>
      <c r="X403" s="74"/>
      <c r="Y403" s="34"/>
      <c r="Z403" s="34"/>
      <c r="AA403" s="34"/>
      <c r="AB403" s="34"/>
      <c r="AC403" s="34"/>
      <c r="AD403" s="34"/>
      <c r="AE403" s="34"/>
      <c r="AT403" s="15" t="s">
        <v>141</v>
      </c>
      <c r="AU403" s="15" t="s">
        <v>86</v>
      </c>
    </row>
    <row r="404" s="2" customFormat="1">
      <c r="A404" s="34"/>
      <c r="B404" s="35"/>
      <c r="C404" s="34"/>
      <c r="D404" s="188" t="s">
        <v>143</v>
      </c>
      <c r="E404" s="34"/>
      <c r="F404" s="189" t="s">
        <v>680</v>
      </c>
      <c r="G404" s="34"/>
      <c r="H404" s="34"/>
      <c r="I404" s="185"/>
      <c r="J404" s="185"/>
      <c r="K404" s="34"/>
      <c r="L404" s="34"/>
      <c r="M404" s="35"/>
      <c r="N404" s="186"/>
      <c r="O404" s="187"/>
      <c r="P404" s="73"/>
      <c r="Q404" s="73"/>
      <c r="R404" s="73"/>
      <c r="S404" s="73"/>
      <c r="T404" s="73"/>
      <c r="U404" s="73"/>
      <c r="V404" s="73"/>
      <c r="W404" s="73"/>
      <c r="X404" s="74"/>
      <c r="Y404" s="34"/>
      <c r="Z404" s="34"/>
      <c r="AA404" s="34"/>
      <c r="AB404" s="34"/>
      <c r="AC404" s="34"/>
      <c r="AD404" s="34"/>
      <c r="AE404" s="34"/>
      <c r="AT404" s="15" t="s">
        <v>143</v>
      </c>
      <c r="AU404" s="15" t="s">
        <v>86</v>
      </c>
    </row>
    <row r="405" s="2" customFormat="1" ht="24.15" customHeight="1">
      <c r="A405" s="34"/>
      <c r="B405" s="167"/>
      <c r="C405" s="168" t="s">
        <v>681</v>
      </c>
      <c r="D405" s="168" t="s">
        <v>135</v>
      </c>
      <c r="E405" s="169" t="s">
        <v>682</v>
      </c>
      <c r="F405" s="170" t="s">
        <v>683</v>
      </c>
      <c r="G405" s="171" t="s">
        <v>148</v>
      </c>
      <c r="H405" s="172">
        <v>0.79200000000000004</v>
      </c>
      <c r="I405" s="173"/>
      <c r="J405" s="173"/>
      <c r="K405" s="174">
        <f>ROUND(P405*H405,2)</f>
        <v>0</v>
      </c>
      <c r="L405" s="175"/>
      <c r="M405" s="35"/>
      <c r="N405" s="176" t="s">
        <v>1</v>
      </c>
      <c r="O405" s="177" t="s">
        <v>39</v>
      </c>
      <c r="P405" s="178">
        <f>I405+J405</f>
        <v>0</v>
      </c>
      <c r="Q405" s="178">
        <f>ROUND(I405*H405,2)</f>
        <v>0</v>
      </c>
      <c r="R405" s="178">
        <f>ROUND(J405*H405,2)</f>
        <v>0</v>
      </c>
      <c r="S405" s="73"/>
      <c r="T405" s="179">
        <f>S405*H405</f>
        <v>0</v>
      </c>
      <c r="U405" s="179">
        <v>0</v>
      </c>
      <c r="V405" s="179">
        <f>U405*H405</f>
        <v>0</v>
      </c>
      <c r="W405" s="179">
        <v>0</v>
      </c>
      <c r="X405" s="180">
        <f>W405*H405</f>
        <v>0</v>
      </c>
      <c r="Y405" s="34"/>
      <c r="Z405" s="34"/>
      <c r="AA405" s="34"/>
      <c r="AB405" s="34"/>
      <c r="AC405" s="34"/>
      <c r="AD405" s="34"/>
      <c r="AE405" s="34"/>
      <c r="AR405" s="181" t="s">
        <v>220</v>
      </c>
      <c r="AT405" s="181" t="s">
        <v>135</v>
      </c>
      <c r="AU405" s="181" t="s">
        <v>86</v>
      </c>
      <c r="AY405" s="15" t="s">
        <v>131</v>
      </c>
      <c r="BE405" s="182">
        <f>IF(O405="základní",K405,0)</f>
        <v>0</v>
      </c>
      <c r="BF405" s="182">
        <f>IF(O405="snížená",K405,0)</f>
        <v>0</v>
      </c>
      <c r="BG405" s="182">
        <f>IF(O405="zákl. přenesená",K405,0)</f>
        <v>0</v>
      </c>
      <c r="BH405" s="182">
        <f>IF(O405="sníž. přenesená",K405,0)</f>
        <v>0</v>
      </c>
      <c r="BI405" s="182">
        <f>IF(O405="nulová",K405,0)</f>
        <v>0</v>
      </c>
      <c r="BJ405" s="15" t="s">
        <v>84</v>
      </c>
      <c r="BK405" s="182">
        <f>ROUND(P405*H405,2)</f>
        <v>0</v>
      </c>
      <c r="BL405" s="15" t="s">
        <v>220</v>
      </c>
      <c r="BM405" s="181" t="s">
        <v>684</v>
      </c>
    </row>
    <row r="406" s="2" customFormat="1">
      <c r="A406" s="34"/>
      <c r="B406" s="35"/>
      <c r="C406" s="34"/>
      <c r="D406" s="183" t="s">
        <v>141</v>
      </c>
      <c r="E406" s="34"/>
      <c r="F406" s="184" t="s">
        <v>685</v>
      </c>
      <c r="G406" s="34"/>
      <c r="H406" s="34"/>
      <c r="I406" s="185"/>
      <c r="J406" s="185"/>
      <c r="K406" s="34"/>
      <c r="L406" s="34"/>
      <c r="M406" s="35"/>
      <c r="N406" s="186"/>
      <c r="O406" s="187"/>
      <c r="P406" s="73"/>
      <c r="Q406" s="73"/>
      <c r="R406" s="73"/>
      <c r="S406" s="73"/>
      <c r="T406" s="73"/>
      <c r="U406" s="73"/>
      <c r="V406" s="73"/>
      <c r="W406" s="73"/>
      <c r="X406" s="74"/>
      <c r="Y406" s="34"/>
      <c r="Z406" s="34"/>
      <c r="AA406" s="34"/>
      <c r="AB406" s="34"/>
      <c r="AC406" s="34"/>
      <c r="AD406" s="34"/>
      <c r="AE406" s="34"/>
      <c r="AT406" s="15" t="s">
        <v>141</v>
      </c>
      <c r="AU406" s="15" t="s">
        <v>86</v>
      </c>
    </row>
    <row r="407" s="2" customFormat="1">
      <c r="A407" s="34"/>
      <c r="B407" s="35"/>
      <c r="C407" s="34"/>
      <c r="D407" s="188" t="s">
        <v>143</v>
      </c>
      <c r="E407" s="34"/>
      <c r="F407" s="189" t="s">
        <v>686</v>
      </c>
      <c r="G407" s="34"/>
      <c r="H407" s="34"/>
      <c r="I407" s="185"/>
      <c r="J407" s="185"/>
      <c r="K407" s="34"/>
      <c r="L407" s="34"/>
      <c r="M407" s="35"/>
      <c r="N407" s="186"/>
      <c r="O407" s="187"/>
      <c r="P407" s="73"/>
      <c r="Q407" s="73"/>
      <c r="R407" s="73"/>
      <c r="S407" s="73"/>
      <c r="T407" s="73"/>
      <c r="U407" s="73"/>
      <c r="V407" s="73"/>
      <c r="W407" s="73"/>
      <c r="X407" s="74"/>
      <c r="Y407" s="34"/>
      <c r="Z407" s="34"/>
      <c r="AA407" s="34"/>
      <c r="AB407" s="34"/>
      <c r="AC407" s="34"/>
      <c r="AD407" s="34"/>
      <c r="AE407" s="34"/>
      <c r="AT407" s="15" t="s">
        <v>143</v>
      </c>
      <c r="AU407" s="15" t="s">
        <v>86</v>
      </c>
    </row>
    <row r="408" s="2" customFormat="1" ht="24.15" customHeight="1">
      <c r="A408" s="34"/>
      <c r="B408" s="167"/>
      <c r="C408" s="168" t="s">
        <v>687</v>
      </c>
      <c r="D408" s="168" t="s">
        <v>135</v>
      </c>
      <c r="E408" s="169" t="s">
        <v>688</v>
      </c>
      <c r="F408" s="170" t="s">
        <v>689</v>
      </c>
      <c r="G408" s="171" t="s">
        <v>219</v>
      </c>
      <c r="H408" s="172">
        <v>9</v>
      </c>
      <c r="I408" s="173"/>
      <c r="J408" s="173"/>
      <c r="K408" s="174">
        <f>ROUND(P408*H408,2)</f>
        <v>0</v>
      </c>
      <c r="L408" s="175"/>
      <c r="M408" s="35"/>
      <c r="N408" s="176" t="s">
        <v>1</v>
      </c>
      <c r="O408" s="177" t="s">
        <v>39</v>
      </c>
      <c r="P408" s="178">
        <f>I408+J408</f>
        <v>0</v>
      </c>
      <c r="Q408" s="178">
        <f>ROUND(I408*H408,2)</f>
        <v>0</v>
      </c>
      <c r="R408" s="178">
        <f>ROUND(J408*H408,2)</f>
        <v>0</v>
      </c>
      <c r="S408" s="73"/>
      <c r="T408" s="179">
        <f>S408*H408</f>
        <v>0</v>
      </c>
      <c r="U408" s="179">
        <v>0</v>
      </c>
      <c r="V408" s="179">
        <f>U408*H408</f>
        <v>0</v>
      </c>
      <c r="W408" s="179">
        <v>0</v>
      </c>
      <c r="X408" s="180">
        <f>W408*H408</f>
        <v>0</v>
      </c>
      <c r="Y408" s="34"/>
      <c r="Z408" s="34"/>
      <c r="AA408" s="34"/>
      <c r="AB408" s="34"/>
      <c r="AC408" s="34"/>
      <c r="AD408" s="34"/>
      <c r="AE408" s="34"/>
      <c r="AR408" s="181" t="s">
        <v>220</v>
      </c>
      <c r="AT408" s="181" t="s">
        <v>135</v>
      </c>
      <c r="AU408" s="181" t="s">
        <v>86</v>
      </c>
      <c r="AY408" s="15" t="s">
        <v>131</v>
      </c>
      <c r="BE408" s="182">
        <f>IF(O408="základní",K408,0)</f>
        <v>0</v>
      </c>
      <c r="BF408" s="182">
        <f>IF(O408="snížená",K408,0)</f>
        <v>0</v>
      </c>
      <c r="BG408" s="182">
        <f>IF(O408="zákl. přenesená",K408,0)</f>
        <v>0</v>
      </c>
      <c r="BH408" s="182">
        <f>IF(O408="sníž. přenesená",K408,0)</f>
        <v>0</v>
      </c>
      <c r="BI408" s="182">
        <f>IF(O408="nulová",K408,0)</f>
        <v>0</v>
      </c>
      <c r="BJ408" s="15" t="s">
        <v>84</v>
      </c>
      <c r="BK408" s="182">
        <f>ROUND(P408*H408,2)</f>
        <v>0</v>
      </c>
      <c r="BL408" s="15" t="s">
        <v>220</v>
      </c>
      <c r="BM408" s="181" t="s">
        <v>690</v>
      </c>
    </row>
    <row r="409" s="2" customFormat="1">
      <c r="A409" s="34"/>
      <c r="B409" s="35"/>
      <c r="C409" s="34"/>
      <c r="D409" s="183" t="s">
        <v>141</v>
      </c>
      <c r="E409" s="34"/>
      <c r="F409" s="184" t="s">
        <v>691</v>
      </c>
      <c r="G409" s="34"/>
      <c r="H409" s="34"/>
      <c r="I409" s="185"/>
      <c r="J409" s="185"/>
      <c r="K409" s="34"/>
      <c r="L409" s="34"/>
      <c r="M409" s="35"/>
      <c r="N409" s="186"/>
      <c r="O409" s="187"/>
      <c r="P409" s="73"/>
      <c r="Q409" s="73"/>
      <c r="R409" s="73"/>
      <c r="S409" s="73"/>
      <c r="T409" s="73"/>
      <c r="U409" s="73"/>
      <c r="V409" s="73"/>
      <c r="W409" s="73"/>
      <c r="X409" s="74"/>
      <c r="Y409" s="34"/>
      <c r="Z409" s="34"/>
      <c r="AA409" s="34"/>
      <c r="AB409" s="34"/>
      <c r="AC409" s="34"/>
      <c r="AD409" s="34"/>
      <c r="AE409" s="34"/>
      <c r="AT409" s="15" t="s">
        <v>141</v>
      </c>
      <c r="AU409" s="15" t="s">
        <v>86</v>
      </c>
    </row>
    <row r="410" s="2" customFormat="1">
      <c r="A410" s="34"/>
      <c r="B410" s="35"/>
      <c r="C410" s="34"/>
      <c r="D410" s="188" t="s">
        <v>143</v>
      </c>
      <c r="E410" s="34"/>
      <c r="F410" s="189" t="s">
        <v>692</v>
      </c>
      <c r="G410" s="34"/>
      <c r="H410" s="34"/>
      <c r="I410" s="185"/>
      <c r="J410" s="185"/>
      <c r="K410" s="34"/>
      <c r="L410" s="34"/>
      <c r="M410" s="35"/>
      <c r="N410" s="186"/>
      <c r="O410" s="187"/>
      <c r="P410" s="73"/>
      <c r="Q410" s="73"/>
      <c r="R410" s="73"/>
      <c r="S410" s="73"/>
      <c r="T410" s="73"/>
      <c r="U410" s="73"/>
      <c r="V410" s="73"/>
      <c r="W410" s="73"/>
      <c r="X410" s="74"/>
      <c r="Y410" s="34"/>
      <c r="Z410" s="34"/>
      <c r="AA410" s="34"/>
      <c r="AB410" s="34"/>
      <c r="AC410" s="34"/>
      <c r="AD410" s="34"/>
      <c r="AE410" s="34"/>
      <c r="AT410" s="15" t="s">
        <v>143</v>
      </c>
      <c r="AU410" s="15" t="s">
        <v>86</v>
      </c>
    </row>
    <row r="411" s="2" customFormat="1" ht="21.75" customHeight="1">
      <c r="A411" s="34"/>
      <c r="B411" s="167"/>
      <c r="C411" s="191" t="s">
        <v>693</v>
      </c>
      <c r="D411" s="191" t="s">
        <v>225</v>
      </c>
      <c r="E411" s="192" t="s">
        <v>694</v>
      </c>
      <c r="F411" s="193" t="s">
        <v>695</v>
      </c>
      <c r="G411" s="194" t="s">
        <v>219</v>
      </c>
      <c r="H411" s="195">
        <v>9</v>
      </c>
      <c r="I411" s="196"/>
      <c r="J411" s="197"/>
      <c r="K411" s="198">
        <f>ROUND(P411*H411,2)</f>
        <v>0</v>
      </c>
      <c r="L411" s="197"/>
      <c r="M411" s="199"/>
      <c r="N411" s="200" t="s">
        <v>1</v>
      </c>
      <c r="O411" s="177" t="s">
        <v>39</v>
      </c>
      <c r="P411" s="178">
        <f>I411+J411</f>
        <v>0</v>
      </c>
      <c r="Q411" s="178">
        <f>ROUND(I411*H411,2)</f>
        <v>0</v>
      </c>
      <c r="R411" s="178">
        <f>ROUND(J411*H411,2)</f>
        <v>0</v>
      </c>
      <c r="S411" s="73"/>
      <c r="T411" s="179">
        <f>S411*H411</f>
        <v>0</v>
      </c>
      <c r="U411" s="179">
        <v>2.0000000000000002E-05</v>
      </c>
      <c r="V411" s="179">
        <f>U411*H411</f>
        <v>0.00018000000000000001</v>
      </c>
      <c r="W411" s="179">
        <v>0</v>
      </c>
      <c r="X411" s="180">
        <f>W411*H411</f>
        <v>0</v>
      </c>
      <c r="Y411" s="34"/>
      <c r="Z411" s="34"/>
      <c r="AA411" s="34"/>
      <c r="AB411" s="34"/>
      <c r="AC411" s="34"/>
      <c r="AD411" s="34"/>
      <c r="AE411" s="34"/>
      <c r="AR411" s="181" t="s">
        <v>228</v>
      </c>
      <c r="AT411" s="181" t="s">
        <v>225</v>
      </c>
      <c r="AU411" s="181" t="s">
        <v>86</v>
      </c>
      <c r="AY411" s="15" t="s">
        <v>131</v>
      </c>
      <c r="BE411" s="182">
        <f>IF(O411="základní",K411,0)</f>
        <v>0</v>
      </c>
      <c r="BF411" s="182">
        <f>IF(O411="snížená",K411,0)</f>
        <v>0</v>
      </c>
      <c r="BG411" s="182">
        <f>IF(O411="zákl. přenesená",K411,0)</f>
        <v>0</v>
      </c>
      <c r="BH411" s="182">
        <f>IF(O411="sníž. přenesená",K411,0)</f>
        <v>0</v>
      </c>
      <c r="BI411" s="182">
        <f>IF(O411="nulová",K411,0)</f>
        <v>0</v>
      </c>
      <c r="BJ411" s="15" t="s">
        <v>84</v>
      </c>
      <c r="BK411" s="182">
        <f>ROUND(P411*H411,2)</f>
        <v>0</v>
      </c>
      <c r="BL411" s="15" t="s">
        <v>220</v>
      </c>
      <c r="BM411" s="181" t="s">
        <v>696</v>
      </c>
    </row>
    <row r="412" s="2" customFormat="1">
      <c r="A412" s="34"/>
      <c r="B412" s="35"/>
      <c r="C412" s="34"/>
      <c r="D412" s="183" t="s">
        <v>141</v>
      </c>
      <c r="E412" s="34"/>
      <c r="F412" s="184" t="s">
        <v>695</v>
      </c>
      <c r="G412" s="34"/>
      <c r="H412" s="34"/>
      <c r="I412" s="185"/>
      <c r="J412" s="185"/>
      <c r="K412" s="34"/>
      <c r="L412" s="34"/>
      <c r="M412" s="35"/>
      <c r="N412" s="186"/>
      <c r="O412" s="187"/>
      <c r="P412" s="73"/>
      <c r="Q412" s="73"/>
      <c r="R412" s="73"/>
      <c r="S412" s="73"/>
      <c r="T412" s="73"/>
      <c r="U412" s="73"/>
      <c r="V412" s="73"/>
      <c r="W412" s="73"/>
      <c r="X412" s="74"/>
      <c r="Y412" s="34"/>
      <c r="Z412" s="34"/>
      <c r="AA412" s="34"/>
      <c r="AB412" s="34"/>
      <c r="AC412" s="34"/>
      <c r="AD412" s="34"/>
      <c r="AE412" s="34"/>
      <c r="AT412" s="15" t="s">
        <v>141</v>
      </c>
      <c r="AU412" s="15" t="s">
        <v>86</v>
      </c>
    </row>
    <row r="413" s="2" customFormat="1" ht="16.5" customHeight="1">
      <c r="A413" s="34"/>
      <c r="B413" s="167"/>
      <c r="C413" s="168" t="s">
        <v>697</v>
      </c>
      <c r="D413" s="168" t="s">
        <v>135</v>
      </c>
      <c r="E413" s="169" t="s">
        <v>698</v>
      </c>
      <c r="F413" s="170" t="s">
        <v>699</v>
      </c>
      <c r="G413" s="171" t="s">
        <v>635</v>
      </c>
      <c r="H413" s="172">
        <v>0.79200000000000004</v>
      </c>
      <c r="I413" s="173"/>
      <c r="J413" s="173"/>
      <c r="K413" s="174">
        <f>ROUND(P413*H413,2)</f>
        <v>0</v>
      </c>
      <c r="L413" s="175"/>
      <c r="M413" s="35"/>
      <c r="N413" s="176" t="s">
        <v>1</v>
      </c>
      <c r="O413" s="177" t="s">
        <v>39</v>
      </c>
      <c r="P413" s="178">
        <f>I413+J413</f>
        <v>0</v>
      </c>
      <c r="Q413" s="178">
        <f>ROUND(I413*H413,2)</f>
        <v>0</v>
      </c>
      <c r="R413" s="178">
        <f>ROUND(J413*H413,2)</f>
        <v>0</v>
      </c>
      <c r="S413" s="73"/>
      <c r="T413" s="179">
        <f>S413*H413</f>
        <v>0</v>
      </c>
      <c r="U413" s="179">
        <v>0</v>
      </c>
      <c r="V413" s="179">
        <f>U413*H413</f>
        <v>0</v>
      </c>
      <c r="W413" s="179">
        <v>2.2000000000000002</v>
      </c>
      <c r="X413" s="180">
        <f>W413*H413</f>
        <v>1.7424000000000002</v>
      </c>
      <c r="Y413" s="34"/>
      <c r="Z413" s="34"/>
      <c r="AA413" s="34"/>
      <c r="AB413" s="34"/>
      <c r="AC413" s="34"/>
      <c r="AD413" s="34"/>
      <c r="AE413" s="34"/>
      <c r="AR413" s="181" t="s">
        <v>220</v>
      </c>
      <c r="AT413" s="181" t="s">
        <v>135</v>
      </c>
      <c r="AU413" s="181" t="s">
        <v>86</v>
      </c>
      <c r="AY413" s="15" t="s">
        <v>131</v>
      </c>
      <c r="BE413" s="182">
        <f>IF(O413="základní",K413,0)</f>
        <v>0</v>
      </c>
      <c r="BF413" s="182">
        <f>IF(O413="snížená",K413,0)</f>
        <v>0</v>
      </c>
      <c r="BG413" s="182">
        <f>IF(O413="zákl. přenesená",K413,0)</f>
        <v>0</v>
      </c>
      <c r="BH413" s="182">
        <f>IF(O413="sníž. přenesená",K413,0)</f>
        <v>0</v>
      </c>
      <c r="BI413" s="182">
        <f>IF(O413="nulová",K413,0)</f>
        <v>0</v>
      </c>
      <c r="BJ413" s="15" t="s">
        <v>84</v>
      </c>
      <c r="BK413" s="182">
        <f>ROUND(P413*H413,2)</f>
        <v>0</v>
      </c>
      <c r="BL413" s="15" t="s">
        <v>220</v>
      </c>
      <c r="BM413" s="181" t="s">
        <v>700</v>
      </c>
    </row>
    <row r="414" s="2" customFormat="1">
      <c r="A414" s="34"/>
      <c r="B414" s="35"/>
      <c r="C414" s="34"/>
      <c r="D414" s="183" t="s">
        <v>141</v>
      </c>
      <c r="E414" s="34"/>
      <c r="F414" s="184" t="s">
        <v>701</v>
      </c>
      <c r="G414" s="34"/>
      <c r="H414" s="34"/>
      <c r="I414" s="185"/>
      <c r="J414" s="185"/>
      <c r="K414" s="34"/>
      <c r="L414" s="34"/>
      <c r="M414" s="35"/>
      <c r="N414" s="186"/>
      <c r="O414" s="187"/>
      <c r="P414" s="73"/>
      <c r="Q414" s="73"/>
      <c r="R414" s="73"/>
      <c r="S414" s="73"/>
      <c r="T414" s="73"/>
      <c r="U414" s="73"/>
      <c r="V414" s="73"/>
      <c r="W414" s="73"/>
      <c r="X414" s="74"/>
      <c r="Y414" s="34"/>
      <c r="Z414" s="34"/>
      <c r="AA414" s="34"/>
      <c r="AB414" s="34"/>
      <c r="AC414" s="34"/>
      <c r="AD414" s="34"/>
      <c r="AE414" s="34"/>
      <c r="AT414" s="15" t="s">
        <v>141</v>
      </c>
      <c r="AU414" s="15" t="s">
        <v>86</v>
      </c>
    </row>
    <row r="415" s="2" customFormat="1">
      <c r="A415" s="34"/>
      <c r="B415" s="35"/>
      <c r="C415" s="34"/>
      <c r="D415" s="188" t="s">
        <v>143</v>
      </c>
      <c r="E415" s="34"/>
      <c r="F415" s="189" t="s">
        <v>702</v>
      </c>
      <c r="G415" s="34"/>
      <c r="H415" s="34"/>
      <c r="I415" s="185"/>
      <c r="J415" s="185"/>
      <c r="K415" s="34"/>
      <c r="L415" s="34"/>
      <c r="M415" s="35"/>
      <c r="N415" s="186"/>
      <c r="O415" s="187"/>
      <c r="P415" s="73"/>
      <c r="Q415" s="73"/>
      <c r="R415" s="73"/>
      <c r="S415" s="73"/>
      <c r="T415" s="73"/>
      <c r="U415" s="73"/>
      <c r="V415" s="73"/>
      <c r="W415" s="73"/>
      <c r="X415" s="74"/>
      <c r="Y415" s="34"/>
      <c r="Z415" s="34"/>
      <c r="AA415" s="34"/>
      <c r="AB415" s="34"/>
      <c r="AC415" s="34"/>
      <c r="AD415" s="34"/>
      <c r="AE415" s="34"/>
      <c r="AT415" s="15" t="s">
        <v>143</v>
      </c>
      <c r="AU415" s="15" t="s">
        <v>86</v>
      </c>
    </row>
    <row r="416" s="12" customFormat="1" ht="25.92" customHeight="1">
      <c r="A416" s="12"/>
      <c r="B416" s="153"/>
      <c r="C416" s="12"/>
      <c r="D416" s="154" t="s">
        <v>75</v>
      </c>
      <c r="E416" s="155" t="s">
        <v>703</v>
      </c>
      <c r="F416" s="155" t="s">
        <v>704</v>
      </c>
      <c r="G416" s="12"/>
      <c r="H416" s="12"/>
      <c r="I416" s="156"/>
      <c r="J416" s="156"/>
      <c r="K416" s="157">
        <f>BK416</f>
        <v>0</v>
      </c>
      <c r="L416" s="12"/>
      <c r="M416" s="153"/>
      <c r="N416" s="158"/>
      <c r="O416" s="159"/>
      <c r="P416" s="159"/>
      <c r="Q416" s="160">
        <f>Q417+Q433+Q440</f>
        <v>0</v>
      </c>
      <c r="R416" s="160">
        <f>R417+R433+R440</f>
        <v>0</v>
      </c>
      <c r="S416" s="159"/>
      <c r="T416" s="161">
        <f>T417+T433+T440</f>
        <v>0</v>
      </c>
      <c r="U416" s="159"/>
      <c r="V416" s="161">
        <f>V417+V433+V440</f>
        <v>0</v>
      </c>
      <c r="W416" s="159"/>
      <c r="X416" s="162">
        <f>X417+X433+X440</f>
        <v>0</v>
      </c>
      <c r="Y416" s="12"/>
      <c r="Z416" s="12"/>
      <c r="AA416" s="12"/>
      <c r="AB416" s="12"/>
      <c r="AC416" s="12"/>
      <c r="AD416" s="12"/>
      <c r="AE416" s="12"/>
      <c r="AR416" s="154" t="s">
        <v>573</v>
      </c>
      <c r="AT416" s="163" t="s">
        <v>75</v>
      </c>
      <c r="AU416" s="163" t="s">
        <v>76</v>
      </c>
      <c r="AY416" s="154" t="s">
        <v>131</v>
      </c>
      <c r="BK416" s="164">
        <f>BK417+BK433+BK440</f>
        <v>0</v>
      </c>
    </row>
    <row r="417" s="12" customFormat="1" ht="22.8" customHeight="1">
      <c r="A417" s="12"/>
      <c r="B417" s="153"/>
      <c r="C417" s="12"/>
      <c r="D417" s="154" t="s">
        <v>75</v>
      </c>
      <c r="E417" s="165" t="s">
        <v>705</v>
      </c>
      <c r="F417" s="165" t="s">
        <v>706</v>
      </c>
      <c r="G417" s="12"/>
      <c r="H417" s="12"/>
      <c r="I417" s="156"/>
      <c r="J417" s="156"/>
      <c r="K417" s="166">
        <f>BK417</f>
        <v>0</v>
      </c>
      <c r="L417" s="12"/>
      <c r="M417" s="153"/>
      <c r="N417" s="158"/>
      <c r="O417" s="159"/>
      <c r="P417" s="159"/>
      <c r="Q417" s="160">
        <f>SUM(Q418:Q432)</f>
        <v>0</v>
      </c>
      <c r="R417" s="160">
        <f>SUM(R418:R432)</f>
        <v>0</v>
      </c>
      <c r="S417" s="159"/>
      <c r="T417" s="161">
        <f>SUM(T418:T432)</f>
        <v>0</v>
      </c>
      <c r="U417" s="159"/>
      <c r="V417" s="161">
        <f>SUM(V418:V432)</f>
        <v>0</v>
      </c>
      <c r="W417" s="159"/>
      <c r="X417" s="162">
        <f>SUM(X418:X432)</f>
        <v>0</v>
      </c>
      <c r="Y417" s="12"/>
      <c r="Z417" s="12"/>
      <c r="AA417" s="12"/>
      <c r="AB417" s="12"/>
      <c r="AC417" s="12"/>
      <c r="AD417" s="12"/>
      <c r="AE417" s="12"/>
      <c r="AR417" s="154" t="s">
        <v>573</v>
      </c>
      <c r="AT417" s="163" t="s">
        <v>75</v>
      </c>
      <c r="AU417" s="163" t="s">
        <v>84</v>
      </c>
      <c r="AY417" s="154" t="s">
        <v>131</v>
      </c>
      <c r="BK417" s="164">
        <f>SUM(BK418:BK432)</f>
        <v>0</v>
      </c>
    </row>
    <row r="418" s="2" customFormat="1" ht="16.5" customHeight="1">
      <c r="A418" s="34"/>
      <c r="B418" s="167"/>
      <c r="C418" s="168" t="s">
        <v>707</v>
      </c>
      <c r="D418" s="168" t="s">
        <v>135</v>
      </c>
      <c r="E418" s="169" t="s">
        <v>708</v>
      </c>
      <c r="F418" s="170" t="s">
        <v>709</v>
      </c>
      <c r="G418" s="171" t="s">
        <v>710</v>
      </c>
      <c r="H418" s="172">
        <v>1</v>
      </c>
      <c r="I418" s="173"/>
      <c r="J418" s="173"/>
      <c r="K418" s="174">
        <f>ROUND(P418*H418,2)</f>
        <v>0</v>
      </c>
      <c r="L418" s="175"/>
      <c r="M418" s="35"/>
      <c r="N418" s="176" t="s">
        <v>1</v>
      </c>
      <c r="O418" s="177" t="s">
        <v>39</v>
      </c>
      <c r="P418" s="178">
        <f>I418+J418</f>
        <v>0</v>
      </c>
      <c r="Q418" s="178">
        <f>ROUND(I418*H418,2)</f>
        <v>0</v>
      </c>
      <c r="R418" s="178">
        <f>ROUND(J418*H418,2)</f>
        <v>0</v>
      </c>
      <c r="S418" s="73"/>
      <c r="T418" s="179">
        <f>S418*H418</f>
        <v>0</v>
      </c>
      <c r="U418" s="179">
        <v>0</v>
      </c>
      <c r="V418" s="179">
        <f>U418*H418</f>
        <v>0</v>
      </c>
      <c r="W418" s="179">
        <v>0</v>
      </c>
      <c r="X418" s="180">
        <f>W418*H418</f>
        <v>0</v>
      </c>
      <c r="Y418" s="34"/>
      <c r="Z418" s="34"/>
      <c r="AA418" s="34"/>
      <c r="AB418" s="34"/>
      <c r="AC418" s="34"/>
      <c r="AD418" s="34"/>
      <c r="AE418" s="34"/>
      <c r="AR418" s="181" t="s">
        <v>711</v>
      </c>
      <c r="AT418" s="181" t="s">
        <v>135</v>
      </c>
      <c r="AU418" s="181" t="s">
        <v>86</v>
      </c>
      <c r="AY418" s="15" t="s">
        <v>131</v>
      </c>
      <c r="BE418" s="182">
        <f>IF(O418="základní",K418,0)</f>
        <v>0</v>
      </c>
      <c r="BF418" s="182">
        <f>IF(O418="snížená",K418,0)</f>
        <v>0</v>
      </c>
      <c r="BG418" s="182">
        <f>IF(O418="zákl. přenesená",K418,0)</f>
        <v>0</v>
      </c>
      <c r="BH418" s="182">
        <f>IF(O418="sníž. přenesená",K418,0)</f>
        <v>0</v>
      </c>
      <c r="BI418" s="182">
        <f>IF(O418="nulová",K418,0)</f>
        <v>0</v>
      </c>
      <c r="BJ418" s="15" t="s">
        <v>84</v>
      </c>
      <c r="BK418" s="182">
        <f>ROUND(P418*H418,2)</f>
        <v>0</v>
      </c>
      <c r="BL418" s="15" t="s">
        <v>711</v>
      </c>
      <c r="BM418" s="181" t="s">
        <v>712</v>
      </c>
    </row>
    <row r="419" s="2" customFormat="1">
      <c r="A419" s="34"/>
      <c r="B419" s="35"/>
      <c r="C419" s="34"/>
      <c r="D419" s="183" t="s">
        <v>141</v>
      </c>
      <c r="E419" s="34"/>
      <c r="F419" s="184" t="s">
        <v>709</v>
      </c>
      <c r="G419" s="34"/>
      <c r="H419" s="34"/>
      <c r="I419" s="185"/>
      <c r="J419" s="185"/>
      <c r="K419" s="34"/>
      <c r="L419" s="34"/>
      <c r="M419" s="35"/>
      <c r="N419" s="186"/>
      <c r="O419" s="187"/>
      <c r="P419" s="73"/>
      <c r="Q419" s="73"/>
      <c r="R419" s="73"/>
      <c r="S419" s="73"/>
      <c r="T419" s="73"/>
      <c r="U419" s="73"/>
      <c r="V419" s="73"/>
      <c r="W419" s="73"/>
      <c r="X419" s="74"/>
      <c r="Y419" s="34"/>
      <c r="Z419" s="34"/>
      <c r="AA419" s="34"/>
      <c r="AB419" s="34"/>
      <c r="AC419" s="34"/>
      <c r="AD419" s="34"/>
      <c r="AE419" s="34"/>
      <c r="AT419" s="15" t="s">
        <v>141</v>
      </c>
      <c r="AU419" s="15" t="s">
        <v>86</v>
      </c>
    </row>
    <row r="420" s="2" customFormat="1">
      <c r="A420" s="34"/>
      <c r="B420" s="35"/>
      <c r="C420" s="34"/>
      <c r="D420" s="188" t="s">
        <v>143</v>
      </c>
      <c r="E420" s="34"/>
      <c r="F420" s="189" t="s">
        <v>713</v>
      </c>
      <c r="G420" s="34"/>
      <c r="H420" s="34"/>
      <c r="I420" s="185"/>
      <c r="J420" s="185"/>
      <c r="K420" s="34"/>
      <c r="L420" s="34"/>
      <c r="M420" s="35"/>
      <c r="N420" s="186"/>
      <c r="O420" s="187"/>
      <c r="P420" s="73"/>
      <c r="Q420" s="73"/>
      <c r="R420" s="73"/>
      <c r="S420" s="73"/>
      <c r="T420" s="73"/>
      <c r="U420" s="73"/>
      <c r="V420" s="73"/>
      <c r="W420" s="73"/>
      <c r="X420" s="74"/>
      <c r="Y420" s="34"/>
      <c r="Z420" s="34"/>
      <c r="AA420" s="34"/>
      <c r="AB420" s="34"/>
      <c r="AC420" s="34"/>
      <c r="AD420" s="34"/>
      <c r="AE420" s="34"/>
      <c r="AT420" s="15" t="s">
        <v>143</v>
      </c>
      <c r="AU420" s="15" t="s">
        <v>86</v>
      </c>
    </row>
    <row r="421" s="2" customFormat="1" ht="16.5" customHeight="1">
      <c r="A421" s="34"/>
      <c r="B421" s="167"/>
      <c r="C421" s="168" t="s">
        <v>714</v>
      </c>
      <c r="D421" s="168" t="s">
        <v>135</v>
      </c>
      <c r="E421" s="169" t="s">
        <v>715</v>
      </c>
      <c r="F421" s="170" t="s">
        <v>716</v>
      </c>
      <c r="G421" s="171" t="s">
        <v>710</v>
      </c>
      <c r="H421" s="172">
        <v>1</v>
      </c>
      <c r="I421" s="173"/>
      <c r="J421" s="173"/>
      <c r="K421" s="174">
        <f>ROUND(P421*H421,2)</f>
        <v>0</v>
      </c>
      <c r="L421" s="175"/>
      <c r="M421" s="35"/>
      <c r="N421" s="176" t="s">
        <v>1</v>
      </c>
      <c r="O421" s="177" t="s">
        <v>39</v>
      </c>
      <c r="P421" s="178">
        <f>I421+J421</f>
        <v>0</v>
      </c>
      <c r="Q421" s="178">
        <f>ROUND(I421*H421,2)</f>
        <v>0</v>
      </c>
      <c r="R421" s="178">
        <f>ROUND(J421*H421,2)</f>
        <v>0</v>
      </c>
      <c r="S421" s="73"/>
      <c r="T421" s="179">
        <f>S421*H421</f>
        <v>0</v>
      </c>
      <c r="U421" s="179">
        <v>0</v>
      </c>
      <c r="V421" s="179">
        <f>U421*H421</f>
        <v>0</v>
      </c>
      <c r="W421" s="179">
        <v>0</v>
      </c>
      <c r="X421" s="180">
        <f>W421*H421</f>
        <v>0</v>
      </c>
      <c r="Y421" s="34"/>
      <c r="Z421" s="34"/>
      <c r="AA421" s="34"/>
      <c r="AB421" s="34"/>
      <c r="AC421" s="34"/>
      <c r="AD421" s="34"/>
      <c r="AE421" s="34"/>
      <c r="AR421" s="181" t="s">
        <v>711</v>
      </c>
      <c r="AT421" s="181" t="s">
        <v>135</v>
      </c>
      <c r="AU421" s="181" t="s">
        <v>86</v>
      </c>
      <c r="AY421" s="15" t="s">
        <v>131</v>
      </c>
      <c r="BE421" s="182">
        <f>IF(O421="základní",K421,0)</f>
        <v>0</v>
      </c>
      <c r="BF421" s="182">
        <f>IF(O421="snížená",K421,0)</f>
        <v>0</v>
      </c>
      <c r="BG421" s="182">
        <f>IF(O421="zákl. přenesená",K421,0)</f>
        <v>0</v>
      </c>
      <c r="BH421" s="182">
        <f>IF(O421="sníž. přenesená",K421,0)</f>
        <v>0</v>
      </c>
      <c r="BI421" s="182">
        <f>IF(O421="nulová",K421,0)</f>
        <v>0</v>
      </c>
      <c r="BJ421" s="15" t="s">
        <v>84</v>
      </c>
      <c r="BK421" s="182">
        <f>ROUND(P421*H421,2)</f>
        <v>0</v>
      </c>
      <c r="BL421" s="15" t="s">
        <v>711</v>
      </c>
      <c r="BM421" s="181" t="s">
        <v>717</v>
      </c>
    </row>
    <row r="422" s="2" customFormat="1">
      <c r="A422" s="34"/>
      <c r="B422" s="35"/>
      <c r="C422" s="34"/>
      <c r="D422" s="183" t="s">
        <v>141</v>
      </c>
      <c r="E422" s="34"/>
      <c r="F422" s="184" t="s">
        <v>716</v>
      </c>
      <c r="G422" s="34"/>
      <c r="H422" s="34"/>
      <c r="I422" s="185"/>
      <c r="J422" s="185"/>
      <c r="K422" s="34"/>
      <c r="L422" s="34"/>
      <c r="M422" s="35"/>
      <c r="N422" s="186"/>
      <c r="O422" s="187"/>
      <c r="P422" s="73"/>
      <c r="Q422" s="73"/>
      <c r="R422" s="73"/>
      <c r="S422" s="73"/>
      <c r="T422" s="73"/>
      <c r="U422" s="73"/>
      <c r="V422" s="73"/>
      <c r="W422" s="73"/>
      <c r="X422" s="74"/>
      <c r="Y422" s="34"/>
      <c r="Z422" s="34"/>
      <c r="AA422" s="34"/>
      <c r="AB422" s="34"/>
      <c r="AC422" s="34"/>
      <c r="AD422" s="34"/>
      <c r="AE422" s="34"/>
      <c r="AT422" s="15" t="s">
        <v>141</v>
      </c>
      <c r="AU422" s="15" t="s">
        <v>86</v>
      </c>
    </row>
    <row r="423" s="2" customFormat="1">
      <c r="A423" s="34"/>
      <c r="B423" s="35"/>
      <c r="C423" s="34"/>
      <c r="D423" s="188" t="s">
        <v>143</v>
      </c>
      <c r="E423" s="34"/>
      <c r="F423" s="189" t="s">
        <v>718</v>
      </c>
      <c r="G423" s="34"/>
      <c r="H423" s="34"/>
      <c r="I423" s="185"/>
      <c r="J423" s="185"/>
      <c r="K423" s="34"/>
      <c r="L423" s="34"/>
      <c r="M423" s="35"/>
      <c r="N423" s="186"/>
      <c r="O423" s="187"/>
      <c r="P423" s="73"/>
      <c r="Q423" s="73"/>
      <c r="R423" s="73"/>
      <c r="S423" s="73"/>
      <c r="T423" s="73"/>
      <c r="U423" s="73"/>
      <c r="V423" s="73"/>
      <c r="W423" s="73"/>
      <c r="X423" s="74"/>
      <c r="Y423" s="34"/>
      <c r="Z423" s="34"/>
      <c r="AA423" s="34"/>
      <c r="AB423" s="34"/>
      <c r="AC423" s="34"/>
      <c r="AD423" s="34"/>
      <c r="AE423" s="34"/>
      <c r="AT423" s="15" t="s">
        <v>143</v>
      </c>
      <c r="AU423" s="15" t="s">
        <v>86</v>
      </c>
    </row>
    <row r="424" s="2" customFormat="1" ht="16.5" customHeight="1">
      <c r="A424" s="34"/>
      <c r="B424" s="167"/>
      <c r="C424" s="168" t="s">
        <v>719</v>
      </c>
      <c r="D424" s="168" t="s">
        <v>135</v>
      </c>
      <c r="E424" s="169" t="s">
        <v>720</v>
      </c>
      <c r="F424" s="170" t="s">
        <v>721</v>
      </c>
      <c r="G424" s="171" t="s">
        <v>710</v>
      </c>
      <c r="H424" s="172">
        <v>1</v>
      </c>
      <c r="I424" s="173"/>
      <c r="J424" s="173"/>
      <c r="K424" s="174">
        <f>ROUND(P424*H424,2)</f>
        <v>0</v>
      </c>
      <c r="L424" s="175"/>
      <c r="M424" s="35"/>
      <c r="N424" s="176" t="s">
        <v>1</v>
      </c>
      <c r="O424" s="177" t="s">
        <v>39</v>
      </c>
      <c r="P424" s="178">
        <f>I424+J424</f>
        <v>0</v>
      </c>
      <c r="Q424" s="178">
        <f>ROUND(I424*H424,2)</f>
        <v>0</v>
      </c>
      <c r="R424" s="178">
        <f>ROUND(J424*H424,2)</f>
        <v>0</v>
      </c>
      <c r="S424" s="73"/>
      <c r="T424" s="179">
        <f>S424*H424</f>
        <v>0</v>
      </c>
      <c r="U424" s="179">
        <v>0</v>
      </c>
      <c r="V424" s="179">
        <f>U424*H424</f>
        <v>0</v>
      </c>
      <c r="W424" s="179">
        <v>0</v>
      </c>
      <c r="X424" s="180">
        <f>W424*H424</f>
        <v>0</v>
      </c>
      <c r="Y424" s="34"/>
      <c r="Z424" s="34"/>
      <c r="AA424" s="34"/>
      <c r="AB424" s="34"/>
      <c r="AC424" s="34"/>
      <c r="AD424" s="34"/>
      <c r="AE424" s="34"/>
      <c r="AR424" s="181" t="s">
        <v>711</v>
      </c>
      <c r="AT424" s="181" t="s">
        <v>135</v>
      </c>
      <c r="AU424" s="181" t="s">
        <v>86</v>
      </c>
      <c r="AY424" s="15" t="s">
        <v>131</v>
      </c>
      <c r="BE424" s="182">
        <f>IF(O424="základní",K424,0)</f>
        <v>0</v>
      </c>
      <c r="BF424" s="182">
        <f>IF(O424="snížená",K424,0)</f>
        <v>0</v>
      </c>
      <c r="BG424" s="182">
        <f>IF(O424="zákl. přenesená",K424,0)</f>
        <v>0</v>
      </c>
      <c r="BH424" s="182">
        <f>IF(O424="sníž. přenesená",K424,0)</f>
        <v>0</v>
      </c>
      <c r="BI424" s="182">
        <f>IF(O424="nulová",K424,0)</f>
        <v>0</v>
      </c>
      <c r="BJ424" s="15" t="s">
        <v>84</v>
      </c>
      <c r="BK424" s="182">
        <f>ROUND(P424*H424,2)</f>
        <v>0</v>
      </c>
      <c r="BL424" s="15" t="s">
        <v>711</v>
      </c>
      <c r="BM424" s="181" t="s">
        <v>722</v>
      </c>
    </row>
    <row r="425" s="2" customFormat="1">
      <c r="A425" s="34"/>
      <c r="B425" s="35"/>
      <c r="C425" s="34"/>
      <c r="D425" s="183" t="s">
        <v>141</v>
      </c>
      <c r="E425" s="34"/>
      <c r="F425" s="184" t="s">
        <v>721</v>
      </c>
      <c r="G425" s="34"/>
      <c r="H425" s="34"/>
      <c r="I425" s="185"/>
      <c r="J425" s="185"/>
      <c r="K425" s="34"/>
      <c r="L425" s="34"/>
      <c r="M425" s="35"/>
      <c r="N425" s="186"/>
      <c r="O425" s="187"/>
      <c r="P425" s="73"/>
      <c r="Q425" s="73"/>
      <c r="R425" s="73"/>
      <c r="S425" s="73"/>
      <c r="T425" s="73"/>
      <c r="U425" s="73"/>
      <c r="V425" s="73"/>
      <c r="W425" s="73"/>
      <c r="X425" s="74"/>
      <c r="Y425" s="34"/>
      <c r="Z425" s="34"/>
      <c r="AA425" s="34"/>
      <c r="AB425" s="34"/>
      <c r="AC425" s="34"/>
      <c r="AD425" s="34"/>
      <c r="AE425" s="34"/>
      <c r="AT425" s="15" t="s">
        <v>141</v>
      </c>
      <c r="AU425" s="15" t="s">
        <v>86</v>
      </c>
    </row>
    <row r="426" s="2" customFormat="1">
      <c r="A426" s="34"/>
      <c r="B426" s="35"/>
      <c r="C426" s="34"/>
      <c r="D426" s="188" t="s">
        <v>143</v>
      </c>
      <c r="E426" s="34"/>
      <c r="F426" s="189" t="s">
        <v>723</v>
      </c>
      <c r="G426" s="34"/>
      <c r="H426" s="34"/>
      <c r="I426" s="185"/>
      <c r="J426" s="185"/>
      <c r="K426" s="34"/>
      <c r="L426" s="34"/>
      <c r="M426" s="35"/>
      <c r="N426" s="186"/>
      <c r="O426" s="187"/>
      <c r="P426" s="73"/>
      <c r="Q426" s="73"/>
      <c r="R426" s="73"/>
      <c r="S426" s="73"/>
      <c r="T426" s="73"/>
      <c r="U426" s="73"/>
      <c r="V426" s="73"/>
      <c r="W426" s="73"/>
      <c r="X426" s="74"/>
      <c r="Y426" s="34"/>
      <c r="Z426" s="34"/>
      <c r="AA426" s="34"/>
      <c r="AB426" s="34"/>
      <c r="AC426" s="34"/>
      <c r="AD426" s="34"/>
      <c r="AE426" s="34"/>
      <c r="AT426" s="15" t="s">
        <v>143</v>
      </c>
      <c r="AU426" s="15" t="s">
        <v>86</v>
      </c>
    </row>
    <row r="427" s="2" customFormat="1" ht="16.5" customHeight="1">
      <c r="A427" s="34"/>
      <c r="B427" s="167"/>
      <c r="C427" s="168" t="s">
        <v>724</v>
      </c>
      <c r="D427" s="168" t="s">
        <v>135</v>
      </c>
      <c r="E427" s="169" t="s">
        <v>725</v>
      </c>
      <c r="F427" s="170" t="s">
        <v>726</v>
      </c>
      <c r="G427" s="171" t="s">
        <v>710</v>
      </c>
      <c r="H427" s="172">
        <v>1</v>
      </c>
      <c r="I427" s="173"/>
      <c r="J427" s="173"/>
      <c r="K427" s="174">
        <f>ROUND(P427*H427,2)</f>
        <v>0</v>
      </c>
      <c r="L427" s="175"/>
      <c r="M427" s="35"/>
      <c r="N427" s="176" t="s">
        <v>1</v>
      </c>
      <c r="O427" s="177" t="s">
        <v>39</v>
      </c>
      <c r="P427" s="178">
        <f>I427+J427</f>
        <v>0</v>
      </c>
      <c r="Q427" s="178">
        <f>ROUND(I427*H427,2)</f>
        <v>0</v>
      </c>
      <c r="R427" s="178">
        <f>ROUND(J427*H427,2)</f>
        <v>0</v>
      </c>
      <c r="S427" s="73"/>
      <c r="T427" s="179">
        <f>S427*H427</f>
        <v>0</v>
      </c>
      <c r="U427" s="179">
        <v>0</v>
      </c>
      <c r="V427" s="179">
        <f>U427*H427</f>
        <v>0</v>
      </c>
      <c r="W427" s="179">
        <v>0</v>
      </c>
      <c r="X427" s="180">
        <f>W427*H427</f>
        <v>0</v>
      </c>
      <c r="Y427" s="34"/>
      <c r="Z427" s="34"/>
      <c r="AA427" s="34"/>
      <c r="AB427" s="34"/>
      <c r="AC427" s="34"/>
      <c r="AD427" s="34"/>
      <c r="AE427" s="34"/>
      <c r="AR427" s="181" t="s">
        <v>711</v>
      </c>
      <c r="AT427" s="181" t="s">
        <v>135</v>
      </c>
      <c r="AU427" s="181" t="s">
        <v>86</v>
      </c>
      <c r="AY427" s="15" t="s">
        <v>131</v>
      </c>
      <c r="BE427" s="182">
        <f>IF(O427="základní",K427,0)</f>
        <v>0</v>
      </c>
      <c r="BF427" s="182">
        <f>IF(O427="snížená",K427,0)</f>
        <v>0</v>
      </c>
      <c r="BG427" s="182">
        <f>IF(O427="zákl. přenesená",K427,0)</f>
        <v>0</v>
      </c>
      <c r="BH427" s="182">
        <f>IF(O427="sníž. přenesená",K427,0)</f>
        <v>0</v>
      </c>
      <c r="BI427" s="182">
        <f>IF(O427="nulová",K427,0)</f>
        <v>0</v>
      </c>
      <c r="BJ427" s="15" t="s">
        <v>84</v>
      </c>
      <c r="BK427" s="182">
        <f>ROUND(P427*H427,2)</f>
        <v>0</v>
      </c>
      <c r="BL427" s="15" t="s">
        <v>711</v>
      </c>
      <c r="BM427" s="181" t="s">
        <v>727</v>
      </c>
    </row>
    <row r="428" s="2" customFormat="1">
      <c r="A428" s="34"/>
      <c r="B428" s="35"/>
      <c r="C428" s="34"/>
      <c r="D428" s="183" t="s">
        <v>141</v>
      </c>
      <c r="E428" s="34"/>
      <c r="F428" s="184" t="s">
        <v>726</v>
      </c>
      <c r="G428" s="34"/>
      <c r="H428" s="34"/>
      <c r="I428" s="185"/>
      <c r="J428" s="185"/>
      <c r="K428" s="34"/>
      <c r="L428" s="34"/>
      <c r="M428" s="35"/>
      <c r="N428" s="186"/>
      <c r="O428" s="187"/>
      <c r="P428" s="73"/>
      <c r="Q428" s="73"/>
      <c r="R428" s="73"/>
      <c r="S428" s="73"/>
      <c r="T428" s="73"/>
      <c r="U428" s="73"/>
      <c r="V428" s="73"/>
      <c r="W428" s="73"/>
      <c r="X428" s="74"/>
      <c r="Y428" s="34"/>
      <c r="Z428" s="34"/>
      <c r="AA428" s="34"/>
      <c r="AB428" s="34"/>
      <c r="AC428" s="34"/>
      <c r="AD428" s="34"/>
      <c r="AE428" s="34"/>
      <c r="AT428" s="15" t="s">
        <v>141</v>
      </c>
      <c r="AU428" s="15" t="s">
        <v>86</v>
      </c>
    </row>
    <row r="429" s="2" customFormat="1">
      <c r="A429" s="34"/>
      <c r="B429" s="35"/>
      <c r="C429" s="34"/>
      <c r="D429" s="188" t="s">
        <v>143</v>
      </c>
      <c r="E429" s="34"/>
      <c r="F429" s="189" t="s">
        <v>728</v>
      </c>
      <c r="G429" s="34"/>
      <c r="H429" s="34"/>
      <c r="I429" s="185"/>
      <c r="J429" s="185"/>
      <c r="K429" s="34"/>
      <c r="L429" s="34"/>
      <c r="M429" s="35"/>
      <c r="N429" s="186"/>
      <c r="O429" s="187"/>
      <c r="P429" s="73"/>
      <c r="Q429" s="73"/>
      <c r="R429" s="73"/>
      <c r="S429" s="73"/>
      <c r="T429" s="73"/>
      <c r="U429" s="73"/>
      <c r="V429" s="73"/>
      <c r="W429" s="73"/>
      <c r="X429" s="74"/>
      <c r="Y429" s="34"/>
      <c r="Z429" s="34"/>
      <c r="AA429" s="34"/>
      <c r="AB429" s="34"/>
      <c r="AC429" s="34"/>
      <c r="AD429" s="34"/>
      <c r="AE429" s="34"/>
      <c r="AT429" s="15" t="s">
        <v>143</v>
      </c>
      <c r="AU429" s="15" t="s">
        <v>86</v>
      </c>
    </row>
    <row r="430" s="2" customFormat="1" ht="16.5" customHeight="1">
      <c r="A430" s="34"/>
      <c r="B430" s="167"/>
      <c r="C430" s="168" t="s">
        <v>729</v>
      </c>
      <c r="D430" s="168" t="s">
        <v>135</v>
      </c>
      <c r="E430" s="169" t="s">
        <v>730</v>
      </c>
      <c r="F430" s="170" t="s">
        <v>726</v>
      </c>
      <c r="G430" s="171" t="s">
        <v>138</v>
      </c>
      <c r="H430" s="172">
        <v>1</v>
      </c>
      <c r="I430" s="173"/>
      <c r="J430" s="173"/>
      <c r="K430" s="174">
        <f>ROUND(P430*H430,2)</f>
        <v>0</v>
      </c>
      <c r="L430" s="175"/>
      <c r="M430" s="35"/>
      <c r="N430" s="176" t="s">
        <v>1</v>
      </c>
      <c r="O430" s="177" t="s">
        <v>39</v>
      </c>
      <c r="P430" s="178">
        <f>I430+J430</f>
        <v>0</v>
      </c>
      <c r="Q430" s="178">
        <f>ROUND(I430*H430,2)</f>
        <v>0</v>
      </c>
      <c r="R430" s="178">
        <f>ROUND(J430*H430,2)</f>
        <v>0</v>
      </c>
      <c r="S430" s="73"/>
      <c r="T430" s="179">
        <f>S430*H430</f>
        <v>0</v>
      </c>
      <c r="U430" s="179">
        <v>0</v>
      </c>
      <c r="V430" s="179">
        <f>U430*H430</f>
        <v>0</v>
      </c>
      <c r="W430" s="179">
        <v>0</v>
      </c>
      <c r="X430" s="180">
        <f>W430*H430</f>
        <v>0</v>
      </c>
      <c r="Y430" s="34"/>
      <c r="Z430" s="34"/>
      <c r="AA430" s="34"/>
      <c r="AB430" s="34"/>
      <c r="AC430" s="34"/>
      <c r="AD430" s="34"/>
      <c r="AE430" s="34"/>
      <c r="AR430" s="181" t="s">
        <v>711</v>
      </c>
      <c r="AT430" s="181" t="s">
        <v>135</v>
      </c>
      <c r="AU430" s="181" t="s">
        <v>86</v>
      </c>
      <c r="AY430" s="15" t="s">
        <v>131</v>
      </c>
      <c r="BE430" s="182">
        <f>IF(O430="základní",K430,0)</f>
        <v>0</v>
      </c>
      <c r="BF430" s="182">
        <f>IF(O430="snížená",K430,0)</f>
        <v>0</v>
      </c>
      <c r="BG430" s="182">
        <f>IF(O430="zákl. přenesená",K430,0)</f>
        <v>0</v>
      </c>
      <c r="BH430" s="182">
        <f>IF(O430="sníž. přenesená",K430,0)</f>
        <v>0</v>
      </c>
      <c r="BI430" s="182">
        <f>IF(O430="nulová",K430,0)</f>
        <v>0</v>
      </c>
      <c r="BJ430" s="15" t="s">
        <v>84</v>
      </c>
      <c r="BK430" s="182">
        <f>ROUND(P430*H430,2)</f>
        <v>0</v>
      </c>
      <c r="BL430" s="15" t="s">
        <v>711</v>
      </c>
      <c r="BM430" s="181" t="s">
        <v>731</v>
      </c>
    </row>
    <row r="431" s="2" customFormat="1">
      <c r="A431" s="34"/>
      <c r="B431" s="35"/>
      <c r="C431" s="34"/>
      <c r="D431" s="183" t="s">
        <v>141</v>
      </c>
      <c r="E431" s="34"/>
      <c r="F431" s="184" t="s">
        <v>726</v>
      </c>
      <c r="G431" s="34"/>
      <c r="H431" s="34"/>
      <c r="I431" s="185"/>
      <c r="J431" s="185"/>
      <c r="K431" s="34"/>
      <c r="L431" s="34"/>
      <c r="M431" s="35"/>
      <c r="N431" s="186"/>
      <c r="O431" s="187"/>
      <c r="P431" s="73"/>
      <c r="Q431" s="73"/>
      <c r="R431" s="73"/>
      <c r="S431" s="73"/>
      <c r="T431" s="73"/>
      <c r="U431" s="73"/>
      <c r="V431" s="73"/>
      <c r="W431" s="73"/>
      <c r="X431" s="74"/>
      <c r="Y431" s="34"/>
      <c r="Z431" s="34"/>
      <c r="AA431" s="34"/>
      <c r="AB431" s="34"/>
      <c r="AC431" s="34"/>
      <c r="AD431" s="34"/>
      <c r="AE431" s="34"/>
      <c r="AT431" s="15" t="s">
        <v>141</v>
      </c>
      <c r="AU431" s="15" t="s">
        <v>86</v>
      </c>
    </row>
    <row r="432" s="2" customFormat="1">
      <c r="A432" s="34"/>
      <c r="B432" s="35"/>
      <c r="C432" s="34"/>
      <c r="D432" s="188" t="s">
        <v>143</v>
      </c>
      <c r="E432" s="34"/>
      <c r="F432" s="189" t="s">
        <v>732</v>
      </c>
      <c r="G432" s="34"/>
      <c r="H432" s="34"/>
      <c r="I432" s="185"/>
      <c r="J432" s="185"/>
      <c r="K432" s="34"/>
      <c r="L432" s="34"/>
      <c r="M432" s="35"/>
      <c r="N432" s="186"/>
      <c r="O432" s="187"/>
      <c r="P432" s="73"/>
      <c r="Q432" s="73"/>
      <c r="R432" s="73"/>
      <c r="S432" s="73"/>
      <c r="T432" s="73"/>
      <c r="U432" s="73"/>
      <c r="V432" s="73"/>
      <c r="W432" s="73"/>
      <c r="X432" s="74"/>
      <c r="Y432" s="34"/>
      <c r="Z432" s="34"/>
      <c r="AA432" s="34"/>
      <c r="AB432" s="34"/>
      <c r="AC432" s="34"/>
      <c r="AD432" s="34"/>
      <c r="AE432" s="34"/>
      <c r="AT432" s="15" t="s">
        <v>143</v>
      </c>
      <c r="AU432" s="15" t="s">
        <v>86</v>
      </c>
    </row>
    <row r="433" s="12" customFormat="1" ht="22.8" customHeight="1">
      <c r="A433" s="12"/>
      <c r="B433" s="153"/>
      <c r="C433" s="12"/>
      <c r="D433" s="154" t="s">
        <v>75</v>
      </c>
      <c r="E433" s="165" t="s">
        <v>733</v>
      </c>
      <c r="F433" s="165" t="s">
        <v>734</v>
      </c>
      <c r="G433" s="12"/>
      <c r="H433" s="12"/>
      <c r="I433" s="156"/>
      <c r="J433" s="156"/>
      <c r="K433" s="166">
        <f>BK433</f>
        <v>0</v>
      </c>
      <c r="L433" s="12"/>
      <c r="M433" s="153"/>
      <c r="N433" s="158"/>
      <c r="O433" s="159"/>
      <c r="P433" s="159"/>
      <c r="Q433" s="160">
        <f>SUM(Q434:Q439)</f>
        <v>0</v>
      </c>
      <c r="R433" s="160">
        <f>SUM(R434:R439)</f>
        <v>0</v>
      </c>
      <c r="S433" s="159"/>
      <c r="T433" s="161">
        <f>SUM(T434:T439)</f>
        <v>0</v>
      </c>
      <c r="U433" s="159"/>
      <c r="V433" s="161">
        <f>SUM(V434:V439)</f>
        <v>0</v>
      </c>
      <c r="W433" s="159"/>
      <c r="X433" s="162">
        <f>SUM(X434:X439)</f>
        <v>0</v>
      </c>
      <c r="Y433" s="12"/>
      <c r="Z433" s="12"/>
      <c r="AA433" s="12"/>
      <c r="AB433" s="12"/>
      <c r="AC433" s="12"/>
      <c r="AD433" s="12"/>
      <c r="AE433" s="12"/>
      <c r="AR433" s="154" t="s">
        <v>573</v>
      </c>
      <c r="AT433" s="163" t="s">
        <v>75</v>
      </c>
      <c r="AU433" s="163" t="s">
        <v>84</v>
      </c>
      <c r="AY433" s="154" t="s">
        <v>131</v>
      </c>
      <c r="BK433" s="164">
        <f>SUM(BK434:BK439)</f>
        <v>0</v>
      </c>
    </row>
    <row r="434" s="2" customFormat="1" ht="16.5" customHeight="1">
      <c r="A434" s="34"/>
      <c r="B434" s="167"/>
      <c r="C434" s="168" t="s">
        <v>735</v>
      </c>
      <c r="D434" s="168" t="s">
        <v>135</v>
      </c>
      <c r="E434" s="169" t="s">
        <v>736</v>
      </c>
      <c r="F434" s="170" t="s">
        <v>737</v>
      </c>
      <c r="G434" s="171" t="s">
        <v>710</v>
      </c>
      <c r="H434" s="172">
        <v>1</v>
      </c>
      <c r="I434" s="173"/>
      <c r="J434" s="173"/>
      <c r="K434" s="174">
        <f>ROUND(P434*H434,2)</f>
        <v>0</v>
      </c>
      <c r="L434" s="175"/>
      <c r="M434" s="35"/>
      <c r="N434" s="176" t="s">
        <v>1</v>
      </c>
      <c r="O434" s="177" t="s">
        <v>39</v>
      </c>
      <c r="P434" s="178">
        <f>I434+J434</f>
        <v>0</v>
      </c>
      <c r="Q434" s="178">
        <f>ROUND(I434*H434,2)</f>
        <v>0</v>
      </c>
      <c r="R434" s="178">
        <f>ROUND(J434*H434,2)</f>
        <v>0</v>
      </c>
      <c r="S434" s="73"/>
      <c r="T434" s="179">
        <f>S434*H434</f>
        <v>0</v>
      </c>
      <c r="U434" s="179">
        <v>0</v>
      </c>
      <c r="V434" s="179">
        <f>U434*H434</f>
        <v>0</v>
      </c>
      <c r="W434" s="179">
        <v>0</v>
      </c>
      <c r="X434" s="180">
        <f>W434*H434</f>
        <v>0</v>
      </c>
      <c r="Y434" s="34"/>
      <c r="Z434" s="34"/>
      <c r="AA434" s="34"/>
      <c r="AB434" s="34"/>
      <c r="AC434" s="34"/>
      <c r="AD434" s="34"/>
      <c r="AE434" s="34"/>
      <c r="AR434" s="181" t="s">
        <v>711</v>
      </c>
      <c r="AT434" s="181" t="s">
        <v>135</v>
      </c>
      <c r="AU434" s="181" t="s">
        <v>86</v>
      </c>
      <c r="AY434" s="15" t="s">
        <v>131</v>
      </c>
      <c r="BE434" s="182">
        <f>IF(O434="základní",K434,0)</f>
        <v>0</v>
      </c>
      <c r="BF434" s="182">
        <f>IF(O434="snížená",K434,0)</f>
        <v>0</v>
      </c>
      <c r="BG434" s="182">
        <f>IF(O434="zákl. přenesená",K434,0)</f>
        <v>0</v>
      </c>
      <c r="BH434" s="182">
        <f>IF(O434="sníž. přenesená",K434,0)</f>
        <v>0</v>
      </c>
      <c r="BI434" s="182">
        <f>IF(O434="nulová",K434,0)</f>
        <v>0</v>
      </c>
      <c r="BJ434" s="15" t="s">
        <v>84</v>
      </c>
      <c r="BK434" s="182">
        <f>ROUND(P434*H434,2)</f>
        <v>0</v>
      </c>
      <c r="BL434" s="15" t="s">
        <v>711</v>
      </c>
      <c r="BM434" s="181" t="s">
        <v>738</v>
      </c>
    </row>
    <row r="435" s="2" customFormat="1">
      <c r="A435" s="34"/>
      <c r="B435" s="35"/>
      <c r="C435" s="34"/>
      <c r="D435" s="183" t="s">
        <v>141</v>
      </c>
      <c r="E435" s="34"/>
      <c r="F435" s="184" t="s">
        <v>737</v>
      </c>
      <c r="G435" s="34"/>
      <c r="H435" s="34"/>
      <c r="I435" s="185"/>
      <c r="J435" s="185"/>
      <c r="K435" s="34"/>
      <c r="L435" s="34"/>
      <c r="M435" s="35"/>
      <c r="N435" s="186"/>
      <c r="O435" s="187"/>
      <c r="P435" s="73"/>
      <c r="Q435" s="73"/>
      <c r="R435" s="73"/>
      <c r="S435" s="73"/>
      <c r="T435" s="73"/>
      <c r="U435" s="73"/>
      <c r="V435" s="73"/>
      <c r="W435" s="73"/>
      <c r="X435" s="74"/>
      <c r="Y435" s="34"/>
      <c r="Z435" s="34"/>
      <c r="AA435" s="34"/>
      <c r="AB435" s="34"/>
      <c r="AC435" s="34"/>
      <c r="AD435" s="34"/>
      <c r="AE435" s="34"/>
      <c r="AT435" s="15" t="s">
        <v>141</v>
      </c>
      <c r="AU435" s="15" t="s">
        <v>86</v>
      </c>
    </row>
    <row r="436" s="2" customFormat="1">
      <c r="A436" s="34"/>
      <c r="B436" s="35"/>
      <c r="C436" s="34"/>
      <c r="D436" s="188" t="s">
        <v>143</v>
      </c>
      <c r="E436" s="34"/>
      <c r="F436" s="189" t="s">
        <v>739</v>
      </c>
      <c r="G436" s="34"/>
      <c r="H436" s="34"/>
      <c r="I436" s="185"/>
      <c r="J436" s="185"/>
      <c r="K436" s="34"/>
      <c r="L436" s="34"/>
      <c r="M436" s="35"/>
      <c r="N436" s="186"/>
      <c r="O436" s="187"/>
      <c r="P436" s="73"/>
      <c r="Q436" s="73"/>
      <c r="R436" s="73"/>
      <c r="S436" s="73"/>
      <c r="T436" s="73"/>
      <c r="U436" s="73"/>
      <c r="V436" s="73"/>
      <c r="W436" s="73"/>
      <c r="X436" s="74"/>
      <c r="Y436" s="34"/>
      <c r="Z436" s="34"/>
      <c r="AA436" s="34"/>
      <c r="AB436" s="34"/>
      <c r="AC436" s="34"/>
      <c r="AD436" s="34"/>
      <c r="AE436" s="34"/>
      <c r="AT436" s="15" t="s">
        <v>143</v>
      </c>
      <c r="AU436" s="15" t="s">
        <v>86</v>
      </c>
    </row>
    <row r="437" s="2" customFormat="1" ht="16.5" customHeight="1">
      <c r="A437" s="34"/>
      <c r="B437" s="167"/>
      <c r="C437" s="168" t="s">
        <v>740</v>
      </c>
      <c r="D437" s="168" t="s">
        <v>135</v>
      </c>
      <c r="E437" s="169" t="s">
        <v>741</v>
      </c>
      <c r="F437" s="170" t="s">
        <v>742</v>
      </c>
      <c r="G437" s="171" t="s">
        <v>710</v>
      </c>
      <c r="H437" s="172">
        <v>1</v>
      </c>
      <c r="I437" s="173"/>
      <c r="J437" s="173"/>
      <c r="K437" s="174">
        <f>ROUND(P437*H437,2)</f>
        <v>0</v>
      </c>
      <c r="L437" s="175"/>
      <c r="M437" s="35"/>
      <c r="N437" s="176" t="s">
        <v>1</v>
      </c>
      <c r="O437" s="177" t="s">
        <v>39</v>
      </c>
      <c r="P437" s="178">
        <f>I437+J437</f>
        <v>0</v>
      </c>
      <c r="Q437" s="178">
        <f>ROUND(I437*H437,2)</f>
        <v>0</v>
      </c>
      <c r="R437" s="178">
        <f>ROUND(J437*H437,2)</f>
        <v>0</v>
      </c>
      <c r="S437" s="73"/>
      <c r="T437" s="179">
        <f>S437*H437</f>
        <v>0</v>
      </c>
      <c r="U437" s="179">
        <v>0</v>
      </c>
      <c r="V437" s="179">
        <f>U437*H437</f>
        <v>0</v>
      </c>
      <c r="W437" s="179">
        <v>0</v>
      </c>
      <c r="X437" s="180">
        <f>W437*H437</f>
        <v>0</v>
      </c>
      <c r="Y437" s="34"/>
      <c r="Z437" s="34"/>
      <c r="AA437" s="34"/>
      <c r="AB437" s="34"/>
      <c r="AC437" s="34"/>
      <c r="AD437" s="34"/>
      <c r="AE437" s="34"/>
      <c r="AR437" s="181" t="s">
        <v>711</v>
      </c>
      <c r="AT437" s="181" t="s">
        <v>135</v>
      </c>
      <c r="AU437" s="181" t="s">
        <v>86</v>
      </c>
      <c r="AY437" s="15" t="s">
        <v>131</v>
      </c>
      <c r="BE437" s="182">
        <f>IF(O437="základní",K437,0)</f>
        <v>0</v>
      </c>
      <c r="BF437" s="182">
        <f>IF(O437="snížená",K437,0)</f>
        <v>0</v>
      </c>
      <c r="BG437" s="182">
        <f>IF(O437="zákl. přenesená",K437,0)</f>
        <v>0</v>
      </c>
      <c r="BH437" s="182">
        <f>IF(O437="sníž. přenesená",K437,0)</f>
        <v>0</v>
      </c>
      <c r="BI437" s="182">
        <f>IF(O437="nulová",K437,0)</f>
        <v>0</v>
      </c>
      <c r="BJ437" s="15" t="s">
        <v>84</v>
      </c>
      <c r="BK437" s="182">
        <f>ROUND(P437*H437,2)</f>
        <v>0</v>
      </c>
      <c r="BL437" s="15" t="s">
        <v>711</v>
      </c>
      <c r="BM437" s="181" t="s">
        <v>743</v>
      </c>
    </row>
    <row r="438" s="2" customFormat="1">
      <c r="A438" s="34"/>
      <c r="B438" s="35"/>
      <c r="C438" s="34"/>
      <c r="D438" s="183" t="s">
        <v>141</v>
      </c>
      <c r="E438" s="34"/>
      <c r="F438" s="184" t="s">
        <v>742</v>
      </c>
      <c r="G438" s="34"/>
      <c r="H438" s="34"/>
      <c r="I438" s="185"/>
      <c r="J438" s="185"/>
      <c r="K438" s="34"/>
      <c r="L438" s="34"/>
      <c r="M438" s="35"/>
      <c r="N438" s="186"/>
      <c r="O438" s="187"/>
      <c r="P438" s="73"/>
      <c r="Q438" s="73"/>
      <c r="R438" s="73"/>
      <c r="S438" s="73"/>
      <c r="T438" s="73"/>
      <c r="U438" s="73"/>
      <c r="V438" s="73"/>
      <c r="W438" s="73"/>
      <c r="X438" s="74"/>
      <c r="Y438" s="34"/>
      <c r="Z438" s="34"/>
      <c r="AA438" s="34"/>
      <c r="AB438" s="34"/>
      <c r="AC438" s="34"/>
      <c r="AD438" s="34"/>
      <c r="AE438" s="34"/>
      <c r="AT438" s="15" t="s">
        <v>141</v>
      </c>
      <c r="AU438" s="15" t="s">
        <v>86</v>
      </c>
    </row>
    <row r="439" s="2" customFormat="1">
      <c r="A439" s="34"/>
      <c r="B439" s="35"/>
      <c r="C439" s="34"/>
      <c r="D439" s="188" t="s">
        <v>143</v>
      </c>
      <c r="E439" s="34"/>
      <c r="F439" s="189" t="s">
        <v>744</v>
      </c>
      <c r="G439" s="34"/>
      <c r="H439" s="34"/>
      <c r="I439" s="185"/>
      <c r="J439" s="185"/>
      <c r="K439" s="34"/>
      <c r="L439" s="34"/>
      <c r="M439" s="35"/>
      <c r="N439" s="186"/>
      <c r="O439" s="187"/>
      <c r="P439" s="73"/>
      <c r="Q439" s="73"/>
      <c r="R439" s="73"/>
      <c r="S439" s="73"/>
      <c r="T439" s="73"/>
      <c r="U439" s="73"/>
      <c r="V439" s="73"/>
      <c r="W439" s="73"/>
      <c r="X439" s="74"/>
      <c r="Y439" s="34"/>
      <c r="Z439" s="34"/>
      <c r="AA439" s="34"/>
      <c r="AB439" s="34"/>
      <c r="AC439" s="34"/>
      <c r="AD439" s="34"/>
      <c r="AE439" s="34"/>
      <c r="AT439" s="15" t="s">
        <v>143</v>
      </c>
      <c r="AU439" s="15" t="s">
        <v>86</v>
      </c>
    </row>
    <row r="440" s="12" customFormat="1" ht="22.8" customHeight="1">
      <c r="A440" s="12"/>
      <c r="B440" s="153"/>
      <c r="C440" s="12"/>
      <c r="D440" s="154" t="s">
        <v>75</v>
      </c>
      <c r="E440" s="165" t="s">
        <v>745</v>
      </c>
      <c r="F440" s="165" t="s">
        <v>746</v>
      </c>
      <c r="G440" s="12"/>
      <c r="H440" s="12"/>
      <c r="I440" s="156"/>
      <c r="J440" s="156"/>
      <c r="K440" s="166">
        <f>BK440</f>
        <v>0</v>
      </c>
      <c r="L440" s="12"/>
      <c r="M440" s="153"/>
      <c r="N440" s="158"/>
      <c r="O440" s="159"/>
      <c r="P440" s="159"/>
      <c r="Q440" s="160">
        <f>SUM(Q441:Q446)</f>
        <v>0</v>
      </c>
      <c r="R440" s="160">
        <f>SUM(R441:R446)</f>
        <v>0</v>
      </c>
      <c r="S440" s="159"/>
      <c r="T440" s="161">
        <f>SUM(T441:T446)</f>
        <v>0</v>
      </c>
      <c r="U440" s="159"/>
      <c r="V440" s="161">
        <f>SUM(V441:V446)</f>
        <v>0</v>
      </c>
      <c r="W440" s="159"/>
      <c r="X440" s="162">
        <f>SUM(X441:X446)</f>
        <v>0</v>
      </c>
      <c r="Y440" s="12"/>
      <c r="Z440" s="12"/>
      <c r="AA440" s="12"/>
      <c r="AB440" s="12"/>
      <c r="AC440" s="12"/>
      <c r="AD440" s="12"/>
      <c r="AE440" s="12"/>
      <c r="AR440" s="154" t="s">
        <v>573</v>
      </c>
      <c r="AT440" s="163" t="s">
        <v>75</v>
      </c>
      <c r="AU440" s="163" t="s">
        <v>84</v>
      </c>
      <c r="AY440" s="154" t="s">
        <v>131</v>
      </c>
      <c r="BK440" s="164">
        <f>SUM(BK441:BK446)</f>
        <v>0</v>
      </c>
    </row>
    <row r="441" s="2" customFormat="1" ht="16.5" customHeight="1">
      <c r="A441" s="34"/>
      <c r="B441" s="167"/>
      <c r="C441" s="168" t="s">
        <v>747</v>
      </c>
      <c r="D441" s="168" t="s">
        <v>135</v>
      </c>
      <c r="E441" s="169" t="s">
        <v>748</v>
      </c>
      <c r="F441" s="170" t="s">
        <v>749</v>
      </c>
      <c r="G441" s="171" t="s">
        <v>710</v>
      </c>
      <c r="H441" s="172">
        <v>1</v>
      </c>
      <c r="I441" s="173"/>
      <c r="J441" s="173"/>
      <c r="K441" s="174">
        <f>ROUND(P441*H441,2)</f>
        <v>0</v>
      </c>
      <c r="L441" s="175"/>
      <c r="M441" s="35"/>
      <c r="N441" s="176" t="s">
        <v>1</v>
      </c>
      <c r="O441" s="177" t="s">
        <v>39</v>
      </c>
      <c r="P441" s="178">
        <f>I441+J441</f>
        <v>0</v>
      </c>
      <c r="Q441" s="178">
        <f>ROUND(I441*H441,2)</f>
        <v>0</v>
      </c>
      <c r="R441" s="178">
        <f>ROUND(J441*H441,2)</f>
        <v>0</v>
      </c>
      <c r="S441" s="73"/>
      <c r="T441" s="179">
        <f>S441*H441</f>
        <v>0</v>
      </c>
      <c r="U441" s="179">
        <v>0</v>
      </c>
      <c r="V441" s="179">
        <f>U441*H441</f>
        <v>0</v>
      </c>
      <c r="W441" s="179">
        <v>0</v>
      </c>
      <c r="X441" s="180">
        <f>W441*H441</f>
        <v>0</v>
      </c>
      <c r="Y441" s="34"/>
      <c r="Z441" s="34"/>
      <c r="AA441" s="34"/>
      <c r="AB441" s="34"/>
      <c r="AC441" s="34"/>
      <c r="AD441" s="34"/>
      <c r="AE441" s="34"/>
      <c r="AR441" s="181" t="s">
        <v>711</v>
      </c>
      <c r="AT441" s="181" t="s">
        <v>135</v>
      </c>
      <c r="AU441" s="181" t="s">
        <v>86</v>
      </c>
      <c r="AY441" s="15" t="s">
        <v>131</v>
      </c>
      <c r="BE441" s="182">
        <f>IF(O441="základní",K441,0)</f>
        <v>0</v>
      </c>
      <c r="BF441" s="182">
        <f>IF(O441="snížená",K441,0)</f>
        <v>0</v>
      </c>
      <c r="BG441" s="182">
        <f>IF(O441="zákl. přenesená",K441,0)</f>
        <v>0</v>
      </c>
      <c r="BH441" s="182">
        <f>IF(O441="sníž. přenesená",K441,0)</f>
        <v>0</v>
      </c>
      <c r="BI441" s="182">
        <f>IF(O441="nulová",K441,0)</f>
        <v>0</v>
      </c>
      <c r="BJ441" s="15" t="s">
        <v>84</v>
      </c>
      <c r="BK441" s="182">
        <f>ROUND(P441*H441,2)</f>
        <v>0</v>
      </c>
      <c r="BL441" s="15" t="s">
        <v>711</v>
      </c>
      <c r="BM441" s="181" t="s">
        <v>750</v>
      </c>
    </row>
    <row r="442" s="2" customFormat="1">
      <c r="A442" s="34"/>
      <c r="B442" s="35"/>
      <c r="C442" s="34"/>
      <c r="D442" s="183" t="s">
        <v>141</v>
      </c>
      <c r="E442" s="34"/>
      <c r="F442" s="184" t="s">
        <v>749</v>
      </c>
      <c r="G442" s="34"/>
      <c r="H442" s="34"/>
      <c r="I442" s="185"/>
      <c r="J442" s="185"/>
      <c r="K442" s="34"/>
      <c r="L442" s="34"/>
      <c r="M442" s="35"/>
      <c r="N442" s="186"/>
      <c r="O442" s="187"/>
      <c r="P442" s="73"/>
      <c r="Q442" s="73"/>
      <c r="R442" s="73"/>
      <c r="S442" s="73"/>
      <c r="T442" s="73"/>
      <c r="U442" s="73"/>
      <c r="V442" s="73"/>
      <c r="W442" s="73"/>
      <c r="X442" s="74"/>
      <c r="Y442" s="34"/>
      <c r="Z442" s="34"/>
      <c r="AA442" s="34"/>
      <c r="AB442" s="34"/>
      <c r="AC442" s="34"/>
      <c r="AD442" s="34"/>
      <c r="AE442" s="34"/>
      <c r="AT442" s="15" t="s">
        <v>141</v>
      </c>
      <c r="AU442" s="15" t="s">
        <v>86</v>
      </c>
    </row>
    <row r="443" s="2" customFormat="1">
      <c r="A443" s="34"/>
      <c r="B443" s="35"/>
      <c r="C443" s="34"/>
      <c r="D443" s="188" t="s">
        <v>143</v>
      </c>
      <c r="E443" s="34"/>
      <c r="F443" s="189" t="s">
        <v>751</v>
      </c>
      <c r="G443" s="34"/>
      <c r="H443" s="34"/>
      <c r="I443" s="185"/>
      <c r="J443" s="185"/>
      <c r="K443" s="34"/>
      <c r="L443" s="34"/>
      <c r="M443" s="35"/>
      <c r="N443" s="186"/>
      <c r="O443" s="187"/>
      <c r="P443" s="73"/>
      <c r="Q443" s="73"/>
      <c r="R443" s="73"/>
      <c r="S443" s="73"/>
      <c r="T443" s="73"/>
      <c r="U443" s="73"/>
      <c r="V443" s="73"/>
      <c r="W443" s="73"/>
      <c r="X443" s="74"/>
      <c r="Y443" s="34"/>
      <c r="Z443" s="34"/>
      <c r="AA443" s="34"/>
      <c r="AB443" s="34"/>
      <c r="AC443" s="34"/>
      <c r="AD443" s="34"/>
      <c r="AE443" s="34"/>
      <c r="AT443" s="15" t="s">
        <v>143</v>
      </c>
      <c r="AU443" s="15" t="s">
        <v>86</v>
      </c>
    </row>
    <row r="444" s="2" customFormat="1" ht="24.15" customHeight="1">
      <c r="A444" s="34"/>
      <c r="B444" s="167"/>
      <c r="C444" s="168" t="s">
        <v>752</v>
      </c>
      <c r="D444" s="168" t="s">
        <v>135</v>
      </c>
      <c r="E444" s="169" t="s">
        <v>753</v>
      </c>
      <c r="F444" s="170" t="s">
        <v>754</v>
      </c>
      <c r="G444" s="171" t="s">
        <v>710</v>
      </c>
      <c r="H444" s="172">
        <v>1</v>
      </c>
      <c r="I444" s="173"/>
      <c r="J444" s="173"/>
      <c r="K444" s="174">
        <f>ROUND(P444*H444,2)</f>
        <v>0</v>
      </c>
      <c r="L444" s="175"/>
      <c r="M444" s="35"/>
      <c r="N444" s="176" t="s">
        <v>1</v>
      </c>
      <c r="O444" s="177" t="s">
        <v>39</v>
      </c>
      <c r="P444" s="178">
        <f>I444+J444</f>
        <v>0</v>
      </c>
      <c r="Q444" s="178">
        <f>ROUND(I444*H444,2)</f>
        <v>0</v>
      </c>
      <c r="R444" s="178">
        <f>ROUND(J444*H444,2)</f>
        <v>0</v>
      </c>
      <c r="S444" s="73"/>
      <c r="T444" s="179">
        <f>S444*H444</f>
        <v>0</v>
      </c>
      <c r="U444" s="179">
        <v>0</v>
      </c>
      <c r="V444" s="179">
        <f>U444*H444</f>
        <v>0</v>
      </c>
      <c r="W444" s="179">
        <v>0</v>
      </c>
      <c r="X444" s="180">
        <f>W444*H444</f>
        <v>0</v>
      </c>
      <c r="Y444" s="34"/>
      <c r="Z444" s="34"/>
      <c r="AA444" s="34"/>
      <c r="AB444" s="34"/>
      <c r="AC444" s="34"/>
      <c r="AD444" s="34"/>
      <c r="AE444" s="34"/>
      <c r="AR444" s="181" t="s">
        <v>711</v>
      </c>
      <c r="AT444" s="181" t="s">
        <v>135</v>
      </c>
      <c r="AU444" s="181" t="s">
        <v>86</v>
      </c>
      <c r="AY444" s="15" t="s">
        <v>131</v>
      </c>
      <c r="BE444" s="182">
        <f>IF(O444="základní",K444,0)</f>
        <v>0</v>
      </c>
      <c r="BF444" s="182">
        <f>IF(O444="snížená",K444,0)</f>
        <v>0</v>
      </c>
      <c r="BG444" s="182">
        <f>IF(O444="zákl. přenesená",K444,0)</f>
        <v>0</v>
      </c>
      <c r="BH444" s="182">
        <f>IF(O444="sníž. přenesená",K444,0)</f>
        <v>0</v>
      </c>
      <c r="BI444" s="182">
        <f>IF(O444="nulová",K444,0)</f>
        <v>0</v>
      </c>
      <c r="BJ444" s="15" t="s">
        <v>84</v>
      </c>
      <c r="BK444" s="182">
        <f>ROUND(P444*H444,2)</f>
        <v>0</v>
      </c>
      <c r="BL444" s="15" t="s">
        <v>711</v>
      </c>
      <c r="BM444" s="181" t="s">
        <v>755</v>
      </c>
    </row>
    <row r="445" s="2" customFormat="1">
      <c r="A445" s="34"/>
      <c r="B445" s="35"/>
      <c r="C445" s="34"/>
      <c r="D445" s="183" t="s">
        <v>141</v>
      </c>
      <c r="E445" s="34"/>
      <c r="F445" s="184" t="s">
        <v>754</v>
      </c>
      <c r="G445" s="34"/>
      <c r="H445" s="34"/>
      <c r="I445" s="185"/>
      <c r="J445" s="185"/>
      <c r="K445" s="34"/>
      <c r="L445" s="34"/>
      <c r="M445" s="35"/>
      <c r="N445" s="186"/>
      <c r="O445" s="187"/>
      <c r="P445" s="73"/>
      <c r="Q445" s="73"/>
      <c r="R445" s="73"/>
      <c r="S445" s="73"/>
      <c r="T445" s="73"/>
      <c r="U445" s="73"/>
      <c r="V445" s="73"/>
      <c r="W445" s="73"/>
      <c r="X445" s="74"/>
      <c r="Y445" s="34"/>
      <c r="Z445" s="34"/>
      <c r="AA445" s="34"/>
      <c r="AB445" s="34"/>
      <c r="AC445" s="34"/>
      <c r="AD445" s="34"/>
      <c r="AE445" s="34"/>
      <c r="AT445" s="15" t="s">
        <v>141</v>
      </c>
      <c r="AU445" s="15" t="s">
        <v>86</v>
      </c>
    </row>
    <row r="446" s="2" customFormat="1">
      <c r="A446" s="34"/>
      <c r="B446" s="35"/>
      <c r="C446" s="34"/>
      <c r="D446" s="188" t="s">
        <v>143</v>
      </c>
      <c r="E446" s="34"/>
      <c r="F446" s="189" t="s">
        <v>756</v>
      </c>
      <c r="G446" s="34"/>
      <c r="H446" s="34"/>
      <c r="I446" s="185"/>
      <c r="J446" s="185"/>
      <c r="K446" s="34"/>
      <c r="L446" s="34"/>
      <c r="M446" s="35"/>
      <c r="N446" s="201"/>
      <c r="O446" s="202"/>
      <c r="P446" s="203"/>
      <c r="Q446" s="203"/>
      <c r="R446" s="203"/>
      <c r="S446" s="203"/>
      <c r="T446" s="203"/>
      <c r="U446" s="203"/>
      <c r="V446" s="203"/>
      <c r="W446" s="203"/>
      <c r="X446" s="204"/>
      <c r="Y446" s="34"/>
      <c r="Z446" s="34"/>
      <c r="AA446" s="34"/>
      <c r="AB446" s="34"/>
      <c r="AC446" s="34"/>
      <c r="AD446" s="34"/>
      <c r="AE446" s="34"/>
      <c r="AT446" s="15" t="s">
        <v>143</v>
      </c>
      <c r="AU446" s="15" t="s">
        <v>86</v>
      </c>
    </row>
    <row r="447" s="2" customFormat="1" ht="6.96" customHeight="1">
      <c r="A447" s="34"/>
      <c r="B447" s="56"/>
      <c r="C447" s="57"/>
      <c r="D447" s="57"/>
      <c r="E447" s="57"/>
      <c r="F447" s="57"/>
      <c r="G447" s="57"/>
      <c r="H447" s="57"/>
      <c r="I447" s="57"/>
      <c r="J447" s="57"/>
      <c r="K447" s="57"/>
      <c r="L447" s="57"/>
      <c r="M447" s="35"/>
      <c r="N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</row>
  </sheetData>
  <autoFilter ref="C128:L44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M2:Z2"/>
  </mergeCells>
  <hyperlinks>
    <hyperlink ref="F134" r:id="rId1" display="https://podminky.urs.cz/item/CS_URS_2023_02/914111112"/>
    <hyperlink ref="F137" r:id="rId2" display="https://podminky.urs.cz/item/CS_URS_2021_01/915131112"/>
    <hyperlink ref="F141" r:id="rId3" display="https://podminky.urs.cz/item/CS_URS_2024_01/915231112"/>
    <hyperlink ref="F144" r:id="rId4" display="https://podminky.urs.cz/item/CS_URS_2021_01/915621111"/>
    <hyperlink ref="F148" r:id="rId5" display="https://podminky.urs.cz/item/CS_URS_2023_02/966006211"/>
    <hyperlink ref="F151" r:id="rId6" display="https://podminky.urs.cz/item/CS_URS_2021_01/966007123"/>
    <hyperlink ref="F156" r:id="rId7" display="https://podminky.urs.cz/item/CS_URS_2023_02/997221561"/>
    <hyperlink ref="F159" r:id="rId8" display="https://podminky.urs.cz/item/CS_URS_2023_02/997221569"/>
    <hyperlink ref="F162" r:id="rId9" display="https://podminky.urs.cz/item/CS_URS_2023_02/997221611"/>
    <hyperlink ref="F165" r:id="rId10" display="https://podminky.urs.cz/item/CS_URS_2023_02/997221861"/>
    <hyperlink ref="F168" r:id="rId11" display="https://podminky.urs.cz/item/CS_URS_2023_02/997221873"/>
    <hyperlink ref="F173" r:id="rId12" display="https://podminky.urs.cz/item/CS_URS_2023_02/210293011"/>
    <hyperlink ref="F178" r:id="rId13" display="https://podminky.urs.cz/item/CS_URS_2023_02/220111741"/>
    <hyperlink ref="F183" r:id="rId14" display="https://podminky.urs.cz/item/CS_URS_2023_02/741410001"/>
    <hyperlink ref="F186" r:id="rId15" display="https://podminky.urs.cz/item/CS_URS_2023_02/741410021"/>
    <hyperlink ref="F192" r:id="rId16" display="https://podminky.urs.cz/item/CS_URS_2023_02/741420021"/>
    <hyperlink ref="F205" r:id="rId17" display="https://podminky.urs.cz/item/CS_URS_2023_02/210800411"/>
    <hyperlink ref="F210" r:id="rId18" display="https://podminky.urs.cz/item/CS_URS_2023_02/210812081"/>
    <hyperlink ref="F215" r:id="rId19" display="https://podminky.urs.cz/item/CS_URS_2023_02/210812121"/>
    <hyperlink ref="F220" r:id="rId20" display="https://podminky.urs.cz/item/CS_URS_2023_02/218100096"/>
    <hyperlink ref="F223" r:id="rId21" display="https://podminky.urs.cz/item/CS_URS_2023_02/218220452"/>
    <hyperlink ref="F226" r:id="rId22" display="https://podminky.urs.cz/item/CS_URS_2023_02/218812081"/>
    <hyperlink ref="F229" r:id="rId23" display="https://podminky.urs.cz/item/CS_URS_2023_02/218812121"/>
    <hyperlink ref="F233" r:id="rId24" display="https://podminky.urs.cz/item/CS_URS_2024_01/220110346"/>
    <hyperlink ref="F238" r:id="rId25" display="https://podminky.urs.cz/item/CS_URS_2024_01/220182021"/>
    <hyperlink ref="F250" r:id="rId26" display="https://podminky.urs.cz/item/CS_URS_2024_01/220300533"/>
    <hyperlink ref="F253" r:id="rId27" display="https://podminky.urs.cz/item/CS_URS_2024_01/220300603"/>
    <hyperlink ref="F258" r:id="rId28" display="https://podminky.urs.cz/item/CS_URS_2024_01/220300606"/>
    <hyperlink ref="F263" r:id="rId29" display="https://podminky.urs.cz/item/CS_URS_2024_01/220960002"/>
    <hyperlink ref="F268" r:id="rId30" display="https://podminky.urs.cz/item/CS_URS_2024_01/220960003"/>
    <hyperlink ref="F271" r:id="rId31" display="https://podminky.urs.cz/item/CS_URS_2024_01/220960005"/>
    <hyperlink ref="F274" r:id="rId32" display="https://podminky.urs.cz/item/CS_URS_2024_01/220960031"/>
    <hyperlink ref="F277" r:id="rId33" display="https://podminky.urs.cz/item/CS_URS_2024_01/220960036"/>
    <hyperlink ref="F280" r:id="rId34" display="https://podminky.urs.cz/item/CS_URS_2024_01/220960041"/>
    <hyperlink ref="F283" r:id="rId35" display="https://podminky.urs.cz/item/CS_URS_2024_01/220960042"/>
    <hyperlink ref="F286" r:id="rId36" display="https://podminky.urs.cz/item/CS_URS_2024_01/220960096"/>
    <hyperlink ref="F291" r:id="rId37" display="https://podminky.urs.cz/item/CS_URS_2024_01/220960120"/>
    <hyperlink ref="F294" r:id="rId38" display="https://podminky.urs.cz/item/CS_URS_2024_01/220960133"/>
    <hyperlink ref="F297" r:id="rId39" display="https://podminky.urs.cz/item/CS_URS_2024_01/220960134"/>
    <hyperlink ref="F300" r:id="rId40" display="https://podminky.urs.cz/item/CS_URS_2024_01/220960141"/>
    <hyperlink ref="F303" r:id="rId41" display="https://podminky.urs.cz/item/CS_URS_2024_01/220960143"/>
    <hyperlink ref="F308" r:id="rId42" display="https://podminky.urs.cz/item/CS_URS_2024_01/220960143.D"/>
    <hyperlink ref="F311" r:id="rId43" display="https://podminky.urs.cz/item/CS_URS_2024_01/220960192"/>
    <hyperlink ref="F314" r:id="rId44" display="https://podminky.urs.cz/item/CS_URS_2024_01/220960197"/>
    <hyperlink ref="F317" r:id="rId45" display="https://podminky.urs.cz/item/CS_URS_2024_01/220960201"/>
    <hyperlink ref="F320" r:id="rId46" display="https://podminky.urs.cz/item/CS_URS_2024_01/220960222"/>
    <hyperlink ref="F323" r:id="rId47" display="https://podminky.urs.cz/item/CS_URS_2024_01/220960301"/>
    <hyperlink ref="F326" r:id="rId48" display="https://podminky.urs.cz/item/CS_URS_2024_01/220960302"/>
    <hyperlink ref="F329" r:id="rId49" display="https://podminky.urs.cz/item/CS_URS_2024_01/220960311"/>
    <hyperlink ref="F332" r:id="rId50" display="https://podminky.urs.cz/item/CS_URS_2024_01/220960312"/>
    <hyperlink ref="F335" r:id="rId51" display="https://podminky.urs.cz/item/CS_URS_2024_01/220960422"/>
    <hyperlink ref="F338" r:id="rId52" display="https://podminky.urs.cz/item/CS_URS_2024_01/220960441"/>
    <hyperlink ref="F341" r:id="rId53" display="https://podminky.urs.cz/item/CS_URS_2024_01/228960002"/>
    <hyperlink ref="F344" r:id="rId54" display="https://podminky.urs.cz/item/CS_URS_2024_01/228960003"/>
    <hyperlink ref="F347" r:id="rId55" display="https://podminky.urs.cz/item/CS_URS_2024_01/228960005"/>
    <hyperlink ref="F350" r:id="rId56" display="https://podminky.urs.cz/item/CS_URS_2024_01/228960031"/>
    <hyperlink ref="F353" r:id="rId57" display="https://podminky.urs.cz/item/CS_URS_2024_01/228960036"/>
    <hyperlink ref="F358" r:id="rId58" display="https://podminky.urs.cz/item/CS_URS_2024_01/228960041"/>
    <hyperlink ref="F361" r:id="rId59" display="https://podminky.urs.cz/item/CS_URS_2024_01/228960042"/>
    <hyperlink ref="F366" r:id="rId60" display="https://podminky.urs.cz/item/CS_URS_2024_01/228960133"/>
    <hyperlink ref="F369" r:id="rId61" display="https://podminky.urs.cz/item/CS_URS_2024_01/228960134"/>
    <hyperlink ref="F377" r:id="rId62" display="https://podminky.urs.cz/item/CS_URS_2024_01/460010024"/>
    <hyperlink ref="F380" r:id="rId63" display="https://podminky.urs.cz/item/CS_URS_2024_01/460010025"/>
    <hyperlink ref="F383" r:id="rId64" display="https://podminky.urs.cz/item/CS_URS_2024_01/460131113"/>
    <hyperlink ref="F386" r:id="rId65" display="https://podminky.urs.cz/item/CS_URS_2024_01/460161132"/>
    <hyperlink ref="F389" r:id="rId66" display="https://podminky.urs.cz/item/CS_URS_2024_01/460161152"/>
    <hyperlink ref="F392" r:id="rId67" display="https://podminky.urs.cz/item/CS_URS_2024_01/460391123"/>
    <hyperlink ref="F395" r:id="rId68" display="https://podminky.urs.cz/item/CS_URS_2024_01/460431142"/>
    <hyperlink ref="F398" r:id="rId69" display="https://podminky.urs.cz/item/CS_URS_2024_01/460431162"/>
    <hyperlink ref="F401" r:id="rId70" display="https://podminky.urs.cz/item/CS_URS_2024_01/460641123"/>
    <hyperlink ref="F404" r:id="rId71" display="https://podminky.urs.cz/item/CS_URS_2024_01/460641411"/>
    <hyperlink ref="F407" r:id="rId72" display="https://podminky.urs.cz/item/CS_URS_2024_01/460641412"/>
    <hyperlink ref="F410" r:id="rId73" display="https://podminky.urs.cz/item/CS_URS_2024_01/460661512"/>
    <hyperlink ref="F415" r:id="rId74" display="https://podminky.urs.cz/item/CS_URS_2023_02/468051121"/>
    <hyperlink ref="F420" r:id="rId75" display="https://podminky.urs.cz/item/CS_URS_2024_01/012103000"/>
    <hyperlink ref="F423" r:id="rId76" display="https://podminky.urs.cz/item/CS_URS_2024_01/012303000"/>
    <hyperlink ref="F426" r:id="rId77" display="https://podminky.urs.cz/item/CS_URS_2024_01/013254000"/>
    <hyperlink ref="F429" r:id="rId78" display="https://podminky.urs.cz/item/CS_URS_2024_01/013294000"/>
    <hyperlink ref="F432" r:id="rId79" display="https://podminky.urs.cz/item/CS_URS_2021_01/013294000.1"/>
    <hyperlink ref="F436" r:id="rId80" display="https://podminky.urs.cz/item/CS_URS_2024_01/044002000"/>
    <hyperlink ref="F439" r:id="rId81" display="https://podminky.urs.cz/item/CS_URS_2024_01/045303000"/>
    <hyperlink ref="F443" r:id="rId82" display="https://podminky.urs.cz/item/CS_URS_2024_01/071203000"/>
    <hyperlink ref="F446" r:id="rId83" display="https://podminky.urs.cz/item/CS_URS_2024_01/072103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Kradijan Tomislav, Ing.</dc:creator>
  <cp:lastModifiedBy>Kradijan Tomislav, Ing.</cp:lastModifiedBy>
  <dcterms:created xsi:type="dcterms:W3CDTF">2024-05-31T12:56:50Z</dcterms:created>
  <dcterms:modified xsi:type="dcterms:W3CDTF">2024-05-31T12:56:52Z</dcterms:modified>
</cp:coreProperties>
</file>