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lhot\Desktop\Sloučené 5.ZŠ\"/>
    </mc:Choice>
  </mc:AlternateContent>
  <xr:revisionPtr revIDLastSave="0" documentId="13_ncr:1_{5A436C76-F3C8-44D0-8923-4459E5A0EA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Zakázka!$A$9:$Q$11</definedName>
    <definedName name="__08F21C13_4762_4D33_8AE4_8E20A428EBE8_ITEM_GROUP1__">Zakázka!$A$6:$Q$336</definedName>
    <definedName name="__08F21C13_4762_4D33_8AE4_8E20A428EBE8_ITEM_GROUP1_RECAP__">Rekapitulace!$A$6:$F$8</definedName>
    <definedName name="__08F21C13_4762_4D33_8AE4_8E20A428EBE8_ITEM_GROUP2__">Zakázka!$A$7:$Q$104</definedName>
    <definedName name="__08F21C13_4762_4D33_8AE4_8E20A428EBE8_ITEM_GROUP2_RECAP__">Rekapitulace!$A$7:$F$8</definedName>
    <definedName name="__08F21C13_4762_4D33_8AE4_8E20A428EBE8_ITEM_GROUP3__X">Zakázka!$A$8:$Q$12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Figury!#REF!</definedName>
    <definedName name="__08F21C13_4762_4D33_8AE4_8E20A428EBE8_QINDEX__">Zakázka!#REF!</definedName>
    <definedName name="GROUP_ID">Zakázka!$B$6:$B$337</definedName>
    <definedName name="ITEM_PRICES">Zakázka!$J$6:$J$337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Rekapitulace!$B$1:$F$41</definedName>
    <definedName name="_xlnm.Print_Area" localSheetId="2">Zakázka!$C$1:$Q$337</definedName>
    <definedName name="VAT_RATES">Zakázka!$O$6:$O$337</definedName>
  </definedNames>
  <calcPr calcId="191029"/>
</workbook>
</file>

<file path=xl/calcChain.xml><?xml version="1.0" encoding="utf-8"?>
<calcChain xmlns="http://schemas.openxmlformats.org/spreadsheetml/2006/main">
  <c r="N334" i="4" l="1"/>
  <c r="L334" i="4"/>
  <c r="J334" i="4"/>
  <c r="N333" i="4"/>
  <c r="L333" i="4"/>
  <c r="J333" i="4"/>
  <c r="N331" i="4"/>
  <c r="L331" i="4"/>
  <c r="J331" i="4"/>
  <c r="P330" i="4"/>
  <c r="Q330" i="4" s="1"/>
  <c r="N330" i="4"/>
  <c r="L330" i="4"/>
  <c r="J330" i="4"/>
  <c r="N329" i="4"/>
  <c r="L329" i="4"/>
  <c r="L328" i="4" s="1"/>
  <c r="J329" i="4"/>
  <c r="N328" i="4"/>
  <c r="P326" i="4"/>
  <c r="N326" i="4"/>
  <c r="L326" i="4"/>
  <c r="J326" i="4"/>
  <c r="Q326" i="4" s="1"/>
  <c r="N325" i="4"/>
  <c r="N324" i="4" s="1"/>
  <c r="N323" i="4" s="1"/>
  <c r="L325" i="4"/>
  <c r="J325" i="4"/>
  <c r="P325" i="4" s="1"/>
  <c r="L324" i="4"/>
  <c r="N318" i="4"/>
  <c r="L318" i="4"/>
  <c r="L314" i="4" s="1"/>
  <c r="D30" i="3" s="1"/>
  <c r="J318" i="4"/>
  <c r="P318" i="4" s="1"/>
  <c r="Q318" i="4" s="1"/>
  <c r="P315" i="4"/>
  <c r="N315" i="4"/>
  <c r="N314" i="4" s="1"/>
  <c r="L315" i="4"/>
  <c r="J315" i="4"/>
  <c r="Q315" i="4" s="1"/>
  <c r="N312" i="4"/>
  <c r="L312" i="4"/>
  <c r="J312" i="4"/>
  <c r="P308" i="4"/>
  <c r="N308" i="4"/>
  <c r="L308" i="4"/>
  <c r="J308" i="4"/>
  <c r="Q308" i="4" s="1"/>
  <c r="N305" i="4"/>
  <c r="N304" i="4" s="1"/>
  <c r="L305" i="4"/>
  <c r="J305" i="4"/>
  <c r="P305" i="4" s="1"/>
  <c r="L304" i="4"/>
  <c r="N300" i="4"/>
  <c r="N296" i="4" s="1"/>
  <c r="L300" i="4"/>
  <c r="J300" i="4"/>
  <c r="P300" i="4" s="1"/>
  <c r="P297" i="4"/>
  <c r="Q297" i="4" s="1"/>
  <c r="N297" i="4"/>
  <c r="L297" i="4"/>
  <c r="L296" i="4" s="1"/>
  <c r="D28" i="3" s="1"/>
  <c r="J297" i="4"/>
  <c r="J296" i="4"/>
  <c r="N294" i="4"/>
  <c r="L294" i="4"/>
  <c r="J294" i="4"/>
  <c r="N291" i="4"/>
  <c r="L291" i="4"/>
  <c r="J291" i="4"/>
  <c r="P288" i="4"/>
  <c r="N288" i="4"/>
  <c r="L288" i="4"/>
  <c r="J288" i="4"/>
  <c r="Q288" i="4" s="1"/>
  <c r="N285" i="4"/>
  <c r="L285" i="4"/>
  <c r="J285" i="4"/>
  <c r="P285" i="4" s="1"/>
  <c r="Q285" i="4" s="1"/>
  <c r="Q282" i="4"/>
  <c r="P282" i="4"/>
  <c r="N282" i="4"/>
  <c r="L282" i="4"/>
  <c r="J282" i="4"/>
  <c r="N279" i="4"/>
  <c r="L279" i="4"/>
  <c r="J279" i="4"/>
  <c r="P279" i="4" s="1"/>
  <c r="Q279" i="4" s="1"/>
  <c r="P276" i="4"/>
  <c r="Q276" i="4" s="1"/>
  <c r="N276" i="4"/>
  <c r="L276" i="4"/>
  <c r="J276" i="4"/>
  <c r="P269" i="4"/>
  <c r="N269" i="4"/>
  <c r="L269" i="4"/>
  <c r="J269" i="4"/>
  <c r="Q269" i="4" s="1"/>
  <c r="N266" i="4"/>
  <c r="L266" i="4"/>
  <c r="J266" i="4"/>
  <c r="N263" i="4"/>
  <c r="L263" i="4"/>
  <c r="J263" i="4"/>
  <c r="P260" i="4"/>
  <c r="N260" i="4"/>
  <c r="N259" i="4" s="1"/>
  <c r="L260" i="4"/>
  <c r="L259" i="4" s="1"/>
  <c r="D27" i="3" s="1"/>
  <c r="J260" i="4"/>
  <c r="Q260" i="4" s="1"/>
  <c r="Q257" i="4"/>
  <c r="Q256" i="4" s="1"/>
  <c r="F26" i="3" s="1"/>
  <c r="P257" i="4"/>
  <c r="P256" i="4" s="1"/>
  <c r="E26" i="3" s="1"/>
  <c r="N257" i="4"/>
  <c r="L257" i="4"/>
  <c r="J257" i="4"/>
  <c r="N256" i="4"/>
  <c r="L256" i="4"/>
  <c r="J256" i="4"/>
  <c r="P254" i="4"/>
  <c r="Q254" i="4" s="1"/>
  <c r="Q253" i="4" s="1"/>
  <c r="F25" i="3" s="1"/>
  <c r="N254" i="4"/>
  <c r="L254" i="4"/>
  <c r="L253" i="4" s="1"/>
  <c r="D25" i="3" s="1"/>
  <c r="J254" i="4"/>
  <c r="P253" i="4"/>
  <c r="N253" i="4"/>
  <c r="J253" i="4"/>
  <c r="N251" i="4"/>
  <c r="L251" i="4"/>
  <c r="L250" i="4" s="1"/>
  <c r="D24" i="3" s="1"/>
  <c r="J251" i="4"/>
  <c r="N250" i="4"/>
  <c r="P248" i="4"/>
  <c r="P247" i="4" s="1"/>
  <c r="E23" i="3" s="1"/>
  <c r="N248" i="4"/>
  <c r="N247" i="4" s="1"/>
  <c r="L248" i="4"/>
  <c r="L247" i="4" s="1"/>
  <c r="D23" i="3" s="1"/>
  <c r="J248" i="4"/>
  <c r="Q248" i="4" s="1"/>
  <c r="Q247" i="4" s="1"/>
  <c r="F23" i="3" s="1"/>
  <c r="J247" i="4"/>
  <c r="Q245" i="4"/>
  <c r="P245" i="4"/>
  <c r="N245" i="4"/>
  <c r="L245" i="4"/>
  <c r="J245" i="4"/>
  <c r="N242" i="4"/>
  <c r="L242" i="4"/>
  <c r="J242" i="4"/>
  <c r="P242" i="4" s="1"/>
  <c r="Q242" i="4" s="1"/>
  <c r="P239" i="4"/>
  <c r="Q239" i="4" s="1"/>
  <c r="N239" i="4"/>
  <c r="L239" i="4"/>
  <c r="J239" i="4"/>
  <c r="P235" i="4"/>
  <c r="N235" i="4"/>
  <c r="L235" i="4"/>
  <c r="J235" i="4"/>
  <c r="Q235" i="4" s="1"/>
  <c r="N232" i="4"/>
  <c r="L232" i="4"/>
  <c r="L228" i="4" s="1"/>
  <c r="D22" i="3" s="1"/>
  <c r="J232" i="4"/>
  <c r="N229" i="4"/>
  <c r="L229" i="4"/>
  <c r="J229" i="4"/>
  <c r="N228" i="4"/>
  <c r="N224" i="4"/>
  <c r="L224" i="4"/>
  <c r="J224" i="4"/>
  <c r="P224" i="4" s="1"/>
  <c r="Q224" i="4" s="1"/>
  <c r="Q221" i="4"/>
  <c r="P221" i="4"/>
  <c r="N221" i="4"/>
  <c r="L221" i="4"/>
  <c r="J221" i="4"/>
  <c r="N220" i="4"/>
  <c r="L220" i="4"/>
  <c r="J220" i="4"/>
  <c r="P220" i="4" s="1"/>
  <c r="Q220" i="4" s="1"/>
  <c r="P219" i="4"/>
  <c r="Q219" i="4" s="1"/>
  <c r="N219" i="4"/>
  <c r="L219" i="4"/>
  <c r="L217" i="4" s="1"/>
  <c r="D21" i="3" s="1"/>
  <c r="J219" i="4"/>
  <c r="P218" i="4"/>
  <c r="N218" i="4"/>
  <c r="N217" i="4" s="1"/>
  <c r="L218" i="4"/>
  <c r="J218" i="4"/>
  <c r="Q218" i="4" s="1"/>
  <c r="J217" i="4"/>
  <c r="N213" i="4"/>
  <c r="L213" i="4"/>
  <c r="J213" i="4"/>
  <c r="P209" i="4"/>
  <c r="N209" i="4"/>
  <c r="L209" i="4"/>
  <c r="J209" i="4"/>
  <c r="Q209" i="4" s="1"/>
  <c r="N206" i="4"/>
  <c r="L206" i="4"/>
  <c r="J206" i="4"/>
  <c r="P206" i="4" s="1"/>
  <c r="Q206" i="4" s="1"/>
  <c r="Q203" i="4"/>
  <c r="P203" i="4"/>
  <c r="N203" i="4"/>
  <c r="L203" i="4"/>
  <c r="J203" i="4"/>
  <c r="N200" i="4"/>
  <c r="L200" i="4"/>
  <c r="J200" i="4"/>
  <c r="P200" i="4" s="1"/>
  <c r="Q200" i="4" s="1"/>
  <c r="P195" i="4"/>
  <c r="Q195" i="4" s="1"/>
  <c r="N195" i="4"/>
  <c r="L195" i="4"/>
  <c r="J195" i="4"/>
  <c r="P188" i="4"/>
  <c r="N188" i="4"/>
  <c r="L188" i="4"/>
  <c r="J188" i="4"/>
  <c r="Q188" i="4" s="1"/>
  <c r="N177" i="4"/>
  <c r="L177" i="4"/>
  <c r="L170" i="4" s="1"/>
  <c r="D20" i="3" s="1"/>
  <c r="J177" i="4"/>
  <c r="N171" i="4"/>
  <c r="L171" i="4"/>
  <c r="J171" i="4"/>
  <c r="N170" i="4"/>
  <c r="N165" i="4"/>
  <c r="L165" i="4"/>
  <c r="J165" i="4"/>
  <c r="P165" i="4" s="1"/>
  <c r="Q165" i="4" s="1"/>
  <c r="Q161" i="4"/>
  <c r="P161" i="4"/>
  <c r="N161" i="4"/>
  <c r="L161" i="4"/>
  <c r="J161" i="4"/>
  <c r="N158" i="4"/>
  <c r="L158" i="4"/>
  <c r="J158" i="4"/>
  <c r="P158" i="4" s="1"/>
  <c r="Q158" i="4" s="1"/>
  <c r="P155" i="4"/>
  <c r="Q155" i="4" s="1"/>
  <c r="N155" i="4"/>
  <c r="L155" i="4"/>
  <c r="J155" i="4"/>
  <c r="P152" i="4"/>
  <c r="N152" i="4"/>
  <c r="L152" i="4"/>
  <c r="J152" i="4"/>
  <c r="Q152" i="4" s="1"/>
  <c r="N143" i="4"/>
  <c r="L143" i="4"/>
  <c r="J143" i="4"/>
  <c r="N140" i="4"/>
  <c r="L140" i="4"/>
  <c r="J140" i="4"/>
  <c r="P137" i="4"/>
  <c r="N137" i="4"/>
  <c r="L137" i="4"/>
  <c r="J137" i="4"/>
  <c r="Q137" i="4" s="1"/>
  <c r="N128" i="4"/>
  <c r="N124" i="4" s="1"/>
  <c r="L128" i="4"/>
  <c r="J128" i="4"/>
  <c r="J124" i="4" s="1"/>
  <c r="C19" i="3" s="1"/>
  <c r="Q125" i="4"/>
  <c r="P125" i="4"/>
  <c r="N125" i="4"/>
  <c r="L125" i="4"/>
  <c r="J125" i="4"/>
  <c r="L124" i="4"/>
  <c r="P119" i="4"/>
  <c r="Q119" i="4" s="1"/>
  <c r="N119" i="4"/>
  <c r="L119" i="4"/>
  <c r="J119" i="4"/>
  <c r="P110" i="4"/>
  <c r="N110" i="4"/>
  <c r="L110" i="4"/>
  <c r="J110" i="4"/>
  <c r="Q110" i="4" s="1"/>
  <c r="N107" i="4"/>
  <c r="L107" i="4"/>
  <c r="L106" i="4" s="1"/>
  <c r="J107" i="4"/>
  <c r="N106" i="4"/>
  <c r="N103" i="4"/>
  <c r="L103" i="4"/>
  <c r="J103" i="4"/>
  <c r="P103" i="4" s="1"/>
  <c r="Q103" i="4" s="1"/>
  <c r="Q100" i="4"/>
  <c r="P100" i="4"/>
  <c r="N100" i="4"/>
  <c r="L100" i="4"/>
  <c r="J100" i="4"/>
  <c r="N97" i="4"/>
  <c r="L97" i="4"/>
  <c r="J97" i="4"/>
  <c r="P97" i="4" s="1"/>
  <c r="Q97" i="4" s="1"/>
  <c r="P94" i="4"/>
  <c r="Q94" i="4" s="1"/>
  <c r="N94" i="4"/>
  <c r="L94" i="4"/>
  <c r="L78" i="4" s="1"/>
  <c r="D16" i="3" s="1"/>
  <c r="J94" i="4"/>
  <c r="P91" i="4"/>
  <c r="N91" i="4"/>
  <c r="L91" i="4"/>
  <c r="J91" i="4"/>
  <c r="Q91" i="4" s="1"/>
  <c r="N88" i="4"/>
  <c r="L88" i="4"/>
  <c r="J88" i="4"/>
  <c r="N85" i="4"/>
  <c r="L85" i="4"/>
  <c r="J85" i="4"/>
  <c r="P82" i="4"/>
  <c r="N82" i="4"/>
  <c r="L82" i="4"/>
  <c r="J82" i="4"/>
  <c r="Q82" i="4" s="1"/>
  <c r="N79" i="4"/>
  <c r="N78" i="4" s="1"/>
  <c r="L79" i="4"/>
  <c r="J79" i="4"/>
  <c r="P79" i="4" s="1"/>
  <c r="N74" i="4"/>
  <c r="N73" i="4" s="1"/>
  <c r="L74" i="4"/>
  <c r="L73" i="4" s="1"/>
  <c r="D15" i="3" s="1"/>
  <c r="J74" i="4"/>
  <c r="P74" i="4" s="1"/>
  <c r="P69" i="4"/>
  <c r="P68" i="4" s="1"/>
  <c r="E14" i="3" s="1"/>
  <c r="N69" i="4"/>
  <c r="N68" i="4" s="1"/>
  <c r="L69" i="4"/>
  <c r="J69" i="4"/>
  <c r="Q69" i="4" s="1"/>
  <c r="Q68" i="4" s="1"/>
  <c r="F14" i="3" s="1"/>
  <c r="L68" i="4"/>
  <c r="J68" i="4"/>
  <c r="N64" i="4"/>
  <c r="L64" i="4"/>
  <c r="J64" i="4"/>
  <c r="N63" i="4"/>
  <c r="L63" i="4"/>
  <c r="N59" i="4"/>
  <c r="N58" i="4" s="1"/>
  <c r="L59" i="4"/>
  <c r="J59" i="4"/>
  <c r="P59" i="4" s="1"/>
  <c r="L58" i="4"/>
  <c r="N56" i="4"/>
  <c r="L56" i="4"/>
  <c r="J56" i="4"/>
  <c r="P56" i="4" s="1"/>
  <c r="Q56" i="4" s="1"/>
  <c r="P53" i="4"/>
  <c r="Q53" i="4" s="1"/>
  <c r="N53" i="4"/>
  <c r="L53" i="4"/>
  <c r="J53" i="4"/>
  <c r="P48" i="4"/>
  <c r="N48" i="4"/>
  <c r="L48" i="4"/>
  <c r="J48" i="4"/>
  <c r="Q48" i="4" s="1"/>
  <c r="N45" i="4"/>
  <c r="L45" i="4"/>
  <c r="L44" i="4" s="1"/>
  <c r="D11" i="3" s="1"/>
  <c r="J45" i="4"/>
  <c r="N44" i="4"/>
  <c r="P40" i="4"/>
  <c r="N40" i="4"/>
  <c r="L40" i="4"/>
  <c r="J40" i="4"/>
  <c r="Q40" i="4" s="1"/>
  <c r="N39" i="4"/>
  <c r="L39" i="4"/>
  <c r="J39" i="4"/>
  <c r="P39" i="4" s="1"/>
  <c r="Q39" i="4" s="1"/>
  <c r="Q38" i="4"/>
  <c r="P38" i="4"/>
  <c r="N38" i="4"/>
  <c r="L38" i="4"/>
  <c r="J38" i="4"/>
  <c r="N37" i="4"/>
  <c r="N36" i="4" s="1"/>
  <c r="L37" i="4"/>
  <c r="L36" i="4" s="1"/>
  <c r="D10" i="3" s="1"/>
  <c r="J37" i="4"/>
  <c r="P37" i="4" s="1"/>
  <c r="P32" i="4"/>
  <c r="N32" i="4"/>
  <c r="L32" i="4"/>
  <c r="J32" i="4"/>
  <c r="Q32" i="4" s="1"/>
  <c r="N29" i="4"/>
  <c r="L29" i="4"/>
  <c r="J29" i="4"/>
  <c r="N26" i="4"/>
  <c r="L26" i="4"/>
  <c r="J26" i="4"/>
  <c r="P23" i="4"/>
  <c r="N23" i="4"/>
  <c r="L23" i="4"/>
  <c r="J23" i="4"/>
  <c r="Q23" i="4" s="1"/>
  <c r="N20" i="4"/>
  <c r="L20" i="4"/>
  <c r="J20" i="4"/>
  <c r="P20" i="4" s="1"/>
  <c r="Q20" i="4" s="1"/>
  <c r="Q17" i="4"/>
  <c r="P17" i="4"/>
  <c r="N17" i="4"/>
  <c r="L17" i="4"/>
  <c r="J17" i="4"/>
  <c r="N14" i="4"/>
  <c r="N13" i="4" s="1"/>
  <c r="L14" i="4"/>
  <c r="L13" i="4" s="1"/>
  <c r="D9" i="3" s="1"/>
  <c r="J14" i="4"/>
  <c r="P14" i="4" s="1"/>
  <c r="N9" i="4"/>
  <c r="N8" i="4" s="1"/>
  <c r="L9" i="4"/>
  <c r="J9" i="4"/>
  <c r="J8" i="4" s="1"/>
  <c r="C8" i="3" s="1"/>
  <c r="L8" i="4"/>
  <c r="D34" i="3"/>
  <c r="C34" i="3"/>
  <c r="D32" i="3"/>
  <c r="D29" i="3"/>
  <c r="C28" i="3"/>
  <c r="D26" i="3"/>
  <c r="C26" i="3"/>
  <c r="E25" i="3"/>
  <c r="C25" i="3"/>
  <c r="C23" i="3"/>
  <c r="C21" i="3"/>
  <c r="D19" i="3"/>
  <c r="D14" i="3"/>
  <c r="C14" i="3"/>
  <c r="D13" i="3"/>
  <c r="D12" i="3"/>
  <c r="D8" i="3"/>
  <c r="F28" i="1"/>
  <c r="F27" i="1"/>
  <c r="L11" i="1"/>
  <c r="L10" i="1"/>
  <c r="L9" i="1"/>
  <c r="L8" i="1"/>
  <c r="A3" i="1" a="1"/>
  <c r="A3" i="1" s="1"/>
  <c r="J314" i="4" l="1"/>
  <c r="C30" i="3" s="1"/>
  <c r="P314" i="4"/>
  <c r="E30" i="3" s="1"/>
  <c r="Q314" i="4"/>
  <c r="F30" i="3" s="1"/>
  <c r="P9" i="4"/>
  <c r="P8" i="4" s="1"/>
  <c r="A6" i="1"/>
  <c r="C36" i="3"/>
  <c r="Q9" i="4"/>
  <c r="Q8" i="4" s="1"/>
  <c r="F8" i="3" s="1"/>
  <c r="Q140" i="4"/>
  <c r="L7" i="4"/>
  <c r="L105" i="4"/>
  <c r="D17" i="3" s="1"/>
  <c r="D18" i="3"/>
  <c r="P296" i="4"/>
  <c r="E28" i="3" s="1"/>
  <c r="Q300" i="4"/>
  <c r="Q296" i="4" s="1"/>
  <c r="F28" i="3" s="1"/>
  <c r="P324" i="4"/>
  <c r="Q325" i="4"/>
  <c r="Q324" i="4" s="1"/>
  <c r="L323" i="4"/>
  <c r="D31" i="3" s="1"/>
  <c r="D33" i="3"/>
  <c r="N105" i="4"/>
  <c r="Q217" i="4"/>
  <c r="F21" i="3" s="1"/>
  <c r="Q312" i="4"/>
  <c r="N7" i="4"/>
  <c r="P73" i="4"/>
  <c r="E15" i="3" s="1"/>
  <c r="Q74" i="4"/>
  <c r="Q73" i="4" s="1"/>
  <c r="F15" i="3" s="1"/>
  <c r="P304" i="4"/>
  <c r="E29" i="3" s="1"/>
  <c r="Q305" i="4"/>
  <c r="Q14" i="4"/>
  <c r="P217" i="4"/>
  <c r="E21" i="3" s="1"/>
  <c r="Q291" i="4"/>
  <c r="A4" i="1" a="1"/>
  <c r="A4" i="1" s="1"/>
  <c r="A8" i="1" s="1"/>
  <c r="A7" i="1"/>
  <c r="E8" i="3"/>
  <c r="P58" i="4"/>
  <c r="E12" i="3" s="1"/>
  <c r="Q59" i="4"/>
  <c r="Q58" i="4" s="1"/>
  <c r="F12" i="3" s="1"/>
  <c r="Q85" i="4"/>
  <c r="P36" i="4"/>
  <c r="E10" i="3" s="1"/>
  <c r="Q37" i="4"/>
  <c r="Q36" i="4" s="1"/>
  <c r="F10" i="3" s="1"/>
  <c r="Q79" i="4"/>
  <c r="Q213" i="4"/>
  <c r="J259" i="4"/>
  <c r="C27" i="3" s="1"/>
  <c r="J13" i="4"/>
  <c r="C9" i="3" s="1"/>
  <c r="J36" i="4"/>
  <c r="C10" i="3" s="1"/>
  <c r="J73" i="4"/>
  <c r="C15" i="3" s="1"/>
  <c r="P29" i="4"/>
  <c r="J44" i="4"/>
  <c r="C11" i="3" s="1"/>
  <c r="P45" i="4"/>
  <c r="P44" i="4" s="1"/>
  <c r="E11" i="3" s="1"/>
  <c r="P88" i="4"/>
  <c r="P78" i="4" s="1"/>
  <c r="E16" i="3" s="1"/>
  <c r="J106" i="4"/>
  <c r="P107" i="4"/>
  <c r="P106" i="4" s="1"/>
  <c r="P143" i="4"/>
  <c r="Q143" i="4" s="1"/>
  <c r="P177" i="4"/>
  <c r="Q177" i="4" s="1"/>
  <c r="P232" i="4"/>
  <c r="Q232" i="4" s="1"/>
  <c r="J250" i="4"/>
  <c r="C24" i="3" s="1"/>
  <c r="P251" i="4"/>
  <c r="P250" i="4" s="1"/>
  <c r="E24" i="3" s="1"/>
  <c r="P266" i="4"/>
  <c r="Q266" i="4" s="1"/>
  <c r="P294" i="4"/>
  <c r="Q294" i="4" s="1"/>
  <c r="J328" i="4"/>
  <c r="C33" i="3" s="1"/>
  <c r="P329" i="4"/>
  <c r="P328" i="4" s="1"/>
  <c r="E33" i="3" s="1"/>
  <c r="Q29" i="4"/>
  <c r="J58" i="4"/>
  <c r="C12" i="3" s="1"/>
  <c r="J78" i="4"/>
  <c r="C16" i="3" s="1"/>
  <c r="P128" i="4"/>
  <c r="Q128" i="4" s="1"/>
  <c r="Q124" i="4" s="1"/>
  <c r="F19" i="3" s="1"/>
  <c r="J304" i="4"/>
  <c r="C29" i="3" s="1"/>
  <c r="J324" i="4"/>
  <c r="P331" i="4"/>
  <c r="Q331" i="4" s="1"/>
  <c r="P26" i="4"/>
  <c r="P13" i="4" s="1"/>
  <c r="J63" i="4"/>
  <c r="C13" i="3" s="1"/>
  <c r="P64" i="4"/>
  <c r="P63" i="4" s="1"/>
  <c r="E13" i="3" s="1"/>
  <c r="P85" i="4"/>
  <c r="P140" i="4"/>
  <c r="J170" i="4"/>
  <c r="C20" i="3" s="1"/>
  <c r="P171" i="4"/>
  <c r="P213" i="4"/>
  <c r="J228" i="4"/>
  <c r="C22" i="3" s="1"/>
  <c r="P229" i="4"/>
  <c r="P228" i="4" s="1"/>
  <c r="E22" i="3" s="1"/>
  <c r="P263" i="4"/>
  <c r="Q263" i="4" s="1"/>
  <c r="Q259" i="4" s="1"/>
  <c r="F27" i="3" s="1"/>
  <c r="P291" i="4"/>
  <c r="P312" i="4"/>
  <c r="P334" i="4"/>
  <c r="P333" i="4" s="1"/>
  <c r="E34" i="3" s="1"/>
  <c r="E26" i="1"/>
  <c r="E9" i="3" l="1"/>
  <c r="P7" i="4"/>
  <c r="A5" i="1" a="1"/>
  <c r="A5" i="1" s="1"/>
  <c r="A9" i="1" s="1"/>
  <c r="Q64" i="4"/>
  <c r="Q63" i="4" s="1"/>
  <c r="F13" i="3" s="1"/>
  <c r="F32" i="3"/>
  <c r="Q323" i="4"/>
  <c r="F31" i="3" s="1"/>
  <c r="Q88" i="4"/>
  <c r="Q78" i="4"/>
  <c r="F16" i="3" s="1"/>
  <c r="Q304" i="4"/>
  <c r="F29" i="3" s="1"/>
  <c r="E32" i="3"/>
  <c r="P323" i="4"/>
  <c r="E31" i="3" s="1"/>
  <c r="D7" i="3"/>
  <c r="L6" i="4"/>
  <c r="D6" i="3" s="1"/>
  <c r="Q229" i="4"/>
  <c r="Q228" i="4" s="1"/>
  <c r="F22" i="3" s="1"/>
  <c r="Q334" i="4"/>
  <c r="Q333" i="4" s="1"/>
  <c r="F34" i="3" s="1"/>
  <c r="P124" i="4"/>
  <c r="E19" i="3" s="1"/>
  <c r="P170" i="4"/>
  <c r="E20" i="3" s="1"/>
  <c r="J105" i="4"/>
  <c r="C17" i="3" s="1"/>
  <c r="C18" i="3"/>
  <c r="Q26" i="4"/>
  <c r="E18" i="3"/>
  <c r="Q171" i="4"/>
  <c r="Q170" i="4" s="1"/>
  <c r="F20" i="3" s="1"/>
  <c r="Q107" i="4"/>
  <c r="Q106" i="4" s="1"/>
  <c r="J323" i="4"/>
  <c r="C31" i="3" s="1"/>
  <c r="C32" i="3"/>
  <c r="Q45" i="4"/>
  <c r="Q44" i="4" s="1"/>
  <c r="F11" i="3" s="1"/>
  <c r="P259" i="4"/>
  <c r="E27" i="3" s="1"/>
  <c r="Q13" i="4"/>
  <c r="N6" i="4"/>
  <c r="J7" i="4"/>
  <c r="A10" i="1"/>
  <c r="A13" i="1"/>
  <c r="A11" i="1"/>
  <c r="A14" i="1"/>
  <c r="Q251" i="4"/>
  <c r="Q250" i="4" s="1"/>
  <c r="F24" i="3" s="1"/>
  <c r="Q329" i="4"/>
  <c r="Q328" i="4" s="1"/>
  <c r="F33" i="3" s="1"/>
  <c r="C39" i="3"/>
  <c r="B39" i="3"/>
  <c r="B38" i="3"/>
  <c r="C38" i="3"/>
  <c r="C37" i="3" l="1"/>
  <c r="C40" i="3" s="1"/>
  <c r="C7" i="3"/>
  <c r="J6" i="4"/>
  <c r="C6" i="3" s="1"/>
  <c r="F18" i="3"/>
  <c r="Q105" i="4"/>
  <c r="F17" i="3" s="1"/>
  <c r="F9" i="3"/>
  <c r="Q7" i="4"/>
  <c r="P105" i="4"/>
  <c r="E17" i="3" s="1"/>
  <c r="A15" i="1"/>
  <c r="A16" i="1" s="1"/>
  <c r="A12" i="1"/>
  <c r="E7" i="3"/>
  <c r="E27" i="1"/>
  <c r="E28" i="1" l="1"/>
  <c r="Q6" i="4"/>
  <c r="F6" i="3" s="1"/>
  <c r="F7" i="3"/>
  <c r="P6" i="4"/>
  <c r="E6" i="3" s="1"/>
</calcChain>
</file>

<file path=xl/sharedStrings.xml><?xml version="1.0" encoding="utf-8"?>
<sst xmlns="http://schemas.openxmlformats.org/spreadsheetml/2006/main" count="740" uniqueCount="347">
  <si>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</si>
  <si>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</si>
  <si>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</si>
  <si>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</si>
  <si>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</si>
  <si>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</si>
  <si>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</si>
  <si>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</si>
  <si>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</si>
  <si>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</si>
  <si>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</si>
  <si>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</si>
  <si>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</si>
  <si>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</si>
  <si>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</si>
  <si>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</si>
  <si>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</si>
  <si>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</si>
  <si>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</si>
  <si>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</si>
  <si>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</si>
  <si>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Ztratné:</t>
  </si>
  <si>
    <t>ZAKÁZKA</t>
  </si>
  <si>
    <t>Set Column width to</t>
  </si>
  <si>
    <t>Číslo:</t>
  </si>
  <si>
    <t>Zakázka:</t>
  </si>
  <si>
    <t>5.ZŠ Rekonstrukce VZT tělocvičen a kuchyně, Základní škola Palachova 2189/35, Žďár nad Sázavou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</si>
  <si>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</si>
  <si>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</si>
  <si>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</si>
  <si>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</si>
  <si>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</si>
  <si>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</si>
  <si>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</si>
  <si>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</si>
  <si>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</si>
  <si>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</si>
  <si>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</si>
  <si>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</si>
  <si>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</si>
  <si>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Tělocvična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</si>
  <si>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</si>
  <si>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</si>
  <si>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</si>
  <si>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</si>
  <si>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</si>
  <si>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</si>
  <si>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01/712</t>
  </si>
  <si>
    <t>712: Povlakové krytiny</t>
  </si>
  <si>
    <t>S/SO 01/713</t>
  </si>
  <si>
    <t>713: Izolace tepelné</t>
  </si>
  <si>
    <t>S/SO 01/741</t>
  </si>
  <si>
    <t>741: Silnoproud</t>
  </si>
  <si>
    <t>S/SO 01/751</t>
  </si>
  <si>
    <t>751: Vzduchotechnika</t>
  </si>
  <si>
    <t>S/SO 01/764</t>
  </si>
  <si>
    <t>764: Konstrukce klempířské</t>
  </si>
  <si>
    <t>S/SO 01/767</t>
  </si>
  <si>
    <t>767: Konstrukce zámečnické</t>
  </si>
  <si>
    <t>S/SO 02</t>
  </si>
  <si>
    <t>SO 02: Kuchyně</t>
  </si>
  <si>
    <t>S/SO 02/003</t>
  </si>
  <si>
    <t>003: Svislé a kompletní konstrukce</t>
  </si>
  <si>
    <t>S/SO 02/006</t>
  </si>
  <si>
    <t>S/SO 02/009</t>
  </si>
  <si>
    <t>S/SO 02/099</t>
  </si>
  <si>
    <t>S/SO 02/711</t>
  </si>
  <si>
    <t>711: Izolace proti vodě, vlhkosti a plynu</t>
  </si>
  <si>
    <t>S/SO 02/721</t>
  </si>
  <si>
    <t>721: Kanalizace</t>
  </si>
  <si>
    <t>S/SO 02/731</t>
  </si>
  <si>
    <t>731: Ústřední vytápění - kotelny</t>
  </si>
  <si>
    <t>S/SO 02/741</t>
  </si>
  <si>
    <t>S/SO 02/751</t>
  </si>
  <si>
    <t>S/SO 02/763</t>
  </si>
  <si>
    <t>763: Konstrukce montované</t>
  </si>
  <si>
    <t>S/SO 02/766</t>
  </si>
  <si>
    <t>766: Konstrukce truhlářské</t>
  </si>
  <si>
    <t>S/SO 02/771</t>
  </si>
  <si>
    <t>771: Podlahy z dlaždic</t>
  </si>
  <si>
    <t>S/SO 02/784</t>
  </si>
  <si>
    <t>784: Malby a tapety</t>
  </si>
  <si>
    <t>S/VRN</t>
  </si>
  <si>
    <t>VRN: Vedlejší náklady</t>
  </si>
  <si>
    <t>S/VRN/V01</t>
  </si>
  <si>
    <t>V01: Průzkumné, geodetické a projektové práce</t>
  </si>
  <si>
    <t>S/VRN/V03</t>
  </si>
  <si>
    <t>V03: Zařízení staveniště</t>
  </si>
  <si>
    <t>S/VRN/V04</t>
  </si>
  <si>
    <t>V04: Inženýrská činnost</t>
  </si>
  <si>
    <t>5.ZŠ Rekonstrukce VZT tělocvičen a kuchyně, Základní škola Palachova 2189/35, Žďár nad Sázavou - Nabídka</t>
  </si>
  <si>
    <t xml:space="preserve"> </t>
  </si>
  <si>
    <t>Stavba</t>
  </si>
  <si>
    <t>Objekt</t>
  </si>
  <si>
    <t>Oddíl</t>
  </si>
  <si>
    <t>SP</t>
  </si>
  <si>
    <t>629995101</t>
  </si>
  <si>
    <t>Očištění vnějších ploch tlakovou vodou</t>
  </si>
  <si>
    <t>m2</t>
  </si>
  <si>
    <t>51</t>
  </si>
  <si>
    <t>971033451</t>
  </si>
  <si>
    <t>Vybourání otvorů ve zdivu cihelném pl do 0,25 m2 na MVC nebo MV tl do 450 mm</t>
  </si>
  <si>
    <t>kus</t>
  </si>
  <si>
    <t>4</t>
  </si>
  <si>
    <t>946111115</t>
  </si>
  <si>
    <t>Montáž pojízdných věží trubkových/dílcových š od 0,6 do 0,9 m dl do 3,2 m v přes 4,5 do 5,5 m</t>
  </si>
  <si>
    <t>1</t>
  </si>
  <si>
    <t>946111215</t>
  </si>
  <si>
    <t>Příplatek k pojízdným věžím š od 0,6 do 0,9 m dl do 3,2 m v přes 4,5 do 5,5 m za každý den použití</t>
  </si>
  <si>
    <t>5</t>
  </si>
  <si>
    <t>946111815</t>
  </si>
  <si>
    <t>Demontáž pojízdných věží trubkových/dílcových š od 0,6 do 0,9 m dl do 3,2 m v přes 4,5 do 5,5 m</t>
  </si>
  <si>
    <t>X514</t>
  </si>
  <si>
    <t>Demontáž ventilátorů včetně likvidace</t>
  </si>
  <si>
    <t>H</t>
  </si>
  <si>
    <t>X5115</t>
  </si>
  <si>
    <t>D+M Ochranné mřížky na světla 650/650/100 mm, kotvená do zdi</t>
  </si>
  <si>
    <t>2</t>
  </si>
  <si>
    <t>X5116</t>
  </si>
  <si>
    <t>Zapravení prostupů po montáži VZT-utěsnění, zapěnění, doplnění vnitřní a vnější omítky, výmalba a doplnění zateplení</t>
  </si>
  <si>
    <t>997013112</t>
  </si>
  <si>
    <t>Vnitrostaveništní doprava suti a vybouraných hmot pro budovy v přes 6 do 9 m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</si>
  <si>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</si>
  <si>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</si>
  <si>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</si>
  <si>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</si>
  <si>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</si>
  <si>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</si>
  <si>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</si>
  <si>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0,828</t>
  </si>
  <si>
    <t>712363005</t>
  </si>
  <si>
    <t>Provedení povlakové krytiny střech do 10° navařením fólie PVC na oplechování v plné ploše</t>
  </si>
  <si>
    <t>0,7*0,7*4</t>
  </si>
  <si>
    <t>SUB</t>
  </si>
  <si>
    <t>X511</t>
  </si>
  <si>
    <t>Střešní fólie z měkčeného PVC</t>
  </si>
  <si>
    <t>712361703</t>
  </si>
  <si>
    <t>Provedení povlakové krytiny střech do 10° fólií přilepenou v plné ploše</t>
  </si>
  <si>
    <t>998712102</t>
  </si>
  <si>
    <t>Přesun hmot tonážní pro krytiny povlakové v objektech v přes 6 do 12 m</t>
  </si>
  <si>
    <t>X513</t>
  </si>
  <si>
    <t>Ucpání prostupu v krycí desce cca 100 mm EPS</t>
  </si>
  <si>
    <t>X516</t>
  </si>
  <si>
    <t>Elektroinstalace-samostatný rozpočet</t>
  </si>
  <si>
    <t>soubor</t>
  </si>
  <si>
    <t>X515</t>
  </si>
  <si>
    <t>Vzduchotechnika-samostatný rozpočet</t>
  </si>
  <si>
    <t>X512</t>
  </si>
  <si>
    <t>Krycí plech z ocelového zinkovaného plechu jednostranně nánosovaného PVC - 500/500mm,  
kotvený do krycí desky</t>
  </si>
  <si>
    <t>X517</t>
  </si>
  <si>
    <t>Montáž konstrukce pod VZT jednotku</t>
  </si>
  <si>
    <t>X518</t>
  </si>
  <si>
    <t>Konstrukce pod VZT jednotku</t>
  </si>
  <si>
    <t>X519</t>
  </si>
  <si>
    <t>Montáž konzole VZT potrubí - část nad okny</t>
  </si>
  <si>
    <t>24</t>
  </si>
  <si>
    <t>MP</t>
  </si>
  <si>
    <t>X5110</t>
  </si>
  <si>
    <t>Konzole VZT potrubí - část nad okny</t>
  </si>
  <si>
    <t>X5111</t>
  </si>
  <si>
    <t>Montáž konzole VZT potrubí - osa</t>
  </si>
  <si>
    <t>18</t>
  </si>
  <si>
    <t>X5112</t>
  </si>
  <si>
    <t>Konzole VZT potrubí - osa 4</t>
  </si>
  <si>
    <t>X5113</t>
  </si>
  <si>
    <t>Montáž konstrukce pod VZT potrubí</t>
  </si>
  <si>
    <t>12</t>
  </si>
  <si>
    <t>X5114</t>
  </si>
  <si>
    <t>Konstrukce pod VZT potrubí</t>
  </si>
  <si>
    <t>998767102</t>
  </si>
  <si>
    <t>Přesun hmot tonážní pro zámečnické konstrukce v objektech v přes 6 do 12 m</t>
  </si>
  <si>
    <t>340236212</t>
  </si>
  <si>
    <t>Zazdívka otvorů v příčkách nebo stěnách pl přes 0,0225 do 0,09 m2 cihlami plnými tl přes 100 mm</t>
  </si>
  <si>
    <t>340237212</t>
  </si>
  <si>
    <t>Zazdívka otvorů v příčkách nebo stěnách pl přes 0,09 do 0,25 m2 cihlami plnými tl přes 100 mm</t>
  </si>
  <si>
    <t>3</t>
  </si>
  <si>
    <t>340271041</t>
  </si>
  <si>
    <t>Zazdívka otvorů v příčkách nebo stěnách pl přes 0,25 do 1 m2 tvárnicemi pórobetonovými tl 150 mm</t>
  </si>
  <si>
    <t>0,7*0,4*2</t>
  </si>
  <si>
    <t>612325221</t>
  </si>
  <si>
    <t>Vápenocementová štuková omítka malých ploch do 0,09 m2 na stěnách</t>
  </si>
  <si>
    <t>612325222</t>
  </si>
  <si>
    <t>Vápenocementová štuková omítka malých ploch přes 0,09 do 0,25 m2 na stěnách</t>
  </si>
  <si>
    <t>6</t>
  </si>
  <si>
    <t>612325223</t>
  </si>
  <si>
    <t>Vápenocementová štuková omítka malých ploch přes 0,25 do 1 m2 na stěnách</t>
  </si>
  <si>
    <t>4+4</t>
  </si>
  <si>
    <t>612325201</t>
  </si>
  <si>
    <t>Vápenocementová hrubá omítka malých ploch do 0,09 m2 na stěnách</t>
  </si>
  <si>
    <t>612325202</t>
  </si>
  <si>
    <t>Vápenocementová hrubá omítka malých ploch přes 0,09 do 0,25 m2 na stěnách</t>
  </si>
  <si>
    <t>612325203</t>
  </si>
  <si>
    <t>Vápenocementová hrubá omítka malých ploch přes 0,25 do 1 m2 na stěnách</t>
  </si>
  <si>
    <t>619995001</t>
  </si>
  <si>
    <t>Začištění omítek kolem oken, dveří, podlah nebo obkladů</t>
  </si>
  <si>
    <t>m</t>
  </si>
  <si>
    <t>2,4+2,1*2</t>
  </si>
  <si>
    <t>622143004</t>
  </si>
  <si>
    <t>Montáž omítkových samolepících začišťovacích profilů pro spojení s okenním rámem</t>
  </si>
  <si>
    <t>6,6</t>
  </si>
  <si>
    <t>28342200</t>
  </si>
  <si>
    <t>profil začišťovací PVC 6mm</t>
  </si>
  <si>
    <t>631311124</t>
  </si>
  <si>
    <t>Mazanina tl přes 80 do 120 mm z betonu prostého bez zvýšených nároků na prostředí tř. C 16/20</t>
  </si>
  <si>
    <t>m3</t>
  </si>
  <si>
    <t>0,1*(0,8*0,63+0,7*0,45)</t>
  </si>
  <si>
    <t>0,05*(0,8*0,63+0,7*0,45)</t>
  </si>
  <si>
    <t>971038531</t>
  </si>
  <si>
    <t>Vybourání otvorů ve zdivu z dutých tvárnic nebo příčkovek pl do 1 m2 tl do 150 mm</t>
  </si>
  <si>
    <t>P08; 0,7*0,6</t>
  </si>
  <si>
    <t>P07; 0,6*0,5</t>
  </si>
  <si>
    <t>P09; 2*0,75*0,55</t>
  </si>
  <si>
    <t>P10; 2*1,25*0,55</t>
  </si>
  <si>
    <t>971038431</t>
  </si>
  <si>
    <t>Vybourání otvorů ve zdivu z dutých tvárnic nebo příčkovek pl do 0,25 m2 tl do 150 mm</t>
  </si>
  <si>
    <t>P01; 1</t>
  </si>
  <si>
    <t>P02a; 1</t>
  </si>
  <si>
    <t>P02b; 1</t>
  </si>
  <si>
    <t>P03; 1</t>
  </si>
  <si>
    <t>P04; 1</t>
  </si>
  <si>
    <t>P05; 4-2</t>
  </si>
  <si>
    <t>P06; 3</t>
  </si>
  <si>
    <t>P16; 2</t>
  </si>
  <si>
    <t>P17; 1</t>
  </si>
  <si>
    <t>971038331</t>
  </si>
  <si>
    <t>Vybourání otvorů ve zdivu z dutých tvárnic nebo příčkovek pl do 0,09 m2 tl do 150 mm</t>
  </si>
  <si>
    <t>P13a; 2</t>
  </si>
  <si>
    <t>P13b; 1</t>
  </si>
  <si>
    <t>P14; 1</t>
  </si>
  <si>
    <t>P15a; 2</t>
  </si>
  <si>
    <t>P15b; 1</t>
  </si>
  <si>
    <t>971038231</t>
  </si>
  <si>
    <t>Vybourání otvorů ve zdivu z dutých tvárnic nebo příčkovek pl do 0,0225 m2 tl do 150 mm</t>
  </si>
  <si>
    <t>P11a; 3-2</t>
  </si>
  <si>
    <t>P11b; 1</t>
  </si>
  <si>
    <t>P12; 2-1</t>
  </si>
  <si>
    <t>968082018</t>
  </si>
  <si>
    <t>Vybourání plastových rámů oken včetně křídel plochy přes 4 m2</t>
  </si>
  <si>
    <t>2,4*2,1</t>
  </si>
  <si>
    <t>X238</t>
  </si>
  <si>
    <t>Úprava velikosti prostupu, 1050x550mm</t>
  </si>
  <si>
    <t>X239</t>
  </si>
  <si>
    <t>Úprava velikosti prostupu 1200x550mm</t>
  </si>
  <si>
    <t>971038251</t>
  </si>
  <si>
    <t>Vybourání otvorů ve zdivu z dutých tvárnic nebo příčkovek pl do 0,0225 m2 tl do 450 mm</t>
  </si>
  <si>
    <t>P12; 1</t>
  </si>
  <si>
    <t>P11a; 2</t>
  </si>
  <si>
    <t>971038451</t>
  </si>
  <si>
    <t>Vybourání otvorů ve zdivu z dutých tvárnic nebo příčkovek pl do 0,25 m2 tl do 450 mm</t>
  </si>
  <si>
    <t>P05; 2</t>
  </si>
  <si>
    <t>998011001</t>
  </si>
  <si>
    <t>Přesun hmot pro budovy zděné v do 6 m</t>
  </si>
  <si>
    <t>997013111</t>
  </si>
  <si>
    <t>Vnitrostaveništní doprava suti a vybouraných hmot pro budovy v do 6 m s použitím mechanizace</t>
  </si>
  <si>
    <t>2Km celkem; 2,028</t>
  </si>
  <si>
    <t>997013603</t>
  </si>
  <si>
    <t>Poplatek za uložení na skládce (skládkovné) stavebního odpadu cihelného kód odpadu 17 01 02</t>
  </si>
  <si>
    <t>2,028</t>
  </si>
  <si>
    <t>711141559</t>
  </si>
  <si>
    <t>Provedení izolace proti zemní vlhkosti pásy přitavením vodorovné NAIP</t>
  </si>
  <si>
    <t>Dvě vrstvy; 2*(0,7*0,45+0,63*0,8)</t>
  </si>
  <si>
    <t>711199097</t>
  </si>
  <si>
    <t>Příplatek k izolacím proti zemní vlhkosti za plochu do 10 m2 pásy přitavením NAIP nebo termoplasty</t>
  </si>
  <si>
    <t>Dvě vrstvy; 1,638</t>
  </si>
  <si>
    <t>X233</t>
  </si>
  <si>
    <t>Hydroizolační pás pro izolaci proti zemní vlhkosti</t>
  </si>
  <si>
    <t>711111001</t>
  </si>
  <si>
    <t>Provedení izolace proti zemní vlhkosti vodorovné za studena nátěrem penetračním</t>
  </si>
  <si>
    <t>0,45*0,7+0,8*0,63</t>
  </si>
  <si>
    <t>11163153</t>
  </si>
  <si>
    <t>emulze asfaltová penetrační</t>
  </si>
  <si>
    <t>litr</t>
  </si>
  <si>
    <t>Spotřeba 0,3l/m2; 0,3*0,819</t>
  </si>
  <si>
    <t>998711101</t>
  </si>
  <si>
    <t>Přesun hmot tonážní pro izolace proti vodě, vlhkosti a plynům v objektech v do 6 m</t>
  </si>
  <si>
    <t>X2310</t>
  </si>
  <si>
    <t>ZTI, samostatný rozpočet</t>
  </si>
  <si>
    <t>X235</t>
  </si>
  <si>
    <t>Vytápění, samostatný rozpočet</t>
  </si>
  <si>
    <t>X236</t>
  </si>
  <si>
    <t>X237</t>
  </si>
  <si>
    <t>763431871</t>
  </si>
  <si>
    <t>Demontáž vyjímatelných panelů minerálního podhledu připevněných na zavěšeném roštu</t>
  </si>
  <si>
    <t>Demontáž pouze panelů; 398,5-200</t>
  </si>
  <si>
    <t>763431701</t>
  </si>
  <si>
    <t>Montáž vyjímatelných panelů minerálního podhledu na zavěšený rošt</t>
  </si>
  <si>
    <t>398,5</t>
  </si>
  <si>
    <t>59036512</t>
  </si>
  <si>
    <t>deska podhledová minerální rovná 600x600mm</t>
  </si>
  <si>
    <t>28Ks; 28*0,6*0,6</t>
  </si>
  <si>
    <t>763111313</t>
  </si>
  <si>
    <t>SDK příčka tl 75 mm profil CW+UW desky 1xA 12,5 bez izolace do EI 30</t>
  </si>
  <si>
    <t>SDK příčka kotvená do stropu</t>
  </si>
  <si>
    <t>0,95*11,699</t>
  </si>
  <si>
    <t>0,95*3,036</t>
  </si>
  <si>
    <t>763111717</t>
  </si>
  <si>
    <t>SDK příčka základní penetrační nátěr (oboustranně)</t>
  </si>
  <si>
    <t>27,996</t>
  </si>
  <si>
    <t>763111811</t>
  </si>
  <si>
    <t>Demontáž SDK příčky s jednoduchou ocelovou nosnou konstrukcí opláštění jednoduché</t>
  </si>
  <si>
    <t>11,699*0,95</t>
  </si>
  <si>
    <t>763431801</t>
  </si>
  <si>
    <t>Demontáž minerálního podhledu zavěšeného na viditelném roštu</t>
  </si>
  <si>
    <t>Demontáž desek včetně roštu; 200</t>
  </si>
  <si>
    <t>X2311</t>
  </si>
  <si>
    <t xml:space="preserve">Montáž roštu pro podhled, s použitím původního roštu </t>
  </si>
  <si>
    <t>Opětovně montovaný rošt; 200</t>
  </si>
  <si>
    <t>763122401</t>
  </si>
  <si>
    <t>SDK stěna šachtová profil CW+UW 50 desky 1xDF 15 bez izolace</t>
  </si>
  <si>
    <t>Obklad stávajícího VZT;  17</t>
  </si>
  <si>
    <t>763121714</t>
  </si>
  <si>
    <t>SDK stěna předsazená základní penetrační nátěr</t>
  </si>
  <si>
    <t>17</t>
  </si>
  <si>
    <t>998763301</t>
  </si>
  <si>
    <t>Přesun hmot tonážní pro sádrokartonové konstrukce v objektech v do 6 m</t>
  </si>
  <si>
    <t>X231</t>
  </si>
  <si>
    <t>D+M okna, 2100x2400, izolační trojsklo, vrchní část s polykarbonátem s otvory pro VZT</t>
  </si>
  <si>
    <t>X232</t>
  </si>
  <si>
    <t>D+M výměna nadsvětlíku za polykarbonát s otvorem pro VZT</t>
  </si>
  <si>
    <t>771574111</t>
  </si>
  <si>
    <t>Montáž podlah keramických hladkých lepených flexibilním lepidlem do 9 ks/m2</t>
  </si>
  <si>
    <t>Doplnění původní dlažby; 0,8*0,63+0,43*0,7</t>
  </si>
  <si>
    <t>X234</t>
  </si>
  <si>
    <t>Keramická dlažba</t>
  </si>
  <si>
    <t>0,805</t>
  </si>
  <si>
    <t>998771101</t>
  </si>
  <si>
    <t>Přesun hmot tonážní pro podlahy z dlaždic v objektech v do 6 m</t>
  </si>
  <si>
    <t>784211111</t>
  </si>
  <si>
    <t>Dvojnásobné bílé malby ze směsí za mokra velmi dobře oděruvzdorných v místnostech v do 3,80 m</t>
  </si>
  <si>
    <t>Předpokládaná plocha; 200</t>
  </si>
  <si>
    <t>784181101</t>
  </si>
  <si>
    <t>Základní akrylátová jednonásobná bezbarvá penetrace podkladu v místnostech v do 3,80 m</t>
  </si>
  <si>
    <t>200</t>
  </si>
  <si>
    <t>Odečet SDK; -27,996*2</t>
  </si>
  <si>
    <t>ON</t>
  </si>
  <si>
    <t>013254000</t>
  </si>
  <si>
    <t>Dokumentace skutečného provedení stavby</t>
  </si>
  <si>
    <t>013294000</t>
  </si>
  <si>
    <t>Výrobní dokumentace</t>
  </si>
  <si>
    <t>030001000</t>
  </si>
  <si>
    <t>Zařízení staveniště-zřízení</t>
  </si>
  <si>
    <t>039103000</t>
  </si>
  <si>
    <t>Rozebrání, bourání a odvoz zařízení staveniště</t>
  </si>
  <si>
    <t>032903000</t>
  </si>
  <si>
    <t>Náklady na provoz a údržbu vybavení staveniště</t>
  </si>
  <si>
    <t>045002000</t>
  </si>
  <si>
    <t>Kompletační a koordinační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</si>
</sst>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13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6" fillId="0" borderId="1" xfId="0" applyNumberFormat="1" applyFont="1" applyBorder="1"/>
    <xf numFmtId="165" fontId="5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10" fillId="0" borderId="0" xfId="0" applyNumberFormat="1" applyFont="1"/>
    <xf numFmtId="165" fontId="14" fillId="0" borderId="3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abSelected="1" topLeftCell="B1" zoomScaleNormal="100" workbookViewId="0">
      <selection activeCell="E9" sqref="E9:H9"/>
    </sheetView>
  </sheetViews>
  <sheetFormatPr defaultColWidth="9.1796875" defaultRowHeight="8" x14ac:dyDescent="0.2"/>
  <cols>
    <col min="1" max="1" width="9.1796875" style="2" hidden="1" customWidth="1"/>
    <col min="2" max="2" width="4.7265625" style="2" customWidth="1"/>
    <col min="3" max="8" width="14.7265625" style="2" customWidth="1"/>
    <col min="9" max="9" width="9.1796875" style="2" customWidth="1"/>
    <col min="10" max="11" width="9.1796875" style="2"/>
    <col min="12" max="12" width="56" style="2" hidden="1" customWidth="1"/>
    <col min="13" max="16384" width="9.1796875" style="2"/>
  </cols>
  <sheetData>
    <row r="1" spans="1:12" ht="10" x14ac:dyDescent="0.2">
      <c r="A1" s="8"/>
      <c r="B1" s="8"/>
      <c r="C1" s="16"/>
    </row>
    <row r="2" spans="1:12" ht="10" x14ac:dyDescent="0.2">
      <c r="A2" s="12">
        <v>0</v>
      </c>
      <c r="C2" s="16"/>
    </row>
    <row r="3" spans="1:12" ht="11.25" customHeight="1" x14ac:dyDescent="0.2">
      <c r="A3" s="12">
        <f t="array" ref="A3">INDEX(VAT_RATES,MATCH(0,COUNTIF($A$1:A2,VAT_RATES),0))</f>
        <v>21</v>
      </c>
      <c r="C3" s="16"/>
      <c r="D3" s="139" t="s">
        <v>32</v>
      </c>
      <c r="E3" s="140"/>
      <c r="F3" s="140"/>
      <c r="G3" s="140"/>
    </row>
    <row r="4" spans="1:12" ht="11.25" customHeight="1" x14ac:dyDescent="0.2">
      <c r="A4" s="12" t="e">
        <f t="array" ref="A4">INDEX(VAT_RATES,MATCH(0,COUNTIF($A$1:A3,VAT_RATES),0))</f>
        <v>#N/A</v>
      </c>
      <c r="C4" s="17"/>
      <c r="D4" s="140"/>
      <c r="E4" s="140"/>
      <c r="F4" s="140"/>
      <c r="G4" s="140"/>
    </row>
    <row r="5" spans="1:12" ht="12.5" x14ac:dyDescent="0.25">
      <c r="A5" s="12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2">
      <c r="A6" s="12">
        <f>SUMIF(GROUP_ID,"",ITEM_PRICES)</f>
        <v>0</v>
      </c>
      <c r="C6" s="21"/>
      <c r="D6" s="21"/>
      <c r="E6" s="21"/>
      <c r="F6" s="21"/>
      <c r="G6" s="21"/>
      <c r="H6" s="21"/>
      <c r="K6" s="6"/>
      <c r="L6" s="6"/>
    </row>
    <row r="7" spans="1:12" s="14" customFormat="1" ht="15.25" customHeight="1" x14ac:dyDescent="0.35">
      <c r="A7" s="14">
        <f>IF(ISNUMBER($A$3),SUMIF(VAT_RATES,$A$3,ITEM_PRICES),0)</f>
        <v>0</v>
      </c>
      <c r="C7" s="22"/>
      <c r="D7" s="23"/>
      <c r="E7" s="145" t="s">
        <v>22</v>
      </c>
      <c r="F7" s="145"/>
      <c r="G7" s="23"/>
      <c r="H7" s="23"/>
      <c r="I7" s="15"/>
      <c r="J7" s="24"/>
      <c r="K7" s="24"/>
      <c r="L7" s="25" t="s">
        <v>23</v>
      </c>
    </row>
    <row r="8" spans="1:12" x14ac:dyDescent="0.2">
      <c r="A8" s="12">
        <f>IF(ISNUMBER($A$4),SUMIF(VAT_RATES,$A$4,ITEM_PRICES),0)</f>
        <v>0</v>
      </c>
      <c r="C8" s="21"/>
      <c r="D8" s="21"/>
      <c r="E8" s="21"/>
      <c r="F8" s="21"/>
      <c r="G8" s="21"/>
      <c r="H8" s="21"/>
      <c r="K8" s="6"/>
      <c r="L8" s="26">
        <f ca="1">CELL("width",E8)+CELL("width",F8)+CELL("width",G8)+CELL("width",H8)</f>
        <v>56</v>
      </c>
    </row>
    <row r="9" spans="1:12" customFormat="1" ht="13" x14ac:dyDescent="0.25">
      <c r="A9">
        <f>IF(ISNUMBER($A$5),SUMIF(VAT_RATES,$A$5,ITEM_PRICES),0)</f>
        <v>0</v>
      </c>
      <c r="C9" s="1"/>
      <c r="D9" s="27" t="s">
        <v>24</v>
      </c>
      <c r="E9" s="146"/>
      <c r="F9" s="147"/>
      <c r="G9" s="147"/>
      <c r="H9" s="147"/>
      <c r="J9" s="29"/>
      <c r="K9" s="29"/>
      <c r="L9" s="28">
        <f>E9</f>
        <v>0</v>
      </c>
    </row>
    <row r="10" spans="1:12" customFormat="1" ht="25" x14ac:dyDescent="0.25">
      <c r="A10" t="str">
        <f>IF($A7=0,"","DPH " &amp; $A3 &amp; " % ze základny: " &amp; TEXT($A7,"# ##0"))</f>
        <v/>
      </c>
      <c r="C10" s="1"/>
      <c r="D10" s="27" t="s">
        <v>25</v>
      </c>
      <c r="E10" s="147" t="s">
        <v>26</v>
      </c>
      <c r="F10" s="147"/>
      <c r="G10" s="147"/>
      <c r="H10" s="147"/>
      <c r="J10" s="29"/>
      <c r="K10" s="29"/>
      <c r="L10" s="28" t="str">
        <f>E10</f>
        <v>5.ZŠ Rekonstrukce VZT tělocvičen a kuchyně, Základní škola Palachova 2189/35, Žďár nad Sázavou</v>
      </c>
    </row>
    <row r="11" spans="1:12" customFormat="1" ht="13" x14ac:dyDescent="0.25">
      <c r="A11" t="str">
        <f>IF($A8=0,"","DPH " &amp; $A4 &amp; " % ze základny: " &amp; TEXT($A8,"# ##0"))</f>
        <v/>
      </c>
      <c r="C11" s="1"/>
      <c r="D11" s="27" t="s">
        <v>27</v>
      </c>
      <c r="E11" s="146"/>
      <c r="F11" s="147"/>
      <c r="G11" s="147"/>
      <c r="H11" s="147"/>
      <c r="J11" s="29"/>
      <c r="K11" s="29"/>
      <c r="L11" s="28">
        <f>E11</f>
        <v>0</v>
      </c>
    </row>
    <row r="12" spans="1:12" x14ac:dyDescent="0.2">
      <c r="A12" s="12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6"/>
      <c r="K12" s="6"/>
    </row>
    <row r="13" spans="1:12" x14ac:dyDescent="0.2">
      <c r="A13" s="12" t="str">
        <f>IF($A7=0,"",$A7*$A3/100)</f>
        <v/>
      </c>
      <c r="C13" s="21"/>
      <c r="D13" s="21"/>
      <c r="E13" s="21"/>
      <c r="F13" s="21"/>
      <c r="G13" s="21"/>
      <c r="H13" s="21"/>
      <c r="J13" s="6"/>
      <c r="K13" s="6"/>
    </row>
    <row r="14" spans="1:12" s="15" customFormat="1" ht="15.5" x14ac:dyDescent="0.35">
      <c r="A14" s="15" t="str">
        <f>IF($A8=0,"",$A8*$A4/100)</f>
        <v/>
      </c>
      <c r="C14" s="14"/>
      <c r="D14" s="14"/>
      <c r="E14" s="143" t="s">
        <v>28</v>
      </c>
      <c r="F14" s="144"/>
      <c r="G14" s="14"/>
      <c r="H14" s="14"/>
      <c r="J14" s="24"/>
      <c r="K14" s="24"/>
    </row>
    <row r="15" spans="1:12" x14ac:dyDescent="0.2">
      <c r="A15" s="12" t="str">
        <f>IF($A9=0,"",$A9*$A5/100)</f>
        <v/>
      </c>
      <c r="C15" s="21"/>
      <c r="D15" s="21"/>
      <c r="E15" s="21"/>
      <c r="F15" s="21"/>
      <c r="G15" s="21"/>
      <c r="H15" s="21"/>
      <c r="J15" s="6"/>
      <c r="K15" s="6"/>
    </row>
    <row r="16" spans="1:12" customFormat="1" ht="13" x14ac:dyDescent="0.25">
      <c r="A16">
        <f>SUM(A13:A15)</f>
        <v>0</v>
      </c>
      <c r="C16" s="1"/>
      <c r="D16" s="27" t="s">
        <v>29</v>
      </c>
      <c r="E16" s="141" t="s">
        <v>30</v>
      </c>
      <c r="F16" s="142"/>
      <c r="G16" s="142"/>
      <c r="H16" s="142"/>
      <c r="J16" s="29"/>
      <c r="K16" s="29"/>
    </row>
    <row r="17" spans="1:12" x14ac:dyDescent="0.2">
      <c r="A17" s="6"/>
      <c r="B17" s="6"/>
      <c r="C17" s="30"/>
      <c r="D17" s="30"/>
      <c r="E17" s="30"/>
      <c r="F17" s="30"/>
      <c r="G17" s="30"/>
      <c r="H17" s="30"/>
      <c r="J17" s="6"/>
      <c r="K17" s="6"/>
    </row>
    <row r="18" spans="1:12" x14ac:dyDescent="0.2">
      <c r="C18" s="21"/>
      <c r="D18" s="21"/>
      <c r="E18" s="21"/>
      <c r="F18" s="21"/>
      <c r="G18" s="21"/>
      <c r="H18" s="21"/>
      <c r="J18" s="6"/>
      <c r="K18" s="6"/>
    </row>
    <row r="19" spans="1:12" s="15" customFormat="1" ht="15.5" x14ac:dyDescent="0.35">
      <c r="C19" s="14"/>
      <c r="D19" s="32"/>
      <c r="E19" s="143" t="s">
        <v>31</v>
      </c>
      <c r="F19" s="144"/>
      <c r="G19" s="14"/>
      <c r="H19" s="14"/>
      <c r="J19" s="24"/>
      <c r="K19" s="24"/>
    </row>
    <row r="20" spans="1:12" x14ac:dyDescent="0.2">
      <c r="C20" s="21"/>
      <c r="D20" s="21"/>
      <c r="E20" s="21"/>
      <c r="F20" s="21"/>
      <c r="G20" s="21"/>
      <c r="H20" s="21"/>
      <c r="J20" s="6"/>
      <c r="K20" s="6"/>
    </row>
    <row r="21" spans="1:12" customFormat="1" ht="13" x14ac:dyDescent="0.25">
      <c r="C21" s="1"/>
      <c r="D21" s="27" t="s">
        <v>29</v>
      </c>
      <c r="E21" s="31" t="s">
        <v>30</v>
      </c>
      <c r="F21" s="31"/>
      <c r="G21" s="31"/>
      <c r="H21" s="31"/>
      <c r="J21" s="29"/>
      <c r="K21" s="29"/>
    </row>
    <row r="22" spans="1:12" x14ac:dyDescent="0.2">
      <c r="C22" s="30"/>
      <c r="D22" s="30"/>
      <c r="E22" s="30"/>
      <c r="F22" s="30"/>
      <c r="G22" s="30"/>
      <c r="H22" s="30"/>
      <c r="J22" s="6"/>
      <c r="K22" s="6"/>
    </row>
    <row r="23" spans="1:12" x14ac:dyDescent="0.2">
      <c r="C23" s="21"/>
      <c r="D23" s="33"/>
      <c r="E23" s="21"/>
      <c r="F23" s="21"/>
      <c r="G23" s="21"/>
      <c r="H23" s="21"/>
      <c r="J23" s="6"/>
      <c r="K23" s="6"/>
    </row>
    <row r="24" spans="1:12" s="15" customFormat="1" ht="15.5" x14ac:dyDescent="0.35">
      <c r="C24" s="14"/>
      <c r="D24" s="32"/>
      <c r="E24" s="143" t="s">
        <v>32</v>
      </c>
      <c r="F24" s="144"/>
      <c r="G24" s="14"/>
      <c r="H24" s="14"/>
      <c r="J24" s="24"/>
      <c r="K24" s="24"/>
    </row>
    <row r="25" spans="1:12" x14ac:dyDescent="0.2">
      <c r="C25" s="21"/>
      <c r="D25" s="33"/>
      <c r="E25" s="21"/>
      <c r="F25" s="21"/>
      <c r="G25" s="21"/>
      <c r="H25" s="21"/>
      <c r="J25" s="6"/>
      <c r="K25" s="6"/>
    </row>
    <row r="26" spans="1:12" customFormat="1" ht="13" x14ac:dyDescent="0.3">
      <c r="C26" s="1"/>
      <c r="D26" s="27" t="s">
        <v>33</v>
      </c>
      <c r="E26" s="128">
        <f ca="1">INDIRECT("A6")</f>
        <v>0</v>
      </c>
      <c r="F26" s="5" t="s">
        <v>34</v>
      </c>
      <c r="G26" s="1"/>
      <c r="H26" s="1"/>
      <c r="I26" s="34"/>
      <c r="J26" s="29"/>
      <c r="K26" s="29"/>
      <c r="L26" s="29"/>
    </row>
    <row r="27" spans="1:12" customFormat="1" ht="13" x14ac:dyDescent="0.25">
      <c r="C27" s="1"/>
      <c r="D27" s="27" t="s">
        <v>35</v>
      </c>
      <c r="E27" s="129">
        <f ca="1">INDIRECT("A16")</f>
        <v>0</v>
      </c>
      <c r="F27" s="1" t="str">
        <f>F26</f>
        <v>Kč</v>
      </c>
      <c r="G27" s="1"/>
      <c r="H27" s="1"/>
      <c r="I27" s="34"/>
      <c r="J27" s="29"/>
      <c r="K27" s="29"/>
      <c r="L27" s="35"/>
    </row>
    <row r="28" spans="1:12" customFormat="1" ht="13" x14ac:dyDescent="0.25">
      <c r="C28" s="1"/>
      <c r="D28" s="27" t="s">
        <v>36</v>
      </c>
      <c r="E28" s="129">
        <f ca="1">E26+E27</f>
        <v>0</v>
      </c>
      <c r="F28" s="1" t="str">
        <f>F26</f>
        <v>Kč</v>
      </c>
      <c r="G28" s="1"/>
      <c r="H28" s="1"/>
      <c r="I28" s="34"/>
      <c r="J28" s="29"/>
      <c r="K28" s="29"/>
      <c r="L28" s="29"/>
    </row>
    <row r="29" spans="1:12" x14ac:dyDescent="0.2">
      <c r="C29" s="36"/>
      <c r="D29" s="36"/>
      <c r="E29" s="36"/>
      <c r="F29" s="36"/>
      <c r="G29" s="36"/>
      <c r="H29" s="36"/>
    </row>
    <row r="30" spans="1:12" x14ac:dyDescent="0.2">
      <c r="C30" s="8"/>
    </row>
    <row r="31" spans="1:12" x14ac:dyDescent="0.2">
      <c r="C31" s="8"/>
    </row>
    <row r="32" spans="1:12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</sheetData>
  <sheetProtection algorithmName="SHA-512" hashValue="lrKhEyy500Uo0cDHzQmKDE/8x0GaCH4d32VsPpjEloJHL7tDDjoc9TZ2CVzNTXUCwzSiLJxxaHrIL2KtZf/Ntg==" saltValue="saaFzMJ49zKSdrSAxL3s1Q==" spinCount="100000" sheet="1" objects="1" scenarios="1"/>
  <protectedRanges>
    <protectedRange sqref="D14:H22" name="Oblast1"/>
  </protectedRanges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42"/>
  <sheetViews>
    <sheetView topLeftCell="B1" zoomScaleNormal="100" workbookViewId="0">
      <pane ySplit="4" topLeftCell="A5" activePane="bottomLeft" state="frozen"/>
      <selection pane="bottomLeft" activeCell="B42" sqref="B42"/>
    </sheetView>
  </sheetViews>
  <sheetFormatPr defaultColWidth="9.1796875" defaultRowHeight="8" outlineLevelRow="2" x14ac:dyDescent="0.2"/>
  <cols>
    <col min="1" max="1" width="34.7265625" style="2" hidden="1" customWidth="1"/>
    <col min="2" max="2" width="80.7265625" style="2" customWidth="1"/>
    <col min="3" max="3" width="15.7265625" style="2" customWidth="1"/>
    <col min="4" max="6" width="15.7265625" style="2" hidden="1" customWidth="1"/>
    <col min="7" max="7" width="41.7265625" style="2" customWidth="1"/>
    <col min="8" max="16384" width="9.1796875" style="2"/>
  </cols>
  <sheetData>
    <row r="1" spans="1:8" ht="15.5" x14ac:dyDescent="0.2">
      <c r="B1" s="22" t="s">
        <v>90</v>
      </c>
    </row>
    <row r="2" spans="1:8" ht="15.5" x14ac:dyDescent="0.2">
      <c r="B2" s="22" t="s">
        <v>91</v>
      </c>
      <c r="C2" s="40"/>
      <c r="D2" s="43"/>
      <c r="E2" s="40"/>
      <c r="F2" s="40"/>
    </row>
    <row r="3" spans="1:8" ht="7.5" customHeight="1" x14ac:dyDescent="0.2">
      <c r="A3" s="6"/>
      <c r="B3" s="37"/>
      <c r="C3" s="40"/>
      <c r="D3" s="44"/>
      <c r="E3" s="47"/>
      <c r="F3" s="47"/>
      <c r="G3" s="9"/>
    </row>
    <row r="4" spans="1:8" ht="10.5" x14ac:dyDescent="0.25">
      <c r="A4" s="4"/>
      <c r="B4" s="48" t="s">
        <v>4</v>
      </c>
      <c r="C4" s="49" t="s">
        <v>10</v>
      </c>
      <c r="D4" s="50" t="s">
        <v>12</v>
      </c>
      <c r="E4" s="49" t="s">
        <v>3</v>
      </c>
      <c r="F4" s="49" t="s">
        <v>16</v>
      </c>
      <c r="G4" s="6"/>
      <c r="H4" s="9"/>
    </row>
    <row r="5" spans="1:8" ht="7.5" customHeight="1" x14ac:dyDescent="0.2">
      <c r="B5" s="37"/>
      <c r="C5" s="40"/>
      <c r="D5" s="43"/>
      <c r="E5" s="40"/>
      <c r="F5" s="40"/>
      <c r="G5" s="9"/>
    </row>
    <row r="6" spans="1:8" ht="11.5" x14ac:dyDescent="0.2">
      <c r="A6" s="60" t="s">
        <v>37</v>
      </c>
      <c r="B6" s="61" t="s">
        <v>38</v>
      </c>
      <c r="C6" s="130">
        <f>VLOOKUP($A6,Zakázka!$A:$Q,10,FALSE)</f>
        <v>0</v>
      </c>
      <c r="D6" s="63">
        <f>VLOOKUP($A6,Zakázka!$A:$Q,12,FALSE)</f>
        <v>3.7967151319999997</v>
      </c>
      <c r="E6" s="62">
        <f>VLOOKUP($A6,Zakázka!$A:$Q,16,FALSE)</f>
        <v>0</v>
      </c>
      <c r="F6" s="62">
        <f>VLOOKUP($A6,Zakázka!$A:$Q,17,FALSE)</f>
        <v>0</v>
      </c>
      <c r="G6" s="6"/>
      <c r="H6" s="9"/>
    </row>
    <row r="7" spans="1:8" ht="11.5" outlineLevel="1" x14ac:dyDescent="0.2">
      <c r="A7" s="64" t="s">
        <v>39</v>
      </c>
      <c r="B7" s="65" t="s">
        <v>40</v>
      </c>
      <c r="C7" s="131">
        <f>VLOOKUP($A7,Zakázka!$A:$Q,10,FALSE)</f>
        <v>0</v>
      </c>
      <c r="D7" s="67">
        <f>VLOOKUP($A7,Zakázka!$A:$Q,12,FALSE)</f>
        <v>0.85672000000000004</v>
      </c>
      <c r="E7" s="66">
        <f>VLOOKUP($A7,Zakázka!$A:$Q,16,FALSE)</f>
        <v>0</v>
      </c>
      <c r="F7" s="66">
        <f>VLOOKUP($A7,Zakázka!$A:$Q,17,FALSE)</f>
        <v>0</v>
      </c>
      <c r="G7" s="6"/>
      <c r="H7" s="9"/>
    </row>
    <row r="8" spans="1:8" ht="10.5" outlineLevel="2" x14ac:dyDescent="0.2">
      <c r="A8" s="68" t="s">
        <v>41</v>
      </c>
      <c r="B8" s="69" t="s">
        <v>42</v>
      </c>
      <c r="C8" s="132">
        <f>VLOOKUP($A8,Zakázka!$A:$Q,10,FALSE)</f>
        <v>0</v>
      </c>
      <c r="D8" s="71">
        <f>VLOOKUP($A8,Zakázka!$A:$Q,12,FALSE)</f>
        <v>0</v>
      </c>
      <c r="E8" s="70">
        <f>VLOOKUP($A8,Zakázka!$A:$Q,16,FALSE)</f>
        <v>0</v>
      </c>
      <c r="F8" s="70">
        <f>VLOOKUP($A8,Zakázka!$A:$Q,17,FALSE)</f>
        <v>0</v>
      </c>
      <c r="G8" s="6"/>
      <c r="H8" s="9"/>
    </row>
    <row r="9" spans="1:8" ht="10.5" outlineLevel="2" x14ac:dyDescent="0.2">
      <c r="A9" s="68" t="s">
        <v>43</v>
      </c>
      <c r="B9" s="69" t="s">
        <v>44</v>
      </c>
      <c r="C9" s="132">
        <f>VLOOKUP($A9,Zakázka!$A:$Q,10,FALSE)</f>
        <v>0</v>
      </c>
      <c r="D9" s="71">
        <f>VLOOKUP($A9,Zakázka!$A:$Q,12,FALSE)</f>
        <v>0</v>
      </c>
      <c r="E9" s="70">
        <f>VLOOKUP($A9,Zakázka!$A:$Q,16,FALSE)</f>
        <v>0</v>
      </c>
      <c r="F9" s="70">
        <f>VLOOKUP($A9,Zakázka!$A:$Q,17,FALSE)</f>
        <v>0</v>
      </c>
      <c r="G9" s="6"/>
      <c r="H9" s="9"/>
    </row>
    <row r="10" spans="1:8" ht="10.5" outlineLevel="2" x14ac:dyDescent="0.2">
      <c r="A10" s="68" t="s">
        <v>45</v>
      </c>
      <c r="B10" s="69" t="s">
        <v>46</v>
      </c>
      <c r="C10" s="132">
        <f>VLOOKUP($A10,Zakázka!$A:$Q,10,FALSE)</f>
        <v>0</v>
      </c>
      <c r="D10" s="71">
        <f>VLOOKUP($A10,Zakázka!$A:$Q,12,FALSE)</f>
        <v>0</v>
      </c>
      <c r="E10" s="70">
        <f>VLOOKUP($A10,Zakázka!$A:$Q,16,FALSE)</f>
        <v>0</v>
      </c>
      <c r="F10" s="70">
        <f>VLOOKUP($A10,Zakázka!$A:$Q,17,FALSE)</f>
        <v>0</v>
      </c>
      <c r="G10" s="6"/>
      <c r="H10" s="9"/>
    </row>
    <row r="11" spans="1:8" ht="10.5" outlineLevel="2" x14ac:dyDescent="0.2">
      <c r="A11" s="68" t="s">
        <v>47</v>
      </c>
      <c r="B11" s="69" t="s">
        <v>48</v>
      </c>
      <c r="C11" s="132">
        <f>VLOOKUP($A11,Zakázka!$A:$Q,10,FALSE)</f>
        <v>0</v>
      </c>
      <c r="D11" s="71">
        <f>VLOOKUP($A11,Zakázka!$A:$Q,12,FALSE)</f>
        <v>3.6720000000000003E-2</v>
      </c>
      <c r="E11" s="70">
        <f>VLOOKUP($A11,Zakázka!$A:$Q,16,FALSE)</f>
        <v>0</v>
      </c>
      <c r="F11" s="70">
        <f>VLOOKUP($A11,Zakázka!$A:$Q,17,FALSE)</f>
        <v>0</v>
      </c>
      <c r="G11" s="6"/>
      <c r="H11" s="9"/>
    </row>
    <row r="12" spans="1:8" ht="10.5" outlineLevel="2" x14ac:dyDescent="0.2">
      <c r="A12" s="68" t="s">
        <v>49</v>
      </c>
      <c r="B12" s="69" t="s">
        <v>50</v>
      </c>
      <c r="C12" s="132">
        <f>VLOOKUP($A12,Zakázka!$A:$Q,10,FALSE)</f>
        <v>0</v>
      </c>
      <c r="D12" s="71">
        <f>VLOOKUP($A12,Zakázka!$A:$Q,12,FALSE)</f>
        <v>0</v>
      </c>
      <c r="E12" s="70">
        <f>VLOOKUP($A12,Zakázka!$A:$Q,16,FALSE)</f>
        <v>0</v>
      </c>
      <c r="F12" s="70">
        <f>VLOOKUP($A12,Zakázka!$A:$Q,17,FALSE)</f>
        <v>0</v>
      </c>
      <c r="G12" s="6"/>
      <c r="H12" s="9"/>
    </row>
    <row r="13" spans="1:8" ht="10.5" outlineLevel="2" x14ac:dyDescent="0.2">
      <c r="A13" s="68" t="s">
        <v>51</v>
      </c>
      <c r="B13" s="69" t="s">
        <v>52</v>
      </c>
      <c r="C13" s="132">
        <f>VLOOKUP($A13,Zakázka!$A:$Q,10,FALSE)</f>
        <v>0</v>
      </c>
      <c r="D13" s="71">
        <f>VLOOKUP($A13,Zakázka!$A:$Q,12,FALSE)</f>
        <v>0</v>
      </c>
      <c r="E13" s="70">
        <f>VLOOKUP($A13,Zakázka!$A:$Q,16,FALSE)</f>
        <v>0</v>
      </c>
      <c r="F13" s="70">
        <f>VLOOKUP($A13,Zakázka!$A:$Q,17,FALSE)</f>
        <v>0</v>
      </c>
      <c r="G13" s="6"/>
      <c r="H13" s="9"/>
    </row>
    <row r="14" spans="1:8" ht="10.5" outlineLevel="2" x14ac:dyDescent="0.2">
      <c r="A14" s="68" t="s">
        <v>53</v>
      </c>
      <c r="B14" s="69" t="s">
        <v>54</v>
      </c>
      <c r="C14" s="132">
        <f>VLOOKUP($A14,Zakázka!$A:$Q,10,FALSE)</f>
        <v>0</v>
      </c>
      <c r="D14" s="71">
        <f>VLOOKUP($A14,Zakázka!$A:$Q,12,FALSE)</f>
        <v>0</v>
      </c>
      <c r="E14" s="70">
        <f>VLOOKUP($A14,Zakázka!$A:$Q,16,FALSE)</f>
        <v>0</v>
      </c>
      <c r="F14" s="70">
        <f>VLOOKUP($A14,Zakázka!$A:$Q,17,FALSE)</f>
        <v>0</v>
      </c>
      <c r="G14" s="6"/>
      <c r="H14" s="9"/>
    </row>
    <row r="15" spans="1:8" ht="10.5" outlineLevel="2" x14ac:dyDescent="0.2">
      <c r="A15" s="68" t="s">
        <v>55</v>
      </c>
      <c r="B15" s="69" t="s">
        <v>56</v>
      </c>
      <c r="C15" s="132">
        <f>VLOOKUP($A15,Zakázka!$A:$Q,10,FALSE)</f>
        <v>0</v>
      </c>
      <c r="D15" s="71">
        <f>VLOOKUP($A15,Zakázka!$A:$Q,12,FALSE)</f>
        <v>0</v>
      </c>
      <c r="E15" s="70">
        <f>VLOOKUP($A15,Zakázka!$A:$Q,16,FALSE)</f>
        <v>0</v>
      </c>
      <c r="F15" s="70">
        <f>VLOOKUP($A15,Zakázka!$A:$Q,17,FALSE)</f>
        <v>0</v>
      </c>
      <c r="G15" s="6"/>
      <c r="H15" s="9"/>
    </row>
    <row r="16" spans="1:8" ht="10.5" outlineLevel="2" x14ac:dyDescent="0.2">
      <c r="A16" s="68" t="s">
        <v>57</v>
      </c>
      <c r="B16" s="69" t="s">
        <v>58</v>
      </c>
      <c r="C16" s="132">
        <f>VLOOKUP($A16,Zakázka!$A:$Q,10,FALSE)</f>
        <v>0</v>
      </c>
      <c r="D16" s="71">
        <f>VLOOKUP($A16,Zakázka!$A:$Q,12,FALSE)</f>
        <v>0.82</v>
      </c>
      <c r="E16" s="70">
        <f>VLOOKUP($A16,Zakázka!$A:$Q,16,FALSE)</f>
        <v>0</v>
      </c>
      <c r="F16" s="70">
        <f>VLOOKUP($A16,Zakázka!$A:$Q,17,FALSE)</f>
        <v>0</v>
      </c>
      <c r="G16" s="6"/>
      <c r="H16" s="9"/>
    </row>
    <row r="17" spans="1:8" ht="11.5" outlineLevel="1" x14ac:dyDescent="0.2">
      <c r="A17" s="64" t="s">
        <v>59</v>
      </c>
      <c r="B17" s="65" t="s">
        <v>60</v>
      </c>
      <c r="C17" s="131">
        <f>VLOOKUP($A17,Zakázka!$A:$Q,10,FALSE)</f>
        <v>0</v>
      </c>
      <c r="D17" s="67">
        <f>VLOOKUP($A17,Zakázka!$A:$Q,12,FALSE)</f>
        <v>2.9399951319999995</v>
      </c>
      <c r="E17" s="66">
        <f>VLOOKUP($A17,Zakázka!$A:$Q,16,FALSE)</f>
        <v>0</v>
      </c>
      <c r="F17" s="66">
        <f>VLOOKUP($A17,Zakázka!$A:$Q,17,FALSE)</f>
        <v>0</v>
      </c>
      <c r="G17" s="6"/>
      <c r="H17" s="9"/>
    </row>
    <row r="18" spans="1:8" ht="10.5" outlineLevel="2" x14ac:dyDescent="0.2">
      <c r="A18" s="68" t="s">
        <v>61</v>
      </c>
      <c r="B18" s="69" t="s">
        <v>62</v>
      </c>
      <c r="C18" s="132">
        <f>VLOOKUP($A18,Zakázka!$A:$Q,10,FALSE)</f>
        <v>0</v>
      </c>
      <c r="D18" s="71">
        <f>VLOOKUP($A18,Zakázka!$A:$Q,12,FALSE)</f>
        <v>0.58359320000000003</v>
      </c>
      <c r="E18" s="70">
        <f>VLOOKUP($A18,Zakázka!$A:$Q,16,FALSE)</f>
        <v>0</v>
      </c>
      <c r="F18" s="70">
        <f>VLOOKUP($A18,Zakázka!$A:$Q,17,FALSE)</f>
        <v>0</v>
      </c>
      <c r="G18" s="6"/>
      <c r="H18" s="9"/>
    </row>
    <row r="19" spans="1:8" ht="10.5" outlineLevel="2" x14ac:dyDescent="0.2">
      <c r="A19" s="68" t="s">
        <v>63</v>
      </c>
      <c r="B19" s="69" t="s">
        <v>42</v>
      </c>
      <c r="C19" s="132">
        <f>VLOOKUP($A19,Zakázka!$A:$Q,10,FALSE)</f>
        <v>0</v>
      </c>
      <c r="D19" s="71">
        <f>VLOOKUP($A19,Zakázka!$A:$Q,12,FALSE)</f>
        <v>1.3490263069999999</v>
      </c>
      <c r="E19" s="70">
        <f>VLOOKUP($A19,Zakázka!$A:$Q,16,FALSE)</f>
        <v>0</v>
      </c>
      <c r="F19" s="70">
        <f>VLOOKUP($A19,Zakázka!$A:$Q,17,FALSE)</f>
        <v>0</v>
      </c>
      <c r="G19" s="6"/>
      <c r="H19" s="9"/>
    </row>
    <row r="20" spans="1:8" ht="10.5" outlineLevel="2" x14ac:dyDescent="0.2">
      <c r="A20" s="68" t="s">
        <v>64</v>
      </c>
      <c r="B20" s="69" t="s">
        <v>44</v>
      </c>
      <c r="C20" s="132">
        <f>VLOOKUP($A20,Zakázka!$A:$Q,10,FALSE)</f>
        <v>0</v>
      </c>
      <c r="D20" s="71">
        <f>VLOOKUP($A20,Zakázka!$A:$Q,12,FALSE)</f>
        <v>0</v>
      </c>
      <c r="E20" s="70">
        <f>VLOOKUP($A20,Zakázka!$A:$Q,16,FALSE)</f>
        <v>0</v>
      </c>
      <c r="F20" s="70">
        <f>VLOOKUP($A20,Zakázka!$A:$Q,17,FALSE)</f>
        <v>0</v>
      </c>
      <c r="G20" s="6"/>
      <c r="H20" s="9"/>
    </row>
    <row r="21" spans="1:8" ht="10.5" outlineLevel="2" x14ac:dyDescent="0.2">
      <c r="A21" s="68" t="s">
        <v>65</v>
      </c>
      <c r="B21" s="69" t="s">
        <v>46</v>
      </c>
      <c r="C21" s="132">
        <f>VLOOKUP($A21,Zakázka!$A:$Q,10,FALSE)</f>
        <v>0</v>
      </c>
      <c r="D21" s="71">
        <f>VLOOKUP($A21,Zakázka!$A:$Q,12,FALSE)</f>
        <v>0</v>
      </c>
      <c r="E21" s="70">
        <f>VLOOKUP($A21,Zakázka!$A:$Q,16,FALSE)</f>
        <v>0</v>
      </c>
      <c r="F21" s="70">
        <f>VLOOKUP($A21,Zakázka!$A:$Q,17,FALSE)</f>
        <v>0</v>
      </c>
      <c r="G21" s="6"/>
      <c r="H21" s="9"/>
    </row>
    <row r="22" spans="1:8" ht="10.5" outlineLevel="2" x14ac:dyDescent="0.2">
      <c r="A22" s="68" t="s">
        <v>66</v>
      </c>
      <c r="B22" s="69" t="s">
        <v>67</v>
      </c>
      <c r="C22" s="132">
        <f>VLOOKUP($A22,Zakázka!$A:$Q,10,FALSE)</f>
        <v>0</v>
      </c>
      <c r="D22" s="71">
        <f>VLOOKUP($A22,Zakázka!$A:$Q,12,FALSE)</f>
        <v>9.0089999999999994E-4</v>
      </c>
      <c r="E22" s="70">
        <f>VLOOKUP($A22,Zakázka!$A:$Q,16,FALSE)</f>
        <v>0</v>
      </c>
      <c r="F22" s="70">
        <f>VLOOKUP($A22,Zakázka!$A:$Q,17,FALSE)</f>
        <v>0</v>
      </c>
      <c r="G22" s="6"/>
      <c r="H22" s="9"/>
    </row>
    <row r="23" spans="1:8" ht="10.5" outlineLevel="2" x14ac:dyDescent="0.2">
      <c r="A23" s="68" t="s">
        <v>68</v>
      </c>
      <c r="B23" s="69" t="s">
        <v>69</v>
      </c>
      <c r="C23" s="132">
        <f>VLOOKUP($A23,Zakázka!$A:$Q,10,FALSE)</f>
        <v>0</v>
      </c>
      <c r="D23" s="71">
        <f>VLOOKUP($A23,Zakázka!$A:$Q,12,FALSE)</f>
        <v>0</v>
      </c>
      <c r="E23" s="70">
        <f>VLOOKUP($A23,Zakázka!$A:$Q,16,FALSE)</f>
        <v>0</v>
      </c>
      <c r="F23" s="70">
        <f>VLOOKUP($A23,Zakázka!$A:$Q,17,FALSE)</f>
        <v>0</v>
      </c>
      <c r="G23" s="6"/>
      <c r="H23" s="9"/>
    </row>
    <row r="24" spans="1:8" ht="10.5" outlineLevel="2" x14ac:dyDescent="0.2">
      <c r="A24" s="68" t="s">
        <v>70</v>
      </c>
      <c r="B24" s="69" t="s">
        <v>71</v>
      </c>
      <c r="C24" s="132">
        <f>VLOOKUP($A24,Zakázka!$A:$Q,10,FALSE)</f>
        <v>0</v>
      </c>
      <c r="D24" s="71">
        <f>VLOOKUP($A24,Zakázka!$A:$Q,12,FALSE)</f>
        <v>0</v>
      </c>
      <c r="E24" s="70">
        <f>VLOOKUP($A24,Zakázka!$A:$Q,16,FALSE)</f>
        <v>0</v>
      </c>
      <c r="F24" s="70">
        <f>VLOOKUP($A24,Zakázka!$A:$Q,17,FALSE)</f>
        <v>0</v>
      </c>
      <c r="G24" s="6"/>
      <c r="H24" s="9"/>
    </row>
    <row r="25" spans="1:8" ht="10.5" outlineLevel="2" x14ac:dyDescent="0.2">
      <c r="A25" s="68" t="s">
        <v>72</v>
      </c>
      <c r="B25" s="69" t="s">
        <v>52</v>
      </c>
      <c r="C25" s="132">
        <f>VLOOKUP($A25,Zakázka!$A:$Q,10,FALSE)</f>
        <v>0</v>
      </c>
      <c r="D25" s="71">
        <f>VLOOKUP($A25,Zakázka!$A:$Q,12,FALSE)</f>
        <v>0</v>
      </c>
      <c r="E25" s="70">
        <f>VLOOKUP($A25,Zakázka!$A:$Q,16,FALSE)</f>
        <v>0</v>
      </c>
      <c r="F25" s="70">
        <f>VLOOKUP($A25,Zakázka!$A:$Q,17,FALSE)</f>
        <v>0</v>
      </c>
      <c r="G25" s="6"/>
      <c r="H25" s="9"/>
    </row>
    <row r="26" spans="1:8" ht="10.5" outlineLevel="2" x14ac:dyDescent="0.2">
      <c r="A26" s="68" t="s">
        <v>73</v>
      </c>
      <c r="B26" s="69" t="s">
        <v>54</v>
      </c>
      <c r="C26" s="132">
        <f>VLOOKUP($A26,Zakázka!$A:$Q,10,FALSE)</f>
        <v>0</v>
      </c>
      <c r="D26" s="71">
        <f>VLOOKUP($A26,Zakázka!$A:$Q,12,FALSE)</f>
        <v>0</v>
      </c>
      <c r="E26" s="70">
        <f>VLOOKUP($A26,Zakázka!$A:$Q,16,FALSE)</f>
        <v>0</v>
      </c>
      <c r="F26" s="70">
        <f>VLOOKUP($A26,Zakázka!$A:$Q,17,FALSE)</f>
        <v>0</v>
      </c>
      <c r="G26" s="6"/>
      <c r="H26" s="9"/>
    </row>
    <row r="27" spans="1:8" ht="10.5" outlineLevel="2" x14ac:dyDescent="0.2">
      <c r="A27" s="68" t="s">
        <v>74</v>
      </c>
      <c r="B27" s="69" t="s">
        <v>75</v>
      </c>
      <c r="C27" s="132">
        <f>VLOOKUP($A27,Zakázka!$A:$Q,10,FALSE)</f>
        <v>0</v>
      </c>
      <c r="D27" s="71">
        <f>VLOOKUP($A27,Zakázka!$A:$Q,12,FALSE)</f>
        <v>0.89873062500000001</v>
      </c>
      <c r="E27" s="70">
        <f>VLOOKUP($A27,Zakázka!$A:$Q,16,FALSE)</f>
        <v>0</v>
      </c>
      <c r="F27" s="70">
        <f>VLOOKUP($A27,Zakázka!$A:$Q,17,FALSE)</f>
        <v>0</v>
      </c>
      <c r="G27" s="6"/>
      <c r="H27" s="9"/>
    </row>
    <row r="28" spans="1:8" ht="10.5" outlineLevel="2" x14ac:dyDescent="0.2">
      <c r="A28" s="68" t="s">
        <v>76</v>
      </c>
      <c r="B28" s="69" t="s">
        <v>77</v>
      </c>
      <c r="C28" s="132">
        <f>VLOOKUP($A28,Zakázka!$A:$Q,10,FALSE)</f>
        <v>0</v>
      </c>
      <c r="D28" s="71">
        <f>VLOOKUP($A28,Zakázka!$A:$Q,12,FALSE)</f>
        <v>0</v>
      </c>
      <c r="E28" s="70">
        <f>VLOOKUP($A28,Zakázka!$A:$Q,16,FALSE)</f>
        <v>0</v>
      </c>
      <c r="F28" s="70">
        <f>VLOOKUP($A28,Zakázka!$A:$Q,17,FALSE)</f>
        <v>0</v>
      </c>
      <c r="G28" s="6"/>
      <c r="H28" s="9"/>
    </row>
    <row r="29" spans="1:8" ht="10.5" outlineLevel="2" x14ac:dyDescent="0.2">
      <c r="A29" s="68" t="s">
        <v>78</v>
      </c>
      <c r="B29" s="69" t="s">
        <v>79</v>
      </c>
      <c r="C29" s="132">
        <f>VLOOKUP($A29,Zakázka!$A:$Q,10,FALSE)</f>
        <v>0</v>
      </c>
      <c r="D29" s="71">
        <f>VLOOKUP($A29,Zakázka!$A:$Q,12,FALSE)</f>
        <v>2.2942500000000001E-2</v>
      </c>
      <c r="E29" s="70">
        <f>VLOOKUP($A29,Zakázka!$A:$Q,16,FALSE)</f>
        <v>0</v>
      </c>
      <c r="F29" s="70">
        <f>VLOOKUP($A29,Zakázka!$A:$Q,17,FALSE)</f>
        <v>0</v>
      </c>
      <c r="G29" s="6"/>
      <c r="H29" s="9"/>
    </row>
    <row r="30" spans="1:8" ht="10.5" outlineLevel="2" x14ac:dyDescent="0.2">
      <c r="A30" s="68" t="s">
        <v>80</v>
      </c>
      <c r="B30" s="69" t="s">
        <v>81</v>
      </c>
      <c r="C30" s="132">
        <f>VLOOKUP($A30,Zakázka!$A:$Q,10,FALSE)</f>
        <v>0</v>
      </c>
      <c r="D30" s="71">
        <f>VLOOKUP($A30,Zakázka!$A:$Q,12,FALSE)</f>
        <v>8.4801600000000005E-2</v>
      </c>
      <c r="E30" s="70">
        <f>VLOOKUP($A30,Zakázka!$A:$Q,16,FALSE)</f>
        <v>0</v>
      </c>
      <c r="F30" s="70">
        <f>VLOOKUP($A30,Zakázka!$A:$Q,17,FALSE)</f>
        <v>0</v>
      </c>
      <c r="G30" s="6"/>
      <c r="H30" s="9"/>
    </row>
    <row r="31" spans="1:8" ht="11.5" outlineLevel="1" x14ac:dyDescent="0.2">
      <c r="A31" s="64" t="s">
        <v>82</v>
      </c>
      <c r="B31" s="65" t="s">
        <v>83</v>
      </c>
      <c r="C31" s="131">
        <f>VLOOKUP($A31,Zakázka!$A:$Q,10,FALSE)</f>
        <v>0</v>
      </c>
      <c r="D31" s="67">
        <f>VLOOKUP($A31,Zakázka!$A:$Q,12,FALSE)</f>
        <v>0</v>
      </c>
      <c r="E31" s="66">
        <f>VLOOKUP($A31,Zakázka!$A:$Q,16,FALSE)</f>
        <v>0</v>
      </c>
      <c r="F31" s="66">
        <f>VLOOKUP($A31,Zakázka!$A:$Q,17,FALSE)</f>
        <v>0</v>
      </c>
      <c r="G31" s="6"/>
      <c r="H31" s="9"/>
    </row>
    <row r="32" spans="1:8" ht="10.5" outlineLevel="2" x14ac:dyDescent="0.2">
      <c r="A32" s="68" t="s">
        <v>84</v>
      </c>
      <c r="B32" s="69" t="s">
        <v>85</v>
      </c>
      <c r="C32" s="132">
        <f>VLOOKUP($A32,Zakázka!$A:$Q,10,FALSE)</f>
        <v>0</v>
      </c>
      <c r="D32" s="71">
        <f>VLOOKUP($A32,Zakázka!$A:$Q,12,FALSE)</f>
        <v>0</v>
      </c>
      <c r="E32" s="70">
        <f>VLOOKUP($A32,Zakázka!$A:$Q,16,FALSE)</f>
        <v>0</v>
      </c>
      <c r="F32" s="70">
        <f>VLOOKUP($A32,Zakázka!$A:$Q,17,FALSE)</f>
        <v>0</v>
      </c>
      <c r="G32" s="6"/>
      <c r="H32" s="9"/>
    </row>
    <row r="33" spans="1:8" ht="10.5" outlineLevel="2" x14ac:dyDescent="0.2">
      <c r="A33" s="68" t="s">
        <v>86</v>
      </c>
      <c r="B33" s="69" t="s">
        <v>87</v>
      </c>
      <c r="C33" s="132">
        <f>VLOOKUP($A33,Zakázka!$A:$Q,10,FALSE)</f>
        <v>0</v>
      </c>
      <c r="D33" s="71">
        <f>VLOOKUP($A33,Zakázka!$A:$Q,12,FALSE)</f>
        <v>0</v>
      </c>
      <c r="E33" s="70">
        <f>VLOOKUP($A33,Zakázka!$A:$Q,16,FALSE)</f>
        <v>0</v>
      </c>
      <c r="F33" s="70">
        <f>VLOOKUP($A33,Zakázka!$A:$Q,17,FALSE)</f>
        <v>0</v>
      </c>
      <c r="G33" s="6"/>
      <c r="H33" s="9"/>
    </row>
    <row r="34" spans="1:8" ht="10.5" outlineLevel="2" x14ac:dyDescent="0.2">
      <c r="A34" s="68" t="s">
        <v>88</v>
      </c>
      <c r="B34" s="69" t="s">
        <v>89</v>
      </c>
      <c r="C34" s="132">
        <f>VLOOKUP($A34,Zakázka!$A:$Q,10,FALSE)</f>
        <v>0</v>
      </c>
      <c r="D34" s="71">
        <f>VLOOKUP($A34,Zakázka!$A:$Q,12,FALSE)</f>
        <v>0</v>
      </c>
      <c r="E34" s="70">
        <f>VLOOKUP($A34,Zakázka!$A:$Q,16,FALSE)</f>
        <v>0</v>
      </c>
      <c r="F34" s="70">
        <f>VLOOKUP($A34,Zakázka!$A:$Q,17,FALSE)</f>
        <v>0</v>
      </c>
      <c r="G34" s="6"/>
      <c r="H34" s="9"/>
    </row>
    <row r="35" spans="1:8" ht="7.5" customHeight="1" x14ac:dyDescent="0.2">
      <c r="B35" s="38"/>
      <c r="C35" s="133"/>
      <c r="D35" s="46"/>
      <c r="E35" s="42"/>
      <c r="F35" s="42"/>
      <c r="G35" s="9"/>
    </row>
    <row r="36" spans="1:8" ht="13" x14ac:dyDescent="0.3">
      <c r="A36" s="5"/>
      <c r="B36" s="51" t="s">
        <v>2</v>
      </c>
      <c r="C36" s="134">
        <f>SUMIF(GROUP_ID,"",ITEM_PRICES)</f>
        <v>0</v>
      </c>
      <c r="D36" s="52"/>
      <c r="E36" s="53"/>
      <c r="F36" s="53"/>
      <c r="G36" s="6"/>
      <c r="H36" s="9"/>
    </row>
    <row r="37" spans="1:8" ht="13" x14ac:dyDescent="0.3">
      <c r="A37" s="5"/>
      <c r="B37" s="51" t="s">
        <v>3</v>
      </c>
      <c r="C37" s="134">
        <f ca="1">SUM(C38:C39)</f>
        <v>0</v>
      </c>
      <c r="D37" s="52"/>
      <c r="E37" s="53"/>
      <c r="F37" s="53"/>
      <c r="G37" s="6"/>
      <c r="H37" s="9"/>
    </row>
    <row r="38" spans="1:8" ht="12.5" x14ac:dyDescent="0.25">
      <c r="A38" s="1"/>
      <c r="B38" s="54" t="str">
        <f ca="1">INDIRECT(ADDRESS(10,1,,,"Krycí List"))</f>
        <v/>
      </c>
      <c r="C38" s="135" t="str">
        <f ca="1">INDIRECT(ADDRESS(13,1,,,"Krycí List"))</f>
        <v/>
      </c>
      <c r="D38" s="55"/>
      <c r="E38" s="56"/>
      <c r="F38" s="56"/>
      <c r="G38" s="6"/>
      <c r="H38" s="9"/>
    </row>
    <row r="39" spans="1:8" ht="12.5" x14ac:dyDescent="0.25">
      <c r="A39" s="1"/>
      <c r="B39" s="57" t="str">
        <f ca="1">INDIRECT(ADDRESS(11,1,,,"Krycí List"))</f>
        <v/>
      </c>
      <c r="C39" s="136" t="str">
        <f ca="1">INDIRECT(ADDRESS(14,1,,,"Krycí List"))</f>
        <v/>
      </c>
      <c r="D39" s="58"/>
      <c r="E39" s="59"/>
      <c r="F39" s="59"/>
      <c r="G39" s="6"/>
      <c r="H39" s="9"/>
    </row>
    <row r="40" spans="1:8" ht="13" x14ac:dyDescent="0.3">
      <c r="A40" s="5"/>
      <c r="B40" s="51" t="s">
        <v>1</v>
      </c>
      <c r="C40" s="134">
        <f ca="1">C36+C37</f>
        <v>0</v>
      </c>
      <c r="D40" s="52"/>
      <c r="E40" s="53"/>
      <c r="F40" s="53"/>
      <c r="G40" s="6"/>
      <c r="H40" s="9"/>
    </row>
    <row r="41" spans="1:8" x14ac:dyDescent="0.2">
      <c r="B41" s="37"/>
      <c r="C41" s="80"/>
      <c r="D41" s="43"/>
      <c r="E41" s="40"/>
      <c r="F41" s="40"/>
    </row>
    <row r="42" spans="1:8" x14ac:dyDescent="0.2">
      <c r="B42" s="6"/>
      <c r="C42" s="137"/>
      <c r="D42" s="6"/>
      <c r="E42" s="9"/>
      <c r="F42" s="9"/>
    </row>
  </sheetData>
  <sheetProtection algorithmName="SHA-512" hashValue="CqUqfyC++DC/iCjAusNxACNHGPwfRejCnWcrPLzvDmsiSbBtRNnW6ULoJGONY8tcSkUax2eerV2ARk/h4encyQ==" saltValue="gpUc8K2IAkZXb9ziHFgwDA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336"/>
  <sheetViews>
    <sheetView topLeftCell="C1" zoomScaleNormal="100" workbookViewId="0">
      <pane ySplit="4" topLeftCell="A5" activePane="bottomLeft" state="frozen"/>
      <selection pane="bottomLeft" activeCell="F17" sqref="F17"/>
    </sheetView>
  </sheetViews>
  <sheetFormatPr defaultColWidth="9.1796875" defaultRowHeight="8" outlineLevelRow="4" x14ac:dyDescent="0.2"/>
  <cols>
    <col min="1" max="1" width="28.7265625" style="2" hidden="1" customWidth="1"/>
    <col min="2" max="2" width="3.7265625" style="2" hidden="1" customWidth="1"/>
    <col min="3" max="3" width="5.7265625" style="2" customWidth="1"/>
    <col min="4" max="4" width="4.7265625" style="2" customWidth="1"/>
    <col min="5" max="5" width="14.7265625" style="2" customWidth="1"/>
    <col min="6" max="6" width="72.7265625" style="2" customWidth="1"/>
    <col min="7" max="7" width="4.7265625" style="2" customWidth="1"/>
    <col min="8" max="8" width="14.7265625" style="2" customWidth="1"/>
    <col min="9" max="9" width="12.7265625" style="2" customWidth="1"/>
    <col min="10" max="10" width="15.7265625" style="2" customWidth="1"/>
    <col min="11" max="11" width="11.7265625" style="2" hidden="1" customWidth="1"/>
    <col min="12" max="12" width="14.7265625" style="2" hidden="1" customWidth="1"/>
    <col min="13" max="13" width="11.7265625" style="2" hidden="1" customWidth="1"/>
    <col min="14" max="14" width="14.7265625" style="2" hidden="1" customWidth="1"/>
    <col min="15" max="15" width="9.7265625" style="2" hidden="1" customWidth="1"/>
    <col min="16" max="16" width="14.7265625" style="2" hidden="1" customWidth="1"/>
    <col min="17" max="17" width="15.7265625" style="2" hidden="1" customWidth="1"/>
    <col min="18" max="18" width="38.7265625" style="2" customWidth="1"/>
    <col min="19" max="21" width="9.1796875" style="2"/>
    <col min="22" max="22" width="9.1796875" style="2" customWidth="1"/>
    <col min="23" max="23" width="5.54296875" style="2" customWidth="1"/>
    <col min="24" max="16384" width="9.1796875" style="2"/>
  </cols>
  <sheetData>
    <row r="1" spans="1:22" ht="15.5" x14ac:dyDescent="0.2">
      <c r="F1" s="22" t="s">
        <v>90</v>
      </c>
    </row>
    <row r="2" spans="1:22" ht="15.5" x14ac:dyDescent="0.2">
      <c r="B2" s="72"/>
      <c r="C2" s="72"/>
      <c r="D2" s="37"/>
      <c r="E2" s="37"/>
      <c r="F2" s="22" t="s">
        <v>91</v>
      </c>
      <c r="G2" s="37"/>
      <c r="H2" s="43"/>
      <c r="I2" s="80"/>
      <c r="J2" s="40"/>
      <c r="K2" s="43"/>
      <c r="L2" s="43"/>
      <c r="M2" s="43"/>
      <c r="N2" s="43"/>
      <c r="O2" s="40"/>
      <c r="P2" s="40"/>
      <c r="Q2" s="40"/>
      <c r="S2" s="8"/>
      <c r="V2" s="3"/>
    </row>
    <row r="3" spans="1:22" ht="7.5" customHeight="1" x14ac:dyDescent="0.2">
      <c r="A3" s="6"/>
      <c r="B3" s="73"/>
      <c r="C3" s="72"/>
      <c r="D3" s="76"/>
      <c r="E3" s="37"/>
      <c r="F3" s="37"/>
      <c r="G3" s="37"/>
      <c r="H3" s="43"/>
      <c r="I3" s="80"/>
      <c r="J3" s="40"/>
      <c r="K3" s="44"/>
      <c r="L3" s="44"/>
      <c r="M3" s="44"/>
      <c r="N3" s="44"/>
      <c r="O3" s="47"/>
      <c r="P3" s="47"/>
      <c r="Q3" s="47"/>
      <c r="R3" s="9"/>
    </row>
    <row r="4" spans="1:22" ht="10.5" x14ac:dyDescent="0.25">
      <c r="A4" s="4"/>
      <c r="B4" s="82"/>
      <c r="C4" s="82" t="s">
        <v>5</v>
      </c>
      <c r="D4" s="48" t="s">
        <v>6</v>
      </c>
      <c r="E4" s="48" t="s">
        <v>7</v>
      </c>
      <c r="F4" s="48" t="s">
        <v>4</v>
      </c>
      <c r="G4" s="48" t="s">
        <v>8</v>
      </c>
      <c r="H4" s="50" t="s">
        <v>9</v>
      </c>
      <c r="I4" s="83" t="s">
        <v>20</v>
      </c>
      <c r="J4" s="49" t="s">
        <v>10</v>
      </c>
      <c r="K4" s="50" t="s">
        <v>11</v>
      </c>
      <c r="L4" s="50" t="s">
        <v>12</v>
      </c>
      <c r="M4" s="50" t="s">
        <v>13</v>
      </c>
      <c r="N4" s="50" t="s">
        <v>14</v>
      </c>
      <c r="O4" s="49" t="s">
        <v>15</v>
      </c>
      <c r="P4" s="49" t="s">
        <v>3</v>
      </c>
      <c r="Q4" s="49" t="s">
        <v>16</v>
      </c>
      <c r="R4" s="6"/>
      <c r="S4" s="9"/>
    </row>
    <row r="5" spans="1:22" ht="7.5" customHeight="1" x14ac:dyDescent="0.2">
      <c r="B5" s="72"/>
      <c r="C5" s="72"/>
      <c r="D5" s="37"/>
      <c r="E5" s="37"/>
      <c r="F5" s="37"/>
      <c r="G5" s="37"/>
      <c r="H5" s="43"/>
      <c r="I5" s="80"/>
      <c r="J5" s="40"/>
      <c r="K5" s="43"/>
      <c r="L5" s="43"/>
      <c r="M5" s="43"/>
      <c r="N5" s="43"/>
      <c r="O5" s="40"/>
      <c r="P5" s="40"/>
      <c r="Q5" s="40"/>
      <c r="R5" s="9"/>
    </row>
    <row r="6" spans="1:22" ht="11.5" x14ac:dyDescent="0.25">
      <c r="A6" s="60" t="s">
        <v>37</v>
      </c>
      <c r="B6" s="84">
        <v>1</v>
      </c>
      <c r="C6" s="85"/>
      <c r="D6" s="86" t="s">
        <v>92</v>
      </c>
      <c r="E6" s="86"/>
      <c r="F6" s="61" t="s">
        <v>38</v>
      </c>
      <c r="G6" s="86"/>
      <c r="H6" s="87"/>
      <c r="I6" s="88"/>
      <c r="J6" s="130">
        <f>SUBTOTAL(9,J7:J336)</f>
        <v>0</v>
      </c>
      <c r="K6" s="87"/>
      <c r="L6" s="63">
        <f>SUBTOTAL(9,L7:L336)</f>
        <v>3.7967151319999997</v>
      </c>
      <c r="M6" s="87"/>
      <c r="N6" s="63">
        <f>SUBTOTAL(9,N7:N336)</f>
        <v>2.8563910875</v>
      </c>
      <c r="O6" s="89"/>
      <c r="P6" s="62">
        <f>SUBTOTAL(9,P7:P336)</f>
        <v>0</v>
      </c>
      <c r="Q6" s="62">
        <f>SUBTOTAL(9,Q7:Q336)</f>
        <v>0</v>
      </c>
      <c r="R6" s="6"/>
      <c r="S6" s="9"/>
      <c r="T6" s="9"/>
    </row>
    <row r="7" spans="1:22" ht="11.5" outlineLevel="1" x14ac:dyDescent="0.25">
      <c r="A7" s="64" t="s">
        <v>39</v>
      </c>
      <c r="B7" s="90">
        <v>2</v>
      </c>
      <c r="C7" s="91"/>
      <c r="D7" s="92" t="s">
        <v>93</v>
      </c>
      <c r="E7" s="92"/>
      <c r="F7" s="93" t="s">
        <v>40</v>
      </c>
      <c r="G7" s="92"/>
      <c r="H7" s="94"/>
      <c r="I7" s="95"/>
      <c r="J7" s="131">
        <f>SUBTOTAL(9,J8:J104)</f>
        <v>0</v>
      </c>
      <c r="K7" s="94"/>
      <c r="L7" s="67">
        <f>SUBTOTAL(9,L8:L104)</f>
        <v>0.85672000000000004</v>
      </c>
      <c r="M7" s="94"/>
      <c r="N7" s="67">
        <f>SUBTOTAL(9,N8:N104)</f>
        <v>0.82799999999999996</v>
      </c>
      <c r="O7" s="96"/>
      <c r="P7" s="66">
        <f>SUBTOTAL(9,P8:P104)</f>
        <v>0</v>
      </c>
      <c r="Q7" s="66">
        <f>SUBTOTAL(9,Q8:Q104)</f>
        <v>0</v>
      </c>
      <c r="R7" s="6"/>
      <c r="S7" s="9"/>
      <c r="T7" s="9"/>
    </row>
    <row r="8" spans="1:22" ht="10.5" outlineLevel="2" x14ac:dyDescent="0.25">
      <c r="A8" s="68" t="s">
        <v>41</v>
      </c>
      <c r="B8" s="97">
        <v>3</v>
      </c>
      <c r="C8" s="98"/>
      <c r="D8" s="99" t="s">
        <v>94</v>
      </c>
      <c r="E8" s="99"/>
      <c r="F8" s="100" t="s">
        <v>42</v>
      </c>
      <c r="G8" s="99"/>
      <c r="H8" s="101"/>
      <c r="I8" s="102"/>
      <c r="J8" s="132">
        <f>SUBTOTAL(9,J9:J12)</f>
        <v>0</v>
      </c>
      <c r="K8" s="101"/>
      <c r="L8" s="71">
        <f>SUBTOTAL(9,L9:L12)</f>
        <v>0</v>
      </c>
      <c r="M8" s="101"/>
      <c r="N8" s="71">
        <f>SUBTOTAL(9,N9:N12)</f>
        <v>0</v>
      </c>
      <c r="O8" s="103"/>
      <c r="P8" s="70">
        <f>SUBTOTAL(9,P9:P12)</f>
        <v>0</v>
      </c>
      <c r="Q8" s="70">
        <f>SUBTOTAL(9,Q9:Q12)</f>
        <v>0</v>
      </c>
      <c r="R8" s="6"/>
      <c r="S8" s="9"/>
      <c r="T8" s="9"/>
    </row>
    <row r="9" spans="1:22" ht="10" outlineLevel="3" x14ac:dyDescent="0.2">
      <c r="A9" s="13"/>
      <c r="B9" s="104"/>
      <c r="C9" s="105">
        <v>1</v>
      </c>
      <c r="D9" s="106" t="s">
        <v>95</v>
      </c>
      <c r="E9" s="107" t="s">
        <v>96</v>
      </c>
      <c r="F9" s="108" t="s">
        <v>97</v>
      </c>
      <c r="G9" s="106" t="s">
        <v>98</v>
      </c>
      <c r="H9" s="109">
        <v>51</v>
      </c>
      <c r="I9" s="110"/>
      <c r="J9" s="138">
        <f>H9*I9</f>
        <v>0</v>
      </c>
      <c r="K9" s="109"/>
      <c r="L9" s="109">
        <f>H9*K9</f>
        <v>0</v>
      </c>
      <c r="M9" s="109"/>
      <c r="N9" s="109">
        <f>H9*M9</f>
        <v>0</v>
      </c>
      <c r="O9" s="111">
        <v>21</v>
      </c>
      <c r="P9" s="111">
        <f>J9*(O9/100)</f>
        <v>0</v>
      </c>
      <c r="Q9" s="111">
        <f>J9+P9</f>
        <v>0</v>
      </c>
      <c r="R9" s="9"/>
      <c r="S9" s="9"/>
      <c r="T9" s="9"/>
    </row>
    <row r="10" spans="1:22" ht="9" outlineLevel="4" x14ac:dyDescent="0.2">
      <c r="A10" s="112"/>
      <c r="B10" s="113"/>
      <c r="C10" s="113"/>
      <c r="D10" s="114"/>
      <c r="E10" s="119" t="s">
        <v>17</v>
      </c>
      <c r="F10" s="115" t="s">
        <v>99</v>
      </c>
      <c r="G10" s="114"/>
      <c r="H10" s="116">
        <v>51</v>
      </c>
      <c r="I10" s="117"/>
      <c r="J10" s="117"/>
      <c r="K10" s="116"/>
      <c r="L10" s="116"/>
      <c r="M10" s="116"/>
      <c r="N10" s="116"/>
      <c r="O10" s="118"/>
      <c r="P10" s="118"/>
      <c r="Q10" s="118"/>
      <c r="R10" s="6"/>
      <c r="S10" s="9"/>
    </row>
    <row r="11" spans="1:22" ht="7.5" customHeight="1" outlineLevel="4" x14ac:dyDescent="0.2">
      <c r="A11" s="9"/>
      <c r="B11" s="75"/>
      <c r="C11" s="74"/>
      <c r="D11" s="77"/>
      <c r="E11" s="39"/>
      <c r="F11" s="78"/>
      <c r="G11" s="77"/>
      <c r="H11" s="79"/>
      <c r="I11" s="81"/>
      <c r="J11" s="81"/>
      <c r="K11" s="45"/>
      <c r="L11" s="45"/>
      <c r="M11" s="45"/>
      <c r="N11" s="45"/>
      <c r="O11" s="41"/>
      <c r="P11" s="41"/>
      <c r="Q11" s="41"/>
      <c r="R11" s="6"/>
      <c r="S11" s="9"/>
    </row>
    <row r="12" spans="1:22" outlineLevel="3" x14ac:dyDescent="0.2">
      <c r="B12" s="6"/>
      <c r="C12" s="6"/>
      <c r="D12" s="6"/>
      <c r="E12" s="6"/>
      <c r="F12" s="6"/>
      <c r="G12" s="6"/>
      <c r="H12" s="6"/>
      <c r="I12" s="9"/>
      <c r="J12" s="137"/>
      <c r="K12" s="6"/>
      <c r="L12" s="6"/>
      <c r="M12" s="6"/>
      <c r="N12" s="6"/>
      <c r="O12" s="6"/>
      <c r="P12" s="9"/>
      <c r="Q12" s="9"/>
    </row>
    <row r="13" spans="1:22" ht="10.5" outlineLevel="2" x14ac:dyDescent="0.25">
      <c r="A13" s="68" t="s">
        <v>43</v>
      </c>
      <c r="B13" s="97">
        <v>3</v>
      </c>
      <c r="C13" s="98"/>
      <c r="D13" s="99" t="s">
        <v>94</v>
      </c>
      <c r="E13" s="99"/>
      <c r="F13" s="100" t="s">
        <v>44</v>
      </c>
      <c r="G13" s="99"/>
      <c r="H13" s="101"/>
      <c r="I13" s="102"/>
      <c r="J13" s="132">
        <f>SUBTOTAL(9,J14:J35)</f>
        <v>0</v>
      </c>
      <c r="K13" s="101"/>
      <c r="L13" s="71">
        <f>SUBTOTAL(9,L14:L35)</f>
        <v>0</v>
      </c>
      <c r="M13" s="101"/>
      <c r="N13" s="71">
        <f>SUBTOTAL(9,N14:N35)</f>
        <v>0.82799999999999996</v>
      </c>
      <c r="O13" s="103"/>
      <c r="P13" s="70">
        <f>SUBTOTAL(9,P14:P35)</f>
        <v>0</v>
      </c>
      <c r="Q13" s="70">
        <f>SUBTOTAL(9,Q14:Q35)</f>
        <v>0</v>
      </c>
      <c r="R13" s="6"/>
      <c r="S13" s="9"/>
      <c r="T13" s="9"/>
    </row>
    <row r="14" spans="1:22" ht="10" outlineLevel="3" x14ac:dyDescent="0.2">
      <c r="A14" s="13"/>
      <c r="B14" s="104"/>
      <c r="C14" s="105">
        <v>2</v>
      </c>
      <c r="D14" s="106" t="s">
        <v>95</v>
      </c>
      <c r="E14" s="107" t="s">
        <v>100</v>
      </c>
      <c r="F14" s="108" t="s">
        <v>101</v>
      </c>
      <c r="G14" s="106" t="s">
        <v>102</v>
      </c>
      <c r="H14" s="109">
        <v>4</v>
      </c>
      <c r="I14" s="110"/>
      <c r="J14" s="138">
        <f>H14*I14</f>
        <v>0</v>
      </c>
      <c r="K14" s="109"/>
      <c r="L14" s="109">
        <f>H14*K14</f>
        <v>0</v>
      </c>
      <c r="M14" s="109">
        <v>0.20699999999999999</v>
      </c>
      <c r="N14" s="109">
        <f>H14*M14</f>
        <v>0.82799999999999996</v>
      </c>
      <c r="O14" s="111">
        <v>21</v>
      </c>
      <c r="P14" s="111">
        <f>J14*(O14/100)</f>
        <v>0</v>
      </c>
      <c r="Q14" s="111">
        <f>J14+P14</f>
        <v>0</v>
      </c>
      <c r="R14" s="9"/>
      <c r="S14" s="9"/>
      <c r="T14" s="9"/>
    </row>
    <row r="15" spans="1:22" ht="9" outlineLevel="4" x14ac:dyDescent="0.2">
      <c r="A15" s="112"/>
      <c r="B15" s="113"/>
      <c r="C15" s="113"/>
      <c r="D15" s="114"/>
      <c r="E15" s="119" t="s">
        <v>17</v>
      </c>
      <c r="F15" s="115" t="s">
        <v>103</v>
      </c>
      <c r="G15" s="114"/>
      <c r="H15" s="116">
        <v>4</v>
      </c>
      <c r="I15" s="117"/>
      <c r="J15" s="117"/>
      <c r="K15" s="116"/>
      <c r="L15" s="116"/>
      <c r="M15" s="116"/>
      <c r="N15" s="116"/>
      <c r="O15" s="118"/>
      <c r="P15" s="118"/>
      <c r="Q15" s="118"/>
      <c r="R15" s="6"/>
      <c r="S15" s="9"/>
    </row>
    <row r="16" spans="1:22" ht="7.5" customHeight="1" outlineLevel="4" x14ac:dyDescent="0.2">
      <c r="A16" s="9"/>
      <c r="B16" s="75"/>
      <c r="C16" s="74"/>
      <c r="D16" s="77"/>
      <c r="E16" s="39"/>
      <c r="F16" s="78"/>
      <c r="G16" s="77"/>
      <c r="H16" s="79"/>
      <c r="I16" s="81"/>
      <c r="J16" s="81"/>
      <c r="K16" s="45"/>
      <c r="L16" s="45"/>
      <c r="M16" s="45"/>
      <c r="N16" s="45"/>
      <c r="O16" s="41"/>
      <c r="P16" s="41"/>
      <c r="Q16" s="41"/>
      <c r="R16" s="6"/>
      <c r="S16" s="9"/>
    </row>
    <row r="17" spans="1:20" ht="10" outlineLevel="3" x14ac:dyDescent="0.2">
      <c r="A17" s="13"/>
      <c r="B17" s="104"/>
      <c r="C17" s="105">
        <v>3</v>
      </c>
      <c r="D17" s="106" t="s">
        <v>95</v>
      </c>
      <c r="E17" s="107" t="s">
        <v>104</v>
      </c>
      <c r="F17" s="108" t="s">
        <v>105</v>
      </c>
      <c r="G17" s="106" t="s">
        <v>102</v>
      </c>
      <c r="H17" s="109">
        <v>1</v>
      </c>
      <c r="I17" s="110"/>
      <c r="J17" s="138">
        <f>H17*I17</f>
        <v>0</v>
      </c>
      <c r="K17" s="109"/>
      <c r="L17" s="109">
        <f>H17*K17</f>
        <v>0</v>
      </c>
      <c r="M17" s="109"/>
      <c r="N17" s="109">
        <f>H17*M17</f>
        <v>0</v>
      </c>
      <c r="O17" s="111">
        <v>21</v>
      </c>
      <c r="P17" s="111">
        <f>J17*(O17/100)</f>
        <v>0</v>
      </c>
      <c r="Q17" s="111">
        <f>J17+P17</f>
        <v>0</v>
      </c>
      <c r="R17" s="9"/>
      <c r="S17" s="9"/>
      <c r="T17" s="9"/>
    </row>
    <row r="18" spans="1:20" ht="9" outlineLevel="4" x14ac:dyDescent="0.2">
      <c r="A18" s="112"/>
      <c r="B18" s="113"/>
      <c r="C18" s="113"/>
      <c r="D18" s="114"/>
      <c r="E18" s="119" t="s">
        <v>17</v>
      </c>
      <c r="F18" s="115" t="s">
        <v>106</v>
      </c>
      <c r="G18" s="114"/>
      <c r="H18" s="116">
        <v>1</v>
      </c>
      <c r="I18" s="117"/>
      <c r="J18" s="117"/>
      <c r="K18" s="116"/>
      <c r="L18" s="116"/>
      <c r="M18" s="116"/>
      <c r="N18" s="116"/>
      <c r="O18" s="118"/>
      <c r="P18" s="118"/>
      <c r="Q18" s="118"/>
      <c r="R18" s="6"/>
      <c r="S18" s="9"/>
    </row>
    <row r="19" spans="1:20" ht="7.5" customHeight="1" outlineLevel="4" x14ac:dyDescent="0.2">
      <c r="A19" s="9"/>
      <c r="B19" s="75"/>
      <c r="C19" s="74"/>
      <c r="D19" s="77"/>
      <c r="E19" s="39"/>
      <c r="F19" s="78"/>
      <c r="G19" s="77"/>
      <c r="H19" s="79"/>
      <c r="I19" s="81"/>
      <c r="J19" s="81"/>
      <c r="K19" s="45"/>
      <c r="L19" s="45"/>
      <c r="M19" s="45"/>
      <c r="N19" s="45"/>
      <c r="O19" s="41"/>
      <c r="P19" s="41"/>
      <c r="Q19" s="41"/>
      <c r="R19" s="6"/>
      <c r="S19" s="9"/>
    </row>
    <row r="20" spans="1:20" ht="10" outlineLevel="3" x14ac:dyDescent="0.2">
      <c r="A20" s="13"/>
      <c r="B20" s="104"/>
      <c r="C20" s="105">
        <v>4</v>
      </c>
      <c r="D20" s="106" t="s">
        <v>95</v>
      </c>
      <c r="E20" s="107" t="s">
        <v>107</v>
      </c>
      <c r="F20" s="108" t="s">
        <v>108</v>
      </c>
      <c r="G20" s="106" t="s">
        <v>102</v>
      </c>
      <c r="H20" s="109">
        <v>5</v>
      </c>
      <c r="I20" s="110"/>
      <c r="J20" s="138">
        <f>H20*I20</f>
        <v>0</v>
      </c>
      <c r="K20" s="109"/>
      <c r="L20" s="109">
        <f>H20*K20</f>
        <v>0</v>
      </c>
      <c r="M20" s="109"/>
      <c r="N20" s="109">
        <f>H20*M20</f>
        <v>0</v>
      </c>
      <c r="O20" s="111">
        <v>21</v>
      </c>
      <c r="P20" s="111">
        <f>J20*(O20/100)</f>
        <v>0</v>
      </c>
      <c r="Q20" s="111">
        <f>J20+P20</f>
        <v>0</v>
      </c>
      <c r="R20" s="9"/>
      <c r="S20" s="9"/>
      <c r="T20" s="9"/>
    </row>
    <row r="21" spans="1:20" ht="9" outlineLevel="4" x14ac:dyDescent="0.2">
      <c r="A21" s="112"/>
      <c r="B21" s="113"/>
      <c r="C21" s="113"/>
      <c r="D21" s="114"/>
      <c r="E21" s="119" t="s">
        <v>17</v>
      </c>
      <c r="F21" s="115" t="s">
        <v>109</v>
      </c>
      <c r="G21" s="114"/>
      <c r="H21" s="116">
        <v>5</v>
      </c>
      <c r="I21" s="117"/>
      <c r="J21" s="117"/>
      <c r="K21" s="116"/>
      <c r="L21" s="116"/>
      <c r="M21" s="116"/>
      <c r="N21" s="116"/>
      <c r="O21" s="118"/>
      <c r="P21" s="118"/>
      <c r="Q21" s="118"/>
      <c r="R21" s="6"/>
      <c r="S21" s="9"/>
    </row>
    <row r="22" spans="1:20" ht="7.5" customHeight="1" outlineLevel="4" x14ac:dyDescent="0.2">
      <c r="A22" s="9"/>
      <c r="B22" s="75"/>
      <c r="C22" s="74"/>
      <c r="D22" s="77"/>
      <c r="E22" s="39"/>
      <c r="F22" s="78"/>
      <c r="G22" s="77"/>
      <c r="H22" s="79"/>
      <c r="I22" s="81"/>
      <c r="J22" s="81"/>
      <c r="K22" s="45"/>
      <c r="L22" s="45"/>
      <c r="M22" s="45"/>
      <c r="N22" s="45"/>
      <c r="O22" s="41"/>
      <c r="P22" s="41"/>
      <c r="Q22" s="41"/>
      <c r="R22" s="6"/>
      <c r="S22" s="9"/>
    </row>
    <row r="23" spans="1:20" ht="10" outlineLevel="3" x14ac:dyDescent="0.2">
      <c r="A23" s="13"/>
      <c r="B23" s="104"/>
      <c r="C23" s="105">
        <v>5</v>
      </c>
      <c r="D23" s="106" t="s">
        <v>95</v>
      </c>
      <c r="E23" s="107" t="s">
        <v>110</v>
      </c>
      <c r="F23" s="108" t="s">
        <v>111</v>
      </c>
      <c r="G23" s="106" t="s">
        <v>102</v>
      </c>
      <c r="H23" s="109">
        <v>1</v>
      </c>
      <c r="I23" s="110"/>
      <c r="J23" s="138">
        <f>H23*I23</f>
        <v>0</v>
      </c>
      <c r="K23" s="109"/>
      <c r="L23" s="109">
        <f>H23*K23</f>
        <v>0</v>
      </c>
      <c r="M23" s="109"/>
      <c r="N23" s="109">
        <f>H23*M23</f>
        <v>0</v>
      </c>
      <c r="O23" s="111">
        <v>21</v>
      </c>
      <c r="P23" s="111">
        <f>J23*(O23/100)</f>
        <v>0</v>
      </c>
      <c r="Q23" s="111">
        <f>J23+P23</f>
        <v>0</v>
      </c>
      <c r="R23" s="9"/>
      <c r="S23" s="9"/>
      <c r="T23" s="9"/>
    </row>
    <row r="24" spans="1:20" ht="9" outlineLevel="4" x14ac:dyDescent="0.2">
      <c r="A24" s="112"/>
      <c r="B24" s="113"/>
      <c r="C24" s="113"/>
      <c r="D24" s="114"/>
      <c r="E24" s="119" t="s">
        <v>17</v>
      </c>
      <c r="F24" s="115" t="s">
        <v>106</v>
      </c>
      <c r="G24" s="114"/>
      <c r="H24" s="116">
        <v>1</v>
      </c>
      <c r="I24" s="117"/>
      <c r="J24" s="117"/>
      <c r="K24" s="116"/>
      <c r="L24" s="116"/>
      <c r="M24" s="116"/>
      <c r="N24" s="116"/>
      <c r="O24" s="118"/>
      <c r="P24" s="118"/>
      <c r="Q24" s="118"/>
      <c r="R24" s="6"/>
      <c r="S24" s="9"/>
    </row>
    <row r="25" spans="1:20" ht="7.5" customHeight="1" outlineLevel="4" x14ac:dyDescent="0.2">
      <c r="A25" s="9"/>
      <c r="B25" s="75"/>
      <c r="C25" s="74"/>
      <c r="D25" s="77"/>
      <c r="E25" s="39"/>
      <c r="F25" s="78"/>
      <c r="G25" s="77"/>
      <c r="H25" s="79"/>
      <c r="I25" s="81"/>
      <c r="J25" s="81"/>
      <c r="K25" s="45"/>
      <c r="L25" s="45"/>
      <c r="M25" s="45"/>
      <c r="N25" s="45"/>
      <c r="O25" s="41"/>
      <c r="P25" s="41"/>
      <c r="Q25" s="41"/>
      <c r="R25" s="6"/>
      <c r="S25" s="9"/>
    </row>
    <row r="26" spans="1:20" ht="10" outlineLevel="3" x14ac:dyDescent="0.2">
      <c r="A26" s="13"/>
      <c r="B26" s="104"/>
      <c r="C26" s="105">
        <v>6</v>
      </c>
      <c r="D26" s="106" t="s">
        <v>95</v>
      </c>
      <c r="E26" s="107" t="s">
        <v>112</v>
      </c>
      <c r="F26" s="108" t="s">
        <v>113</v>
      </c>
      <c r="G26" s="106" t="s">
        <v>102</v>
      </c>
      <c r="H26" s="109">
        <v>4</v>
      </c>
      <c r="I26" s="110"/>
      <c r="J26" s="138">
        <f>H26*I26</f>
        <v>0</v>
      </c>
      <c r="K26" s="109"/>
      <c r="L26" s="109">
        <f>H26*K26</f>
        <v>0</v>
      </c>
      <c r="M26" s="109"/>
      <c r="N26" s="109">
        <f>H26*M26</f>
        <v>0</v>
      </c>
      <c r="O26" s="111">
        <v>21</v>
      </c>
      <c r="P26" s="111">
        <f>J26*(O26/100)</f>
        <v>0</v>
      </c>
      <c r="Q26" s="111">
        <f>J26+P26</f>
        <v>0</v>
      </c>
      <c r="R26" s="9"/>
      <c r="S26" s="9"/>
      <c r="T26" s="9"/>
    </row>
    <row r="27" spans="1:20" ht="9" outlineLevel="4" x14ac:dyDescent="0.2">
      <c r="A27" s="112"/>
      <c r="B27" s="113"/>
      <c r="C27" s="113"/>
      <c r="D27" s="114"/>
      <c r="E27" s="119" t="s">
        <v>17</v>
      </c>
      <c r="F27" s="115" t="s">
        <v>103</v>
      </c>
      <c r="G27" s="114"/>
      <c r="H27" s="116">
        <v>4</v>
      </c>
      <c r="I27" s="117"/>
      <c r="J27" s="117"/>
      <c r="K27" s="116"/>
      <c r="L27" s="116"/>
      <c r="M27" s="116"/>
      <c r="N27" s="116"/>
      <c r="O27" s="118"/>
      <c r="P27" s="118"/>
      <c r="Q27" s="118"/>
      <c r="R27" s="6"/>
      <c r="S27" s="9"/>
    </row>
    <row r="28" spans="1:20" ht="7.5" customHeight="1" outlineLevel="4" x14ac:dyDescent="0.2">
      <c r="A28" s="9"/>
      <c r="B28" s="75"/>
      <c r="C28" s="74"/>
      <c r="D28" s="77"/>
      <c r="E28" s="39"/>
      <c r="F28" s="78"/>
      <c r="G28" s="77"/>
      <c r="H28" s="79"/>
      <c r="I28" s="81"/>
      <c r="J28" s="81"/>
      <c r="K28" s="45"/>
      <c r="L28" s="45"/>
      <c r="M28" s="45"/>
      <c r="N28" s="45"/>
      <c r="O28" s="41"/>
      <c r="P28" s="41"/>
      <c r="Q28" s="41"/>
      <c r="R28" s="6"/>
      <c r="S28" s="9"/>
    </row>
    <row r="29" spans="1:20" ht="10" outlineLevel="3" x14ac:dyDescent="0.2">
      <c r="A29" s="13"/>
      <c r="B29" s="104"/>
      <c r="C29" s="105">
        <v>7</v>
      </c>
      <c r="D29" s="106" t="s">
        <v>114</v>
      </c>
      <c r="E29" s="107" t="s">
        <v>115</v>
      </c>
      <c r="F29" s="108" t="s">
        <v>116</v>
      </c>
      <c r="G29" s="106" t="s">
        <v>102</v>
      </c>
      <c r="H29" s="109">
        <v>2</v>
      </c>
      <c r="I29" s="110"/>
      <c r="J29" s="138">
        <f>H29*I29</f>
        <v>0</v>
      </c>
      <c r="K29" s="109"/>
      <c r="L29" s="109">
        <f>H29*K29</f>
        <v>0</v>
      </c>
      <c r="M29" s="109"/>
      <c r="N29" s="109">
        <f>H29*M29</f>
        <v>0</v>
      </c>
      <c r="O29" s="111">
        <v>21</v>
      </c>
      <c r="P29" s="111">
        <f>J29*(O29/100)</f>
        <v>0</v>
      </c>
      <c r="Q29" s="111">
        <f>J29+P29</f>
        <v>0</v>
      </c>
      <c r="R29" s="9"/>
      <c r="S29" s="9"/>
      <c r="T29" s="9"/>
    </row>
    <row r="30" spans="1:20" ht="9" outlineLevel="4" x14ac:dyDescent="0.2">
      <c r="A30" s="112"/>
      <c r="B30" s="113"/>
      <c r="C30" s="113"/>
      <c r="D30" s="114"/>
      <c r="E30" s="119" t="s">
        <v>17</v>
      </c>
      <c r="F30" s="115" t="s">
        <v>117</v>
      </c>
      <c r="G30" s="114"/>
      <c r="H30" s="116">
        <v>2</v>
      </c>
      <c r="I30" s="117"/>
      <c r="J30" s="117"/>
      <c r="K30" s="116"/>
      <c r="L30" s="116"/>
      <c r="M30" s="116"/>
      <c r="N30" s="116"/>
      <c r="O30" s="118"/>
      <c r="P30" s="118"/>
      <c r="Q30" s="118"/>
      <c r="R30" s="6"/>
      <c r="S30" s="9"/>
    </row>
    <row r="31" spans="1:20" ht="7.5" customHeight="1" outlineLevel="4" x14ac:dyDescent="0.2">
      <c r="A31" s="9"/>
      <c r="B31" s="75"/>
      <c r="C31" s="74"/>
      <c r="D31" s="77"/>
      <c r="E31" s="39"/>
      <c r="F31" s="78"/>
      <c r="G31" s="77"/>
      <c r="H31" s="79"/>
      <c r="I31" s="81"/>
      <c r="J31" s="81"/>
      <c r="K31" s="45"/>
      <c r="L31" s="45"/>
      <c r="M31" s="45"/>
      <c r="N31" s="45"/>
      <c r="O31" s="41"/>
      <c r="P31" s="41"/>
      <c r="Q31" s="41"/>
      <c r="R31" s="6"/>
      <c r="S31" s="9"/>
    </row>
    <row r="32" spans="1:20" ht="20" outlineLevel="3" x14ac:dyDescent="0.2">
      <c r="A32" s="13"/>
      <c r="B32" s="104"/>
      <c r="C32" s="105">
        <v>8</v>
      </c>
      <c r="D32" s="106" t="s">
        <v>95</v>
      </c>
      <c r="E32" s="107" t="s">
        <v>118</v>
      </c>
      <c r="F32" s="108" t="s">
        <v>119</v>
      </c>
      <c r="G32" s="106" t="s">
        <v>102</v>
      </c>
      <c r="H32" s="109">
        <v>4</v>
      </c>
      <c r="I32" s="110"/>
      <c r="J32" s="138">
        <f>H32*I32</f>
        <v>0</v>
      </c>
      <c r="K32" s="109"/>
      <c r="L32" s="109">
        <f>H32*K32</f>
        <v>0</v>
      </c>
      <c r="M32" s="109"/>
      <c r="N32" s="109">
        <f>H32*M32</f>
        <v>0</v>
      </c>
      <c r="O32" s="111">
        <v>21</v>
      </c>
      <c r="P32" s="111">
        <f>J32*(O32/100)</f>
        <v>0</v>
      </c>
      <c r="Q32" s="111">
        <f>J32+P32</f>
        <v>0</v>
      </c>
      <c r="R32" s="9"/>
      <c r="S32" s="9"/>
      <c r="T32" s="9"/>
    </row>
    <row r="33" spans="1:20" ht="9" outlineLevel="4" x14ac:dyDescent="0.2">
      <c r="A33" s="112"/>
      <c r="B33" s="113"/>
      <c r="C33" s="113"/>
      <c r="D33" s="114"/>
      <c r="E33" s="119" t="s">
        <v>17</v>
      </c>
      <c r="F33" s="115" t="s">
        <v>103</v>
      </c>
      <c r="G33" s="114"/>
      <c r="H33" s="116">
        <v>4</v>
      </c>
      <c r="I33" s="117"/>
      <c r="J33" s="117"/>
      <c r="K33" s="116"/>
      <c r="L33" s="116"/>
      <c r="M33" s="116"/>
      <c r="N33" s="116"/>
      <c r="O33" s="118"/>
      <c r="P33" s="118"/>
      <c r="Q33" s="118"/>
      <c r="R33" s="6"/>
      <c r="S33" s="9"/>
    </row>
    <row r="34" spans="1:20" ht="7.5" customHeight="1" outlineLevel="4" x14ac:dyDescent="0.2">
      <c r="A34" s="9"/>
      <c r="B34" s="75"/>
      <c r="C34" s="74"/>
      <c r="D34" s="77"/>
      <c r="E34" s="39"/>
      <c r="F34" s="78"/>
      <c r="G34" s="77"/>
      <c r="H34" s="79"/>
      <c r="I34" s="81"/>
      <c r="J34" s="81"/>
      <c r="K34" s="45"/>
      <c r="L34" s="45"/>
      <c r="M34" s="45"/>
      <c r="N34" s="45"/>
      <c r="O34" s="41"/>
      <c r="P34" s="41"/>
      <c r="Q34" s="41"/>
      <c r="R34" s="6"/>
      <c r="S34" s="9"/>
    </row>
    <row r="35" spans="1:20" outlineLevel="3" x14ac:dyDescent="0.2">
      <c r="B35" s="6"/>
      <c r="C35" s="6"/>
      <c r="D35" s="6"/>
      <c r="E35" s="6"/>
      <c r="F35" s="6"/>
      <c r="G35" s="6"/>
      <c r="H35" s="6"/>
      <c r="I35" s="9"/>
      <c r="J35" s="137"/>
      <c r="K35" s="6"/>
      <c r="L35" s="6"/>
      <c r="M35" s="6"/>
      <c r="N35" s="6"/>
      <c r="O35" s="6"/>
      <c r="P35" s="9"/>
      <c r="Q35" s="9"/>
    </row>
    <row r="36" spans="1:20" ht="10.5" outlineLevel="2" x14ac:dyDescent="0.25">
      <c r="A36" s="68" t="s">
        <v>45</v>
      </c>
      <c r="B36" s="97">
        <v>3</v>
      </c>
      <c r="C36" s="98"/>
      <c r="D36" s="99" t="s">
        <v>94</v>
      </c>
      <c r="E36" s="99"/>
      <c r="F36" s="100" t="s">
        <v>46</v>
      </c>
      <c r="G36" s="99"/>
      <c r="H36" s="101"/>
      <c r="I36" s="102"/>
      <c r="J36" s="132">
        <f>SUBTOTAL(9,J37:J43)</f>
        <v>0</v>
      </c>
      <c r="K36" s="101"/>
      <c r="L36" s="71">
        <f>SUBTOTAL(9,L37:L43)</f>
        <v>0</v>
      </c>
      <c r="M36" s="101"/>
      <c r="N36" s="71">
        <f>SUBTOTAL(9,N37:N43)</f>
        <v>0</v>
      </c>
      <c r="O36" s="103"/>
      <c r="P36" s="70">
        <f>SUBTOTAL(9,P37:P43)</f>
        <v>0</v>
      </c>
      <c r="Q36" s="70">
        <f>SUBTOTAL(9,Q37:Q43)</f>
        <v>0</v>
      </c>
      <c r="R36" s="6"/>
      <c r="S36" s="9"/>
      <c r="T36" s="9"/>
    </row>
    <row r="37" spans="1:20" ht="10" outlineLevel="3" x14ac:dyDescent="0.2">
      <c r="A37" s="13"/>
      <c r="B37" s="104"/>
      <c r="C37" s="105">
        <v>9</v>
      </c>
      <c r="D37" s="106" t="s">
        <v>95</v>
      </c>
      <c r="E37" s="107" t="s">
        <v>120</v>
      </c>
      <c r="F37" s="108" t="s">
        <v>121</v>
      </c>
      <c r="G37" s="106" t="s">
        <v>122</v>
      </c>
      <c r="H37" s="109">
        <v>0.82799999999999996</v>
      </c>
      <c r="I37" s="110"/>
      <c r="J37" s="138">
        <f>H37*I37</f>
        <v>0</v>
      </c>
      <c r="K37" s="109"/>
      <c r="L37" s="109">
        <f>H37*K37</f>
        <v>0</v>
      </c>
      <c r="M37" s="109"/>
      <c r="N37" s="109">
        <f>H37*M37</f>
        <v>0</v>
      </c>
      <c r="O37" s="111">
        <v>21</v>
      </c>
      <c r="P37" s="111">
        <f>J37*(O37/100)</f>
        <v>0</v>
      </c>
      <c r="Q37" s="111">
        <f>J37+P37</f>
        <v>0</v>
      </c>
      <c r="R37" s="9"/>
      <c r="S37" s="9"/>
      <c r="T37" s="9"/>
    </row>
    <row r="38" spans="1:20" ht="10" outlineLevel="3" x14ac:dyDescent="0.2">
      <c r="A38" s="13"/>
      <c r="B38" s="104"/>
      <c r="C38" s="105">
        <v>10</v>
      </c>
      <c r="D38" s="106" t="s">
        <v>95</v>
      </c>
      <c r="E38" s="107" t="s">
        <v>123</v>
      </c>
      <c r="F38" s="108" t="s">
        <v>124</v>
      </c>
      <c r="G38" s="106" t="s">
        <v>122</v>
      </c>
      <c r="H38" s="109">
        <v>0.82799999999999996</v>
      </c>
      <c r="I38" s="110"/>
      <c r="J38" s="138">
        <f>H38*I38</f>
        <v>0</v>
      </c>
      <c r="K38" s="109"/>
      <c r="L38" s="109">
        <f>H38*K38</f>
        <v>0</v>
      </c>
      <c r="M38" s="109"/>
      <c r="N38" s="109">
        <f>H38*M38</f>
        <v>0</v>
      </c>
      <c r="O38" s="111">
        <v>21</v>
      </c>
      <c r="P38" s="111">
        <f>J38*(O38/100)</f>
        <v>0</v>
      </c>
      <c r="Q38" s="111">
        <f>J38+P38</f>
        <v>0</v>
      </c>
      <c r="R38" s="9"/>
      <c r="S38" s="9"/>
      <c r="T38" s="9"/>
    </row>
    <row r="39" spans="1:20" ht="10" outlineLevel="3" x14ac:dyDescent="0.2">
      <c r="A39" s="13"/>
      <c r="B39" s="104"/>
      <c r="C39" s="105">
        <v>11</v>
      </c>
      <c r="D39" s="106" t="s">
        <v>95</v>
      </c>
      <c r="E39" s="107" t="s">
        <v>125</v>
      </c>
      <c r="F39" s="108" t="s">
        <v>126</v>
      </c>
      <c r="G39" s="106" t="s">
        <v>122</v>
      </c>
      <c r="H39" s="109">
        <v>0.82799999999999996</v>
      </c>
      <c r="I39" s="110"/>
      <c r="J39" s="138">
        <f>H39*I39</f>
        <v>0</v>
      </c>
      <c r="K39" s="109"/>
      <c r="L39" s="109">
        <f>H39*K39</f>
        <v>0</v>
      </c>
      <c r="M39" s="109"/>
      <c r="N39" s="109">
        <f>H39*M39</f>
        <v>0</v>
      </c>
      <c r="O39" s="111">
        <v>21</v>
      </c>
      <c r="P39" s="111">
        <f>J39*(O39/100)</f>
        <v>0</v>
      </c>
      <c r="Q39" s="111">
        <f>J39+P39</f>
        <v>0</v>
      </c>
      <c r="R39" s="9"/>
      <c r="S39" s="9"/>
      <c r="T39" s="9"/>
    </row>
    <row r="40" spans="1:20" ht="10" outlineLevel="3" x14ac:dyDescent="0.2">
      <c r="A40" s="13"/>
      <c r="B40" s="104"/>
      <c r="C40" s="105">
        <v>12</v>
      </c>
      <c r="D40" s="106" t="s">
        <v>95</v>
      </c>
      <c r="E40" s="107" t="s">
        <v>127</v>
      </c>
      <c r="F40" s="108" t="s">
        <v>128</v>
      </c>
      <c r="G40" s="106" t="s">
        <v>122</v>
      </c>
      <c r="H40" s="109">
        <v>0.82799999999999996</v>
      </c>
      <c r="I40" s="110"/>
      <c r="J40" s="138">
        <f>H40*I40</f>
        <v>0</v>
      </c>
      <c r="K40" s="109"/>
      <c r="L40" s="109">
        <f>H40*K40</f>
        <v>0</v>
      </c>
      <c r="M40" s="109"/>
      <c r="N40" s="109">
        <f>H40*M40</f>
        <v>0</v>
      </c>
      <c r="O40" s="111">
        <v>21</v>
      </c>
      <c r="P40" s="111">
        <f>J40*(O40/100)</f>
        <v>0</v>
      </c>
      <c r="Q40" s="111">
        <f>J40+P40</f>
        <v>0</v>
      </c>
      <c r="R40" s="9"/>
      <c r="S40" s="9"/>
      <c r="T40" s="9"/>
    </row>
    <row r="41" spans="1:20" ht="9" outlineLevel="4" x14ac:dyDescent="0.2">
      <c r="A41" s="112"/>
      <c r="B41" s="113"/>
      <c r="C41" s="113"/>
      <c r="D41" s="114"/>
      <c r="E41" s="119" t="s">
        <v>17</v>
      </c>
      <c r="F41" s="115" t="s">
        <v>129</v>
      </c>
      <c r="G41" s="114"/>
      <c r="H41" s="116">
        <v>0.82799999999999996</v>
      </c>
      <c r="I41" s="117"/>
      <c r="J41" s="117"/>
      <c r="K41" s="116"/>
      <c r="L41" s="116"/>
      <c r="M41" s="116"/>
      <c r="N41" s="116"/>
      <c r="O41" s="118"/>
      <c r="P41" s="118"/>
      <c r="Q41" s="118"/>
      <c r="R41" s="6"/>
      <c r="S41" s="9"/>
    </row>
    <row r="42" spans="1:20" ht="7.5" customHeight="1" outlineLevel="4" x14ac:dyDescent="0.2">
      <c r="A42" s="9"/>
      <c r="B42" s="75"/>
      <c r="C42" s="74"/>
      <c r="D42" s="77"/>
      <c r="E42" s="39"/>
      <c r="F42" s="78"/>
      <c r="G42" s="77"/>
      <c r="H42" s="79"/>
      <c r="I42" s="81"/>
      <c r="J42" s="81"/>
      <c r="K42" s="45"/>
      <c r="L42" s="45"/>
      <c r="M42" s="45"/>
      <c r="N42" s="45"/>
      <c r="O42" s="41"/>
      <c r="P42" s="41"/>
      <c r="Q42" s="41"/>
      <c r="R42" s="6"/>
      <c r="S42" s="9"/>
    </row>
    <row r="43" spans="1:20" outlineLevel="3" x14ac:dyDescent="0.2">
      <c r="B43" s="6"/>
      <c r="C43" s="6"/>
      <c r="D43" s="6"/>
      <c r="E43" s="6"/>
      <c r="F43" s="6"/>
      <c r="G43" s="6"/>
      <c r="H43" s="6"/>
      <c r="I43" s="9"/>
      <c r="J43" s="137"/>
      <c r="K43" s="6"/>
      <c r="L43" s="6"/>
      <c r="M43" s="6"/>
      <c r="N43" s="6"/>
      <c r="O43" s="6"/>
      <c r="P43" s="9"/>
      <c r="Q43" s="9"/>
    </row>
    <row r="44" spans="1:20" ht="10.5" outlineLevel="2" x14ac:dyDescent="0.25">
      <c r="A44" s="68" t="s">
        <v>47</v>
      </c>
      <c r="B44" s="97">
        <v>3</v>
      </c>
      <c r="C44" s="98"/>
      <c r="D44" s="99" t="s">
        <v>94</v>
      </c>
      <c r="E44" s="99"/>
      <c r="F44" s="100" t="s">
        <v>48</v>
      </c>
      <c r="G44" s="99"/>
      <c r="H44" s="101"/>
      <c r="I44" s="102"/>
      <c r="J44" s="132">
        <f>SUBTOTAL(9,J45:J57)</f>
        <v>0</v>
      </c>
      <c r="K44" s="101"/>
      <c r="L44" s="71">
        <f>SUBTOTAL(9,L45:L57)</f>
        <v>3.6720000000000003E-2</v>
      </c>
      <c r="M44" s="101"/>
      <c r="N44" s="71">
        <f>SUBTOTAL(9,N45:N57)</f>
        <v>0</v>
      </c>
      <c r="O44" s="103"/>
      <c r="P44" s="70">
        <f>SUBTOTAL(9,P45:P57)</f>
        <v>0</v>
      </c>
      <c r="Q44" s="70">
        <f>SUBTOTAL(9,Q45:Q57)</f>
        <v>0</v>
      </c>
      <c r="R44" s="6"/>
      <c r="S44" s="9"/>
      <c r="T44" s="9"/>
    </row>
    <row r="45" spans="1:20" ht="10" outlineLevel="3" x14ac:dyDescent="0.2">
      <c r="A45" s="13"/>
      <c r="B45" s="104"/>
      <c r="C45" s="105">
        <v>13</v>
      </c>
      <c r="D45" s="106" t="s">
        <v>95</v>
      </c>
      <c r="E45" s="107" t="s">
        <v>130</v>
      </c>
      <c r="F45" s="108" t="s">
        <v>131</v>
      </c>
      <c r="G45" s="106" t="s">
        <v>98</v>
      </c>
      <c r="H45" s="109">
        <v>1.9599999999999997</v>
      </c>
      <c r="I45" s="110"/>
      <c r="J45" s="138">
        <f>H45*I45</f>
        <v>0</v>
      </c>
      <c r="K45" s="109"/>
      <c r="L45" s="109">
        <f>H45*K45</f>
        <v>0</v>
      </c>
      <c r="M45" s="109"/>
      <c r="N45" s="109">
        <f>H45*M45</f>
        <v>0</v>
      </c>
      <c r="O45" s="111">
        <v>21</v>
      </c>
      <c r="P45" s="111">
        <f>J45*(O45/100)</f>
        <v>0</v>
      </c>
      <c r="Q45" s="111">
        <f>J45+P45</f>
        <v>0</v>
      </c>
      <c r="R45" s="9"/>
      <c r="S45" s="9"/>
      <c r="T45" s="9"/>
    </row>
    <row r="46" spans="1:20" ht="9" outlineLevel="4" x14ac:dyDescent="0.2">
      <c r="A46" s="112"/>
      <c r="B46" s="113"/>
      <c r="C46" s="113"/>
      <c r="D46" s="114"/>
      <c r="E46" s="119" t="s">
        <v>17</v>
      </c>
      <c r="F46" s="115" t="s">
        <v>132</v>
      </c>
      <c r="G46" s="114"/>
      <c r="H46" s="116">
        <v>1.9599999999999997</v>
      </c>
      <c r="I46" s="117"/>
      <c r="J46" s="117"/>
      <c r="K46" s="116"/>
      <c r="L46" s="116"/>
      <c r="M46" s="116"/>
      <c r="N46" s="116"/>
      <c r="O46" s="118"/>
      <c r="P46" s="118"/>
      <c r="Q46" s="118"/>
      <c r="R46" s="6"/>
      <c r="S46" s="9"/>
    </row>
    <row r="47" spans="1:20" ht="7.5" customHeight="1" outlineLevel="4" x14ac:dyDescent="0.2">
      <c r="A47" s="9"/>
      <c r="B47" s="75"/>
      <c r="C47" s="74"/>
      <c r="D47" s="77"/>
      <c r="E47" s="39"/>
      <c r="F47" s="78"/>
      <c r="G47" s="77"/>
      <c r="H47" s="79"/>
      <c r="I47" s="81"/>
      <c r="J47" s="81"/>
      <c r="K47" s="45"/>
      <c r="L47" s="45"/>
      <c r="M47" s="45"/>
      <c r="N47" s="45"/>
      <c r="O47" s="41"/>
      <c r="P47" s="41"/>
      <c r="Q47" s="41"/>
      <c r="R47" s="6"/>
      <c r="S47" s="9"/>
    </row>
    <row r="48" spans="1:20" ht="10" outlineLevel="3" x14ac:dyDescent="0.2">
      <c r="A48" s="13"/>
      <c r="B48" s="104"/>
      <c r="C48" s="105">
        <v>14</v>
      </c>
      <c r="D48" s="106" t="s">
        <v>133</v>
      </c>
      <c r="E48" s="107" t="s">
        <v>134</v>
      </c>
      <c r="F48" s="108" t="s">
        <v>135</v>
      </c>
      <c r="G48" s="106" t="s">
        <v>98</v>
      </c>
      <c r="H48" s="109">
        <v>58.256000000000014</v>
      </c>
      <c r="I48" s="110"/>
      <c r="J48" s="138">
        <f>H48*I48</f>
        <v>0</v>
      </c>
      <c r="K48" s="109"/>
      <c r="L48" s="109">
        <f>H48*K48</f>
        <v>0</v>
      </c>
      <c r="M48" s="109"/>
      <c r="N48" s="109">
        <f>H48*M48</f>
        <v>0</v>
      </c>
      <c r="O48" s="111">
        <v>21</v>
      </c>
      <c r="P48" s="111">
        <f>J48*(O48/100)</f>
        <v>0</v>
      </c>
      <c r="Q48" s="111">
        <f>J48+P48</f>
        <v>0</v>
      </c>
      <c r="R48" s="9"/>
      <c r="S48" s="9"/>
      <c r="T48" s="9"/>
    </row>
    <row r="49" spans="1:20" ht="9" outlineLevel="4" x14ac:dyDescent="0.2">
      <c r="A49" s="112"/>
      <c r="B49" s="113"/>
      <c r="C49" s="113"/>
      <c r="D49" s="114"/>
      <c r="E49" s="119" t="s">
        <v>17</v>
      </c>
      <c r="F49" s="115" t="s">
        <v>132</v>
      </c>
      <c r="G49" s="114"/>
      <c r="H49" s="116">
        <v>1.9599999999999997</v>
      </c>
      <c r="I49" s="117"/>
      <c r="J49" s="117"/>
      <c r="K49" s="116"/>
      <c r="L49" s="116"/>
      <c r="M49" s="116"/>
      <c r="N49" s="116"/>
      <c r="O49" s="118"/>
      <c r="P49" s="118"/>
      <c r="Q49" s="118"/>
      <c r="R49" s="6"/>
      <c r="S49" s="9"/>
    </row>
    <row r="50" spans="1:20" ht="9" outlineLevel="4" x14ac:dyDescent="0.2">
      <c r="A50" s="112"/>
      <c r="B50" s="113"/>
      <c r="C50" s="113"/>
      <c r="D50" s="114"/>
      <c r="E50" s="119"/>
      <c r="F50" s="115" t="s">
        <v>99</v>
      </c>
      <c r="G50" s="114"/>
      <c r="H50" s="116">
        <v>51</v>
      </c>
      <c r="I50" s="117"/>
      <c r="J50" s="117"/>
      <c r="K50" s="116"/>
      <c r="L50" s="116"/>
      <c r="M50" s="116"/>
      <c r="N50" s="116"/>
      <c r="O50" s="118"/>
      <c r="P50" s="118"/>
      <c r="Q50" s="118"/>
      <c r="R50" s="6"/>
      <c r="S50" s="9"/>
    </row>
    <row r="51" spans="1:20" ht="9" outlineLevel="4" x14ac:dyDescent="0.2">
      <c r="A51" s="120"/>
      <c r="B51" s="121"/>
      <c r="C51" s="121"/>
      <c r="D51" s="122"/>
      <c r="E51" s="126" t="s">
        <v>21</v>
      </c>
      <c r="F51" s="127">
        <v>10</v>
      </c>
      <c r="G51" s="122"/>
      <c r="H51" s="123">
        <v>5.2960000000000003</v>
      </c>
      <c r="I51" s="124"/>
      <c r="J51" s="124"/>
      <c r="K51" s="123"/>
      <c r="L51" s="123"/>
      <c r="M51" s="123"/>
      <c r="N51" s="123"/>
      <c r="O51" s="125"/>
      <c r="P51" s="125"/>
      <c r="Q51" s="125"/>
      <c r="R51" s="6"/>
      <c r="S51" s="9"/>
    </row>
    <row r="52" spans="1:20" ht="7.5" customHeight="1" outlineLevel="4" x14ac:dyDescent="0.2">
      <c r="A52" s="9"/>
      <c r="B52" s="75"/>
      <c r="C52" s="74"/>
      <c r="D52" s="77"/>
      <c r="E52" s="39"/>
      <c r="F52" s="78"/>
      <c r="G52" s="77"/>
      <c r="H52" s="79"/>
      <c r="I52" s="81"/>
      <c r="J52" s="81"/>
      <c r="K52" s="45"/>
      <c r="L52" s="45"/>
      <c r="M52" s="45"/>
      <c r="N52" s="45"/>
      <c r="O52" s="41"/>
      <c r="P52" s="41"/>
      <c r="Q52" s="41"/>
      <c r="R52" s="6"/>
      <c r="S52" s="9"/>
    </row>
    <row r="53" spans="1:20" ht="10" outlineLevel="3" x14ac:dyDescent="0.2">
      <c r="A53" s="13"/>
      <c r="B53" s="104"/>
      <c r="C53" s="105">
        <v>15</v>
      </c>
      <c r="D53" s="106" t="s">
        <v>95</v>
      </c>
      <c r="E53" s="107" t="s">
        <v>136</v>
      </c>
      <c r="F53" s="108" t="s">
        <v>137</v>
      </c>
      <c r="G53" s="106" t="s">
        <v>98</v>
      </c>
      <c r="H53" s="109">
        <v>51</v>
      </c>
      <c r="I53" s="110"/>
      <c r="J53" s="138">
        <f>H53*I53</f>
        <v>0</v>
      </c>
      <c r="K53" s="109">
        <v>7.2000000000000005E-4</v>
      </c>
      <c r="L53" s="109">
        <f>H53*K53</f>
        <v>3.6720000000000003E-2</v>
      </c>
      <c r="M53" s="109"/>
      <c r="N53" s="109">
        <f>H53*M53</f>
        <v>0</v>
      </c>
      <c r="O53" s="111">
        <v>21</v>
      </c>
      <c r="P53" s="111">
        <f>J53*(O53/100)</f>
        <v>0</v>
      </c>
      <c r="Q53" s="111">
        <f>J53+P53</f>
        <v>0</v>
      </c>
      <c r="R53" s="9"/>
      <c r="S53" s="9"/>
      <c r="T53" s="9"/>
    </row>
    <row r="54" spans="1:20" ht="9" outlineLevel="4" x14ac:dyDescent="0.2">
      <c r="A54" s="112"/>
      <c r="B54" s="113"/>
      <c r="C54" s="113"/>
      <c r="D54" s="114"/>
      <c r="E54" s="119" t="s">
        <v>17</v>
      </c>
      <c r="F54" s="115" t="s">
        <v>99</v>
      </c>
      <c r="G54" s="114"/>
      <c r="H54" s="116">
        <v>51</v>
      </c>
      <c r="I54" s="117"/>
      <c r="J54" s="117"/>
      <c r="K54" s="116"/>
      <c r="L54" s="116"/>
      <c r="M54" s="116"/>
      <c r="N54" s="116"/>
      <c r="O54" s="118"/>
      <c r="P54" s="118"/>
      <c r="Q54" s="118"/>
      <c r="R54" s="6"/>
      <c r="S54" s="9"/>
    </row>
    <row r="55" spans="1:20" ht="7.5" customHeight="1" outlineLevel="4" x14ac:dyDescent="0.2">
      <c r="A55" s="9"/>
      <c r="B55" s="75"/>
      <c r="C55" s="74"/>
      <c r="D55" s="77"/>
      <c r="E55" s="39"/>
      <c r="F55" s="78"/>
      <c r="G55" s="77"/>
      <c r="H55" s="79"/>
      <c r="I55" s="81"/>
      <c r="J55" s="81"/>
      <c r="K55" s="45"/>
      <c r="L55" s="45"/>
      <c r="M55" s="45"/>
      <c r="N55" s="45"/>
      <c r="O55" s="41"/>
      <c r="P55" s="41"/>
      <c r="Q55" s="41"/>
      <c r="R55" s="6"/>
      <c r="S55" s="9"/>
    </row>
    <row r="56" spans="1:20" ht="10" outlineLevel="3" x14ac:dyDescent="0.2">
      <c r="A56" s="13"/>
      <c r="B56" s="104"/>
      <c r="C56" s="105">
        <v>16</v>
      </c>
      <c r="D56" s="106" t="s">
        <v>95</v>
      </c>
      <c r="E56" s="107" t="s">
        <v>138</v>
      </c>
      <c r="F56" s="108" t="s">
        <v>139</v>
      </c>
      <c r="G56" s="106" t="s">
        <v>122</v>
      </c>
      <c r="H56" s="109">
        <v>3.6720000000000003E-2</v>
      </c>
      <c r="I56" s="110"/>
      <c r="J56" s="138">
        <f>H56*I56</f>
        <v>0</v>
      </c>
      <c r="K56" s="109"/>
      <c r="L56" s="109">
        <f>H56*K56</f>
        <v>0</v>
      </c>
      <c r="M56" s="109"/>
      <c r="N56" s="109">
        <f>H56*M56</f>
        <v>0</v>
      </c>
      <c r="O56" s="111">
        <v>21</v>
      </c>
      <c r="P56" s="111">
        <f>J56*(O56/100)</f>
        <v>0</v>
      </c>
      <c r="Q56" s="111">
        <f>J56+P56</f>
        <v>0</v>
      </c>
      <c r="R56" s="9"/>
      <c r="S56" s="9"/>
      <c r="T56" s="9"/>
    </row>
    <row r="57" spans="1:20" outlineLevel="3" x14ac:dyDescent="0.2">
      <c r="B57" s="6"/>
      <c r="C57" s="6"/>
      <c r="D57" s="6"/>
      <c r="E57" s="6"/>
      <c r="F57" s="6"/>
      <c r="G57" s="6"/>
      <c r="H57" s="6"/>
      <c r="I57" s="9"/>
      <c r="J57" s="137"/>
      <c r="K57" s="6"/>
      <c r="L57" s="6"/>
      <c r="M57" s="6"/>
      <c r="N57" s="6"/>
      <c r="O57" s="6"/>
      <c r="P57" s="9"/>
      <c r="Q57" s="9"/>
    </row>
    <row r="58" spans="1:20" ht="10.5" outlineLevel="2" x14ac:dyDescent="0.25">
      <c r="A58" s="68" t="s">
        <v>49</v>
      </c>
      <c r="B58" s="97">
        <v>3</v>
      </c>
      <c r="C58" s="98"/>
      <c r="D58" s="99" t="s">
        <v>94</v>
      </c>
      <c r="E58" s="99"/>
      <c r="F58" s="100" t="s">
        <v>50</v>
      </c>
      <c r="G58" s="99"/>
      <c r="H58" s="101"/>
      <c r="I58" s="102"/>
      <c r="J58" s="132">
        <f>SUBTOTAL(9,J59:J62)</f>
        <v>0</v>
      </c>
      <c r="K58" s="101"/>
      <c r="L58" s="71">
        <f>SUBTOTAL(9,L59:L62)</f>
        <v>0</v>
      </c>
      <c r="M58" s="101"/>
      <c r="N58" s="71">
        <f>SUBTOTAL(9,N59:N62)</f>
        <v>0</v>
      </c>
      <c r="O58" s="103"/>
      <c r="P58" s="70">
        <f>SUBTOTAL(9,P59:P62)</f>
        <v>0</v>
      </c>
      <c r="Q58" s="70">
        <f>SUBTOTAL(9,Q59:Q62)</f>
        <v>0</v>
      </c>
      <c r="R58" s="6"/>
      <c r="S58" s="9"/>
      <c r="T58" s="9"/>
    </row>
    <row r="59" spans="1:20" ht="10" outlineLevel="3" x14ac:dyDescent="0.2">
      <c r="A59" s="13"/>
      <c r="B59" s="104"/>
      <c r="C59" s="105">
        <v>17</v>
      </c>
      <c r="D59" s="106" t="s">
        <v>95</v>
      </c>
      <c r="E59" s="107" t="s">
        <v>140</v>
      </c>
      <c r="F59" s="108" t="s">
        <v>141</v>
      </c>
      <c r="G59" s="106" t="s">
        <v>102</v>
      </c>
      <c r="H59" s="109">
        <v>4</v>
      </c>
      <c r="I59" s="110"/>
      <c r="J59" s="138">
        <f>H59*I59</f>
        <v>0</v>
      </c>
      <c r="K59" s="109"/>
      <c r="L59" s="109">
        <f>H59*K59</f>
        <v>0</v>
      </c>
      <c r="M59" s="109"/>
      <c r="N59" s="109">
        <f>H59*M59</f>
        <v>0</v>
      </c>
      <c r="O59" s="111">
        <v>21</v>
      </c>
      <c r="P59" s="111">
        <f>J59*(O59/100)</f>
        <v>0</v>
      </c>
      <c r="Q59" s="111">
        <f>J59+P59</f>
        <v>0</v>
      </c>
      <c r="R59" s="9"/>
      <c r="S59" s="9"/>
      <c r="T59" s="9"/>
    </row>
    <row r="60" spans="1:20" ht="9" outlineLevel="4" x14ac:dyDescent="0.2">
      <c r="A60" s="112"/>
      <c r="B60" s="113"/>
      <c r="C60" s="113"/>
      <c r="D60" s="114"/>
      <c r="E60" s="119" t="s">
        <v>17</v>
      </c>
      <c r="F60" s="115" t="s">
        <v>103</v>
      </c>
      <c r="G60" s="114"/>
      <c r="H60" s="116">
        <v>4</v>
      </c>
      <c r="I60" s="117"/>
      <c r="J60" s="117"/>
      <c r="K60" s="116"/>
      <c r="L60" s="116"/>
      <c r="M60" s="116"/>
      <c r="N60" s="116"/>
      <c r="O60" s="118"/>
      <c r="P60" s="118"/>
      <c r="Q60" s="118"/>
      <c r="R60" s="6"/>
      <c r="S60" s="9"/>
    </row>
    <row r="61" spans="1:20" ht="7.5" customHeight="1" outlineLevel="4" x14ac:dyDescent="0.2">
      <c r="A61" s="9"/>
      <c r="B61" s="75"/>
      <c r="C61" s="74"/>
      <c r="D61" s="77"/>
      <c r="E61" s="39"/>
      <c r="F61" s="78"/>
      <c r="G61" s="77"/>
      <c r="H61" s="79"/>
      <c r="I61" s="81"/>
      <c r="J61" s="81"/>
      <c r="K61" s="45"/>
      <c r="L61" s="45"/>
      <c r="M61" s="45"/>
      <c r="N61" s="45"/>
      <c r="O61" s="41"/>
      <c r="P61" s="41"/>
      <c r="Q61" s="41"/>
      <c r="R61" s="6"/>
      <c r="S61" s="9"/>
    </row>
    <row r="62" spans="1:20" outlineLevel="3" x14ac:dyDescent="0.2">
      <c r="B62" s="6"/>
      <c r="C62" s="6"/>
      <c r="D62" s="6"/>
      <c r="E62" s="6"/>
      <c r="F62" s="6"/>
      <c r="G62" s="6"/>
      <c r="H62" s="6"/>
      <c r="I62" s="9"/>
      <c r="J62" s="137"/>
      <c r="K62" s="6"/>
      <c r="L62" s="6"/>
      <c r="M62" s="6"/>
      <c r="N62" s="6"/>
      <c r="O62" s="6"/>
      <c r="P62" s="9"/>
      <c r="Q62" s="9"/>
    </row>
    <row r="63" spans="1:20" ht="10.5" outlineLevel="2" x14ac:dyDescent="0.25">
      <c r="A63" s="68" t="s">
        <v>51</v>
      </c>
      <c r="B63" s="97">
        <v>3</v>
      </c>
      <c r="C63" s="98"/>
      <c r="D63" s="99" t="s">
        <v>94</v>
      </c>
      <c r="E63" s="99"/>
      <c r="F63" s="100" t="s">
        <v>52</v>
      </c>
      <c r="G63" s="99"/>
      <c r="H63" s="101"/>
      <c r="I63" s="102"/>
      <c r="J63" s="132">
        <f>SUBTOTAL(9,J64:J67)</f>
        <v>0</v>
      </c>
      <c r="K63" s="101"/>
      <c r="L63" s="71">
        <f>SUBTOTAL(9,L64:L67)</f>
        <v>0</v>
      </c>
      <c r="M63" s="101"/>
      <c r="N63" s="71">
        <f>SUBTOTAL(9,N64:N67)</f>
        <v>0</v>
      </c>
      <c r="O63" s="103"/>
      <c r="P63" s="70">
        <f>SUBTOTAL(9,P64:P67)</f>
        <v>0</v>
      </c>
      <c r="Q63" s="70">
        <f>SUBTOTAL(9,Q64:Q67)</f>
        <v>0</v>
      </c>
      <c r="R63" s="6"/>
      <c r="S63" s="9"/>
      <c r="T63" s="9"/>
    </row>
    <row r="64" spans="1:20" ht="10" outlineLevel="3" x14ac:dyDescent="0.2">
      <c r="A64" s="13"/>
      <c r="B64" s="104"/>
      <c r="C64" s="105">
        <v>18</v>
      </c>
      <c r="D64" s="106" t="s">
        <v>95</v>
      </c>
      <c r="E64" s="107" t="s">
        <v>142</v>
      </c>
      <c r="F64" s="108" t="s">
        <v>143</v>
      </c>
      <c r="G64" s="106" t="s">
        <v>144</v>
      </c>
      <c r="H64" s="109">
        <v>1</v>
      </c>
      <c r="I64" s="110"/>
      <c r="J64" s="138">
        <f>H64*I64</f>
        <v>0</v>
      </c>
      <c r="K64" s="109"/>
      <c r="L64" s="109">
        <f>H64*K64</f>
        <v>0</v>
      </c>
      <c r="M64" s="109"/>
      <c r="N64" s="109">
        <f>H64*M64</f>
        <v>0</v>
      </c>
      <c r="O64" s="111">
        <v>21</v>
      </c>
      <c r="P64" s="111">
        <f>J64*(O64/100)</f>
        <v>0</v>
      </c>
      <c r="Q64" s="111">
        <f>J64+P64</f>
        <v>0</v>
      </c>
      <c r="R64" s="9"/>
      <c r="S64" s="9"/>
      <c r="T64" s="9"/>
    </row>
    <row r="65" spans="1:20" ht="9" outlineLevel="4" x14ac:dyDescent="0.2">
      <c r="A65" s="112"/>
      <c r="B65" s="113"/>
      <c r="C65" s="113"/>
      <c r="D65" s="114"/>
      <c r="E65" s="119" t="s">
        <v>17</v>
      </c>
      <c r="F65" s="115" t="s">
        <v>106</v>
      </c>
      <c r="G65" s="114"/>
      <c r="H65" s="116">
        <v>1</v>
      </c>
      <c r="I65" s="117"/>
      <c r="J65" s="117"/>
      <c r="K65" s="116"/>
      <c r="L65" s="116"/>
      <c r="M65" s="116"/>
      <c r="N65" s="116"/>
      <c r="O65" s="118"/>
      <c r="P65" s="118"/>
      <c r="Q65" s="118"/>
      <c r="R65" s="6"/>
      <c r="S65" s="9"/>
    </row>
    <row r="66" spans="1:20" ht="7.5" customHeight="1" outlineLevel="4" x14ac:dyDescent="0.2">
      <c r="A66" s="9"/>
      <c r="B66" s="75"/>
      <c r="C66" s="74"/>
      <c r="D66" s="77"/>
      <c r="E66" s="39"/>
      <c r="F66" s="78"/>
      <c r="G66" s="77"/>
      <c r="H66" s="79"/>
      <c r="I66" s="81"/>
      <c r="J66" s="81"/>
      <c r="K66" s="45"/>
      <c r="L66" s="45"/>
      <c r="M66" s="45"/>
      <c r="N66" s="45"/>
      <c r="O66" s="41"/>
      <c r="P66" s="41"/>
      <c r="Q66" s="41"/>
      <c r="R66" s="6"/>
      <c r="S66" s="9"/>
    </row>
    <row r="67" spans="1:20" outlineLevel="3" x14ac:dyDescent="0.2">
      <c r="B67" s="6"/>
      <c r="C67" s="6"/>
      <c r="D67" s="6"/>
      <c r="E67" s="6"/>
      <c r="F67" s="6"/>
      <c r="G67" s="6"/>
      <c r="H67" s="6"/>
      <c r="I67" s="9"/>
      <c r="J67" s="137"/>
      <c r="K67" s="6"/>
      <c r="L67" s="6"/>
      <c r="M67" s="6"/>
      <c r="N67" s="6"/>
      <c r="O67" s="6"/>
      <c r="P67" s="9"/>
      <c r="Q67" s="9"/>
    </row>
    <row r="68" spans="1:20" ht="10.5" outlineLevel="2" x14ac:dyDescent="0.25">
      <c r="A68" s="68" t="s">
        <v>53</v>
      </c>
      <c r="B68" s="97">
        <v>3</v>
      </c>
      <c r="C68" s="98"/>
      <c r="D68" s="99" t="s">
        <v>94</v>
      </c>
      <c r="E68" s="99"/>
      <c r="F68" s="100" t="s">
        <v>54</v>
      </c>
      <c r="G68" s="99"/>
      <c r="H68" s="101"/>
      <c r="I68" s="102"/>
      <c r="J68" s="132">
        <f>SUBTOTAL(9,J69:J72)</f>
        <v>0</v>
      </c>
      <c r="K68" s="101"/>
      <c r="L68" s="71">
        <f>SUBTOTAL(9,L69:L72)</f>
        <v>0</v>
      </c>
      <c r="M68" s="101"/>
      <c r="N68" s="71">
        <f>SUBTOTAL(9,N69:N72)</f>
        <v>0</v>
      </c>
      <c r="O68" s="103"/>
      <c r="P68" s="70">
        <f>SUBTOTAL(9,P69:P72)</f>
        <v>0</v>
      </c>
      <c r="Q68" s="70">
        <f>SUBTOTAL(9,Q69:Q72)</f>
        <v>0</v>
      </c>
      <c r="R68" s="6"/>
      <c r="S68" s="9"/>
      <c r="T68" s="9"/>
    </row>
    <row r="69" spans="1:20" ht="10" outlineLevel="3" x14ac:dyDescent="0.2">
      <c r="A69" s="13"/>
      <c r="B69" s="104"/>
      <c r="C69" s="105">
        <v>19</v>
      </c>
      <c r="D69" s="106" t="s">
        <v>95</v>
      </c>
      <c r="E69" s="107" t="s">
        <v>145</v>
      </c>
      <c r="F69" s="108" t="s">
        <v>146</v>
      </c>
      <c r="G69" s="106" t="s">
        <v>144</v>
      </c>
      <c r="H69" s="109">
        <v>1</v>
      </c>
      <c r="I69" s="110"/>
      <c r="J69" s="138">
        <f>H69*I69</f>
        <v>0</v>
      </c>
      <c r="K69" s="109"/>
      <c r="L69" s="109">
        <f>H69*K69</f>
        <v>0</v>
      </c>
      <c r="M69" s="109"/>
      <c r="N69" s="109">
        <f>H69*M69</f>
        <v>0</v>
      </c>
      <c r="O69" s="111">
        <v>21</v>
      </c>
      <c r="P69" s="111">
        <f>J69*(O69/100)</f>
        <v>0</v>
      </c>
      <c r="Q69" s="111">
        <f>J69+P69</f>
        <v>0</v>
      </c>
      <c r="R69" s="9"/>
      <c r="S69" s="9"/>
      <c r="T69" s="9"/>
    </row>
    <row r="70" spans="1:20" ht="9" outlineLevel="4" x14ac:dyDescent="0.2">
      <c r="A70" s="112"/>
      <c r="B70" s="113"/>
      <c r="C70" s="113"/>
      <c r="D70" s="114"/>
      <c r="E70" s="119" t="s">
        <v>17</v>
      </c>
      <c r="F70" s="115" t="s">
        <v>106</v>
      </c>
      <c r="G70" s="114"/>
      <c r="H70" s="116">
        <v>1</v>
      </c>
      <c r="I70" s="117"/>
      <c r="J70" s="117"/>
      <c r="K70" s="116"/>
      <c r="L70" s="116"/>
      <c r="M70" s="116"/>
      <c r="N70" s="116"/>
      <c r="O70" s="118"/>
      <c r="P70" s="118"/>
      <c r="Q70" s="118"/>
      <c r="R70" s="6"/>
      <c r="S70" s="9"/>
    </row>
    <row r="71" spans="1:20" ht="7.5" customHeight="1" outlineLevel="4" x14ac:dyDescent="0.2">
      <c r="A71" s="9"/>
      <c r="B71" s="75"/>
      <c r="C71" s="74"/>
      <c r="D71" s="77"/>
      <c r="E71" s="39"/>
      <c r="F71" s="78"/>
      <c r="G71" s="77"/>
      <c r="H71" s="79"/>
      <c r="I71" s="81"/>
      <c r="J71" s="81"/>
      <c r="K71" s="45"/>
      <c r="L71" s="45"/>
      <c r="M71" s="45"/>
      <c r="N71" s="45"/>
      <c r="O71" s="41"/>
      <c r="P71" s="41"/>
      <c r="Q71" s="41"/>
      <c r="R71" s="6"/>
      <c r="S71" s="9"/>
    </row>
    <row r="72" spans="1:20" outlineLevel="3" x14ac:dyDescent="0.2">
      <c r="B72" s="6"/>
      <c r="C72" s="6"/>
      <c r="D72" s="6"/>
      <c r="E72" s="6"/>
      <c r="F72" s="6"/>
      <c r="G72" s="6"/>
      <c r="H72" s="6"/>
      <c r="I72" s="9"/>
      <c r="J72" s="137"/>
      <c r="K72" s="6"/>
      <c r="L72" s="6"/>
      <c r="M72" s="6"/>
      <c r="N72" s="6"/>
      <c r="O72" s="6"/>
      <c r="P72" s="9"/>
      <c r="Q72" s="9"/>
    </row>
    <row r="73" spans="1:20" ht="10.5" outlineLevel="2" x14ac:dyDescent="0.25">
      <c r="A73" s="68" t="s">
        <v>55</v>
      </c>
      <c r="B73" s="97">
        <v>3</v>
      </c>
      <c r="C73" s="98"/>
      <c r="D73" s="99" t="s">
        <v>94</v>
      </c>
      <c r="E73" s="99"/>
      <c r="F73" s="100" t="s">
        <v>56</v>
      </c>
      <c r="G73" s="99"/>
      <c r="H73" s="101"/>
      <c r="I73" s="102"/>
      <c r="J73" s="132">
        <f>SUBTOTAL(9,J74:J77)</f>
        <v>0</v>
      </c>
      <c r="K73" s="101"/>
      <c r="L73" s="71">
        <f>SUBTOTAL(9,L74:L77)</f>
        <v>0</v>
      </c>
      <c r="M73" s="101"/>
      <c r="N73" s="71">
        <f>SUBTOTAL(9,N74:N77)</f>
        <v>0</v>
      </c>
      <c r="O73" s="103"/>
      <c r="P73" s="70">
        <f>SUBTOTAL(9,P74:P77)</f>
        <v>0</v>
      </c>
      <c r="Q73" s="70">
        <f>SUBTOTAL(9,Q74:Q77)</f>
        <v>0</v>
      </c>
      <c r="R73" s="6"/>
      <c r="S73" s="9"/>
      <c r="T73" s="9"/>
    </row>
    <row r="74" spans="1:20" ht="20" outlineLevel="3" x14ac:dyDescent="0.2">
      <c r="A74" s="13"/>
      <c r="B74" s="104"/>
      <c r="C74" s="105">
        <v>20</v>
      </c>
      <c r="D74" s="106" t="s">
        <v>114</v>
      </c>
      <c r="E74" s="107" t="s">
        <v>147</v>
      </c>
      <c r="F74" s="108" t="s">
        <v>148</v>
      </c>
      <c r="G74" s="106" t="s">
        <v>102</v>
      </c>
      <c r="H74" s="109">
        <v>4</v>
      </c>
      <c r="I74" s="110"/>
      <c r="J74" s="138">
        <f>H74*I74</f>
        <v>0</v>
      </c>
      <c r="K74" s="109"/>
      <c r="L74" s="109">
        <f>H74*K74</f>
        <v>0</v>
      </c>
      <c r="M74" s="109"/>
      <c r="N74" s="109">
        <f>H74*M74</f>
        <v>0</v>
      </c>
      <c r="O74" s="111">
        <v>21</v>
      </c>
      <c r="P74" s="111">
        <f>J74*(O74/100)</f>
        <v>0</v>
      </c>
      <c r="Q74" s="111">
        <f>J74+P74</f>
        <v>0</v>
      </c>
      <c r="R74" s="9"/>
      <c r="S74" s="9"/>
      <c r="T74" s="9"/>
    </row>
    <row r="75" spans="1:20" ht="9" outlineLevel="4" x14ac:dyDescent="0.2">
      <c r="A75" s="112"/>
      <c r="B75" s="113"/>
      <c r="C75" s="113"/>
      <c r="D75" s="114"/>
      <c r="E75" s="119" t="s">
        <v>17</v>
      </c>
      <c r="F75" s="115" t="s">
        <v>103</v>
      </c>
      <c r="G75" s="114"/>
      <c r="H75" s="116">
        <v>4</v>
      </c>
      <c r="I75" s="117"/>
      <c r="J75" s="117"/>
      <c r="K75" s="116"/>
      <c r="L75" s="116"/>
      <c r="M75" s="116"/>
      <c r="N75" s="116"/>
      <c r="O75" s="118"/>
      <c r="P75" s="118"/>
      <c r="Q75" s="118"/>
      <c r="R75" s="6"/>
      <c r="S75" s="9"/>
    </row>
    <row r="76" spans="1:20" ht="7.5" customHeight="1" outlineLevel="4" x14ac:dyDescent="0.2">
      <c r="A76" s="9"/>
      <c r="B76" s="75"/>
      <c r="C76" s="74"/>
      <c r="D76" s="77"/>
      <c r="E76" s="39"/>
      <c r="F76" s="78"/>
      <c r="G76" s="77"/>
      <c r="H76" s="79"/>
      <c r="I76" s="81"/>
      <c r="J76" s="81"/>
      <c r="K76" s="45"/>
      <c r="L76" s="45"/>
      <c r="M76" s="45"/>
      <c r="N76" s="45"/>
      <c r="O76" s="41"/>
      <c r="P76" s="41"/>
      <c r="Q76" s="41"/>
      <c r="R76" s="6"/>
      <c r="S76" s="9"/>
    </row>
    <row r="77" spans="1:20" outlineLevel="3" x14ac:dyDescent="0.2">
      <c r="B77" s="6"/>
      <c r="C77" s="6"/>
      <c r="D77" s="6"/>
      <c r="E77" s="6"/>
      <c r="F77" s="6"/>
      <c r="G77" s="6"/>
      <c r="H77" s="6"/>
      <c r="I77" s="9"/>
      <c r="J77" s="137"/>
      <c r="K77" s="6"/>
      <c r="L77" s="6"/>
      <c r="M77" s="6"/>
      <c r="N77" s="6"/>
      <c r="O77" s="6"/>
      <c r="P77" s="9"/>
      <c r="Q77" s="9"/>
    </row>
    <row r="78" spans="1:20" ht="10.5" outlineLevel="2" x14ac:dyDescent="0.25">
      <c r="A78" s="68" t="s">
        <v>57</v>
      </c>
      <c r="B78" s="97">
        <v>3</v>
      </c>
      <c r="C78" s="98"/>
      <c r="D78" s="99" t="s">
        <v>94</v>
      </c>
      <c r="E78" s="99"/>
      <c r="F78" s="100" t="s">
        <v>58</v>
      </c>
      <c r="G78" s="99"/>
      <c r="H78" s="101"/>
      <c r="I78" s="102"/>
      <c r="J78" s="132">
        <f>SUBTOTAL(9,J79:J104)</f>
        <v>0</v>
      </c>
      <c r="K78" s="101"/>
      <c r="L78" s="71">
        <f>SUBTOTAL(9,L79:L104)</f>
        <v>0.82</v>
      </c>
      <c r="M78" s="101"/>
      <c r="N78" s="71">
        <f>SUBTOTAL(9,N79:N104)</f>
        <v>0</v>
      </c>
      <c r="O78" s="103"/>
      <c r="P78" s="70">
        <f>SUBTOTAL(9,P79:P104)</f>
        <v>0</v>
      </c>
      <c r="Q78" s="70">
        <f>SUBTOTAL(9,Q79:Q104)</f>
        <v>0</v>
      </c>
      <c r="R78" s="6"/>
      <c r="S78" s="9"/>
      <c r="T78" s="9"/>
    </row>
    <row r="79" spans="1:20" ht="10" outlineLevel="3" x14ac:dyDescent="0.2">
      <c r="A79" s="13"/>
      <c r="B79" s="104"/>
      <c r="C79" s="105">
        <v>21</v>
      </c>
      <c r="D79" s="106" t="s">
        <v>95</v>
      </c>
      <c r="E79" s="107" t="s">
        <v>149</v>
      </c>
      <c r="F79" s="108" t="s">
        <v>150</v>
      </c>
      <c r="G79" s="106" t="s">
        <v>102</v>
      </c>
      <c r="H79" s="109">
        <v>2</v>
      </c>
      <c r="I79" s="110"/>
      <c r="J79" s="138">
        <f>H79*I79</f>
        <v>0</v>
      </c>
      <c r="K79" s="109"/>
      <c r="L79" s="109">
        <f>H79*K79</f>
        <v>0</v>
      </c>
      <c r="M79" s="109"/>
      <c r="N79" s="109">
        <f>H79*M79</f>
        <v>0</v>
      </c>
      <c r="O79" s="111">
        <v>21</v>
      </c>
      <c r="P79" s="111">
        <f>J79*(O79/100)</f>
        <v>0</v>
      </c>
      <c r="Q79" s="111">
        <f>J79+P79</f>
        <v>0</v>
      </c>
      <c r="R79" s="9"/>
      <c r="S79" s="9"/>
      <c r="T79" s="9"/>
    </row>
    <row r="80" spans="1:20" ht="9" outlineLevel="4" x14ac:dyDescent="0.2">
      <c r="A80" s="112"/>
      <c r="B80" s="113"/>
      <c r="C80" s="113"/>
      <c r="D80" s="114"/>
      <c r="E80" s="119" t="s">
        <v>17</v>
      </c>
      <c r="F80" s="115" t="s">
        <v>117</v>
      </c>
      <c r="G80" s="114"/>
      <c r="H80" s="116">
        <v>2</v>
      </c>
      <c r="I80" s="117"/>
      <c r="J80" s="117"/>
      <c r="K80" s="116"/>
      <c r="L80" s="116"/>
      <c r="M80" s="116"/>
      <c r="N80" s="116"/>
      <c r="O80" s="118"/>
      <c r="P80" s="118"/>
      <c r="Q80" s="118"/>
      <c r="R80" s="6"/>
      <c r="S80" s="9"/>
    </row>
    <row r="81" spans="1:20" ht="7.5" customHeight="1" outlineLevel="4" x14ac:dyDescent="0.2">
      <c r="A81" s="9"/>
      <c r="B81" s="75"/>
      <c r="C81" s="74"/>
      <c r="D81" s="77"/>
      <c r="E81" s="39"/>
      <c r="F81" s="78"/>
      <c r="G81" s="77"/>
      <c r="H81" s="79"/>
      <c r="I81" s="81"/>
      <c r="J81" s="81"/>
      <c r="K81" s="45"/>
      <c r="L81" s="45"/>
      <c r="M81" s="45"/>
      <c r="N81" s="45"/>
      <c r="O81" s="41"/>
      <c r="P81" s="41"/>
      <c r="Q81" s="41"/>
      <c r="R81" s="6"/>
      <c r="S81" s="9"/>
    </row>
    <row r="82" spans="1:20" ht="10" outlineLevel="3" x14ac:dyDescent="0.2">
      <c r="A82" s="13"/>
      <c r="B82" s="104"/>
      <c r="C82" s="105">
        <v>22</v>
      </c>
      <c r="D82" s="106" t="s">
        <v>114</v>
      </c>
      <c r="E82" s="107" t="s">
        <v>151</v>
      </c>
      <c r="F82" s="108" t="s">
        <v>152</v>
      </c>
      <c r="G82" s="106" t="s">
        <v>102</v>
      </c>
      <c r="H82" s="109">
        <v>2</v>
      </c>
      <c r="I82" s="110"/>
      <c r="J82" s="138">
        <f>H82*I82</f>
        <v>0</v>
      </c>
      <c r="K82" s="109">
        <v>0.2</v>
      </c>
      <c r="L82" s="109">
        <f>H82*K82</f>
        <v>0.4</v>
      </c>
      <c r="M82" s="109"/>
      <c r="N82" s="109">
        <f>H82*M82</f>
        <v>0</v>
      </c>
      <c r="O82" s="111">
        <v>21</v>
      </c>
      <c r="P82" s="111">
        <f>J82*(O82/100)</f>
        <v>0</v>
      </c>
      <c r="Q82" s="111">
        <f>J82+P82</f>
        <v>0</v>
      </c>
      <c r="R82" s="9"/>
      <c r="S82" s="9"/>
      <c r="T82" s="9"/>
    </row>
    <row r="83" spans="1:20" ht="9" outlineLevel="4" x14ac:dyDescent="0.2">
      <c r="A83" s="112"/>
      <c r="B83" s="113"/>
      <c r="C83" s="113"/>
      <c r="D83" s="114"/>
      <c r="E83" s="119" t="s">
        <v>17</v>
      </c>
      <c r="F83" s="115" t="s">
        <v>117</v>
      </c>
      <c r="G83" s="114"/>
      <c r="H83" s="116">
        <v>2</v>
      </c>
      <c r="I83" s="117"/>
      <c r="J83" s="117"/>
      <c r="K83" s="116"/>
      <c r="L83" s="116"/>
      <c r="M83" s="116"/>
      <c r="N83" s="116"/>
      <c r="O83" s="118"/>
      <c r="P83" s="118"/>
      <c r="Q83" s="118"/>
      <c r="R83" s="6"/>
      <c r="S83" s="9"/>
    </row>
    <row r="84" spans="1:20" ht="7.5" customHeight="1" outlineLevel="4" x14ac:dyDescent="0.2">
      <c r="A84" s="9"/>
      <c r="B84" s="75"/>
      <c r="C84" s="74"/>
      <c r="D84" s="77"/>
      <c r="E84" s="39"/>
      <c r="F84" s="78"/>
      <c r="G84" s="77"/>
      <c r="H84" s="79"/>
      <c r="I84" s="81"/>
      <c r="J84" s="81"/>
      <c r="K84" s="45"/>
      <c r="L84" s="45"/>
      <c r="M84" s="45"/>
      <c r="N84" s="45"/>
      <c r="O84" s="41"/>
      <c r="P84" s="41"/>
      <c r="Q84" s="41"/>
      <c r="R84" s="6"/>
      <c r="S84" s="9"/>
    </row>
    <row r="85" spans="1:20" ht="10" outlineLevel="3" x14ac:dyDescent="0.2">
      <c r="A85" s="13"/>
      <c r="B85" s="104"/>
      <c r="C85" s="105">
        <v>23</v>
      </c>
      <c r="D85" s="106" t="s">
        <v>114</v>
      </c>
      <c r="E85" s="107" t="s">
        <v>153</v>
      </c>
      <c r="F85" s="108" t="s">
        <v>154</v>
      </c>
      <c r="G85" s="106" t="s">
        <v>102</v>
      </c>
      <c r="H85" s="109">
        <v>24</v>
      </c>
      <c r="I85" s="110"/>
      <c r="J85" s="138">
        <f>H85*I85</f>
        <v>0</v>
      </c>
      <c r="K85" s="109"/>
      <c r="L85" s="109">
        <f>H85*K85</f>
        <v>0</v>
      </c>
      <c r="M85" s="109"/>
      <c r="N85" s="109">
        <f>H85*M85</f>
        <v>0</v>
      </c>
      <c r="O85" s="111">
        <v>21</v>
      </c>
      <c r="P85" s="111">
        <f>J85*(O85/100)</f>
        <v>0</v>
      </c>
      <c r="Q85" s="111">
        <f>J85+P85</f>
        <v>0</v>
      </c>
      <c r="R85" s="9"/>
      <c r="S85" s="9"/>
      <c r="T85" s="9"/>
    </row>
    <row r="86" spans="1:20" ht="9" outlineLevel="4" x14ac:dyDescent="0.2">
      <c r="A86" s="112"/>
      <c r="B86" s="113"/>
      <c r="C86" s="113"/>
      <c r="D86" s="114"/>
      <c r="E86" s="119" t="s">
        <v>17</v>
      </c>
      <c r="F86" s="115" t="s">
        <v>155</v>
      </c>
      <c r="G86" s="114"/>
      <c r="H86" s="116">
        <v>24</v>
      </c>
      <c r="I86" s="117"/>
      <c r="J86" s="117"/>
      <c r="K86" s="116"/>
      <c r="L86" s="116"/>
      <c r="M86" s="116"/>
      <c r="N86" s="116"/>
      <c r="O86" s="118"/>
      <c r="P86" s="118"/>
      <c r="Q86" s="118"/>
      <c r="R86" s="6"/>
      <c r="S86" s="9"/>
    </row>
    <row r="87" spans="1:20" ht="7.5" customHeight="1" outlineLevel="4" x14ac:dyDescent="0.2">
      <c r="A87" s="9"/>
      <c r="B87" s="75"/>
      <c r="C87" s="74"/>
      <c r="D87" s="77"/>
      <c r="E87" s="39"/>
      <c r="F87" s="78"/>
      <c r="G87" s="77"/>
      <c r="H87" s="79"/>
      <c r="I87" s="81"/>
      <c r="J87" s="81"/>
      <c r="K87" s="45"/>
      <c r="L87" s="45"/>
      <c r="M87" s="45"/>
      <c r="N87" s="45"/>
      <c r="O87" s="41"/>
      <c r="P87" s="41"/>
      <c r="Q87" s="41"/>
      <c r="R87" s="6"/>
      <c r="S87" s="9"/>
    </row>
    <row r="88" spans="1:20" ht="10" outlineLevel="3" x14ac:dyDescent="0.2">
      <c r="A88" s="13"/>
      <c r="B88" s="104"/>
      <c r="C88" s="105">
        <v>24</v>
      </c>
      <c r="D88" s="106" t="s">
        <v>156</v>
      </c>
      <c r="E88" s="107" t="s">
        <v>157</v>
      </c>
      <c r="F88" s="108" t="s">
        <v>158</v>
      </c>
      <c r="G88" s="106" t="s">
        <v>102</v>
      </c>
      <c r="H88" s="109">
        <v>24</v>
      </c>
      <c r="I88" s="110"/>
      <c r="J88" s="138">
        <f>H88*I88</f>
        <v>0</v>
      </c>
      <c r="K88" s="109">
        <v>5.0000000000000001E-3</v>
      </c>
      <c r="L88" s="109">
        <f>H88*K88</f>
        <v>0.12</v>
      </c>
      <c r="M88" s="109"/>
      <c r="N88" s="109">
        <f>H88*M88</f>
        <v>0</v>
      </c>
      <c r="O88" s="111">
        <v>21</v>
      </c>
      <c r="P88" s="111">
        <f>J88*(O88/100)</f>
        <v>0</v>
      </c>
      <c r="Q88" s="111">
        <f>J88+P88</f>
        <v>0</v>
      </c>
      <c r="R88" s="9"/>
      <c r="S88" s="9"/>
      <c r="T88" s="9"/>
    </row>
    <row r="89" spans="1:20" ht="9" outlineLevel="4" x14ac:dyDescent="0.2">
      <c r="A89" s="112"/>
      <c r="B89" s="113"/>
      <c r="C89" s="113"/>
      <c r="D89" s="114"/>
      <c r="E89" s="119" t="s">
        <v>17</v>
      </c>
      <c r="F89" s="115" t="s">
        <v>155</v>
      </c>
      <c r="G89" s="114"/>
      <c r="H89" s="116">
        <v>24</v>
      </c>
      <c r="I89" s="117"/>
      <c r="J89" s="117"/>
      <c r="K89" s="116"/>
      <c r="L89" s="116"/>
      <c r="M89" s="116"/>
      <c r="N89" s="116"/>
      <c r="O89" s="118"/>
      <c r="P89" s="118"/>
      <c r="Q89" s="118"/>
      <c r="R89" s="6"/>
      <c r="S89" s="9"/>
    </row>
    <row r="90" spans="1:20" ht="7.5" customHeight="1" outlineLevel="4" x14ac:dyDescent="0.2">
      <c r="A90" s="9"/>
      <c r="B90" s="75"/>
      <c r="C90" s="74"/>
      <c r="D90" s="77"/>
      <c r="E90" s="39"/>
      <c r="F90" s="78"/>
      <c r="G90" s="77"/>
      <c r="H90" s="79"/>
      <c r="I90" s="81"/>
      <c r="J90" s="81"/>
      <c r="K90" s="45"/>
      <c r="L90" s="45"/>
      <c r="M90" s="45"/>
      <c r="N90" s="45"/>
      <c r="O90" s="41"/>
      <c r="P90" s="41"/>
      <c r="Q90" s="41"/>
      <c r="R90" s="6"/>
      <c r="S90" s="9"/>
    </row>
    <row r="91" spans="1:20" ht="10" outlineLevel="3" x14ac:dyDescent="0.2">
      <c r="A91" s="13"/>
      <c r="B91" s="104"/>
      <c r="C91" s="105">
        <v>25</v>
      </c>
      <c r="D91" s="106" t="s">
        <v>156</v>
      </c>
      <c r="E91" s="107" t="s">
        <v>159</v>
      </c>
      <c r="F91" s="108" t="s">
        <v>160</v>
      </c>
      <c r="G91" s="106" t="s">
        <v>102</v>
      </c>
      <c r="H91" s="109">
        <v>18</v>
      </c>
      <c r="I91" s="110"/>
      <c r="J91" s="138">
        <f>H91*I91</f>
        <v>0</v>
      </c>
      <c r="K91" s="109"/>
      <c r="L91" s="109">
        <f>H91*K91</f>
        <v>0</v>
      </c>
      <c r="M91" s="109"/>
      <c r="N91" s="109">
        <f>H91*M91</f>
        <v>0</v>
      </c>
      <c r="O91" s="111">
        <v>21</v>
      </c>
      <c r="P91" s="111">
        <f>J91*(O91/100)</f>
        <v>0</v>
      </c>
      <c r="Q91" s="111">
        <f>J91+P91</f>
        <v>0</v>
      </c>
      <c r="R91" s="9"/>
      <c r="S91" s="9"/>
      <c r="T91" s="9"/>
    </row>
    <row r="92" spans="1:20" ht="9" outlineLevel="4" x14ac:dyDescent="0.2">
      <c r="A92" s="112"/>
      <c r="B92" s="113"/>
      <c r="C92" s="113"/>
      <c r="D92" s="114"/>
      <c r="E92" s="119" t="s">
        <v>17</v>
      </c>
      <c r="F92" s="115" t="s">
        <v>161</v>
      </c>
      <c r="G92" s="114"/>
      <c r="H92" s="116">
        <v>18</v>
      </c>
      <c r="I92" s="117"/>
      <c r="J92" s="117"/>
      <c r="K92" s="116"/>
      <c r="L92" s="116"/>
      <c r="M92" s="116"/>
      <c r="N92" s="116"/>
      <c r="O92" s="118"/>
      <c r="P92" s="118"/>
      <c r="Q92" s="118"/>
      <c r="R92" s="6"/>
      <c r="S92" s="9"/>
    </row>
    <row r="93" spans="1:20" ht="7.5" customHeight="1" outlineLevel="4" x14ac:dyDescent="0.2">
      <c r="A93" s="9"/>
      <c r="B93" s="75"/>
      <c r="C93" s="74"/>
      <c r="D93" s="77"/>
      <c r="E93" s="39"/>
      <c r="F93" s="78"/>
      <c r="G93" s="77"/>
      <c r="H93" s="79"/>
      <c r="I93" s="81"/>
      <c r="J93" s="81"/>
      <c r="K93" s="45"/>
      <c r="L93" s="45"/>
      <c r="M93" s="45"/>
      <c r="N93" s="45"/>
      <c r="O93" s="41"/>
      <c r="P93" s="41"/>
      <c r="Q93" s="41"/>
      <c r="R93" s="6"/>
      <c r="S93" s="9"/>
    </row>
    <row r="94" spans="1:20" ht="10" outlineLevel="3" x14ac:dyDescent="0.2">
      <c r="A94" s="13"/>
      <c r="B94" s="104"/>
      <c r="C94" s="105">
        <v>26</v>
      </c>
      <c r="D94" s="106" t="s">
        <v>156</v>
      </c>
      <c r="E94" s="107" t="s">
        <v>162</v>
      </c>
      <c r="F94" s="108" t="s">
        <v>163</v>
      </c>
      <c r="G94" s="106" t="s">
        <v>102</v>
      </c>
      <c r="H94" s="109">
        <v>18</v>
      </c>
      <c r="I94" s="110"/>
      <c r="J94" s="138">
        <f>H94*I94</f>
        <v>0</v>
      </c>
      <c r="K94" s="109">
        <v>0.01</v>
      </c>
      <c r="L94" s="109">
        <f>H94*K94</f>
        <v>0.18</v>
      </c>
      <c r="M94" s="109"/>
      <c r="N94" s="109">
        <f>H94*M94</f>
        <v>0</v>
      </c>
      <c r="O94" s="111">
        <v>21</v>
      </c>
      <c r="P94" s="111">
        <f>J94*(O94/100)</f>
        <v>0</v>
      </c>
      <c r="Q94" s="111">
        <f>J94+P94</f>
        <v>0</v>
      </c>
      <c r="R94" s="9"/>
      <c r="S94" s="9"/>
      <c r="T94" s="9"/>
    </row>
    <row r="95" spans="1:20" ht="9" outlineLevel="4" x14ac:dyDescent="0.2">
      <c r="A95" s="112"/>
      <c r="B95" s="113"/>
      <c r="C95" s="113"/>
      <c r="D95" s="114"/>
      <c r="E95" s="119" t="s">
        <v>17</v>
      </c>
      <c r="F95" s="115" t="s">
        <v>161</v>
      </c>
      <c r="G95" s="114"/>
      <c r="H95" s="116">
        <v>18</v>
      </c>
      <c r="I95" s="117"/>
      <c r="J95" s="117"/>
      <c r="K95" s="116"/>
      <c r="L95" s="116"/>
      <c r="M95" s="116"/>
      <c r="N95" s="116"/>
      <c r="O95" s="118"/>
      <c r="P95" s="118"/>
      <c r="Q95" s="118"/>
      <c r="R95" s="6"/>
      <c r="S95" s="9"/>
    </row>
    <row r="96" spans="1:20" ht="7.5" customHeight="1" outlineLevel="4" x14ac:dyDescent="0.2">
      <c r="A96" s="9"/>
      <c r="B96" s="75"/>
      <c r="C96" s="74"/>
      <c r="D96" s="77"/>
      <c r="E96" s="39"/>
      <c r="F96" s="78"/>
      <c r="G96" s="77"/>
      <c r="H96" s="79"/>
      <c r="I96" s="81"/>
      <c r="J96" s="81"/>
      <c r="K96" s="45"/>
      <c r="L96" s="45"/>
      <c r="M96" s="45"/>
      <c r="N96" s="45"/>
      <c r="O96" s="41"/>
      <c r="P96" s="41"/>
      <c r="Q96" s="41"/>
      <c r="R96" s="6"/>
      <c r="S96" s="9"/>
    </row>
    <row r="97" spans="1:20" ht="10" outlineLevel="3" x14ac:dyDescent="0.2">
      <c r="A97" s="13"/>
      <c r="B97" s="104"/>
      <c r="C97" s="105">
        <v>27</v>
      </c>
      <c r="D97" s="106" t="s">
        <v>156</v>
      </c>
      <c r="E97" s="107" t="s">
        <v>164</v>
      </c>
      <c r="F97" s="108" t="s">
        <v>165</v>
      </c>
      <c r="G97" s="106" t="s">
        <v>102</v>
      </c>
      <c r="H97" s="109">
        <v>12</v>
      </c>
      <c r="I97" s="110"/>
      <c r="J97" s="138">
        <f>H97*I97</f>
        <v>0</v>
      </c>
      <c r="K97" s="109"/>
      <c r="L97" s="109">
        <f>H97*K97</f>
        <v>0</v>
      </c>
      <c r="M97" s="109"/>
      <c r="N97" s="109">
        <f>H97*M97</f>
        <v>0</v>
      </c>
      <c r="O97" s="111">
        <v>21</v>
      </c>
      <c r="P97" s="111">
        <f>J97*(O97/100)</f>
        <v>0</v>
      </c>
      <c r="Q97" s="111">
        <f>J97+P97</f>
        <v>0</v>
      </c>
      <c r="R97" s="9"/>
      <c r="S97" s="9"/>
      <c r="T97" s="9"/>
    </row>
    <row r="98" spans="1:20" ht="9" outlineLevel="4" x14ac:dyDescent="0.2">
      <c r="A98" s="112"/>
      <c r="B98" s="113"/>
      <c r="C98" s="113"/>
      <c r="D98" s="114"/>
      <c r="E98" s="119" t="s">
        <v>17</v>
      </c>
      <c r="F98" s="115" t="s">
        <v>166</v>
      </c>
      <c r="G98" s="114"/>
      <c r="H98" s="116">
        <v>12</v>
      </c>
      <c r="I98" s="117"/>
      <c r="J98" s="117"/>
      <c r="K98" s="116"/>
      <c r="L98" s="116"/>
      <c r="M98" s="116"/>
      <c r="N98" s="116"/>
      <c r="O98" s="118"/>
      <c r="P98" s="118"/>
      <c r="Q98" s="118"/>
      <c r="R98" s="6"/>
      <c r="S98" s="9"/>
    </row>
    <row r="99" spans="1:20" ht="7.5" customHeight="1" outlineLevel="4" x14ac:dyDescent="0.2">
      <c r="A99" s="9"/>
      <c r="B99" s="75"/>
      <c r="C99" s="74"/>
      <c r="D99" s="77"/>
      <c r="E99" s="39"/>
      <c r="F99" s="78"/>
      <c r="G99" s="77"/>
      <c r="H99" s="79"/>
      <c r="I99" s="81"/>
      <c r="J99" s="81"/>
      <c r="K99" s="45"/>
      <c r="L99" s="45"/>
      <c r="M99" s="45"/>
      <c r="N99" s="45"/>
      <c r="O99" s="41"/>
      <c r="P99" s="41"/>
      <c r="Q99" s="41"/>
      <c r="R99" s="6"/>
      <c r="S99" s="9"/>
    </row>
    <row r="100" spans="1:20" ht="10" outlineLevel="3" x14ac:dyDescent="0.2">
      <c r="A100" s="13"/>
      <c r="B100" s="104"/>
      <c r="C100" s="105">
        <v>28</v>
      </c>
      <c r="D100" s="106" t="s">
        <v>156</v>
      </c>
      <c r="E100" s="107" t="s">
        <v>167</v>
      </c>
      <c r="F100" s="108" t="s">
        <v>168</v>
      </c>
      <c r="G100" s="106" t="s">
        <v>102</v>
      </c>
      <c r="H100" s="109">
        <v>12</v>
      </c>
      <c r="I100" s="110"/>
      <c r="J100" s="138">
        <f>H100*I100</f>
        <v>0</v>
      </c>
      <c r="K100" s="109">
        <v>0.01</v>
      </c>
      <c r="L100" s="109">
        <f>H100*K100</f>
        <v>0.12</v>
      </c>
      <c r="M100" s="109"/>
      <c r="N100" s="109">
        <f>H100*M100</f>
        <v>0</v>
      </c>
      <c r="O100" s="111">
        <v>21</v>
      </c>
      <c r="P100" s="111">
        <f>J100*(O100/100)</f>
        <v>0</v>
      </c>
      <c r="Q100" s="111">
        <f>J100+P100</f>
        <v>0</v>
      </c>
      <c r="R100" s="9"/>
      <c r="S100" s="9"/>
      <c r="T100" s="9"/>
    </row>
    <row r="101" spans="1:20" ht="9" outlineLevel="4" x14ac:dyDescent="0.2">
      <c r="A101" s="112"/>
      <c r="B101" s="113"/>
      <c r="C101" s="113"/>
      <c r="D101" s="114"/>
      <c r="E101" s="119" t="s">
        <v>17</v>
      </c>
      <c r="F101" s="115" t="s">
        <v>166</v>
      </c>
      <c r="G101" s="114"/>
      <c r="H101" s="116">
        <v>12</v>
      </c>
      <c r="I101" s="117"/>
      <c r="J101" s="117"/>
      <c r="K101" s="116"/>
      <c r="L101" s="116"/>
      <c r="M101" s="116"/>
      <c r="N101" s="116"/>
      <c r="O101" s="118"/>
      <c r="P101" s="118"/>
      <c r="Q101" s="118"/>
      <c r="R101" s="6"/>
      <c r="S101" s="9"/>
    </row>
    <row r="102" spans="1:20" ht="7.5" customHeight="1" outlineLevel="4" x14ac:dyDescent="0.2">
      <c r="A102" s="9"/>
      <c r="B102" s="75"/>
      <c r="C102" s="74"/>
      <c r="D102" s="77"/>
      <c r="E102" s="39"/>
      <c r="F102" s="78"/>
      <c r="G102" s="77"/>
      <c r="H102" s="79"/>
      <c r="I102" s="81"/>
      <c r="J102" s="81"/>
      <c r="K102" s="45"/>
      <c r="L102" s="45"/>
      <c r="M102" s="45"/>
      <c r="N102" s="45"/>
      <c r="O102" s="41"/>
      <c r="P102" s="41"/>
      <c r="Q102" s="41"/>
      <c r="R102" s="6"/>
      <c r="S102" s="9"/>
    </row>
    <row r="103" spans="1:20" ht="10" outlineLevel="3" x14ac:dyDescent="0.2">
      <c r="A103" s="13"/>
      <c r="B103" s="104"/>
      <c r="C103" s="105">
        <v>29</v>
      </c>
      <c r="D103" s="106" t="s">
        <v>95</v>
      </c>
      <c r="E103" s="107" t="s">
        <v>169</v>
      </c>
      <c r="F103" s="108" t="s">
        <v>170</v>
      </c>
      <c r="G103" s="106" t="s">
        <v>122</v>
      </c>
      <c r="H103" s="109">
        <v>0.82</v>
      </c>
      <c r="I103" s="110"/>
      <c r="J103" s="138">
        <f>H103*I103</f>
        <v>0</v>
      </c>
      <c r="K103" s="109"/>
      <c r="L103" s="109">
        <f>H103*K103</f>
        <v>0</v>
      </c>
      <c r="M103" s="109"/>
      <c r="N103" s="109">
        <f>H103*M103</f>
        <v>0</v>
      </c>
      <c r="O103" s="111">
        <v>21</v>
      </c>
      <c r="P103" s="111">
        <f>J103*(O103/100)</f>
        <v>0</v>
      </c>
      <c r="Q103" s="111">
        <f>J103+P103</f>
        <v>0</v>
      </c>
      <c r="R103" s="9"/>
      <c r="S103" s="9"/>
      <c r="T103" s="9"/>
    </row>
    <row r="104" spans="1:20" outlineLevel="3" x14ac:dyDescent="0.2">
      <c r="B104" s="6"/>
      <c r="C104" s="6"/>
      <c r="D104" s="6"/>
      <c r="E104" s="6"/>
      <c r="F104" s="6"/>
      <c r="G104" s="6"/>
      <c r="H104" s="6"/>
      <c r="I104" s="9"/>
      <c r="J104" s="137"/>
      <c r="K104" s="6"/>
      <c r="L104" s="6"/>
      <c r="M104" s="6"/>
      <c r="N104" s="6"/>
      <c r="O104" s="6"/>
      <c r="P104" s="9"/>
      <c r="Q104" s="9"/>
    </row>
    <row r="105" spans="1:20" ht="11.5" outlineLevel="1" x14ac:dyDescent="0.25">
      <c r="A105" s="64" t="s">
        <v>59</v>
      </c>
      <c r="B105" s="90">
        <v>2</v>
      </c>
      <c r="C105" s="91"/>
      <c r="D105" s="92" t="s">
        <v>93</v>
      </c>
      <c r="E105" s="92"/>
      <c r="F105" s="93" t="s">
        <v>60</v>
      </c>
      <c r="G105" s="92"/>
      <c r="H105" s="94"/>
      <c r="I105" s="95"/>
      <c r="J105" s="131">
        <f>SUBTOTAL(9,J106:J322)</f>
        <v>0</v>
      </c>
      <c r="K105" s="94"/>
      <c r="L105" s="67">
        <f>SUBTOTAL(9,L106:L322)</f>
        <v>2.9399951319999995</v>
      </c>
      <c r="M105" s="94"/>
      <c r="N105" s="67">
        <f>SUBTOTAL(9,N106:N322)</f>
        <v>2.0283910875000002</v>
      </c>
      <c r="O105" s="96"/>
      <c r="P105" s="66">
        <f>SUBTOTAL(9,P106:P322)</f>
        <v>0</v>
      </c>
      <c r="Q105" s="66">
        <f>SUBTOTAL(9,Q106:Q322)</f>
        <v>0</v>
      </c>
      <c r="R105" s="6"/>
      <c r="S105" s="9"/>
      <c r="T105" s="9"/>
    </row>
    <row r="106" spans="1:20" ht="10.5" outlineLevel="2" x14ac:dyDescent="0.25">
      <c r="A106" s="68" t="s">
        <v>61</v>
      </c>
      <c r="B106" s="97">
        <v>3</v>
      </c>
      <c r="C106" s="98"/>
      <c r="D106" s="99" t="s">
        <v>94</v>
      </c>
      <c r="E106" s="99"/>
      <c r="F106" s="100" t="s">
        <v>62</v>
      </c>
      <c r="G106" s="99"/>
      <c r="H106" s="101"/>
      <c r="I106" s="102"/>
      <c r="J106" s="132">
        <f>SUBTOTAL(9,J107:J123)</f>
        <v>0</v>
      </c>
      <c r="K106" s="101"/>
      <c r="L106" s="71">
        <f>SUBTOTAL(9,L107:L123)</f>
        <v>0.58359320000000003</v>
      </c>
      <c r="M106" s="101"/>
      <c r="N106" s="71">
        <f>SUBTOTAL(9,N107:N123)</f>
        <v>0</v>
      </c>
      <c r="O106" s="103"/>
      <c r="P106" s="70">
        <f>SUBTOTAL(9,P107:P123)</f>
        <v>0</v>
      </c>
      <c r="Q106" s="70">
        <f>SUBTOTAL(9,Q107:Q123)</f>
        <v>0</v>
      </c>
      <c r="R106" s="6"/>
      <c r="S106" s="9"/>
      <c r="T106" s="9"/>
    </row>
    <row r="107" spans="1:20" ht="10" outlineLevel="3" x14ac:dyDescent="0.2">
      <c r="A107" s="13"/>
      <c r="B107" s="104"/>
      <c r="C107" s="105">
        <v>30</v>
      </c>
      <c r="D107" s="106" t="s">
        <v>95</v>
      </c>
      <c r="E107" s="107" t="s">
        <v>171</v>
      </c>
      <c r="F107" s="108" t="s">
        <v>172</v>
      </c>
      <c r="G107" s="106" t="s">
        <v>102</v>
      </c>
      <c r="H107" s="109">
        <v>1</v>
      </c>
      <c r="I107" s="110"/>
      <c r="J107" s="138">
        <f>H107*I107</f>
        <v>0</v>
      </c>
      <c r="K107" s="109">
        <v>2.3910000000000001E-2</v>
      </c>
      <c r="L107" s="109">
        <f>H107*K107</f>
        <v>2.3910000000000001E-2</v>
      </c>
      <c r="M107" s="109"/>
      <c r="N107" s="109">
        <f>H107*M107</f>
        <v>0</v>
      </c>
      <c r="O107" s="111">
        <v>21</v>
      </c>
      <c r="P107" s="111">
        <f>J107*(O107/100)</f>
        <v>0</v>
      </c>
      <c r="Q107" s="111">
        <f>J107+P107</f>
        <v>0</v>
      </c>
      <c r="R107" s="9"/>
      <c r="S107" s="9"/>
      <c r="T107" s="9"/>
    </row>
    <row r="108" spans="1:20" ht="9" outlineLevel="4" x14ac:dyDescent="0.2">
      <c r="A108" s="112"/>
      <c r="B108" s="113"/>
      <c r="C108" s="113"/>
      <c r="D108" s="114"/>
      <c r="E108" s="119" t="s">
        <v>17</v>
      </c>
      <c r="F108" s="115" t="s">
        <v>106</v>
      </c>
      <c r="G108" s="114"/>
      <c r="H108" s="116">
        <v>1</v>
      </c>
      <c r="I108" s="117"/>
      <c r="J108" s="117"/>
      <c r="K108" s="116"/>
      <c r="L108" s="116"/>
      <c r="M108" s="116"/>
      <c r="N108" s="116"/>
      <c r="O108" s="118"/>
      <c r="P108" s="118"/>
      <c r="Q108" s="118"/>
      <c r="R108" s="6"/>
      <c r="S108" s="9"/>
    </row>
    <row r="109" spans="1:20" ht="7.5" customHeight="1" outlineLevel="4" x14ac:dyDescent="0.2">
      <c r="A109" s="9"/>
      <c r="B109" s="75"/>
      <c r="C109" s="74"/>
      <c r="D109" s="77"/>
      <c r="E109" s="39"/>
      <c r="F109" s="78"/>
      <c r="G109" s="77"/>
      <c r="H109" s="79"/>
      <c r="I109" s="81"/>
      <c r="J109" s="81"/>
      <c r="K109" s="45"/>
      <c r="L109" s="45"/>
      <c r="M109" s="45"/>
      <c r="N109" s="45"/>
      <c r="O109" s="41"/>
      <c r="P109" s="41"/>
      <c r="Q109" s="41"/>
      <c r="R109" s="6"/>
      <c r="S109" s="9"/>
    </row>
    <row r="110" spans="1:20" ht="10" outlineLevel="3" x14ac:dyDescent="0.2">
      <c r="A110" s="13"/>
      <c r="B110" s="104"/>
      <c r="C110" s="105">
        <v>31</v>
      </c>
      <c r="D110" s="106" t="s">
        <v>95</v>
      </c>
      <c r="E110" s="107" t="s">
        <v>173</v>
      </c>
      <c r="F110" s="108" t="s">
        <v>174</v>
      </c>
      <c r="G110" s="106" t="s">
        <v>102</v>
      </c>
      <c r="H110" s="109">
        <v>10</v>
      </c>
      <c r="I110" s="110"/>
      <c r="J110" s="138">
        <f>H110*I110</f>
        <v>0</v>
      </c>
      <c r="K110" s="109">
        <v>4.6940000000000003E-2</v>
      </c>
      <c r="L110" s="109">
        <f>H110*K110</f>
        <v>0.46940000000000004</v>
      </c>
      <c r="M110" s="109"/>
      <c r="N110" s="109">
        <f>H110*M110</f>
        <v>0</v>
      </c>
      <c r="O110" s="111">
        <v>21</v>
      </c>
      <c r="P110" s="111">
        <f>J110*(O110/100)</f>
        <v>0</v>
      </c>
      <c r="Q110" s="111">
        <f>J110+P110</f>
        <v>0</v>
      </c>
      <c r="R110" s="9"/>
      <c r="S110" s="9"/>
      <c r="T110" s="9"/>
    </row>
    <row r="111" spans="1:20" ht="9" outlineLevel="4" x14ac:dyDescent="0.2">
      <c r="A111" s="112"/>
      <c r="B111" s="113"/>
      <c r="C111" s="113"/>
      <c r="D111" s="114"/>
      <c r="E111" s="119" t="s">
        <v>17</v>
      </c>
      <c r="F111" s="115" t="s">
        <v>106</v>
      </c>
      <c r="G111" s="114"/>
      <c r="H111" s="116">
        <v>1</v>
      </c>
      <c r="I111" s="117"/>
      <c r="J111" s="117"/>
      <c r="K111" s="116"/>
      <c r="L111" s="116"/>
      <c r="M111" s="116"/>
      <c r="N111" s="116"/>
      <c r="O111" s="118"/>
      <c r="P111" s="118"/>
      <c r="Q111" s="118"/>
      <c r="R111" s="6"/>
      <c r="S111" s="9"/>
    </row>
    <row r="112" spans="1:20" ht="9" outlineLevel="4" x14ac:dyDescent="0.2">
      <c r="A112" s="112"/>
      <c r="B112" s="113"/>
      <c r="C112" s="113"/>
      <c r="D112" s="114"/>
      <c r="E112" s="119"/>
      <c r="F112" s="115" t="s">
        <v>106</v>
      </c>
      <c r="G112" s="114"/>
      <c r="H112" s="116">
        <v>1</v>
      </c>
      <c r="I112" s="117"/>
      <c r="J112" s="117"/>
      <c r="K112" s="116"/>
      <c r="L112" s="116"/>
      <c r="M112" s="116"/>
      <c r="N112" s="116"/>
      <c r="O112" s="118"/>
      <c r="P112" s="118"/>
      <c r="Q112" s="118"/>
      <c r="R112" s="6"/>
      <c r="S112" s="9"/>
    </row>
    <row r="113" spans="1:20" ht="9" outlineLevel="4" x14ac:dyDescent="0.2">
      <c r="A113" s="112"/>
      <c r="B113" s="113"/>
      <c r="C113" s="113"/>
      <c r="D113" s="114"/>
      <c r="E113" s="119"/>
      <c r="F113" s="115" t="s">
        <v>106</v>
      </c>
      <c r="G113" s="114"/>
      <c r="H113" s="116">
        <v>1</v>
      </c>
      <c r="I113" s="117"/>
      <c r="J113" s="117"/>
      <c r="K113" s="116"/>
      <c r="L113" s="116"/>
      <c r="M113" s="116"/>
      <c r="N113" s="116"/>
      <c r="O113" s="118"/>
      <c r="P113" s="118"/>
      <c r="Q113" s="118"/>
      <c r="R113" s="6"/>
      <c r="S113" s="9"/>
    </row>
    <row r="114" spans="1:20" ht="9" outlineLevel="4" x14ac:dyDescent="0.2">
      <c r="A114" s="112"/>
      <c r="B114" s="113"/>
      <c r="C114" s="113"/>
      <c r="D114" s="114"/>
      <c r="E114" s="119"/>
      <c r="F114" s="115" t="s">
        <v>106</v>
      </c>
      <c r="G114" s="114"/>
      <c r="H114" s="116">
        <v>1</v>
      </c>
      <c r="I114" s="117"/>
      <c r="J114" s="117"/>
      <c r="K114" s="116"/>
      <c r="L114" s="116"/>
      <c r="M114" s="116"/>
      <c r="N114" s="116"/>
      <c r="O114" s="118"/>
      <c r="P114" s="118"/>
      <c r="Q114" s="118"/>
      <c r="R114" s="6"/>
      <c r="S114" s="9"/>
    </row>
    <row r="115" spans="1:20" ht="9" outlineLevel="4" x14ac:dyDescent="0.2">
      <c r="A115" s="112"/>
      <c r="B115" s="113"/>
      <c r="C115" s="113"/>
      <c r="D115" s="114"/>
      <c r="E115" s="119"/>
      <c r="F115" s="115" t="s">
        <v>175</v>
      </c>
      <c r="G115" s="114"/>
      <c r="H115" s="116">
        <v>3</v>
      </c>
      <c r="I115" s="117"/>
      <c r="J115" s="117"/>
      <c r="K115" s="116"/>
      <c r="L115" s="116"/>
      <c r="M115" s="116"/>
      <c r="N115" s="116"/>
      <c r="O115" s="118"/>
      <c r="P115" s="118"/>
      <c r="Q115" s="118"/>
      <c r="R115" s="6"/>
      <c r="S115" s="9"/>
    </row>
    <row r="116" spans="1:20" ht="9" outlineLevel="4" x14ac:dyDescent="0.2">
      <c r="A116" s="112"/>
      <c r="B116" s="113"/>
      <c r="C116" s="113"/>
      <c r="D116" s="114"/>
      <c r="E116" s="119"/>
      <c r="F116" s="115" t="s">
        <v>106</v>
      </c>
      <c r="G116" s="114"/>
      <c r="H116" s="116">
        <v>1</v>
      </c>
      <c r="I116" s="117"/>
      <c r="J116" s="117"/>
      <c r="K116" s="116"/>
      <c r="L116" s="116"/>
      <c r="M116" s="116"/>
      <c r="N116" s="116"/>
      <c r="O116" s="118"/>
      <c r="P116" s="118"/>
      <c r="Q116" s="118"/>
      <c r="R116" s="6"/>
      <c r="S116" s="9"/>
    </row>
    <row r="117" spans="1:20" ht="9" outlineLevel="4" x14ac:dyDescent="0.2">
      <c r="A117" s="112"/>
      <c r="B117" s="113"/>
      <c r="C117" s="113"/>
      <c r="D117" s="114"/>
      <c r="E117" s="119"/>
      <c r="F117" s="115" t="s">
        <v>117</v>
      </c>
      <c r="G117" s="114"/>
      <c r="H117" s="116">
        <v>2</v>
      </c>
      <c r="I117" s="117"/>
      <c r="J117" s="117"/>
      <c r="K117" s="116"/>
      <c r="L117" s="116"/>
      <c r="M117" s="116"/>
      <c r="N117" s="116"/>
      <c r="O117" s="118"/>
      <c r="P117" s="118"/>
      <c r="Q117" s="118"/>
      <c r="R117" s="6"/>
      <c r="S117" s="9"/>
    </row>
    <row r="118" spans="1:20" ht="7.5" customHeight="1" outlineLevel="4" x14ac:dyDescent="0.2">
      <c r="A118" s="9"/>
      <c r="B118" s="75"/>
      <c r="C118" s="74"/>
      <c r="D118" s="77"/>
      <c r="E118" s="39"/>
      <c r="F118" s="78"/>
      <c r="G118" s="77"/>
      <c r="H118" s="79"/>
      <c r="I118" s="81"/>
      <c r="J118" s="81"/>
      <c r="K118" s="45"/>
      <c r="L118" s="45"/>
      <c r="M118" s="45"/>
      <c r="N118" s="45"/>
      <c r="O118" s="41"/>
      <c r="P118" s="41"/>
      <c r="Q118" s="41"/>
      <c r="R118" s="6"/>
      <c r="S118" s="9"/>
    </row>
    <row r="119" spans="1:20" ht="10" outlineLevel="3" x14ac:dyDescent="0.2">
      <c r="A119" s="13"/>
      <c r="B119" s="104"/>
      <c r="C119" s="105">
        <v>32</v>
      </c>
      <c r="D119" s="106" t="s">
        <v>95</v>
      </c>
      <c r="E119" s="107" t="s">
        <v>176</v>
      </c>
      <c r="F119" s="108" t="s">
        <v>177</v>
      </c>
      <c r="G119" s="106" t="s">
        <v>98</v>
      </c>
      <c r="H119" s="109">
        <v>1.1199999999999999</v>
      </c>
      <c r="I119" s="110"/>
      <c r="J119" s="138">
        <f>H119*I119</f>
        <v>0</v>
      </c>
      <c r="K119" s="109">
        <v>8.0610000000000001E-2</v>
      </c>
      <c r="L119" s="109">
        <f>H119*K119</f>
        <v>9.0283199999999994E-2</v>
      </c>
      <c r="M119" s="109"/>
      <c r="N119" s="109">
        <f>H119*M119</f>
        <v>0</v>
      </c>
      <c r="O119" s="111">
        <v>21</v>
      </c>
      <c r="P119" s="111">
        <f>J119*(O119/100)</f>
        <v>0</v>
      </c>
      <c r="Q119" s="111">
        <f>J119+P119</f>
        <v>0</v>
      </c>
      <c r="R119" s="9"/>
      <c r="S119" s="9"/>
      <c r="T119" s="9"/>
    </row>
    <row r="120" spans="1:20" ht="9" outlineLevel="4" x14ac:dyDescent="0.2">
      <c r="A120" s="112"/>
      <c r="B120" s="113"/>
      <c r="C120" s="113"/>
      <c r="D120" s="114"/>
      <c r="E120" s="119" t="s">
        <v>17</v>
      </c>
      <c r="F120" s="115" t="s">
        <v>178</v>
      </c>
      <c r="G120" s="114"/>
      <c r="H120" s="116">
        <v>0.55999999999999994</v>
      </c>
      <c r="I120" s="117"/>
      <c r="J120" s="117"/>
      <c r="K120" s="116"/>
      <c r="L120" s="116"/>
      <c r="M120" s="116"/>
      <c r="N120" s="116"/>
      <c r="O120" s="118"/>
      <c r="P120" s="118"/>
      <c r="Q120" s="118"/>
      <c r="R120" s="6"/>
      <c r="S120" s="9"/>
    </row>
    <row r="121" spans="1:20" ht="9" outlineLevel="4" x14ac:dyDescent="0.2">
      <c r="A121" s="112"/>
      <c r="B121" s="113"/>
      <c r="C121" s="113"/>
      <c r="D121" s="114"/>
      <c r="E121" s="119"/>
      <c r="F121" s="115" t="s">
        <v>178</v>
      </c>
      <c r="G121" s="114"/>
      <c r="H121" s="116">
        <v>0.55999999999999994</v>
      </c>
      <c r="I121" s="117"/>
      <c r="J121" s="117"/>
      <c r="K121" s="116"/>
      <c r="L121" s="116"/>
      <c r="M121" s="116"/>
      <c r="N121" s="116"/>
      <c r="O121" s="118"/>
      <c r="P121" s="118"/>
      <c r="Q121" s="118"/>
      <c r="R121" s="6"/>
      <c r="S121" s="9"/>
    </row>
    <row r="122" spans="1:20" ht="7.5" customHeight="1" outlineLevel="4" x14ac:dyDescent="0.2">
      <c r="A122" s="9"/>
      <c r="B122" s="75"/>
      <c r="C122" s="74"/>
      <c r="D122" s="77"/>
      <c r="E122" s="39"/>
      <c r="F122" s="78"/>
      <c r="G122" s="77"/>
      <c r="H122" s="79"/>
      <c r="I122" s="81"/>
      <c r="J122" s="81"/>
      <c r="K122" s="45"/>
      <c r="L122" s="45"/>
      <c r="M122" s="45"/>
      <c r="N122" s="45"/>
      <c r="O122" s="41"/>
      <c r="P122" s="41"/>
      <c r="Q122" s="41"/>
      <c r="R122" s="6"/>
      <c r="S122" s="9"/>
    </row>
    <row r="123" spans="1:20" outlineLevel="3" x14ac:dyDescent="0.2">
      <c r="B123" s="6"/>
      <c r="C123" s="6"/>
      <c r="D123" s="6"/>
      <c r="E123" s="6"/>
      <c r="F123" s="6"/>
      <c r="G123" s="6"/>
      <c r="H123" s="6"/>
      <c r="I123" s="9"/>
      <c r="J123" s="137"/>
      <c r="K123" s="6"/>
      <c r="L123" s="6"/>
      <c r="M123" s="6"/>
      <c r="N123" s="6"/>
      <c r="O123" s="6"/>
      <c r="P123" s="9"/>
      <c r="Q123" s="9"/>
    </row>
    <row r="124" spans="1:20" ht="10.5" outlineLevel="2" x14ac:dyDescent="0.25">
      <c r="A124" s="68" t="s">
        <v>63</v>
      </c>
      <c r="B124" s="97">
        <v>3</v>
      </c>
      <c r="C124" s="98"/>
      <c r="D124" s="99" t="s">
        <v>94</v>
      </c>
      <c r="E124" s="99"/>
      <c r="F124" s="100" t="s">
        <v>42</v>
      </c>
      <c r="G124" s="99"/>
      <c r="H124" s="101"/>
      <c r="I124" s="102"/>
      <c r="J124" s="132">
        <f>SUBTOTAL(9,J125:J169)</f>
        <v>0</v>
      </c>
      <c r="K124" s="101"/>
      <c r="L124" s="71">
        <f>SUBTOTAL(9,L125:L169)</f>
        <v>1.3490263069999999</v>
      </c>
      <c r="M124" s="101"/>
      <c r="N124" s="71">
        <f>SUBTOTAL(9,N125:N169)</f>
        <v>0</v>
      </c>
      <c r="O124" s="103"/>
      <c r="P124" s="70">
        <f>SUBTOTAL(9,P125:P169)</f>
        <v>0</v>
      </c>
      <c r="Q124" s="70">
        <f>SUBTOTAL(9,Q125:Q169)</f>
        <v>0</v>
      </c>
      <c r="R124" s="6"/>
      <c r="S124" s="9"/>
      <c r="T124" s="9"/>
    </row>
    <row r="125" spans="1:20" ht="10" outlineLevel="3" x14ac:dyDescent="0.2">
      <c r="A125" s="13"/>
      <c r="B125" s="104"/>
      <c r="C125" s="105">
        <v>33</v>
      </c>
      <c r="D125" s="106" t="s">
        <v>95</v>
      </c>
      <c r="E125" s="107" t="s">
        <v>179</v>
      </c>
      <c r="F125" s="108" t="s">
        <v>180</v>
      </c>
      <c r="G125" s="106" t="s">
        <v>102</v>
      </c>
      <c r="H125" s="109">
        <v>2</v>
      </c>
      <c r="I125" s="110"/>
      <c r="J125" s="138">
        <f>H125*I125</f>
        <v>0</v>
      </c>
      <c r="K125" s="109">
        <v>3.7599999999999999E-3</v>
      </c>
      <c r="L125" s="109">
        <f>H125*K125</f>
        <v>7.5199999999999998E-3</v>
      </c>
      <c r="M125" s="109"/>
      <c r="N125" s="109">
        <f>H125*M125</f>
        <v>0</v>
      </c>
      <c r="O125" s="111">
        <v>21</v>
      </c>
      <c r="P125" s="111">
        <f>J125*(O125/100)</f>
        <v>0</v>
      </c>
      <c r="Q125" s="111">
        <f>J125+P125</f>
        <v>0</v>
      </c>
      <c r="R125" s="9"/>
      <c r="S125" s="9"/>
      <c r="T125" s="9"/>
    </row>
    <row r="126" spans="1:20" ht="9" outlineLevel="4" x14ac:dyDescent="0.2">
      <c r="A126" s="112"/>
      <c r="B126" s="113"/>
      <c r="C126" s="113"/>
      <c r="D126" s="114"/>
      <c r="E126" s="119" t="s">
        <v>17</v>
      </c>
      <c r="F126" s="115" t="s">
        <v>117</v>
      </c>
      <c r="G126" s="114"/>
      <c r="H126" s="116">
        <v>2</v>
      </c>
      <c r="I126" s="117"/>
      <c r="J126" s="117"/>
      <c r="K126" s="116"/>
      <c r="L126" s="116"/>
      <c r="M126" s="116"/>
      <c r="N126" s="116"/>
      <c r="O126" s="118"/>
      <c r="P126" s="118"/>
      <c r="Q126" s="118"/>
      <c r="R126" s="6"/>
      <c r="S126" s="9"/>
    </row>
    <row r="127" spans="1:20" ht="7.5" customHeight="1" outlineLevel="4" x14ac:dyDescent="0.2">
      <c r="A127" s="9"/>
      <c r="B127" s="75"/>
      <c r="C127" s="74"/>
      <c r="D127" s="77"/>
      <c r="E127" s="39"/>
      <c r="F127" s="78"/>
      <c r="G127" s="77"/>
      <c r="H127" s="79"/>
      <c r="I127" s="81"/>
      <c r="J127" s="81"/>
      <c r="K127" s="45"/>
      <c r="L127" s="45"/>
      <c r="M127" s="45"/>
      <c r="N127" s="45"/>
      <c r="O127" s="41"/>
      <c r="P127" s="41"/>
      <c r="Q127" s="41"/>
      <c r="R127" s="6"/>
      <c r="S127" s="9"/>
    </row>
    <row r="128" spans="1:20" ht="10" outlineLevel="3" x14ac:dyDescent="0.2">
      <c r="A128" s="13"/>
      <c r="B128" s="104"/>
      <c r="C128" s="105">
        <v>34</v>
      </c>
      <c r="D128" s="106" t="s">
        <v>95</v>
      </c>
      <c r="E128" s="107" t="s">
        <v>181</v>
      </c>
      <c r="F128" s="108" t="s">
        <v>182</v>
      </c>
      <c r="G128" s="106" t="s">
        <v>102</v>
      </c>
      <c r="H128" s="109">
        <v>20</v>
      </c>
      <c r="I128" s="110"/>
      <c r="J128" s="138">
        <f>H128*I128</f>
        <v>0</v>
      </c>
      <c r="K128" s="109">
        <v>1.0200000000000001E-2</v>
      </c>
      <c r="L128" s="109">
        <f>H128*K128</f>
        <v>0.20400000000000001</v>
      </c>
      <c r="M128" s="109"/>
      <c r="N128" s="109">
        <f>H128*M128</f>
        <v>0</v>
      </c>
      <c r="O128" s="111">
        <v>21</v>
      </c>
      <c r="P128" s="111">
        <f>J128*(O128/100)</f>
        <v>0</v>
      </c>
      <c r="Q128" s="111">
        <f>J128+P128</f>
        <v>0</v>
      </c>
      <c r="R128" s="9"/>
      <c r="S128" s="9"/>
      <c r="T128" s="9"/>
    </row>
    <row r="129" spans="1:20" ht="9" outlineLevel="4" x14ac:dyDescent="0.2">
      <c r="A129" s="112"/>
      <c r="B129" s="113"/>
      <c r="C129" s="113"/>
      <c r="D129" s="114"/>
      <c r="E129" s="119" t="s">
        <v>17</v>
      </c>
      <c r="F129" s="115" t="s">
        <v>117</v>
      </c>
      <c r="G129" s="114"/>
      <c r="H129" s="116">
        <v>2</v>
      </c>
      <c r="I129" s="117"/>
      <c r="J129" s="117"/>
      <c r="K129" s="116"/>
      <c r="L129" s="116"/>
      <c r="M129" s="116"/>
      <c r="N129" s="116"/>
      <c r="O129" s="118"/>
      <c r="P129" s="118"/>
      <c r="Q129" s="118"/>
      <c r="R129" s="6"/>
      <c r="S129" s="9"/>
    </row>
    <row r="130" spans="1:20" ht="9" outlineLevel="4" x14ac:dyDescent="0.2">
      <c r="A130" s="112"/>
      <c r="B130" s="113"/>
      <c r="C130" s="113"/>
      <c r="D130" s="114"/>
      <c r="E130" s="119"/>
      <c r="F130" s="115" t="s">
        <v>117</v>
      </c>
      <c r="G130" s="114"/>
      <c r="H130" s="116">
        <v>2</v>
      </c>
      <c r="I130" s="117"/>
      <c r="J130" s="117"/>
      <c r="K130" s="116"/>
      <c r="L130" s="116"/>
      <c r="M130" s="116"/>
      <c r="N130" s="116"/>
      <c r="O130" s="118"/>
      <c r="P130" s="118"/>
      <c r="Q130" s="118"/>
      <c r="R130" s="6"/>
      <c r="S130" s="9"/>
    </row>
    <row r="131" spans="1:20" ht="9" outlineLevel="4" x14ac:dyDescent="0.2">
      <c r="A131" s="112"/>
      <c r="B131" s="113"/>
      <c r="C131" s="113"/>
      <c r="D131" s="114"/>
      <c r="E131" s="119"/>
      <c r="F131" s="115" t="s">
        <v>117</v>
      </c>
      <c r="G131" s="114"/>
      <c r="H131" s="116">
        <v>2</v>
      </c>
      <c r="I131" s="117"/>
      <c r="J131" s="117"/>
      <c r="K131" s="116"/>
      <c r="L131" s="116"/>
      <c r="M131" s="116"/>
      <c r="N131" s="116"/>
      <c r="O131" s="118"/>
      <c r="P131" s="118"/>
      <c r="Q131" s="118"/>
      <c r="R131" s="6"/>
      <c r="S131" s="9"/>
    </row>
    <row r="132" spans="1:20" ht="9" outlineLevel="4" x14ac:dyDescent="0.2">
      <c r="A132" s="112"/>
      <c r="B132" s="113"/>
      <c r="C132" s="113"/>
      <c r="D132" s="114"/>
      <c r="E132" s="119"/>
      <c r="F132" s="115" t="s">
        <v>117</v>
      </c>
      <c r="G132" s="114"/>
      <c r="H132" s="116">
        <v>2</v>
      </c>
      <c r="I132" s="117"/>
      <c r="J132" s="117"/>
      <c r="K132" s="116"/>
      <c r="L132" s="116"/>
      <c r="M132" s="116"/>
      <c r="N132" s="116"/>
      <c r="O132" s="118"/>
      <c r="P132" s="118"/>
      <c r="Q132" s="118"/>
      <c r="R132" s="6"/>
      <c r="S132" s="9"/>
    </row>
    <row r="133" spans="1:20" ht="9" outlineLevel="4" x14ac:dyDescent="0.2">
      <c r="A133" s="112"/>
      <c r="B133" s="113"/>
      <c r="C133" s="113"/>
      <c r="D133" s="114"/>
      <c r="E133" s="119"/>
      <c r="F133" s="115" t="s">
        <v>183</v>
      </c>
      <c r="G133" s="114"/>
      <c r="H133" s="116">
        <v>6</v>
      </c>
      <c r="I133" s="117"/>
      <c r="J133" s="117"/>
      <c r="K133" s="116"/>
      <c r="L133" s="116"/>
      <c r="M133" s="116"/>
      <c r="N133" s="116"/>
      <c r="O133" s="118"/>
      <c r="P133" s="118"/>
      <c r="Q133" s="118"/>
      <c r="R133" s="6"/>
      <c r="S133" s="9"/>
    </row>
    <row r="134" spans="1:20" ht="9" outlineLevel="4" x14ac:dyDescent="0.2">
      <c r="A134" s="112"/>
      <c r="B134" s="113"/>
      <c r="C134" s="113"/>
      <c r="D134" s="114"/>
      <c r="E134" s="119"/>
      <c r="F134" s="115" t="s">
        <v>117</v>
      </c>
      <c r="G134" s="114"/>
      <c r="H134" s="116">
        <v>2</v>
      </c>
      <c r="I134" s="117"/>
      <c r="J134" s="117"/>
      <c r="K134" s="116"/>
      <c r="L134" s="116"/>
      <c r="M134" s="116"/>
      <c r="N134" s="116"/>
      <c r="O134" s="118"/>
      <c r="P134" s="118"/>
      <c r="Q134" s="118"/>
      <c r="R134" s="6"/>
      <c r="S134" s="9"/>
    </row>
    <row r="135" spans="1:20" ht="9" outlineLevel="4" x14ac:dyDescent="0.2">
      <c r="A135" s="112"/>
      <c r="B135" s="113"/>
      <c r="C135" s="113"/>
      <c r="D135" s="114"/>
      <c r="E135" s="119"/>
      <c r="F135" s="115" t="s">
        <v>103</v>
      </c>
      <c r="G135" s="114"/>
      <c r="H135" s="116">
        <v>4</v>
      </c>
      <c r="I135" s="117"/>
      <c r="J135" s="117"/>
      <c r="K135" s="116"/>
      <c r="L135" s="116"/>
      <c r="M135" s="116"/>
      <c r="N135" s="116"/>
      <c r="O135" s="118"/>
      <c r="P135" s="118"/>
      <c r="Q135" s="118"/>
      <c r="R135" s="6"/>
      <c r="S135" s="9"/>
    </row>
    <row r="136" spans="1:20" ht="7.5" customHeight="1" outlineLevel="4" x14ac:dyDescent="0.2">
      <c r="A136" s="9"/>
      <c r="B136" s="75"/>
      <c r="C136" s="74"/>
      <c r="D136" s="77"/>
      <c r="E136" s="39"/>
      <c r="F136" s="78"/>
      <c r="G136" s="77"/>
      <c r="H136" s="79"/>
      <c r="I136" s="81"/>
      <c r="J136" s="81"/>
      <c r="K136" s="45"/>
      <c r="L136" s="45"/>
      <c r="M136" s="45"/>
      <c r="N136" s="45"/>
      <c r="O136" s="41"/>
      <c r="P136" s="41"/>
      <c r="Q136" s="41"/>
      <c r="R136" s="6"/>
      <c r="S136" s="9"/>
    </row>
    <row r="137" spans="1:20" ht="10" outlineLevel="3" x14ac:dyDescent="0.2">
      <c r="A137" s="13"/>
      <c r="B137" s="104"/>
      <c r="C137" s="105">
        <v>35</v>
      </c>
      <c r="D137" s="106" t="s">
        <v>95</v>
      </c>
      <c r="E137" s="107" t="s">
        <v>184</v>
      </c>
      <c r="F137" s="108" t="s">
        <v>185</v>
      </c>
      <c r="G137" s="106" t="s">
        <v>102</v>
      </c>
      <c r="H137" s="109">
        <v>8</v>
      </c>
      <c r="I137" s="110"/>
      <c r="J137" s="138">
        <f>H137*I137</f>
        <v>0</v>
      </c>
      <c r="K137" s="109">
        <v>4.1500000000000002E-2</v>
      </c>
      <c r="L137" s="109">
        <f>H137*K137</f>
        <v>0.33200000000000002</v>
      </c>
      <c r="M137" s="109"/>
      <c r="N137" s="109">
        <f>H137*M137</f>
        <v>0</v>
      </c>
      <c r="O137" s="111">
        <v>21</v>
      </c>
      <c r="P137" s="111">
        <f>J137*(O137/100)</f>
        <v>0</v>
      </c>
      <c r="Q137" s="111">
        <f>J137+P137</f>
        <v>0</v>
      </c>
      <c r="R137" s="9"/>
      <c r="S137" s="9"/>
      <c r="T137" s="9"/>
    </row>
    <row r="138" spans="1:20" ht="9" outlineLevel="4" x14ac:dyDescent="0.2">
      <c r="A138" s="112"/>
      <c r="B138" s="113"/>
      <c r="C138" s="113"/>
      <c r="D138" s="114"/>
      <c r="E138" s="119" t="s">
        <v>17</v>
      </c>
      <c r="F138" s="115" t="s">
        <v>186</v>
      </c>
      <c r="G138" s="114"/>
      <c r="H138" s="116">
        <v>8</v>
      </c>
      <c r="I138" s="117"/>
      <c r="J138" s="117"/>
      <c r="K138" s="116"/>
      <c r="L138" s="116"/>
      <c r="M138" s="116"/>
      <c r="N138" s="116"/>
      <c r="O138" s="118"/>
      <c r="P138" s="118"/>
      <c r="Q138" s="118"/>
      <c r="R138" s="6"/>
      <c r="S138" s="9"/>
    </row>
    <row r="139" spans="1:20" ht="7.5" customHeight="1" outlineLevel="4" x14ac:dyDescent="0.2">
      <c r="A139" s="9"/>
      <c r="B139" s="75"/>
      <c r="C139" s="74"/>
      <c r="D139" s="77"/>
      <c r="E139" s="39"/>
      <c r="F139" s="78"/>
      <c r="G139" s="77"/>
      <c r="H139" s="79"/>
      <c r="I139" s="81"/>
      <c r="J139" s="81"/>
      <c r="K139" s="45"/>
      <c r="L139" s="45"/>
      <c r="M139" s="45"/>
      <c r="N139" s="45"/>
      <c r="O139" s="41"/>
      <c r="P139" s="41"/>
      <c r="Q139" s="41"/>
      <c r="R139" s="6"/>
      <c r="S139" s="9"/>
    </row>
    <row r="140" spans="1:20" ht="10" outlineLevel="3" x14ac:dyDescent="0.2">
      <c r="A140" s="13"/>
      <c r="B140" s="104"/>
      <c r="C140" s="105">
        <v>36</v>
      </c>
      <c r="D140" s="106" t="s">
        <v>95</v>
      </c>
      <c r="E140" s="107" t="s">
        <v>187</v>
      </c>
      <c r="F140" s="108" t="s">
        <v>188</v>
      </c>
      <c r="G140" s="106" t="s">
        <v>102</v>
      </c>
      <c r="H140" s="109">
        <v>2</v>
      </c>
      <c r="I140" s="110"/>
      <c r="J140" s="138">
        <f>H140*I140</f>
        <v>0</v>
      </c>
      <c r="K140" s="109">
        <v>3.5000000000000001E-3</v>
      </c>
      <c r="L140" s="109">
        <f>H140*K140</f>
        <v>7.0000000000000001E-3</v>
      </c>
      <c r="M140" s="109"/>
      <c r="N140" s="109">
        <f>H140*M140</f>
        <v>0</v>
      </c>
      <c r="O140" s="111">
        <v>21</v>
      </c>
      <c r="P140" s="111">
        <f>J140*(O140/100)</f>
        <v>0</v>
      </c>
      <c r="Q140" s="111">
        <f>J140+P140</f>
        <v>0</v>
      </c>
      <c r="R140" s="9"/>
      <c r="S140" s="9"/>
      <c r="T140" s="9"/>
    </row>
    <row r="141" spans="1:20" ht="9" outlineLevel="4" x14ac:dyDescent="0.2">
      <c r="A141" s="112"/>
      <c r="B141" s="113"/>
      <c r="C141" s="113"/>
      <c r="D141" s="114"/>
      <c r="E141" s="119" t="s">
        <v>17</v>
      </c>
      <c r="F141" s="115" t="s">
        <v>117</v>
      </c>
      <c r="G141" s="114"/>
      <c r="H141" s="116">
        <v>2</v>
      </c>
      <c r="I141" s="117"/>
      <c r="J141" s="117"/>
      <c r="K141" s="116"/>
      <c r="L141" s="116"/>
      <c r="M141" s="116"/>
      <c r="N141" s="116"/>
      <c r="O141" s="118"/>
      <c r="P141" s="118"/>
      <c r="Q141" s="118"/>
      <c r="R141" s="6"/>
      <c r="S141" s="9"/>
    </row>
    <row r="142" spans="1:20" ht="7.5" customHeight="1" outlineLevel="4" x14ac:dyDescent="0.2">
      <c r="A142" s="9"/>
      <c r="B142" s="75"/>
      <c r="C142" s="74"/>
      <c r="D142" s="77"/>
      <c r="E142" s="39"/>
      <c r="F142" s="78"/>
      <c r="G142" s="77"/>
      <c r="H142" s="79"/>
      <c r="I142" s="81"/>
      <c r="J142" s="81"/>
      <c r="K142" s="45"/>
      <c r="L142" s="45"/>
      <c r="M142" s="45"/>
      <c r="N142" s="45"/>
      <c r="O142" s="41"/>
      <c r="P142" s="41"/>
      <c r="Q142" s="41"/>
      <c r="R142" s="6"/>
      <c r="S142" s="9"/>
    </row>
    <row r="143" spans="1:20" ht="10" outlineLevel="3" x14ac:dyDescent="0.2">
      <c r="A143" s="13"/>
      <c r="B143" s="104"/>
      <c r="C143" s="105">
        <v>37</v>
      </c>
      <c r="D143" s="106" t="s">
        <v>95</v>
      </c>
      <c r="E143" s="107" t="s">
        <v>189</v>
      </c>
      <c r="F143" s="108" t="s">
        <v>190</v>
      </c>
      <c r="G143" s="106" t="s">
        <v>102</v>
      </c>
      <c r="H143" s="109">
        <v>20</v>
      </c>
      <c r="I143" s="110"/>
      <c r="J143" s="138">
        <f>H143*I143</f>
        <v>0</v>
      </c>
      <c r="K143" s="109">
        <v>9.7000000000000003E-3</v>
      </c>
      <c r="L143" s="109">
        <f>H143*K143</f>
        <v>0.19400000000000001</v>
      </c>
      <c r="M143" s="109"/>
      <c r="N143" s="109">
        <f>H143*M143</f>
        <v>0</v>
      </c>
      <c r="O143" s="111">
        <v>21</v>
      </c>
      <c r="P143" s="111">
        <f>J143*(O143/100)</f>
        <v>0</v>
      </c>
      <c r="Q143" s="111">
        <f>J143+P143</f>
        <v>0</v>
      </c>
      <c r="R143" s="9"/>
      <c r="S143" s="9"/>
      <c r="T143" s="9"/>
    </row>
    <row r="144" spans="1:20" ht="9" outlineLevel="4" x14ac:dyDescent="0.2">
      <c r="A144" s="112"/>
      <c r="B144" s="113"/>
      <c r="C144" s="113"/>
      <c r="D144" s="114"/>
      <c r="E144" s="119" t="s">
        <v>17</v>
      </c>
      <c r="F144" s="115" t="s">
        <v>117</v>
      </c>
      <c r="G144" s="114"/>
      <c r="H144" s="116">
        <v>2</v>
      </c>
      <c r="I144" s="117"/>
      <c r="J144" s="117"/>
      <c r="K144" s="116"/>
      <c r="L144" s="116"/>
      <c r="M144" s="116"/>
      <c r="N144" s="116"/>
      <c r="O144" s="118"/>
      <c r="P144" s="118"/>
      <c r="Q144" s="118"/>
      <c r="R144" s="6"/>
      <c r="S144" s="9"/>
    </row>
    <row r="145" spans="1:20" ht="9" outlineLevel="4" x14ac:dyDescent="0.2">
      <c r="A145" s="112"/>
      <c r="B145" s="113"/>
      <c r="C145" s="113"/>
      <c r="D145" s="114"/>
      <c r="E145" s="119"/>
      <c r="F145" s="115" t="s">
        <v>117</v>
      </c>
      <c r="G145" s="114"/>
      <c r="H145" s="116">
        <v>2</v>
      </c>
      <c r="I145" s="117"/>
      <c r="J145" s="117"/>
      <c r="K145" s="116"/>
      <c r="L145" s="116"/>
      <c r="M145" s="116"/>
      <c r="N145" s="116"/>
      <c r="O145" s="118"/>
      <c r="P145" s="118"/>
      <c r="Q145" s="118"/>
      <c r="R145" s="6"/>
      <c r="S145" s="9"/>
    </row>
    <row r="146" spans="1:20" ht="9" outlineLevel="4" x14ac:dyDescent="0.2">
      <c r="A146" s="112"/>
      <c r="B146" s="113"/>
      <c r="C146" s="113"/>
      <c r="D146" s="114"/>
      <c r="E146" s="119"/>
      <c r="F146" s="115" t="s">
        <v>117</v>
      </c>
      <c r="G146" s="114"/>
      <c r="H146" s="116">
        <v>2</v>
      </c>
      <c r="I146" s="117"/>
      <c r="J146" s="117"/>
      <c r="K146" s="116"/>
      <c r="L146" s="116"/>
      <c r="M146" s="116"/>
      <c r="N146" s="116"/>
      <c r="O146" s="118"/>
      <c r="P146" s="118"/>
      <c r="Q146" s="118"/>
      <c r="R146" s="6"/>
      <c r="S146" s="9"/>
    </row>
    <row r="147" spans="1:20" ht="9" outlineLevel="4" x14ac:dyDescent="0.2">
      <c r="A147" s="112"/>
      <c r="B147" s="113"/>
      <c r="C147" s="113"/>
      <c r="D147" s="114"/>
      <c r="E147" s="119"/>
      <c r="F147" s="115" t="s">
        <v>117</v>
      </c>
      <c r="G147" s="114"/>
      <c r="H147" s="116">
        <v>2</v>
      </c>
      <c r="I147" s="117"/>
      <c r="J147" s="117"/>
      <c r="K147" s="116"/>
      <c r="L147" s="116"/>
      <c r="M147" s="116"/>
      <c r="N147" s="116"/>
      <c r="O147" s="118"/>
      <c r="P147" s="118"/>
      <c r="Q147" s="118"/>
      <c r="R147" s="6"/>
      <c r="S147" s="9"/>
    </row>
    <row r="148" spans="1:20" ht="9" outlineLevel="4" x14ac:dyDescent="0.2">
      <c r="A148" s="112"/>
      <c r="B148" s="113"/>
      <c r="C148" s="113"/>
      <c r="D148" s="114"/>
      <c r="E148" s="119"/>
      <c r="F148" s="115" t="s">
        <v>183</v>
      </c>
      <c r="G148" s="114"/>
      <c r="H148" s="116">
        <v>6</v>
      </c>
      <c r="I148" s="117"/>
      <c r="J148" s="117"/>
      <c r="K148" s="116"/>
      <c r="L148" s="116"/>
      <c r="M148" s="116"/>
      <c r="N148" s="116"/>
      <c r="O148" s="118"/>
      <c r="P148" s="118"/>
      <c r="Q148" s="118"/>
      <c r="R148" s="6"/>
      <c r="S148" s="9"/>
    </row>
    <row r="149" spans="1:20" ht="9" outlineLevel="4" x14ac:dyDescent="0.2">
      <c r="A149" s="112"/>
      <c r="B149" s="113"/>
      <c r="C149" s="113"/>
      <c r="D149" s="114"/>
      <c r="E149" s="119"/>
      <c r="F149" s="115" t="s">
        <v>117</v>
      </c>
      <c r="G149" s="114"/>
      <c r="H149" s="116">
        <v>2</v>
      </c>
      <c r="I149" s="117"/>
      <c r="J149" s="117"/>
      <c r="K149" s="116"/>
      <c r="L149" s="116"/>
      <c r="M149" s="116"/>
      <c r="N149" s="116"/>
      <c r="O149" s="118"/>
      <c r="P149" s="118"/>
      <c r="Q149" s="118"/>
      <c r="R149" s="6"/>
      <c r="S149" s="9"/>
    </row>
    <row r="150" spans="1:20" ht="9" outlineLevel="4" x14ac:dyDescent="0.2">
      <c r="A150" s="112"/>
      <c r="B150" s="113"/>
      <c r="C150" s="113"/>
      <c r="D150" s="114"/>
      <c r="E150" s="119"/>
      <c r="F150" s="115" t="s">
        <v>103</v>
      </c>
      <c r="G150" s="114"/>
      <c r="H150" s="116">
        <v>4</v>
      </c>
      <c r="I150" s="117"/>
      <c r="J150" s="117"/>
      <c r="K150" s="116"/>
      <c r="L150" s="116"/>
      <c r="M150" s="116"/>
      <c r="N150" s="116"/>
      <c r="O150" s="118"/>
      <c r="P150" s="118"/>
      <c r="Q150" s="118"/>
      <c r="R150" s="6"/>
      <c r="S150" s="9"/>
    </row>
    <row r="151" spans="1:20" ht="7.5" customHeight="1" outlineLevel="4" x14ac:dyDescent="0.2">
      <c r="A151" s="9"/>
      <c r="B151" s="75"/>
      <c r="C151" s="74"/>
      <c r="D151" s="77"/>
      <c r="E151" s="39"/>
      <c r="F151" s="78"/>
      <c r="G151" s="77"/>
      <c r="H151" s="79"/>
      <c r="I151" s="81"/>
      <c r="J151" s="81"/>
      <c r="K151" s="45"/>
      <c r="L151" s="45"/>
      <c r="M151" s="45"/>
      <c r="N151" s="45"/>
      <c r="O151" s="41"/>
      <c r="P151" s="41"/>
      <c r="Q151" s="41"/>
      <c r="R151" s="6"/>
      <c r="S151" s="9"/>
    </row>
    <row r="152" spans="1:20" ht="10" outlineLevel="3" x14ac:dyDescent="0.2">
      <c r="A152" s="13"/>
      <c r="B152" s="104"/>
      <c r="C152" s="105">
        <v>38</v>
      </c>
      <c r="D152" s="106" t="s">
        <v>95</v>
      </c>
      <c r="E152" s="107" t="s">
        <v>191</v>
      </c>
      <c r="F152" s="108" t="s">
        <v>192</v>
      </c>
      <c r="G152" s="106" t="s">
        <v>102</v>
      </c>
      <c r="H152" s="109">
        <v>8</v>
      </c>
      <c r="I152" s="110"/>
      <c r="J152" s="138">
        <f>H152*I152</f>
        <v>0</v>
      </c>
      <c r="K152" s="109">
        <v>3.8899999999999997E-2</v>
      </c>
      <c r="L152" s="109">
        <f>H152*K152</f>
        <v>0.31119999999999998</v>
      </c>
      <c r="M152" s="109"/>
      <c r="N152" s="109">
        <f>H152*M152</f>
        <v>0</v>
      </c>
      <c r="O152" s="111">
        <v>21</v>
      </c>
      <c r="P152" s="111">
        <f>J152*(O152/100)</f>
        <v>0</v>
      </c>
      <c r="Q152" s="111">
        <f>J152+P152</f>
        <v>0</v>
      </c>
      <c r="R152" s="9"/>
      <c r="S152" s="9"/>
      <c r="T152" s="9"/>
    </row>
    <row r="153" spans="1:20" ht="9" outlineLevel="4" x14ac:dyDescent="0.2">
      <c r="A153" s="112"/>
      <c r="B153" s="113"/>
      <c r="C153" s="113"/>
      <c r="D153" s="114"/>
      <c r="E153" s="119" t="s">
        <v>17</v>
      </c>
      <c r="F153" s="115" t="s">
        <v>186</v>
      </c>
      <c r="G153" s="114"/>
      <c r="H153" s="116">
        <v>8</v>
      </c>
      <c r="I153" s="117"/>
      <c r="J153" s="117"/>
      <c r="K153" s="116"/>
      <c r="L153" s="116"/>
      <c r="M153" s="116"/>
      <c r="N153" s="116"/>
      <c r="O153" s="118"/>
      <c r="P153" s="118"/>
      <c r="Q153" s="118"/>
      <c r="R153" s="6"/>
      <c r="S153" s="9"/>
    </row>
    <row r="154" spans="1:20" ht="7.5" customHeight="1" outlineLevel="4" x14ac:dyDescent="0.2">
      <c r="A154" s="9"/>
      <c r="B154" s="75"/>
      <c r="C154" s="74"/>
      <c r="D154" s="77"/>
      <c r="E154" s="39"/>
      <c r="F154" s="78"/>
      <c r="G154" s="77"/>
      <c r="H154" s="79"/>
      <c r="I154" s="81"/>
      <c r="J154" s="81"/>
      <c r="K154" s="45"/>
      <c r="L154" s="45"/>
      <c r="M154" s="45"/>
      <c r="N154" s="45"/>
      <c r="O154" s="41"/>
      <c r="P154" s="41"/>
      <c r="Q154" s="41"/>
      <c r="R154" s="6"/>
      <c r="S154" s="9"/>
    </row>
    <row r="155" spans="1:20" ht="10" outlineLevel="3" x14ac:dyDescent="0.2">
      <c r="A155" s="13"/>
      <c r="B155" s="104"/>
      <c r="C155" s="105">
        <v>39</v>
      </c>
      <c r="D155" s="106" t="s">
        <v>95</v>
      </c>
      <c r="E155" s="107" t="s">
        <v>193</v>
      </c>
      <c r="F155" s="108" t="s">
        <v>194</v>
      </c>
      <c r="G155" s="106" t="s">
        <v>195</v>
      </c>
      <c r="H155" s="109">
        <v>6.6</v>
      </c>
      <c r="I155" s="110"/>
      <c r="J155" s="138">
        <f>H155*I155</f>
        <v>0</v>
      </c>
      <c r="K155" s="109">
        <v>1.5E-3</v>
      </c>
      <c r="L155" s="109">
        <f>H155*K155</f>
        <v>9.8999999999999991E-3</v>
      </c>
      <c r="M155" s="109"/>
      <c r="N155" s="109">
        <f>H155*M155</f>
        <v>0</v>
      </c>
      <c r="O155" s="111">
        <v>21</v>
      </c>
      <c r="P155" s="111">
        <f>J155*(O155/100)</f>
        <v>0</v>
      </c>
      <c r="Q155" s="111">
        <f>J155+P155</f>
        <v>0</v>
      </c>
      <c r="R155" s="9"/>
      <c r="S155" s="9"/>
      <c r="T155" s="9"/>
    </row>
    <row r="156" spans="1:20" ht="9" outlineLevel="4" x14ac:dyDescent="0.2">
      <c r="A156" s="112"/>
      <c r="B156" s="113"/>
      <c r="C156" s="113"/>
      <c r="D156" s="114"/>
      <c r="E156" s="119" t="s">
        <v>17</v>
      </c>
      <c r="F156" s="115" t="s">
        <v>196</v>
      </c>
      <c r="G156" s="114"/>
      <c r="H156" s="116">
        <v>6.6</v>
      </c>
      <c r="I156" s="117"/>
      <c r="J156" s="117"/>
      <c r="K156" s="116"/>
      <c r="L156" s="116"/>
      <c r="M156" s="116"/>
      <c r="N156" s="116"/>
      <c r="O156" s="118"/>
      <c r="P156" s="118"/>
      <c r="Q156" s="118"/>
      <c r="R156" s="6"/>
      <c r="S156" s="9"/>
    </row>
    <row r="157" spans="1:20" ht="7.5" customHeight="1" outlineLevel="4" x14ac:dyDescent="0.2">
      <c r="A157" s="9"/>
      <c r="B157" s="75"/>
      <c r="C157" s="74"/>
      <c r="D157" s="77"/>
      <c r="E157" s="39"/>
      <c r="F157" s="78"/>
      <c r="G157" s="77"/>
      <c r="H157" s="79"/>
      <c r="I157" s="81"/>
      <c r="J157" s="81"/>
      <c r="K157" s="45"/>
      <c r="L157" s="45"/>
      <c r="M157" s="45"/>
      <c r="N157" s="45"/>
      <c r="O157" s="41"/>
      <c r="P157" s="41"/>
      <c r="Q157" s="41"/>
      <c r="R157" s="6"/>
      <c r="S157" s="9"/>
    </row>
    <row r="158" spans="1:20" ht="10" outlineLevel="3" x14ac:dyDescent="0.2">
      <c r="A158" s="13"/>
      <c r="B158" s="104"/>
      <c r="C158" s="105">
        <v>40</v>
      </c>
      <c r="D158" s="106" t="s">
        <v>95</v>
      </c>
      <c r="E158" s="107" t="s">
        <v>197</v>
      </c>
      <c r="F158" s="108" t="s">
        <v>198</v>
      </c>
      <c r="G158" s="106" t="s">
        <v>195</v>
      </c>
      <c r="H158" s="109">
        <v>6.6</v>
      </c>
      <c r="I158" s="110"/>
      <c r="J158" s="138">
        <f>H158*I158</f>
        <v>0</v>
      </c>
      <c r="K158" s="109"/>
      <c r="L158" s="109">
        <f>H158*K158</f>
        <v>0</v>
      </c>
      <c r="M158" s="109"/>
      <c r="N158" s="109">
        <f>H158*M158</f>
        <v>0</v>
      </c>
      <c r="O158" s="111">
        <v>21</v>
      </c>
      <c r="P158" s="111">
        <f>J158*(O158/100)</f>
        <v>0</v>
      </c>
      <c r="Q158" s="111">
        <f>J158+P158</f>
        <v>0</v>
      </c>
      <c r="R158" s="9"/>
      <c r="S158" s="9"/>
      <c r="T158" s="9"/>
    </row>
    <row r="159" spans="1:20" ht="9" outlineLevel="4" x14ac:dyDescent="0.2">
      <c r="A159" s="112"/>
      <c r="B159" s="113"/>
      <c r="C159" s="113"/>
      <c r="D159" s="114"/>
      <c r="E159" s="119" t="s">
        <v>17</v>
      </c>
      <c r="F159" s="115" t="s">
        <v>199</v>
      </c>
      <c r="G159" s="114"/>
      <c r="H159" s="116">
        <v>6.6</v>
      </c>
      <c r="I159" s="117"/>
      <c r="J159" s="117"/>
      <c r="K159" s="116"/>
      <c r="L159" s="116"/>
      <c r="M159" s="116"/>
      <c r="N159" s="116"/>
      <c r="O159" s="118"/>
      <c r="P159" s="118"/>
      <c r="Q159" s="118"/>
      <c r="R159" s="6"/>
      <c r="S159" s="9"/>
    </row>
    <row r="160" spans="1:20" ht="7.5" customHeight="1" outlineLevel="4" x14ac:dyDescent="0.2">
      <c r="A160" s="9"/>
      <c r="B160" s="75"/>
      <c r="C160" s="74"/>
      <c r="D160" s="77"/>
      <c r="E160" s="39"/>
      <c r="F160" s="78"/>
      <c r="G160" s="77"/>
      <c r="H160" s="79"/>
      <c r="I160" s="81"/>
      <c r="J160" s="81"/>
      <c r="K160" s="45"/>
      <c r="L160" s="45"/>
      <c r="M160" s="45"/>
      <c r="N160" s="45"/>
      <c r="O160" s="41"/>
      <c r="P160" s="41"/>
      <c r="Q160" s="41"/>
      <c r="R160" s="6"/>
      <c r="S160" s="9"/>
    </row>
    <row r="161" spans="1:20" ht="10" outlineLevel="3" x14ac:dyDescent="0.2">
      <c r="A161" s="13"/>
      <c r="B161" s="104"/>
      <c r="C161" s="105">
        <v>41</v>
      </c>
      <c r="D161" s="106" t="s">
        <v>114</v>
      </c>
      <c r="E161" s="107" t="s">
        <v>200</v>
      </c>
      <c r="F161" s="108" t="s">
        <v>201</v>
      </c>
      <c r="G161" s="106" t="s">
        <v>195</v>
      </c>
      <c r="H161" s="109">
        <v>7.26</v>
      </c>
      <c r="I161" s="110"/>
      <c r="J161" s="138">
        <f>H161*I161</f>
        <v>0</v>
      </c>
      <c r="K161" s="109">
        <v>1E-4</v>
      </c>
      <c r="L161" s="109">
        <f>H161*K161</f>
        <v>7.2599999999999997E-4</v>
      </c>
      <c r="M161" s="109"/>
      <c r="N161" s="109">
        <f>H161*M161</f>
        <v>0</v>
      </c>
      <c r="O161" s="111">
        <v>21</v>
      </c>
      <c r="P161" s="111">
        <f>J161*(O161/100)</f>
        <v>0</v>
      </c>
      <c r="Q161" s="111">
        <f>J161+P161</f>
        <v>0</v>
      </c>
      <c r="R161" s="9"/>
      <c r="S161" s="9"/>
      <c r="T161" s="9"/>
    </row>
    <row r="162" spans="1:20" ht="9" outlineLevel="4" x14ac:dyDescent="0.2">
      <c r="A162" s="112"/>
      <c r="B162" s="113"/>
      <c r="C162" s="113"/>
      <c r="D162" s="114"/>
      <c r="E162" s="119" t="s">
        <v>17</v>
      </c>
      <c r="F162" s="115" t="s">
        <v>199</v>
      </c>
      <c r="G162" s="114"/>
      <c r="H162" s="116">
        <v>6.6</v>
      </c>
      <c r="I162" s="117"/>
      <c r="J162" s="117"/>
      <c r="K162" s="116"/>
      <c r="L162" s="116"/>
      <c r="M162" s="116"/>
      <c r="N162" s="116"/>
      <c r="O162" s="118"/>
      <c r="P162" s="118"/>
      <c r="Q162" s="118"/>
      <c r="R162" s="6"/>
      <c r="S162" s="9"/>
    </row>
    <row r="163" spans="1:20" ht="9" outlineLevel="4" x14ac:dyDescent="0.2">
      <c r="A163" s="120"/>
      <c r="B163" s="121"/>
      <c r="C163" s="121"/>
      <c r="D163" s="122"/>
      <c r="E163" s="126" t="s">
        <v>21</v>
      </c>
      <c r="F163" s="127">
        <v>10</v>
      </c>
      <c r="G163" s="122"/>
      <c r="H163" s="123">
        <v>0.66</v>
      </c>
      <c r="I163" s="124"/>
      <c r="J163" s="124"/>
      <c r="K163" s="123"/>
      <c r="L163" s="123"/>
      <c r="M163" s="123"/>
      <c r="N163" s="123"/>
      <c r="O163" s="125"/>
      <c r="P163" s="125"/>
      <c r="Q163" s="125"/>
      <c r="R163" s="6"/>
      <c r="S163" s="9"/>
    </row>
    <row r="164" spans="1:20" ht="7.5" customHeight="1" outlineLevel="4" x14ac:dyDescent="0.2">
      <c r="A164" s="9"/>
      <c r="B164" s="75"/>
      <c r="C164" s="74"/>
      <c r="D164" s="77"/>
      <c r="E164" s="39"/>
      <c r="F164" s="78"/>
      <c r="G164" s="77"/>
      <c r="H164" s="79"/>
      <c r="I164" s="81"/>
      <c r="J164" s="81"/>
      <c r="K164" s="45"/>
      <c r="L164" s="45"/>
      <c r="M164" s="45"/>
      <c r="N164" s="45"/>
      <c r="O164" s="41"/>
      <c r="P164" s="41"/>
      <c r="Q164" s="41"/>
      <c r="R164" s="6"/>
      <c r="S164" s="9"/>
    </row>
    <row r="165" spans="1:20" ht="10" outlineLevel="3" x14ac:dyDescent="0.2">
      <c r="A165" s="13"/>
      <c r="B165" s="104"/>
      <c r="C165" s="105">
        <v>42</v>
      </c>
      <c r="D165" s="106" t="s">
        <v>95</v>
      </c>
      <c r="E165" s="107" t="s">
        <v>202</v>
      </c>
      <c r="F165" s="108" t="s">
        <v>203</v>
      </c>
      <c r="G165" s="106" t="s">
        <v>204</v>
      </c>
      <c r="H165" s="109">
        <v>0.12285</v>
      </c>
      <c r="I165" s="110"/>
      <c r="J165" s="138">
        <f>H165*I165</f>
        <v>0</v>
      </c>
      <c r="K165" s="109">
        <v>2.3010199999999998</v>
      </c>
      <c r="L165" s="109">
        <f>H165*K165</f>
        <v>0.28268030699999996</v>
      </c>
      <c r="M165" s="109"/>
      <c r="N165" s="109">
        <f>H165*M165</f>
        <v>0</v>
      </c>
      <c r="O165" s="111">
        <v>21</v>
      </c>
      <c r="P165" s="111">
        <f>J165*(O165/100)</f>
        <v>0</v>
      </c>
      <c r="Q165" s="111">
        <f>J165+P165</f>
        <v>0</v>
      </c>
      <c r="R165" s="9"/>
      <c r="S165" s="9"/>
      <c r="T165" s="9"/>
    </row>
    <row r="166" spans="1:20" ht="9" outlineLevel="4" x14ac:dyDescent="0.2">
      <c r="A166" s="112"/>
      <c r="B166" s="113"/>
      <c r="C166" s="113"/>
      <c r="D166" s="114"/>
      <c r="E166" s="119" t="s">
        <v>17</v>
      </c>
      <c r="F166" s="115" t="s">
        <v>205</v>
      </c>
      <c r="G166" s="114"/>
      <c r="H166" s="116">
        <v>8.1900000000000001E-2</v>
      </c>
      <c r="I166" s="117"/>
      <c r="J166" s="117"/>
      <c r="K166" s="116"/>
      <c r="L166" s="116"/>
      <c r="M166" s="116"/>
      <c r="N166" s="116"/>
      <c r="O166" s="118"/>
      <c r="P166" s="118"/>
      <c r="Q166" s="118"/>
      <c r="R166" s="6"/>
      <c r="S166" s="9"/>
    </row>
    <row r="167" spans="1:20" ht="9" outlineLevel="4" x14ac:dyDescent="0.2">
      <c r="A167" s="112"/>
      <c r="B167" s="113"/>
      <c r="C167" s="113"/>
      <c r="D167" s="114"/>
      <c r="E167" s="119"/>
      <c r="F167" s="115" t="s">
        <v>206</v>
      </c>
      <c r="G167" s="114"/>
      <c r="H167" s="116">
        <v>4.095E-2</v>
      </c>
      <c r="I167" s="117"/>
      <c r="J167" s="117"/>
      <c r="K167" s="116"/>
      <c r="L167" s="116"/>
      <c r="M167" s="116"/>
      <c r="N167" s="116"/>
      <c r="O167" s="118"/>
      <c r="P167" s="118"/>
      <c r="Q167" s="118"/>
      <c r="R167" s="6"/>
      <c r="S167" s="9"/>
    </row>
    <row r="168" spans="1:20" ht="7.5" customHeight="1" outlineLevel="4" x14ac:dyDescent="0.2">
      <c r="A168" s="9"/>
      <c r="B168" s="75"/>
      <c r="C168" s="74"/>
      <c r="D168" s="77"/>
      <c r="E168" s="39"/>
      <c r="F168" s="78"/>
      <c r="G168" s="77"/>
      <c r="H168" s="79"/>
      <c r="I168" s="81"/>
      <c r="J168" s="81"/>
      <c r="K168" s="45"/>
      <c r="L168" s="45"/>
      <c r="M168" s="45"/>
      <c r="N168" s="45"/>
      <c r="O168" s="41"/>
      <c r="P168" s="41"/>
      <c r="Q168" s="41"/>
      <c r="R168" s="6"/>
      <c r="S168" s="9"/>
    </row>
    <row r="169" spans="1:20" outlineLevel="3" x14ac:dyDescent="0.2">
      <c r="B169" s="6"/>
      <c r="C169" s="6"/>
      <c r="D169" s="6"/>
      <c r="E169" s="6"/>
      <c r="F169" s="6"/>
      <c r="G169" s="6"/>
      <c r="H169" s="6"/>
      <c r="I169" s="9"/>
      <c r="J169" s="137"/>
      <c r="K169" s="6"/>
      <c r="L169" s="6"/>
      <c r="M169" s="6"/>
      <c r="N169" s="6"/>
      <c r="O169" s="6"/>
      <c r="P169" s="9"/>
      <c r="Q169" s="9"/>
    </row>
    <row r="170" spans="1:20" ht="10.5" outlineLevel="2" x14ac:dyDescent="0.25">
      <c r="A170" s="68" t="s">
        <v>64</v>
      </c>
      <c r="B170" s="97">
        <v>3</v>
      </c>
      <c r="C170" s="98"/>
      <c r="D170" s="99" t="s">
        <v>94</v>
      </c>
      <c r="E170" s="99"/>
      <c r="F170" s="100" t="s">
        <v>44</v>
      </c>
      <c r="G170" s="99"/>
      <c r="H170" s="101"/>
      <c r="I170" s="102"/>
      <c r="J170" s="132">
        <f>SUBTOTAL(9,J171:J216)</f>
        <v>0</v>
      </c>
      <c r="K170" s="101"/>
      <c r="L170" s="71">
        <f>SUBTOTAL(9,L171:L216)</f>
        <v>0</v>
      </c>
      <c r="M170" s="101"/>
      <c r="N170" s="71">
        <f>SUBTOTAL(9,N171:N216)</f>
        <v>1.6755200000000001</v>
      </c>
      <c r="O170" s="103"/>
      <c r="P170" s="70">
        <f>SUBTOTAL(9,P171:P216)</f>
        <v>0</v>
      </c>
      <c r="Q170" s="70">
        <f>SUBTOTAL(9,Q171:Q216)</f>
        <v>0</v>
      </c>
      <c r="R170" s="6"/>
      <c r="S170" s="9"/>
      <c r="T170" s="9"/>
    </row>
    <row r="171" spans="1:20" ht="10" outlineLevel="3" x14ac:dyDescent="0.2">
      <c r="A171" s="13"/>
      <c r="B171" s="104"/>
      <c r="C171" s="105">
        <v>43</v>
      </c>
      <c r="D171" s="106" t="s">
        <v>95</v>
      </c>
      <c r="E171" s="107" t="s">
        <v>207</v>
      </c>
      <c r="F171" s="108" t="s">
        <v>208</v>
      </c>
      <c r="G171" s="106" t="s">
        <v>98</v>
      </c>
      <c r="H171" s="109">
        <v>2.92</v>
      </c>
      <c r="I171" s="110"/>
      <c r="J171" s="138">
        <f>H171*I171</f>
        <v>0</v>
      </c>
      <c r="K171" s="109"/>
      <c r="L171" s="109">
        <f>H171*K171</f>
        <v>0</v>
      </c>
      <c r="M171" s="109">
        <v>0.16500000000000001</v>
      </c>
      <c r="N171" s="109">
        <f>H171*M171</f>
        <v>0.48180000000000001</v>
      </c>
      <c r="O171" s="111">
        <v>21</v>
      </c>
      <c r="P171" s="111">
        <f>J171*(O171/100)</f>
        <v>0</v>
      </c>
      <c r="Q171" s="111">
        <f>J171+P171</f>
        <v>0</v>
      </c>
      <c r="R171" s="9"/>
      <c r="S171" s="9"/>
      <c r="T171" s="9"/>
    </row>
    <row r="172" spans="1:20" ht="9" outlineLevel="4" x14ac:dyDescent="0.2">
      <c r="A172" s="112"/>
      <c r="B172" s="113"/>
      <c r="C172" s="113"/>
      <c r="D172" s="114"/>
      <c r="E172" s="119" t="s">
        <v>17</v>
      </c>
      <c r="F172" s="115" t="s">
        <v>209</v>
      </c>
      <c r="G172" s="114"/>
      <c r="H172" s="116">
        <v>0.42</v>
      </c>
      <c r="I172" s="117"/>
      <c r="J172" s="117"/>
      <c r="K172" s="116"/>
      <c r="L172" s="116"/>
      <c r="M172" s="116"/>
      <c r="N172" s="116"/>
      <c r="O172" s="118"/>
      <c r="P172" s="118"/>
      <c r="Q172" s="118"/>
      <c r="R172" s="6"/>
      <c r="S172" s="9"/>
    </row>
    <row r="173" spans="1:20" ht="9" outlineLevel="4" x14ac:dyDescent="0.2">
      <c r="A173" s="112"/>
      <c r="B173" s="113"/>
      <c r="C173" s="113"/>
      <c r="D173" s="114"/>
      <c r="E173" s="119"/>
      <c r="F173" s="115" t="s">
        <v>210</v>
      </c>
      <c r="G173" s="114"/>
      <c r="H173" s="116">
        <v>0.3</v>
      </c>
      <c r="I173" s="117"/>
      <c r="J173" s="117"/>
      <c r="K173" s="116"/>
      <c r="L173" s="116"/>
      <c r="M173" s="116"/>
      <c r="N173" s="116"/>
      <c r="O173" s="118"/>
      <c r="P173" s="118"/>
      <c r="Q173" s="118"/>
      <c r="R173" s="6"/>
      <c r="S173" s="9"/>
    </row>
    <row r="174" spans="1:20" ht="9" outlineLevel="4" x14ac:dyDescent="0.2">
      <c r="A174" s="112"/>
      <c r="B174" s="113"/>
      <c r="C174" s="113"/>
      <c r="D174" s="114"/>
      <c r="E174" s="119"/>
      <c r="F174" s="115" t="s">
        <v>211</v>
      </c>
      <c r="G174" s="114"/>
      <c r="H174" s="116">
        <v>0.82499999999999996</v>
      </c>
      <c r="I174" s="117"/>
      <c r="J174" s="117"/>
      <c r="K174" s="116"/>
      <c r="L174" s="116"/>
      <c r="M174" s="116"/>
      <c r="N174" s="116"/>
      <c r="O174" s="118"/>
      <c r="P174" s="118"/>
      <c r="Q174" s="118"/>
      <c r="R174" s="6"/>
      <c r="S174" s="9"/>
    </row>
    <row r="175" spans="1:20" ht="9" outlineLevel="4" x14ac:dyDescent="0.2">
      <c r="A175" s="112"/>
      <c r="B175" s="113"/>
      <c r="C175" s="113"/>
      <c r="D175" s="114"/>
      <c r="E175" s="119"/>
      <c r="F175" s="115" t="s">
        <v>212</v>
      </c>
      <c r="G175" s="114"/>
      <c r="H175" s="116">
        <v>1.375</v>
      </c>
      <c r="I175" s="117"/>
      <c r="J175" s="117"/>
      <c r="K175" s="116"/>
      <c r="L175" s="116"/>
      <c r="M175" s="116"/>
      <c r="N175" s="116"/>
      <c r="O175" s="118"/>
      <c r="P175" s="118"/>
      <c r="Q175" s="118"/>
      <c r="R175" s="6"/>
      <c r="S175" s="9"/>
    </row>
    <row r="176" spans="1:20" ht="7.5" customHeight="1" outlineLevel="4" x14ac:dyDescent="0.2">
      <c r="A176" s="9"/>
      <c r="B176" s="75"/>
      <c r="C176" s="74"/>
      <c r="D176" s="77"/>
      <c r="E176" s="39"/>
      <c r="F176" s="78"/>
      <c r="G176" s="77"/>
      <c r="H176" s="79"/>
      <c r="I176" s="81"/>
      <c r="J176" s="81"/>
      <c r="K176" s="45"/>
      <c r="L176" s="45"/>
      <c r="M176" s="45"/>
      <c r="N176" s="45"/>
      <c r="O176" s="41"/>
      <c r="P176" s="41"/>
      <c r="Q176" s="41"/>
      <c r="R176" s="6"/>
      <c r="S176" s="9"/>
    </row>
    <row r="177" spans="1:20" ht="10" outlineLevel="3" x14ac:dyDescent="0.2">
      <c r="A177" s="13"/>
      <c r="B177" s="104"/>
      <c r="C177" s="105">
        <v>44</v>
      </c>
      <c r="D177" s="106" t="s">
        <v>95</v>
      </c>
      <c r="E177" s="107" t="s">
        <v>213</v>
      </c>
      <c r="F177" s="108" t="s">
        <v>214</v>
      </c>
      <c r="G177" s="106" t="s">
        <v>102</v>
      </c>
      <c r="H177" s="109">
        <v>13</v>
      </c>
      <c r="I177" s="110"/>
      <c r="J177" s="138">
        <f>H177*I177</f>
        <v>0</v>
      </c>
      <c r="K177" s="109"/>
      <c r="L177" s="109">
        <f>H177*K177</f>
        <v>0</v>
      </c>
      <c r="M177" s="109">
        <v>4.2999999999999997E-2</v>
      </c>
      <c r="N177" s="109">
        <f>H177*M177</f>
        <v>0.55899999999999994</v>
      </c>
      <c r="O177" s="111">
        <v>21</v>
      </c>
      <c r="P177" s="111">
        <f>J177*(O177/100)</f>
        <v>0</v>
      </c>
      <c r="Q177" s="111">
        <f>J177+P177</f>
        <v>0</v>
      </c>
      <c r="R177" s="9"/>
      <c r="S177" s="9"/>
      <c r="T177" s="9"/>
    </row>
    <row r="178" spans="1:20" ht="9" outlineLevel="4" x14ac:dyDescent="0.2">
      <c r="A178" s="112"/>
      <c r="B178" s="113"/>
      <c r="C178" s="113"/>
      <c r="D178" s="114"/>
      <c r="E178" s="119" t="s">
        <v>17</v>
      </c>
      <c r="F178" s="115" t="s">
        <v>215</v>
      </c>
      <c r="G178" s="114"/>
      <c r="H178" s="116">
        <v>1</v>
      </c>
      <c r="I178" s="117"/>
      <c r="J178" s="117"/>
      <c r="K178" s="116"/>
      <c r="L178" s="116"/>
      <c r="M178" s="116"/>
      <c r="N178" s="116"/>
      <c r="O178" s="118"/>
      <c r="P178" s="118"/>
      <c r="Q178" s="118"/>
      <c r="R178" s="6"/>
      <c r="S178" s="9"/>
    </row>
    <row r="179" spans="1:20" ht="9" outlineLevel="4" x14ac:dyDescent="0.2">
      <c r="A179" s="112"/>
      <c r="B179" s="113"/>
      <c r="C179" s="113"/>
      <c r="D179" s="114"/>
      <c r="E179" s="119"/>
      <c r="F179" s="115" t="s">
        <v>216</v>
      </c>
      <c r="G179" s="114"/>
      <c r="H179" s="116">
        <v>1</v>
      </c>
      <c r="I179" s="117"/>
      <c r="J179" s="117"/>
      <c r="K179" s="116"/>
      <c r="L179" s="116"/>
      <c r="M179" s="116"/>
      <c r="N179" s="116"/>
      <c r="O179" s="118"/>
      <c r="P179" s="118"/>
      <c r="Q179" s="118"/>
      <c r="R179" s="6"/>
      <c r="S179" s="9"/>
    </row>
    <row r="180" spans="1:20" ht="9" outlineLevel="4" x14ac:dyDescent="0.2">
      <c r="A180" s="112"/>
      <c r="B180" s="113"/>
      <c r="C180" s="113"/>
      <c r="D180" s="114"/>
      <c r="E180" s="119"/>
      <c r="F180" s="115" t="s">
        <v>217</v>
      </c>
      <c r="G180" s="114"/>
      <c r="H180" s="116">
        <v>1</v>
      </c>
      <c r="I180" s="117"/>
      <c r="J180" s="117"/>
      <c r="K180" s="116"/>
      <c r="L180" s="116"/>
      <c r="M180" s="116"/>
      <c r="N180" s="116"/>
      <c r="O180" s="118"/>
      <c r="P180" s="118"/>
      <c r="Q180" s="118"/>
      <c r="R180" s="6"/>
      <c r="S180" s="9"/>
    </row>
    <row r="181" spans="1:20" ht="9" outlineLevel="4" x14ac:dyDescent="0.2">
      <c r="A181" s="112"/>
      <c r="B181" s="113"/>
      <c r="C181" s="113"/>
      <c r="D181" s="114"/>
      <c r="E181" s="119"/>
      <c r="F181" s="115" t="s">
        <v>218</v>
      </c>
      <c r="G181" s="114"/>
      <c r="H181" s="116">
        <v>1</v>
      </c>
      <c r="I181" s="117"/>
      <c r="J181" s="117"/>
      <c r="K181" s="116"/>
      <c r="L181" s="116"/>
      <c r="M181" s="116"/>
      <c r="N181" s="116"/>
      <c r="O181" s="118"/>
      <c r="P181" s="118"/>
      <c r="Q181" s="118"/>
      <c r="R181" s="6"/>
      <c r="S181" s="9"/>
    </row>
    <row r="182" spans="1:20" ht="9" outlineLevel="4" x14ac:dyDescent="0.2">
      <c r="A182" s="112"/>
      <c r="B182" s="113"/>
      <c r="C182" s="113"/>
      <c r="D182" s="114"/>
      <c r="E182" s="119"/>
      <c r="F182" s="115" t="s">
        <v>219</v>
      </c>
      <c r="G182" s="114"/>
      <c r="H182" s="116">
        <v>1</v>
      </c>
      <c r="I182" s="117"/>
      <c r="J182" s="117"/>
      <c r="K182" s="116"/>
      <c r="L182" s="116"/>
      <c r="M182" s="116"/>
      <c r="N182" s="116"/>
      <c r="O182" s="118"/>
      <c r="P182" s="118"/>
      <c r="Q182" s="118"/>
      <c r="R182" s="6"/>
      <c r="S182" s="9"/>
    </row>
    <row r="183" spans="1:20" ht="9" outlineLevel="4" x14ac:dyDescent="0.2">
      <c r="A183" s="112"/>
      <c r="B183" s="113"/>
      <c r="C183" s="113"/>
      <c r="D183" s="114"/>
      <c r="E183" s="119"/>
      <c r="F183" s="115" t="s">
        <v>220</v>
      </c>
      <c r="G183" s="114"/>
      <c r="H183" s="116">
        <v>2</v>
      </c>
      <c r="I183" s="117"/>
      <c r="J183" s="117"/>
      <c r="K183" s="116"/>
      <c r="L183" s="116"/>
      <c r="M183" s="116"/>
      <c r="N183" s="116"/>
      <c r="O183" s="118"/>
      <c r="P183" s="118"/>
      <c r="Q183" s="118"/>
      <c r="R183" s="6"/>
      <c r="S183" s="9"/>
    </row>
    <row r="184" spans="1:20" ht="9" outlineLevel="4" x14ac:dyDescent="0.2">
      <c r="A184" s="112"/>
      <c r="B184" s="113"/>
      <c r="C184" s="113"/>
      <c r="D184" s="114"/>
      <c r="E184" s="119"/>
      <c r="F184" s="115" t="s">
        <v>221</v>
      </c>
      <c r="G184" s="114"/>
      <c r="H184" s="116">
        <v>3</v>
      </c>
      <c r="I184" s="117"/>
      <c r="J184" s="117"/>
      <c r="K184" s="116"/>
      <c r="L184" s="116"/>
      <c r="M184" s="116"/>
      <c r="N184" s="116"/>
      <c r="O184" s="118"/>
      <c r="P184" s="118"/>
      <c r="Q184" s="118"/>
      <c r="R184" s="6"/>
      <c r="S184" s="9"/>
    </row>
    <row r="185" spans="1:20" ht="9" outlineLevel="4" x14ac:dyDescent="0.2">
      <c r="A185" s="112"/>
      <c r="B185" s="113"/>
      <c r="C185" s="113"/>
      <c r="D185" s="114"/>
      <c r="E185" s="119"/>
      <c r="F185" s="115" t="s">
        <v>222</v>
      </c>
      <c r="G185" s="114"/>
      <c r="H185" s="116">
        <v>2</v>
      </c>
      <c r="I185" s="117"/>
      <c r="J185" s="117"/>
      <c r="K185" s="116"/>
      <c r="L185" s="116"/>
      <c r="M185" s="116"/>
      <c r="N185" s="116"/>
      <c r="O185" s="118"/>
      <c r="P185" s="118"/>
      <c r="Q185" s="118"/>
      <c r="R185" s="6"/>
      <c r="S185" s="9"/>
    </row>
    <row r="186" spans="1:20" ht="9" outlineLevel="4" x14ac:dyDescent="0.2">
      <c r="A186" s="112"/>
      <c r="B186" s="113"/>
      <c r="C186" s="113"/>
      <c r="D186" s="114"/>
      <c r="E186" s="119"/>
      <c r="F186" s="115" t="s">
        <v>223</v>
      </c>
      <c r="G186" s="114"/>
      <c r="H186" s="116">
        <v>1</v>
      </c>
      <c r="I186" s="117"/>
      <c r="J186" s="117"/>
      <c r="K186" s="116"/>
      <c r="L186" s="116"/>
      <c r="M186" s="116"/>
      <c r="N186" s="116"/>
      <c r="O186" s="118"/>
      <c r="P186" s="118"/>
      <c r="Q186" s="118"/>
      <c r="R186" s="6"/>
      <c r="S186" s="9"/>
    </row>
    <row r="187" spans="1:20" ht="7.5" customHeight="1" outlineLevel="4" x14ac:dyDescent="0.2">
      <c r="A187" s="9"/>
      <c r="B187" s="75"/>
      <c r="C187" s="74"/>
      <c r="D187" s="77"/>
      <c r="E187" s="39"/>
      <c r="F187" s="78"/>
      <c r="G187" s="77"/>
      <c r="H187" s="79"/>
      <c r="I187" s="81"/>
      <c r="J187" s="81"/>
      <c r="K187" s="45"/>
      <c r="L187" s="45"/>
      <c r="M187" s="45"/>
      <c r="N187" s="45"/>
      <c r="O187" s="41"/>
      <c r="P187" s="41"/>
      <c r="Q187" s="41"/>
      <c r="R187" s="6"/>
      <c r="S187" s="9"/>
    </row>
    <row r="188" spans="1:20" ht="10" outlineLevel="3" x14ac:dyDescent="0.2">
      <c r="A188" s="13"/>
      <c r="B188" s="104"/>
      <c r="C188" s="105">
        <v>45</v>
      </c>
      <c r="D188" s="106" t="s">
        <v>95</v>
      </c>
      <c r="E188" s="107" t="s">
        <v>224</v>
      </c>
      <c r="F188" s="108" t="s">
        <v>225</v>
      </c>
      <c r="G188" s="106" t="s">
        <v>102</v>
      </c>
      <c r="H188" s="109">
        <v>7</v>
      </c>
      <c r="I188" s="110"/>
      <c r="J188" s="138">
        <f>H188*I188</f>
        <v>0</v>
      </c>
      <c r="K188" s="109"/>
      <c r="L188" s="109">
        <f>H188*K188</f>
        <v>0</v>
      </c>
      <c r="M188" s="109">
        <v>1.6E-2</v>
      </c>
      <c r="N188" s="109">
        <f>H188*M188</f>
        <v>0.112</v>
      </c>
      <c r="O188" s="111">
        <v>21</v>
      </c>
      <c r="P188" s="111">
        <f>J188*(O188/100)</f>
        <v>0</v>
      </c>
      <c r="Q188" s="111">
        <f>J188+P188</f>
        <v>0</v>
      </c>
      <c r="R188" s="9"/>
      <c r="S188" s="9"/>
      <c r="T188" s="9"/>
    </row>
    <row r="189" spans="1:20" ht="9" outlineLevel="4" x14ac:dyDescent="0.2">
      <c r="A189" s="112"/>
      <c r="B189" s="113"/>
      <c r="C189" s="113"/>
      <c r="D189" s="114"/>
      <c r="E189" s="119" t="s">
        <v>17</v>
      </c>
      <c r="F189" s="115" t="s">
        <v>226</v>
      </c>
      <c r="G189" s="114"/>
      <c r="H189" s="116">
        <v>2</v>
      </c>
      <c r="I189" s="117"/>
      <c r="J189" s="117"/>
      <c r="K189" s="116"/>
      <c r="L189" s="116"/>
      <c r="M189" s="116"/>
      <c r="N189" s="116"/>
      <c r="O189" s="118"/>
      <c r="P189" s="118"/>
      <c r="Q189" s="118"/>
      <c r="R189" s="6"/>
      <c r="S189" s="9"/>
    </row>
    <row r="190" spans="1:20" ht="9" outlineLevel="4" x14ac:dyDescent="0.2">
      <c r="A190" s="112"/>
      <c r="B190" s="113"/>
      <c r="C190" s="113"/>
      <c r="D190" s="114"/>
      <c r="E190" s="119"/>
      <c r="F190" s="115" t="s">
        <v>227</v>
      </c>
      <c r="G190" s="114"/>
      <c r="H190" s="116">
        <v>1</v>
      </c>
      <c r="I190" s="117"/>
      <c r="J190" s="117"/>
      <c r="K190" s="116"/>
      <c r="L190" s="116"/>
      <c r="M190" s="116"/>
      <c r="N190" s="116"/>
      <c r="O190" s="118"/>
      <c r="P190" s="118"/>
      <c r="Q190" s="118"/>
      <c r="R190" s="6"/>
      <c r="S190" s="9"/>
    </row>
    <row r="191" spans="1:20" ht="9" outlineLevel="4" x14ac:dyDescent="0.2">
      <c r="A191" s="112"/>
      <c r="B191" s="113"/>
      <c r="C191" s="113"/>
      <c r="D191" s="114"/>
      <c r="E191" s="119"/>
      <c r="F191" s="115" t="s">
        <v>228</v>
      </c>
      <c r="G191" s="114"/>
      <c r="H191" s="116">
        <v>1</v>
      </c>
      <c r="I191" s="117"/>
      <c r="J191" s="117"/>
      <c r="K191" s="116"/>
      <c r="L191" s="116"/>
      <c r="M191" s="116"/>
      <c r="N191" s="116"/>
      <c r="O191" s="118"/>
      <c r="P191" s="118"/>
      <c r="Q191" s="118"/>
      <c r="R191" s="6"/>
      <c r="S191" s="9"/>
    </row>
    <row r="192" spans="1:20" ht="9" outlineLevel="4" x14ac:dyDescent="0.2">
      <c r="A192" s="112"/>
      <c r="B192" s="113"/>
      <c r="C192" s="113"/>
      <c r="D192" s="114"/>
      <c r="E192" s="119"/>
      <c r="F192" s="115" t="s">
        <v>229</v>
      </c>
      <c r="G192" s="114"/>
      <c r="H192" s="116">
        <v>2</v>
      </c>
      <c r="I192" s="117"/>
      <c r="J192" s="117"/>
      <c r="K192" s="116"/>
      <c r="L192" s="116"/>
      <c r="M192" s="116"/>
      <c r="N192" s="116"/>
      <c r="O192" s="118"/>
      <c r="P192" s="118"/>
      <c r="Q192" s="118"/>
      <c r="R192" s="6"/>
      <c r="S192" s="9"/>
    </row>
    <row r="193" spans="1:20" ht="9" outlineLevel="4" x14ac:dyDescent="0.2">
      <c r="A193" s="112"/>
      <c r="B193" s="113"/>
      <c r="C193" s="113"/>
      <c r="D193" s="114"/>
      <c r="E193" s="119"/>
      <c r="F193" s="115" t="s">
        <v>230</v>
      </c>
      <c r="G193" s="114"/>
      <c r="H193" s="116">
        <v>1</v>
      </c>
      <c r="I193" s="117"/>
      <c r="J193" s="117"/>
      <c r="K193" s="116"/>
      <c r="L193" s="116"/>
      <c r="M193" s="116"/>
      <c r="N193" s="116"/>
      <c r="O193" s="118"/>
      <c r="P193" s="118"/>
      <c r="Q193" s="118"/>
      <c r="R193" s="6"/>
      <c r="S193" s="9"/>
    </row>
    <row r="194" spans="1:20" ht="7.5" customHeight="1" outlineLevel="4" x14ac:dyDescent="0.2">
      <c r="A194" s="9"/>
      <c r="B194" s="75"/>
      <c r="C194" s="74"/>
      <c r="D194" s="77"/>
      <c r="E194" s="39"/>
      <c r="F194" s="78"/>
      <c r="G194" s="77"/>
      <c r="H194" s="79"/>
      <c r="I194" s="81"/>
      <c r="J194" s="81"/>
      <c r="K194" s="45"/>
      <c r="L194" s="45"/>
      <c r="M194" s="45"/>
      <c r="N194" s="45"/>
      <c r="O194" s="41"/>
      <c r="P194" s="41"/>
      <c r="Q194" s="41"/>
      <c r="R194" s="6"/>
      <c r="S194" s="9"/>
    </row>
    <row r="195" spans="1:20" ht="10" outlineLevel="3" x14ac:dyDescent="0.2">
      <c r="A195" s="13"/>
      <c r="B195" s="104"/>
      <c r="C195" s="105">
        <v>46</v>
      </c>
      <c r="D195" s="106" t="s">
        <v>95</v>
      </c>
      <c r="E195" s="107" t="s">
        <v>231</v>
      </c>
      <c r="F195" s="108" t="s">
        <v>232</v>
      </c>
      <c r="G195" s="106" t="s">
        <v>102</v>
      </c>
      <c r="H195" s="109">
        <v>3</v>
      </c>
      <c r="I195" s="110"/>
      <c r="J195" s="138">
        <f>H195*I195</f>
        <v>0</v>
      </c>
      <c r="K195" s="109"/>
      <c r="L195" s="109">
        <f>H195*K195</f>
        <v>0</v>
      </c>
      <c r="M195" s="109">
        <v>4.0000000000000001E-3</v>
      </c>
      <c r="N195" s="109">
        <f>H195*M195</f>
        <v>1.2E-2</v>
      </c>
      <c r="O195" s="111">
        <v>21</v>
      </c>
      <c r="P195" s="111">
        <f>J195*(O195/100)</f>
        <v>0</v>
      </c>
      <c r="Q195" s="111">
        <f>J195+P195</f>
        <v>0</v>
      </c>
      <c r="R195" s="9"/>
      <c r="S195" s="9"/>
      <c r="T195" s="9"/>
    </row>
    <row r="196" spans="1:20" ht="9" outlineLevel="4" x14ac:dyDescent="0.2">
      <c r="A196" s="112"/>
      <c r="B196" s="113"/>
      <c r="C196" s="113"/>
      <c r="D196" s="114"/>
      <c r="E196" s="119" t="s">
        <v>17</v>
      </c>
      <c r="F196" s="115" t="s">
        <v>233</v>
      </c>
      <c r="G196" s="114"/>
      <c r="H196" s="116">
        <v>1</v>
      </c>
      <c r="I196" s="117"/>
      <c r="J196" s="117"/>
      <c r="K196" s="116"/>
      <c r="L196" s="116"/>
      <c r="M196" s="116"/>
      <c r="N196" s="116"/>
      <c r="O196" s="118"/>
      <c r="P196" s="118"/>
      <c r="Q196" s="118"/>
      <c r="R196" s="6"/>
      <c r="S196" s="9"/>
    </row>
    <row r="197" spans="1:20" ht="9" outlineLevel="4" x14ac:dyDescent="0.2">
      <c r="A197" s="112"/>
      <c r="B197" s="113"/>
      <c r="C197" s="113"/>
      <c r="D197" s="114"/>
      <c r="E197" s="119"/>
      <c r="F197" s="115" t="s">
        <v>234</v>
      </c>
      <c r="G197" s="114"/>
      <c r="H197" s="116">
        <v>1</v>
      </c>
      <c r="I197" s="117"/>
      <c r="J197" s="117"/>
      <c r="K197" s="116"/>
      <c r="L197" s="116"/>
      <c r="M197" s="116"/>
      <c r="N197" s="116"/>
      <c r="O197" s="118"/>
      <c r="P197" s="118"/>
      <c r="Q197" s="118"/>
      <c r="R197" s="6"/>
      <c r="S197" s="9"/>
    </row>
    <row r="198" spans="1:20" ht="9" outlineLevel="4" x14ac:dyDescent="0.2">
      <c r="A198" s="112"/>
      <c r="B198" s="113"/>
      <c r="C198" s="113"/>
      <c r="D198" s="114"/>
      <c r="E198" s="119"/>
      <c r="F198" s="115" t="s">
        <v>235</v>
      </c>
      <c r="G198" s="114"/>
      <c r="H198" s="116">
        <v>1</v>
      </c>
      <c r="I198" s="117"/>
      <c r="J198" s="117"/>
      <c r="K198" s="116"/>
      <c r="L198" s="116"/>
      <c r="M198" s="116"/>
      <c r="N198" s="116"/>
      <c r="O198" s="118"/>
      <c r="P198" s="118"/>
      <c r="Q198" s="118"/>
      <c r="R198" s="6"/>
      <c r="S198" s="9"/>
    </row>
    <row r="199" spans="1:20" ht="7.5" customHeight="1" outlineLevel="4" x14ac:dyDescent="0.2">
      <c r="A199" s="9"/>
      <c r="B199" s="75"/>
      <c r="C199" s="74"/>
      <c r="D199" s="77"/>
      <c r="E199" s="39"/>
      <c r="F199" s="78"/>
      <c r="G199" s="77"/>
      <c r="H199" s="79"/>
      <c r="I199" s="81"/>
      <c r="J199" s="81"/>
      <c r="K199" s="45"/>
      <c r="L199" s="45"/>
      <c r="M199" s="45"/>
      <c r="N199" s="45"/>
      <c r="O199" s="41"/>
      <c r="P199" s="41"/>
      <c r="Q199" s="41"/>
      <c r="R199" s="6"/>
      <c r="S199" s="9"/>
    </row>
    <row r="200" spans="1:20" ht="10" outlineLevel="3" x14ac:dyDescent="0.2">
      <c r="A200" s="13"/>
      <c r="B200" s="104"/>
      <c r="C200" s="105">
        <v>47</v>
      </c>
      <c r="D200" s="106" t="s">
        <v>95</v>
      </c>
      <c r="E200" s="107" t="s">
        <v>236</v>
      </c>
      <c r="F200" s="108" t="s">
        <v>237</v>
      </c>
      <c r="G200" s="106" t="s">
        <v>98</v>
      </c>
      <c r="H200" s="109">
        <v>5.04</v>
      </c>
      <c r="I200" s="110"/>
      <c r="J200" s="138">
        <f>H200*I200</f>
        <v>0</v>
      </c>
      <c r="K200" s="109"/>
      <c r="L200" s="109">
        <f>H200*K200</f>
        <v>0</v>
      </c>
      <c r="M200" s="109">
        <v>4.2999999999999997E-2</v>
      </c>
      <c r="N200" s="109">
        <f>H200*M200</f>
        <v>0.21672</v>
      </c>
      <c r="O200" s="111">
        <v>21</v>
      </c>
      <c r="P200" s="111">
        <f>J200*(O200/100)</f>
        <v>0</v>
      </c>
      <c r="Q200" s="111">
        <f>J200+P200</f>
        <v>0</v>
      </c>
      <c r="R200" s="9"/>
      <c r="S200" s="9"/>
      <c r="T200" s="9"/>
    </row>
    <row r="201" spans="1:20" ht="9" outlineLevel="4" x14ac:dyDescent="0.2">
      <c r="A201" s="112"/>
      <c r="B201" s="113"/>
      <c r="C201" s="113"/>
      <c r="D201" s="114"/>
      <c r="E201" s="119" t="s">
        <v>17</v>
      </c>
      <c r="F201" s="115" t="s">
        <v>238</v>
      </c>
      <c r="G201" s="114"/>
      <c r="H201" s="116">
        <v>5.04</v>
      </c>
      <c r="I201" s="117"/>
      <c r="J201" s="117"/>
      <c r="K201" s="116"/>
      <c r="L201" s="116"/>
      <c r="M201" s="116"/>
      <c r="N201" s="116"/>
      <c r="O201" s="118"/>
      <c r="P201" s="118"/>
      <c r="Q201" s="118"/>
      <c r="R201" s="6"/>
      <c r="S201" s="9"/>
    </row>
    <row r="202" spans="1:20" ht="7.5" customHeight="1" outlineLevel="4" x14ac:dyDescent="0.2">
      <c r="A202" s="9"/>
      <c r="B202" s="75"/>
      <c r="C202" s="74"/>
      <c r="D202" s="77"/>
      <c r="E202" s="39"/>
      <c r="F202" s="78"/>
      <c r="G202" s="77"/>
      <c r="H202" s="79"/>
      <c r="I202" s="81"/>
      <c r="J202" s="81"/>
      <c r="K202" s="45"/>
      <c r="L202" s="45"/>
      <c r="M202" s="45"/>
      <c r="N202" s="45"/>
      <c r="O202" s="41"/>
      <c r="P202" s="41"/>
      <c r="Q202" s="41"/>
      <c r="R202" s="6"/>
      <c r="S202" s="9"/>
    </row>
    <row r="203" spans="1:20" ht="10" outlineLevel="3" x14ac:dyDescent="0.2">
      <c r="A203" s="13"/>
      <c r="B203" s="104"/>
      <c r="C203" s="105">
        <v>48</v>
      </c>
      <c r="D203" s="106" t="s">
        <v>133</v>
      </c>
      <c r="E203" s="107" t="s">
        <v>239</v>
      </c>
      <c r="F203" s="108" t="s">
        <v>240</v>
      </c>
      <c r="G203" s="106" t="s">
        <v>102</v>
      </c>
      <c r="H203" s="109">
        <v>2</v>
      </c>
      <c r="I203" s="110"/>
      <c r="J203" s="138">
        <f>H203*I203</f>
        <v>0</v>
      </c>
      <c r="K203" s="109"/>
      <c r="L203" s="109">
        <f>H203*K203</f>
        <v>0</v>
      </c>
      <c r="M203" s="109"/>
      <c r="N203" s="109">
        <f>H203*M203</f>
        <v>0</v>
      </c>
      <c r="O203" s="111">
        <v>21</v>
      </c>
      <c r="P203" s="111">
        <f>J203*(O203/100)</f>
        <v>0</v>
      </c>
      <c r="Q203" s="111">
        <f>J203+P203</f>
        <v>0</v>
      </c>
      <c r="R203" s="9"/>
      <c r="S203" s="9"/>
      <c r="T203" s="9"/>
    </row>
    <row r="204" spans="1:20" ht="9" outlineLevel="4" x14ac:dyDescent="0.2">
      <c r="A204" s="112"/>
      <c r="B204" s="113"/>
      <c r="C204" s="113"/>
      <c r="D204" s="114"/>
      <c r="E204" s="119" t="s">
        <v>17</v>
      </c>
      <c r="F204" s="115" t="s">
        <v>117</v>
      </c>
      <c r="G204" s="114"/>
      <c r="H204" s="116">
        <v>2</v>
      </c>
      <c r="I204" s="117"/>
      <c r="J204" s="117"/>
      <c r="K204" s="116"/>
      <c r="L204" s="116"/>
      <c r="M204" s="116"/>
      <c r="N204" s="116"/>
      <c r="O204" s="118"/>
      <c r="P204" s="118"/>
      <c r="Q204" s="118"/>
      <c r="R204" s="6"/>
      <c r="S204" s="9"/>
    </row>
    <row r="205" spans="1:20" ht="7.5" customHeight="1" outlineLevel="4" x14ac:dyDescent="0.2">
      <c r="A205" s="9"/>
      <c r="B205" s="75"/>
      <c r="C205" s="74"/>
      <c r="D205" s="77"/>
      <c r="E205" s="39"/>
      <c r="F205" s="78"/>
      <c r="G205" s="77"/>
      <c r="H205" s="79"/>
      <c r="I205" s="81"/>
      <c r="J205" s="81"/>
      <c r="K205" s="45"/>
      <c r="L205" s="45"/>
      <c r="M205" s="45"/>
      <c r="N205" s="45"/>
      <c r="O205" s="41"/>
      <c r="P205" s="41"/>
      <c r="Q205" s="41"/>
      <c r="R205" s="6"/>
      <c r="S205" s="9"/>
    </row>
    <row r="206" spans="1:20" ht="10" outlineLevel="3" x14ac:dyDescent="0.2">
      <c r="A206" s="13"/>
      <c r="B206" s="104"/>
      <c r="C206" s="105">
        <v>49</v>
      </c>
      <c r="D206" s="106" t="s">
        <v>95</v>
      </c>
      <c r="E206" s="107" t="s">
        <v>241</v>
      </c>
      <c r="F206" s="108" t="s">
        <v>242</v>
      </c>
      <c r="G206" s="106" t="s">
        <v>102</v>
      </c>
      <c r="H206" s="109">
        <v>1</v>
      </c>
      <c r="I206" s="110"/>
      <c r="J206" s="138">
        <f>H206*I206</f>
        <v>0</v>
      </c>
      <c r="K206" s="109"/>
      <c r="L206" s="109">
        <f>H206*K206</f>
        <v>0</v>
      </c>
      <c r="M206" s="109"/>
      <c r="N206" s="109">
        <f>H206*M206</f>
        <v>0</v>
      </c>
      <c r="O206" s="111">
        <v>21</v>
      </c>
      <c r="P206" s="111">
        <f>J206*(O206/100)</f>
        <v>0</v>
      </c>
      <c r="Q206" s="111">
        <f>J206+P206</f>
        <v>0</v>
      </c>
      <c r="R206" s="9"/>
      <c r="S206" s="9"/>
      <c r="T206" s="9"/>
    </row>
    <row r="207" spans="1:20" ht="9" outlineLevel="4" x14ac:dyDescent="0.2">
      <c r="A207" s="112"/>
      <c r="B207" s="113"/>
      <c r="C207" s="113"/>
      <c r="D207" s="114"/>
      <c r="E207" s="119" t="s">
        <v>17</v>
      </c>
      <c r="F207" s="115" t="s">
        <v>106</v>
      </c>
      <c r="G207" s="114"/>
      <c r="H207" s="116">
        <v>1</v>
      </c>
      <c r="I207" s="117"/>
      <c r="J207" s="117"/>
      <c r="K207" s="116"/>
      <c r="L207" s="116"/>
      <c r="M207" s="116"/>
      <c r="N207" s="116"/>
      <c r="O207" s="118"/>
      <c r="P207" s="118"/>
      <c r="Q207" s="118"/>
      <c r="R207" s="6"/>
      <c r="S207" s="9"/>
    </row>
    <row r="208" spans="1:20" ht="7.5" customHeight="1" outlineLevel="4" x14ac:dyDescent="0.2">
      <c r="A208" s="9"/>
      <c r="B208" s="75"/>
      <c r="C208" s="74"/>
      <c r="D208" s="77"/>
      <c r="E208" s="39"/>
      <c r="F208" s="78"/>
      <c r="G208" s="77"/>
      <c r="H208" s="79"/>
      <c r="I208" s="81"/>
      <c r="J208" s="81"/>
      <c r="K208" s="45"/>
      <c r="L208" s="45"/>
      <c r="M208" s="45"/>
      <c r="N208" s="45"/>
      <c r="O208" s="41"/>
      <c r="P208" s="41"/>
      <c r="Q208" s="41"/>
      <c r="R208" s="6"/>
      <c r="S208" s="9"/>
    </row>
    <row r="209" spans="1:20" ht="10" outlineLevel="3" x14ac:dyDescent="0.2">
      <c r="A209" s="13"/>
      <c r="B209" s="104"/>
      <c r="C209" s="105">
        <v>50</v>
      </c>
      <c r="D209" s="106" t="s">
        <v>95</v>
      </c>
      <c r="E209" s="107" t="s">
        <v>243</v>
      </c>
      <c r="F209" s="108" t="s">
        <v>244</v>
      </c>
      <c r="G209" s="106" t="s">
        <v>102</v>
      </c>
      <c r="H209" s="109">
        <v>3</v>
      </c>
      <c r="I209" s="110"/>
      <c r="J209" s="138">
        <f>H209*I209</f>
        <v>0</v>
      </c>
      <c r="K209" s="109"/>
      <c r="L209" s="109">
        <f>H209*K209</f>
        <v>0</v>
      </c>
      <c r="M209" s="109">
        <v>1.2E-2</v>
      </c>
      <c r="N209" s="109">
        <f>H209*M209</f>
        <v>3.6000000000000004E-2</v>
      </c>
      <c r="O209" s="111">
        <v>21</v>
      </c>
      <c r="P209" s="111">
        <f>J209*(O209/100)</f>
        <v>0</v>
      </c>
      <c r="Q209" s="111">
        <f>J209+P209</f>
        <v>0</v>
      </c>
      <c r="R209" s="9"/>
      <c r="S209" s="9"/>
      <c r="T209" s="9"/>
    </row>
    <row r="210" spans="1:20" ht="9" outlineLevel="4" x14ac:dyDescent="0.2">
      <c r="A210" s="112"/>
      <c r="B210" s="113"/>
      <c r="C210" s="113"/>
      <c r="D210" s="114"/>
      <c r="E210" s="119" t="s">
        <v>17</v>
      </c>
      <c r="F210" s="115" t="s">
        <v>245</v>
      </c>
      <c r="G210" s="114"/>
      <c r="H210" s="116">
        <v>1</v>
      </c>
      <c r="I210" s="117"/>
      <c r="J210" s="117"/>
      <c r="K210" s="116"/>
      <c r="L210" s="116"/>
      <c r="M210" s="116"/>
      <c r="N210" s="116"/>
      <c r="O210" s="118"/>
      <c r="P210" s="118"/>
      <c r="Q210" s="118"/>
      <c r="R210" s="6"/>
      <c r="S210" s="9"/>
    </row>
    <row r="211" spans="1:20" ht="9" outlineLevel="4" x14ac:dyDescent="0.2">
      <c r="A211" s="112"/>
      <c r="B211" s="113"/>
      <c r="C211" s="113"/>
      <c r="D211" s="114"/>
      <c r="E211" s="119"/>
      <c r="F211" s="115" t="s">
        <v>246</v>
      </c>
      <c r="G211" s="114"/>
      <c r="H211" s="116">
        <v>2</v>
      </c>
      <c r="I211" s="117"/>
      <c r="J211" s="117"/>
      <c r="K211" s="116"/>
      <c r="L211" s="116"/>
      <c r="M211" s="116"/>
      <c r="N211" s="116"/>
      <c r="O211" s="118"/>
      <c r="P211" s="118"/>
      <c r="Q211" s="118"/>
      <c r="R211" s="6"/>
      <c r="S211" s="9"/>
    </row>
    <row r="212" spans="1:20" ht="7.5" customHeight="1" outlineLevel="4" x14ac:dyDescent="0.2">
      <c r="A212" s="9"/>
      <c r="B212" s="75"/>
      <c r="C212" s="74"/>
      <c r="D212" s="77"/>
      <c r="E212" s="39"/>
      <c r="F212" s="78"/>
      <c r="G212" s="77"/>
      <c r="H212" s="79"/>
      <c r="I212" s="81"/>
      <c r="J212" s="81"/>
      <c r="K212" s="45"/>
      <c r="L212" s="45"/>
      <c r="M212" s="45"/>
      <c r="N212" s="45"/>
      <c r="O212" s="41"/>
      <c r="P212" s="41"/>
      <c r="Q212" s="41"/>
      <c r="R212" s="6"/>
      <c r="S212" s="9"/>
    </row>
    <row r="213" spans="1:20" ht="10" outlineLevel="3" x14ac:dyDescent="0.2">
      <c r="A213" s="13"/>
      <c r="B213" s="104"/>
      <c r="C213" s="105">
        <v>51</v>
      </c>
      <c r="D213" s="106" t="s">
        <v>95</v>
      </c>
      <c r="E213" s="107" t="s">
        <v>247</v>
      </c>
      <c r="F213" s="108" t="s">
        <v>248</v>
      </c>
      <c r="G213" s="106" t="s">
        <v>102</v>
      </c>
      <c r="H213" s="109">
        <v>2</v>
      </c>
      <c r="I213" s="110"/>
      <c r="J213" s="138">
        <f>H213*I213</f>
        <v>0</v>
      </c>
      <c r="K213" s="109"/>
      <c r="L213" s="109">
        <f>H213*K213</f>
        <v>0</v>
      </c>
      <c r="M213" s="109">
        <v>0.129</v>
      </c>
      <c r="N213" s="109">
        <f>H213*M213</f>
        <v>0.25800000000000001</v>
      </c>
      <c r="O213" s="111">
        <v>21</v>
      </c>
      <c r="P213" s="111">
        <f>J213*(O213/100)</f>
        <v>0</v>
      </c>
      <c r="Q213" s="111">
        <f>J213+P213</f>
        <v>0</v>
      </c>
      <c r="R213" s="9"/>
      <c r="S213" s="9"/>
      <c r="T213" s="9"/>
    </row>
    <row r="214" spans="1:20" ht="9" outlineLevel="4" x14ac:dyDescent="0.2">
      <c r="A214" s="112"/>
      <c r="B214" s="113"/>
      <c r="C214" s="113"/>
      <c r="D214" s="114"/>
      <c r="E214" s="119" t="s">
        <v>17</v>
      </c>
      <c r="F214" s="115" t="s">
        <v>249</v>
      </c>
      <c r="G214" s="114"/>
      <c r="H214" s="116">
        <v>2</v>
      </c>
      <c r="I214" s="117"/>
      <c r="J214" s="117"/>
      <c r="K214" s="116"/>
      <c r="L214" s="116"/>
      <c r="M214" s="116"/>
      <c r="N214" s="116"/>
      <c r="O214" s="118"/>
      <c r="P214" s="118"/>
      <c r="Q214" s="118"/>
      <c r="R214" s="6"/>
      <c r="S214" s="9"/>
    </row>
    <row r="215" spans="1:20" ht="7.5" customHeight="1" outlineLevel="4" x14ac:dyDescent="0.2">
      <c r="A215" s="9"/>
      <c r="B215" s="75"/>
      <c r="C215" s="74"/>
      <c r="D215" s="77"/>
      <c r="E215" s="39"/>
      <c r="F215" s="78"/>
      <c r="G215" s="77"/>
      <c r="H215" s="79"/>
      <c r="I215" s="81"/>
      <c r="J215" s="81"/>
      <c r="K215" s="45"/>
      <c r="L215" s="45"/>
      <c r="M215" s="45"/>
      <c r="N215" s="45"/>
      <c r="O215" s="41"/>
      <c r="P215" s="41"/>
      <c r="Q215" s="41"/>
      <c r="R215" s="6"/>
      <c r="S215" s="9"/>
    </row>
    <row r="216" spans="1:20" outlineLevel="3" x14ac:dyDescent="0.2">
      <c r="B216" s="6"/>
      <c r="C216" s="6"/>
      <c r="D216" s="6"/>
      <c r="E216" s="6"/>
      <c r="F216" s="6"/>
      <c r="G216" s="6"/>
      <c r="H216" s="6"/>
      <c r="I216" s="9"/>
      <c r="J216" s="137"/>
      <c r="K216" s="6"/>
      <c r="L216" s="6"/>
      <c r="M216" s="6"/>
      <c r="N216" s="6"/>
      <c r="O216" s="6"/>
      <c r="P216" s="9"/>
      <c r="Q216" s="9"/>
    </row>
    <row r="217" spans="1:20" ht="10.5" outlineLevel="2" x14ac:dyDescent="0.25">
      <c r="A217" s="68" t="s">
        <v>65</v>
      </c>
      <c r="B217" s="97">
        <v>3</v>
      </c>
      <c r="C217" s="98"/>
      <c r="D217" s="99" t="s">
        <v>94</v>
      </c>
      <c r="E217" s="99"/>
      <c r="F217" s="100" t="s">
        <v>46</v>
      </c>
      <c r="G217" s="99"/>
      <c r="H217" s="101"/>
      <c r="I217" s="102"/>
      <c r="J217" s="132">
        <f>SUBTOTAL(9,J218:J227)</f>
        <v>0</v>
      </c>
      <c r="K217" s="101"/>
      <c r="L217" s="71">
        <f>SUBTOTAL(9,L218:L227)</f>
        <v>0</v>
      </c>
      <c r="M217" s="101"/>
      <c r="N217" s="71">
        <f>SUBTOTAL(9,N218:N227)</f>
        <v>0</v>
      </c>
      <c r="O217" s="103"/>
      <c r="P217" s="70">
        <f>SUBTOTAL(9,P218:P227)</f>
        <v>0</v>
      </c>
      <c r="Q217" s="70">
        <f>SUBTOTAL(9,Q218:Q227)</f>
        <v>0</v>
      </c>
      <c r="R217" s="6"/>
      <c r="S217" s="9"/>
      <c r="T217" s="9"/>
    </row>
    <row r="218" spans="1:20" ht="10" outlineLevel="3" x14ac:dyDescent="0.2">
      <c r="A218" s="13"/>
      <c r="B218" s="104"/>
      <c r="C218" s="105">
        <v>52</v>
      </c>
      <c r="D218" s="106" t="s">
        <v>95</v>
      </c>
      <c r="E218" s="107" t="s">
        <v>250</v>
      </c>
      <c r="F218" s="108" t="s">
        <v>251</v>
      </c>
      <c r="G218" s="106" t="s">
        <v>122</v>
      </c>
      <c r="H218" s="109">
        <v>1.9326195070000003</v>
      </c>
      <c r="I218" s="110"/>
      <c r="J218" s="138">
        <f>H218*I218</f>
        <v>0</v>
      </c>
      <c r="K218" s="109"/>
      <c r="L218" s="109">
        <f>H218*K218</f>
        <v>0</v>
      </c>
      <c r="M218" s="109"/>
      <c r="N218" s="109">
        <f>H218*M218</f>
        <v>0</v>
      </c>
      <c r="O218" s="111">
        <v>21</v>
      </c>
      <c r="P218" s="111">
        <f>J218*(O218/100)</f>
        <v>0</v>
      </c>
      <c r="Q218" s="111">
        <f>J218+P218</f>
        <v>0</v>
      </c>
      <c r="R218" s="9"/>
      <c r="S218" s="9"/>
      <c r="T218" s="9"/>
    </row>
    <row r="219" spans="1:20" ht="10" outlineLevel="3" x14ac:dyDescent="0.2">
      <c r="A219" s="13"/>
      <c r="B219" s="104"/>
      <c r="C219" s="105">
        <v>53</v>
      </c>
      <c r="D219" s="106" t="s">
        <v>95</v>
      </c>
      <c r="E219" s="107" t="s">
        <v>252</v>
      </c>
      <c r="F219" s="108" t="s">
        <v>253</v>
      </c>
      <c r="G219" s="106" t="s">
        <v>122</v>
      </c>
      <c r="H219" s="109">
        <v>2.0283910874999997</v>
      </c>
      <c r="I219" s="110"/>
      <c r="J219" s="138">
        <f>H219*I219</f>
        <v>0</v>
      </c>
      <c r="K219" s="109"/>
      <c r="L219" s="109">
        <f>H219*K219</f>
        <v>0</v>
      </c>
      <c r="M219" s="109"/>
      <c r="N219" s="109">
        <f>H219*M219</f>
        <v>0</v>
      </c>
      <c r="O219" s="111">
        <v>21</v>
      </c>
      <c r="P219" s="111">
        <f>J219*(O219/100)</f>
        <v>0</v>
      </c>
      <c r="Q219" s="111">
        <f>J219+P219</f>
        <v>0</v>
      </c>
      <c r="R219" s="9"/>
      <c r="S219" s="9"/>
      <c r="T219" s="9"/>
    </row>
    <row r="220" spans="1:20" ht="10" outlineLevel="3" x14ac:dyDescent="0.2">
      <c r="A220" s="13"/>
      <c r="B220" s="104"/>
      <c r="C220" s="105">
        <v>54</v>
      </c>
      <c r="D220" s="106" t="s">
        <v>95</v>
      </c>
      <c r="E220" s="107" t="s">
        <v>123</v>
      </c>
      <c r="F220" s="108" t="s">
        <v>124</v>
      </c>
      <c r="G220" s="106" t="s">
        <v>122</v>
      </c>
      <c r="H220" s="109">
        <v>2.0283910874999997</v>
      </c>
      <c r="I220" s="110"/>
      <c r="J220" s="138">
        <f>H220*I220</f>
        <v>0</v>
      </c>
      <c r="K220" s="109"/>
      <c r="L220" s="109">
        <f>H220*K220</f>
        <v>0</v>
      </c>
      <c r="M220" s="109"/>
      <c r="N220" s="109">
        <f>H220*M220</f>
        <v>0</v>
      </c>
      <c r="O220" s="111">
        <v>21</v>
      </c>
      <c r="P220" s="111">
        <f>J220*(O220/100)</f>
        <v>0</v>
      </c>
      <c r="Q220" s="111">
        <f>J220+P220</f>
        <v>0</v>
      </c>
      <c r="R220" s="9"/>
      <c r="S220" s="9"/>
      <c r="T220" s="9"/>
    </row>
    <row r="221" spans="1:20" ht="10" outlineLevel="3" x14ac:dyDescent="0.2">
      <c r="A221" s="13"/>
      <c r="B221" s="104"/>
      <c r="C221" s="105">
        <v>55</v>
      </c>
      <c r="D221" s="106" t="s">
        <v>95</v>
      </c>
      <c r="E221" s="107" t="s">
        <v>125</v>
      </c>
      <c r="F221" s="108" t="s">
        <v>126</v>
      </c>
      <c r="G221" s="106" t="s">
        <v>122</v>
      </c>
      <c r="H221" s="109">
        <v>2.028</v>
      </c>
      <c r="I221" s="110"/>
      <c r="J221" s="138">
        <f>H221*I221</f>
        <v>0</v>
      </c>
      <c r="K221" s="109"/>
      <c r="L221" s="109">
        <f>H221*K221</f>
        <v>0</v>
      </c>
      <c r="M221" s="109"/>
      <c r="N221" s="109">
        <f>H221*M221</f>
        <v>0</v>
      </c>
      <c r="O221" s="111">
        <v>21</v>
      </c>
      <c r="P221" s="111">
        <f>J221*(O221/100)</f>
        <v>0</v>
      </c>
      <c r="Q221" s="111">
        <f>J221+P221</f>
        <v>0</v>
      </c>
      <c r="R221" s="9"/>
      <c r="S221" s="9"/>
      <c r="T221" s="9"/>
    </row>
    <row r="222" spans="1:20" ht="9" outlineLevel="4" x14ac:dyDescent="0.2">
      <c r="A222" s="112"/>
      <c r="B222" s="113"/>
      <c r="C222" s="113"/>
      <c r="D222" s="114"/>
      <c r="E222" s="119" t="s">
        <v>17</v>
      </c>
      <c r="F222" s="115" t="s">
        <v>254</v>
      </c>
      <c r="G222" s="114"/>
      <c r="H222" s="116">
        <v>2.028</v>
      </c>
      <c r="I222" s="117"/>
      <c r="J222" s="117"/>
      <c r="K222" s="116"/>
      <c r="L222" s="116"/>
      <c r="M222" s="116"/>
      <c r="N222" s="116"/>
      <c r="O222" s="118"/>
      <c r="P222" s="118"/>
      <c r="Q222" s="118"/>
      <c r="R222" s="6"/>
      <c r="S222" s="9"/>
    </row>
    <row r="223" spans="1:20" ht="7.5" customHeight="1" outlineLevel="4" x14ac:dyDescent="0.2">
      <c r="A223" s="9"/>
      <c r="B223" s="75"/>
      <c r="C223" s="74"/>
      <c r="D223" s="77"/>
      <c r="E223" s="39"/>
      <c r="F223" s="78"/>
      <c r="G223" s="77"/>
      <c r="H223" s="79"/>
      <c r="I223" s="81"/>
      <c r="J223" s="81"/>
      <c r="K223" s="45"/>
      <c r="L223" s="45"/>
      <c r="M223" s="45"/>
      <c r="N223" s="45"/>
      <c r="O223" s="41"/>
      <c r="P223" s="41"/>
      <c r="Q223" s="41"/>
      <c r="R223" s="6"/>
      <c r="S223" s="9"/>
    </row>
    <row r="224" spans="1:20" ht="10" outlineLevel="3" x14ac:dyDescent="0.2">
      <c r="A224" s="13"/>
      <c r="B224" s="104"/>
      <c r="C224" s="105">
        <v>56</v>
      </c>
      <c r="D224" s="106" t="s">
        <v>95</v>
      </c>
      <c r="E224" s="107" t="s">
        <v>255</v>
      </c>
      <c r="F224" s="108" t="s">
        <v>256</v>
      </c>
      <c r="G224" s="106" t="s">
        <v>122</v>
      </c>
      <c r="H224" s="109">
        <v>2.028</v>
      </c>
      <c r="I224" s="110"/>
      <c r="J224" s="138">
        <f>H224*I224</f>
        <v>0</v>
      </c>
      <c r="K224" s="109"/>
      <c r="L224" s="109">
        <f>H224*K224</f>
        <v>0</v>
      </c>
      <c r="M224" s="109"/>
      <c r="N224" s="109">
        <f>H224*M224</f>
        <v>0</v>
      </c>
      <c r="O224" s="111">
        <v>21</v>
      </c>
      <c r="P224" s="111">
        <f>J224*(O224/100)</f>
        <v>0</v>
      </c>
      <c r="Q224" s="111">
        <f>J224+P224</f>
        <v>0</v>
      </c>
      <c r="R224" s="9"/>
      <c r="S224" s="9"/>
      <c r="T224" s="9"/>
    </row>
    <row r="225" spans="1:20" ht="9" outlineLevel="4" x14ac:dyDescent="0.2">
      <c r="A225" s="112"/>
      <c r="B225" s="113"/>
      <c r="C225" s="113"/>
      <c r="D225" s="114"/>
      <c r="E225" s="119" t="s">
        <v>17</v>
      </c>
      <c r="F225" s="115" t="s">
        <v>257</v>
      </c>
      <c r="G225" s="114"/>
      <c r="H225" s="116">
        <v>2.028</v>
      </c>
      <c r="I225" s="117"/>
      <c r="J225" s="117"/>
      <c r="K225" s="116"/>
      <c r="L225" s="116"/>
      <c r="M225" s="116"/>
      <c r="N225" s="116"/>
      <c r="O225" s="118"/>
      <c r="P225" s="118"/>
      <c r="Q225" s="118"/>
      <c r="R225" s="6"/>
      <c r="S225" s="9"/>
    </row>
    <row r="226" spans="1:20" ht="7.5" customHeight="1" outlineLevel="4" x14ac:dyDescent="0.2">
      <c r="A226" s="9"/>
      <c r="B226" s="75"/>
      <c r="C226" s="74"/>
      <c r="D226" s="77"/>
      <c r="E226" s="39"/>
      <c r="F226" s="78"/>
      <c r="G226" s="77"/>
      <c r="H226" s="79"/>
      <c r="I226" s="81"/>
      <c r="J226" s="81"/>
      <c r="K226" s="45"/>
      <c r="L226" s="45"/>
      <c r="M226" s="45"/>
      <c r="N226" s="45"/>
      <c r="O226" s="41"/>
      <c r="P226" s="41"/>
      <c r="Q226" s="41"/>
      <c r="R226" s="6"/>
      <c r="S226" s="9"/>
    </row>
    <row r="227" spans="1:20" outlineLevel="3" x14ac:dyDescent="0.2">
      <c r="B227" s="6"/>
      <c r="C227" s="6"/>
      <c r="D227" s="6"/>
      <c r="E227" s="6"/>
      <c r="F227" s="6"/>
      <c r="G227" s="6"/>
      <c r="H227" s="6"/>
      <c r="I227" s="9"/>
      <c r="J227" s="137"/>
      <c r="K227" s="6"/>
      <c r="L227" s="6"/>
      <c r="M227" s="6"/>
      <c r="N227" s="6"/>
      <c r="O227" s="6"/>
      <c r="P227" s="9"/>
      <c r="Q227" s="9"/>
    </row>
    <row r="228" spans="1:20" ht="10.5" outlineLevel="2" x14ac:dyDescent="0.25">
      <c r="A228" s="68" t="s">
        <v>66</v>
      </c>
      <c r="B228" s="97">
        <v>3</v>
      </c>
      <c r="C228" s="98"/>
      <c r="D228" s="99" t="s">
        <v>94</v>
      </c>
      <c r="E228" s="99"/>
      <c r="F228" s="100" t="s">
        <v>67</v>
      </c>
      <c r="G228" s="99"/>
      <c r="H228" s="101"/>
      <c r="I228" s="102"/>
      <c r="J228" s="132">
        <f>SUBTOTAL(9,J229:J246)</f>
        <v>0</v>
      </c>
      <c r="K228" s="101"/>
      <c r="L228" s="71">
        <f>SUBTOTAL(9,L229:L246)</f>
        <v>9.0089999999999994E-4</v>
      </c>
      <c r="M228" s="101"/>
      <c r="N228" s="71">
        <f>SUBTOTAL(9,N229:N246)</f>
        <v>0</v>
      </c>
      <c r="O228" s="103"/>
      <c r="P228" s="70">
        <f>SUBTOTAL(9,P229:P246)</f>
        <v>0</v>
      </c>
      <c r="Q228" s="70">
        <f>SUBTOTAL(9,Q229:Q246)</f>
        <v>0</v>
      </c>
      <c r="R228" s="6"/>
      <c r="S228" s="9"/>
      <c r="T228" s="9"/>
    </row>
    <row r="229" spans="1:20" ht="10" outlineLevel="3" x14ac:dyDescent="0.2">
      <c r="A229" s="13"/>
      <c r="B229" s="104"/>
      <c r="C229" s="105">
        <v>57</v>
      </c>
      <c r="D229" s="106" t="s">
        <v>95</v>
      </c>
      <c r="E229" s="107" t="s">
        <v>258</v>
      </c>
      <c r="F229" s="108" t="s">
        <v>259</v>
      </c>
      <c r="G229" s="106" t="s">
        <v>98</v>
      </c>
      <c r="H229" s="109">
        <v>1.6379999999999999</v>
      </c>
      <c r="I229" s="110"/>
      <c r="J229" s="138">
        <f>H229*I229</f>
        <v>0</v>
      </c>
      <c r="K229" s="109">
        <v>4.0000000000000002E-4</v>
      </c>
      <c r="L229" s="109">
        <f>H229*K229</f>
        <v>6.5519999999999999E-4</v>
      </c>
      <c r="M229" s="109"/>
      <c r="N229" s="109">
        <f>H229*M229</f>
        <v>0</v>
      </c>
      <c r="O229" s="111">
        <v>21</v>
      </c>
      <c r="P229" s="111">
        <f>J229*(O229/100)</f>
        <v>0</v>
      </c>
      <c r="Q229" s="111">
        <f>J229+P229</f>
        <v>0</v>
      </c>
      <c r="R229" s="9"/>
      <c r="S229" s="9"/>
      <c r="T229" s="9"/>
    </row>
    <row r="230" spans="1:20" ht="9" outlineLevel="4" x14ac:dyDescent="0.2">
      <c r="A230" s="112"/>
      <c r="B230" s="113"/>
      <c r="C230" s="113"/>
      <c r="D230" s="114"/>
      <c r="E230" s="119" t="s">
        <v>17</v>
      </c>
      <c r="F230" s="115" t="s">
        <v>260</v>
      </c>
      <c r="G230" s="114"/>
      <c r="H230" s="116">
        <v>1.6379999999999999</v>
      </c>
      <c r="I230" s="117"/>
      <c r="J230" s="117"/>
      <c r="K230" s="116"/>
      <c r="L230" s="116"/>
      <c r="M230" s="116"/>
      <c r="N230" s="116"/>
      <c r="O230" s="118"/>
      <c r="P230" s="118"/>
      <c r="Q230" s="118"/>
      <c r="R230" s="6"/>
      <c r="S230" s="9"/>
    </row>
    <row r="231" spans="1:20" ht="7.5" customHeight="1" outlineLevel="4" x14ac:dyDescent="0.2">
      <c r="A231" s="9"/>
      <c r="B231" s="75"/>
      <c r="C231" s="74"/>
      <c r="D231" s="77"/>
      <c r="E231" s="39"/>
      <c r="F231" s="78"/>
      <c r="G231" s="77"/>
      <c r="H231" s="79"/>
      <c r="I231" s="81"/>
      <c r="J231" s="81"/>
      <c r="K231" s="45"/>
      <c r="L231" s="45"/>
      <c r="M231" s="45"/>
      <c r="N231" s="45"/>
      <c r="O231" s="41"/>
      <c r="P231" s="41"/>
      <c r="Q231" s="41"/>
      <c r="R231" s="6"/>
      <c r="S231" s="9"/>
    </row>
    <row r="232" spans="1:20" ht="10" outlineLevel="3" x14ac:dyDescent="0.2">
      <c r="A232" s="13"/>
      <c r="B232" s="104"/>
      <c r="C232" s="105">
        <v>58</v>
      </c>
      <c r="D232" s="106" t="s">
        <v>95</v>
      </c>
      <c r="E232" s="107" t="s">
        <v>261</v>
      </c>
      <c r="F232" s="108" t="s">
        <v>262</v>
      </c>
      <c r="G232" s="106" t="s">
        <v>98</v>
      </c>
      <c r="H232" s="109">
        <v>1.6379999999999999</v>
      </c>
      <c r="I232" s="110"/>
      <c r="J232" s="138">
        <f>H232*I232</f>
        <v>0</v>
      </c>
      <c r="K232" s="109"/>
      <c r="L232" s="109">
        <f>H232*K232</f>
        <v>0</v>
      </c>
      <c r="M232" s="109"/>
      <c r="N232" s="109">
        <f>H232*M232</f>
        <v>0</v>
      </c>
      <c r="O232" s="111">
        <v>21</v>
      </c>
      <c r="P232" s="111">
        <f>J232*(O232/100)</f>
        <v>0</v>
      </c>
      <c r="Q232" s="111">
        <f>J232+P232</f>
        <v>0</v>
      </c>
      <c r="R232" s="9"/>
      <c r="S232" s="9"/>
      <c r="T232" s="9"/>
    </row>
    <row r="233" spans="1:20" ht="9" outlineLevel="4" x14ac:dyDescent="0.2">
      <c r="A233" s="112"/>
      <c r="B233" s="113"/>
      <c r="C233" s="113"/>
      <c r="D233" s="114"/>
      <c r="E233" s="119" t="s">
        <v>17</v>
      </c>
      <c r="F233" s="115" t="s">
        <v>263</v>
      </c>
      <c r="G233" s="114"/>
      <c r="H233" s="116">
        <v>1.6379999999999999</v>
      </c>
      <c r="I233" s="117"/>
      <c r="J233" s="117"/>
      <c r="K233" s="116"/>
      <c r="L233" s="116"/>
      <c r="M233" s="116"/>
      <c r="N233" s="116"/>
      <c r="O233" s="118"/>
      <c r="P233" s="118"/>
      <c r="Q233" s="118"/>
      <c r="R233" s="6"/>
      <c r="S233" s="9"/>
    </row>
    <row r="234" spans="1:20" ht="7.5" customHeight="1" outlineLevel="4" x14ac:dyDescent="0.2">
      <c r="A234" s="9"/>
      <c r="B234" s="75"/>
      <c r="C234" s="74"/>
      <c r="D234" s="77"/>
      <c r="E234" s="39"/>
      <c r="F234" s="78"/>
      <c r="G234" s="77"/>
      <c r="H234" s="79"/>
      <c r="I234" s="81"/>
      <c r="J234" s="81"/>
      <c r="K234" s="45"/>
      <c r="L234" s="45"/>
      <c r="M234" s="45"/>
      <c r="N234" s="45"/>
      <c r="O234" s="41"/>
      <c r="P234" s="41"/>
      <c r="Q234" s="41"/>
      <c r="R234" s="6"/>
      <c r="S234" s="9"/>
    </row>
    <row r="235" spans="1:20" ht="10" outlineLevel="3" x14ac:dyDescent="0.2">
      <c r="A235" s="13"/>
      <c r="B235" s="104"/>
      <c r="C235" s="105">
        <v>59</v>
      </c>
      <c r="D235" s="106" t="s">
        <v>114</v>
      </c>
      <c r="E235" s="107" t="s">
        <v>264</v>
      </c>
      <c r="F235" s="108" t="s">
        <v>265</v>
      </c>
      <c r="G235" s="106" t="s">
        <v>98</v>
      </c>
      <c r="H235" s="109">
        <v>1.8018000000000001</v>
      </c>
      <c r="I235" s="110"/>
      <c r="J235" s="138">
        <f>H235*I235</f>
        <v>0</v>
      </c>
      <c r="K235" s="109"/>
      <c r="L235" s="109">
        <f>H235*K235</f>
        <v>0</v>
      </c>
      <c r="M235" s="109"/>
      <c r="N235" s="109">
        <f>H235*M235</f>
        <v>0</v>
      </c>
      <c r="O235" s="111">
        <v>21</v>
      </c>
      <c r="P235" s="111">
        <f>J235*(O235/100)</f>
        <v>0</v>
      </c>
      <c r="Q235" s="111">
        <f>J235+P235</f>
        <v>0</v>
      </c>
      <c r="R235" s="9"/>
      <c r="S235" s="9"/>
      <c r="T235" s="9"/>
    </row>
    <row r="236" spans="1:20" ht="9" outlineLevel="4" x14ac:dyDescent="0.2">
      <c r="A236" s="112"/>
      <c r="B236" s="113"/>
      <c r="C236" s="113"/>
      <c r="D236" s="114"/>
      <c r="E236" s="119" t="s">
        <v>17</v>
      </c>
      <c r="F236" s="115" t="s">
        <v>263</v>
      </c>
      <c r="G236" s="114"/>
      <c r="H236" s="116">
        <v>1.6379999999999999</v>
      </c>
      <c r="I236" s="117"/>
      <c r="J236" s="117"/>
      <c r="K236" s="116"/>
      <c r="L236" s="116"/>
      <c r="M236" s="116"/>
      <c r="N236" s="116"/>
      <c r="O236" s="118"/>
      <c r="P236" s="118"/>
      <c r="Q236" s="118"/>
      <c r="R236" s="6"/>
      <c r="S236" s="9"/>
    </row>
    <row r="237" spans="1:20" ht="9" outlineLevel="4" x14ac:dyDescent="0.2">
      <c r="A237" s="120"/>
      <c r="B237" s="121"/>
      <c r="C237" s="121"/>
      <c r="D237" s="122"/>
      <c r="E237" s="126" t="s">
        <v>21</v>
      </c>
      <c r="F237" s="127">
        <v>10</v>
      </c>
      <c r="G237" s="122"/>
      <c r="H237" s="123">
        <v>0.1638</v>
      </c>
      <c r="I237" s="124"/>
      <c r="J237" s="124"/>
      <c r="K237" s="123"/>
      <c r="L237" s="123"/>
      <c r="M237" s="123"/>
      <c r="N237" s="123"/>
      <c r="O237" s="125"/>
      <c r="P237" s="125"/>
      <c r="Q237" s="125"/>
      <c r="R237" s="6"/>
      <c r="S237" s="9"/>
    </row>
    <row r="238" spans="1:20" ht="7.5" customHeight="1" outlineLevel="4" x14ac:dyDescent="0.2">
      <c r="A238" s="9"/>
      <c r="B238" s="75"/>
      <c r="C238" s="74"/>
      <c r="D238" s="77"/>
      <c r="E238" s="39"/>
      <c r="F238" s="78"/>
      <c r="G238" s="77"/>
      <c r="H238" s="79"/>
      <c r="I238" s="81"/>
      <c r="J238" s="81"/>
      <c r="K238" s="45"/>
      <c r="L238" s="45"/>
      <c r="M238" s="45"/>
      <c r="N238" s="45"/>
      <c r="O238" s="41"/>
      <c r="P238" s="41"/>
      <c r="Q238" s="41"/>
      <c r="R238" s="6"/>
      <c r="S238" s="9"/>
    </row>
    <row r="239" spans="1:20" ht="10" outlineLevel="3" x14ac:dyDescent="0.2">
      <c r="A239" s="13"/>
      <c r="B239" s="104"/>
      <c r="C239" s="105">
        <v>60</v>
      </c>
      <c r="D239" s="106" t="s">
        <v>95</v>
      </c>
      <c r="E239" s="107" t="s">
        <v>266</v>
      </c>
      <c r="F239" s="108" t="s">
        <v>267</v>
      </c>
      <c r="G239" s="106" t="s">
        <v>98</v>
      </c>
      <c r="H239" s="109">
        <v>0.81899999999999995</v>
      </c>
      <c r="I239" s="110"/>
      <c r="J239" s="138">
        <f>H239*I239</f>
        <v>0</v>
      </c>
      <c r="K239" s="109"/>
      <c r="L239" s="109">
        <f>H239*K239</f>
        <v>0</v>
      </c>
      <c r="M239" s="109"/>
      <c r="N239" s="109">
        <f>H239*M239</f>
        <v>0</v>
      </c>
      <c r="O239" s="111">
        <v>21</v>
      </c>
      <c r="P239" s="111">
        <f>J239*(O239/100)</f>
        <v>0</v>
      </c>
      <c r="Q239" s="111">
        <f>J239+P239</f>
        <v>0</v>
      </c>
      <c r="R239" s="9"/>
      <c r="S239" s="9"/>
      <c r="T239" s="9"/>
    </row>
    <row r="240" spans="1:20" ht="9" outlineLevel="4" x14ac:dyDescent="0.2">
      <c r="A240" s="112"/>
      <c r="B240" s="113"/>
      <c r="C240" s="113"/>
      <c r="D240" s="114"/>
      <c r="E240" s="119" t="s">
        <v>17</v>
      </c>
      <c r="F240" s="115" t="s">
        <v>268</v>
      </c>
      <c r="G240" s="114"/>
      <c r="H240" s="116">
        <v>0.81899999999999995</v>
      </c>
      <c r="I240" s="117"/>
      <c r="J240" s="117"/>
      <c r="K240" s="116"/>
      <c r="L240" s="116"/>
      <c r="M240" s="116"/>
      <c r="N240" s="116"/>
      <c r="O240" s="118"/>
      <c r="P240" s="118"/>
      <c r="Q240" s="118"/>
      <c r="R240" s="6"/>
      <c r="S240" s="9"/>
    </row>
    <row r="241" spans="1:20" ht="7.5" customHeight="1" outlineLevel="4" x14ac:dyDescent="0.2">
      <c r="A241" s="9"/>
      <c r="B241" s="75"/>
      <c r="C241" s="74"/>
      <c r="D241" s="77"/>
      <c r="E241" s="39"/>
      <c r="F241" s="78"/>
      <c r="G241" s="77"/>
      <c r="H241" s="79"/>
      <c r="I241" s="81"/>
      <c r="J241" s="81"/>
      <c r="K241" s="45"/>
      <c r="L241" s="45"/>
      <c r="M241" s="45"/>
      <c r="N241" s="45"/>
      <c r="O241" s="41"/>
      <c r="P241" s="41"/>
      <c r="Q241" s="41"/>
      <c r="R241" s="6"/>
      <c r="S241" s="9"/>
    </row>
    <row r="242" spans="1:20" ht="10" outlineLevel="3" x14ac:dyDescent="0.2">
      <c r="A242" s="13"/>
      <c r="B242" s="104"/>
      <c r="C242" s="105">
        <v>61</v>
      </c>
      <c r="D242" s="106" t="s">
        <v>114</v>
      </c>
      <c r="E242" s="107" t="s">
        <v>269</v>
      </c>
      <c r="F242" s="108" t="s">
        <v>270</v>
      </c>
      <c r="G242" s="106" t="s">
        <v>271</v>
      </c>
      <c r="H242" s="109">
        <v>0.24569999999999997</v>
      </c>
      <c r="I242" s="110"/>
      <c r="J242" s="138">
        <f>H242*I242</f>
        <v>0</v>
      </c>
      <c r="K242" s="109">
        <v>1E-3</v>
      </c>
      <c r="L242" s="109">
        <f>H242*K242</f>
        <v>2.4569999999999995E-4</v>
      </c>
      <c r="M242" s="109"/>
      <c r="N242" s="109">
        <f>H242*M242</f>
        <v>0</v>
      </c>
      <c r="O242" s="111">
        <v>21</v>
      </c>
      <c r="P242" s="111">
        <f>J242*(O242/100)</f>
        <v>0</v>
      </c>
      <c r="Q242" s="111">
        <f>J242+P242</f>
        <v>0</v>
      </c>
      <c r="R242" s="9"/>
      <c r="S242" s="9"/>
      <c r="T242" s="9"/>
    </row>
    <row r="243" spans="1:20" ht="9" outlineLevel="4" x14ac:dyDescent="0.2">
      <c r="A243" s="112"/>
      <c r="B243" s="113"/>
      <c r="C243" s="113"/>
      <c r="D243" s="114"/>
      <c r="E243" s="119" t="s">
        <v>17</v>
      </c>
      <c r="F243" s="115" t="s">
        <v>272</v>
      </c>
      <c r="G243" s="114"/>
      <c r="H243" s="116">
        <v>0.24569999999999997</v>
      </c>
      <c r="I243" s="117"/>
      <c r="J243" s="117"/>
      <c r="K243" s="116"/>
      <c r="L243" s="116"/>
      <c r="M243" s="116"/>
      <c r="N243" s="116"/>
      <c r="O243" s="118"/>
      <c r="P243" s="118"/>
      <c r="Q243" s="118"/>
      <c r="R243" s="6"/>
      <c r="S243" s="9"/>
    </row>
    <row r="244" spans="1:20" ht="7.5" customHeight="1" outlineLevel="4" x14ac:dyDescent="0.2">
      <c r="A244" s="9"/>
      <c r="B244" s="75"/>
      <c r="C244" s="74"/>
      <c r="D244" s="77"/>
      <c r="E244" s="39"/>
      <c r="F244" s="78"/>
      <c r="G244" s="77"/>
      <c r="H244" s="79"/>
      <c r="I244" s="81"/>
      <c r="J244" s="81"/>
      <c r="K244" s="45"/>
      <c r="L244" s="45"/>
      <c r="M244" s="45"/>
      <c r="N244" s="45"/>
      <c r="O244" s="41"/>
      <c r="P244" s="41"/>
      <c r="Q244" s="41"/>
      <c r="R244" s="6"/>
      <c r="S244" s="9"/>
    </row>
    <row r="245" spans="1:20" ht="10" outlineLevel="3" x14ac:dyDescent="0.2">
      <c r="A245" s="13"/>
      <c r="B245" s="104"/>
      <c r="C245" s="105">
        <v>62</v>
      </c>
      <c r="D245" s="106" t="s">
        <v>95</v>
      </c>
      <c r="E245" s="107" t="s">
        <v>273</v>
      </c>
      <c r="F245" s="108" t="s">
        <v>274</v>
      </c>
      <c r="G245" s="106" t="s">
        <v>122</v>
      </c>
      <c r="H245" s="109">
        <v>9.0090000000000005E-4</v>
      </c>
      <c r="I245" s="110"/>
      <c r="J245" s="138">
        <f>H245*I245</f>
        <v>0</v>
      </c>
      <c r="K245" s="109"/>
      <c r="L245" s="109">
        <f>H245*K245</f>
        <v>0</v>
      </c>
      <c r="M245" s="109"/>
      <c r="N245" s="109">
        <f>H245*M245</f>
        <v>0</v>
      </c>
      <c r="O245" s="111">
        <v>21</v>
      </c>
      <c r="P245" s="111">
        <f>J245*(O245/100)</f>
        <v>0</v>
      </c>
      <c r="Q245" s="111">
        <f>J245+P245</f>
        <v>0</v>
      </c>
      <c r="R245" s="9"/>
      <c r="S245" s="9"/>
      <c r="T245" s="9"/>
    </row>
    <row r="246" spans="1:20" outlineLevel="3" x14ac:dyDescent="0.2">
      <c r="B246" s="6"/>
      <c r="C246" s="6"/>
      <c r="D246" s="6"/>
      <c r="E246" s="6"/>
      <c r="F246" s="6"/>
      <c r="G246" s="6"/>
      <c r="H246" s="6"/>
      <c r="I246" s="9"/>
      <c r="J246" s="137"/>
      <c r="K246" s="6"/>
      <c r="L246" s="6"/>
      <c r="M246" s="6"/>
      <c r="N246" s="6"/>
      <c r="O246" s="6"/>
      <c r="P246" s="9"/>
      <c r="Q246" s="9"/>
    </row>
    <row r="247" spans="1:20" ht="10.5" outlineLevel="2" x14ac:dyDescent="0.25">
      <c r="A247" s="68" t="s">
        <v>68</v>
      </c>
      <c r="B247" s="97">
        <v>3</v>
      </c>
      <c r="C247" s="98"/>
      <c r="D247" s="99" t="s">
        <v>94</v>
      </c>
      <c r="E247" s="99"/>
      <c r="F247" s="100" t="s">
        <v>69</v>
      </c>
      <c r="G247" s="99"/>
      <c r="H247" s="101"/>
      <c r="I247" s="102"/>
      <c r="J247" s="132">
        <f>SUBTOTAL(9,J248:J249)</f>
        <v>0</v>
      </c>
      <c r="K247" s="101"/>
      <c r="L247" s="71">
        <f>SUBTOTAL(9,L248:L249)</f>
        <v>0</v>
      </c>
      <c r="M247" s="101"/>
      <c r="N247" s="71">
        <f>SUBTOTAL(9,N248:N249)</f>
        <v>0</v>
      </c>
      <c r="O247" s="103"/>
      <c r="P247" s="70">
        <f>SUBTOTAL(9,P248:P249)</f>
        <v>0</v>
      </c>
      <c r="Q247" s="70">
        <f>SUBTOTAL(9,Q248:Q249)</f>
        <v>0</v>
      </c>
      <c r="R247" s="6"/>
      <c r="S247" s="9"/>
      <c r="T247" s="9"/>
    </row>
    <row r="248" spans="1:20" ht="10" outlineLevel="3" x14ac:dyDescent="0.2">
      <c r="A248" s="13"/>
      <c r="B248" s="104"/>
      <c r="C248" s="105">
        <v>63</v>
      </c>
      <c r="D248" s="106" t="s">
        <v>95</v>
      </c>
      <c r="E248" s="107" t="s">
        <v>275</v>
      </c>
      <c r="F248" s="108" t="s">
        <v>276</v>
      </c>
      <c r="G248" s="106" t="s">
        <v>144</v>
      </c>
      <c r="H248" s="109">
        <v>1</v>
      </c>
      <c r="I248" s="110"/>
      <c r="J248" s="138">
        <f>H248*I248</f>
        <v>0</v>
      </c>
      <c r="K248" s="109"/>
      <c r="L248" s="109">
        <f>H248*K248</f>
        <v>0</v>
      </c>
      <c r="M248" s="109"/>
      <c r="N248" s="109">
        <f>H248*M248</f>
        <v>0</v>
      </c>
      <c r="O248" s="111">
        <v>21</v>
      </c>
      <c r="P248" s="111">
        <f>J248*(O248/100)</f>
        <v>0</v>
      </c>
      <c r="Q248" s="111">
        <f>J248+P248</f>
        <v>0</v>
      </c>
      <c r="R248" s="9"/>
      <c r="S248" s="9"/>
      <c r="T248" s="9"/>
    </row>
    <row r="249" spans="1:20" outlineLevel="3" x14ac:dyDescent="0.2">
      <c r="B249" s="6"/>
      <c r="C249" s="6"/>
      <c r="D249" s="6"/>
      <c r="E249" s="6"/>
      <c r="F249" s="6"/>
      <c r="G249" s="6"/>
      <c r="H249" s="6"/>
      <c r="I249" s="9"/>
      <c r="J249" s="137"/>
      <c r="K249" s="6"/>
      <c r="L249" s="6"/>
      <c r="M249" s="6"/>
      <c r="N249" s="6"/>
      <c r="O249" s="6"/>
      <c r="P249" s="9"/>
      <c r="Q249" s="9"/>
    </row>
    <row r="250" spans="1:20" ht="10.5" outlineLevel="2" x14ac:dyDescent="0.25">
      <c r="A250" s="68" t="s">
        <v>70</v>
      </c>
      <c r="B250" s="97">
        <v>3</v>
      </c>
      <c r="C250" s="98"/>
      <c r="D250" s="99" t="s">
        <v>94</v>
      </c>
      <c r="E250" s="99"/>
      <c r="F250" s="100" t="s">
        <v>71</v>
      </c>
      <c r="G250" s="99"/>
      <c r="H250" s="101"/>
      <c r="I250" s="102"/>
      <c r="J250" s="132">
        <f>SUBTOTAL(9,J251:J252)</f>
        <v>0</v>
      </c>
      <c r="K250" s="101"/>
      <c r="L250" s="71">
        <f>SUBTOTAL(9,L251:L252)</f>
        <v>0</v>
      </c>
      <c r="M250" s="101"/>
      <c r="N250" s="71">
        <f>SUBTOTAL(9,N251:N252)</f>
        <v>0</v>
      </c>
      <c r="O250" s="103"/>
      <c r="P250" s="70">
        <f>SUBTOTAL(9,P251:P252)</f>
        <v>0</v>
      </c>
      <c r="Q250" s="70">
        <f>SUBTOTAL(9,Q251:Q252)</f>
        <v>0</v>
      </c>
      <c r="R250" s="6"/>
      <c r="S250" s="9"/>
      <c r="T250" s="9"/>
    </row>
    <row r="251" spans="1:20" ht="10" outlineLevel="3" x14ac:dyDescent="0.2">
      <c r="A251" s="13"/>
      <c r="B251" s="104"/>
      <c r="C251" s="105">
        <v>64</v>
      </c>
      <c r="D251" s="106" t="s">
        <v>133</v>
      </c>
      <c r="E251" s="107" t="s">
        <v>277</v>
      </c>
      <c r="F251" s="108" t="s">
        <v>278</v>
      </c>
      <c r="G251" s="106" t="s">
        <v>144</v>
      </c>
      <c r="H251" s="109">
        <v>1</v>
      </c>
      <c r="I251" s="110"/>
      <c r="J251" s="138">
        <f>H251*I251</f>
        <v>0</v>
      </c>
      <c r="K251" s="109"/>
      <c r="L251" s="109">
        <f>H251*K251</f>
        <v>0</v>
      </c>
      <c r="M251" s="109"/>
      <c r="N251" s="109">
        <f>H251*M251</f>
        <v>0</v>
      </c>
      <c r="O251" s="111">
        <v>21</v>
      </c>
      <c r="P251" s="111">
        <f>J251*(O251/100)</f>
        <v>0</v>
      </c>
      <c r="Q251" s="111">
        <f>J251+P251</f>
        <v>0</v>
      </c>
      <c r="R251" s="9"/>
      <c r="S251" s="9"/>
      <c r="T251" s="9"/>
    </row>
    <row r="252" spans="1:20" outlineLevel="3" x14ac:dyDescent="0.2">
      <c r="B252" s="6"/>
      <c r="C252" s="6"/>
      <c r="D252" s="6"/>
      <c r="E252" s="6"/>
      <c r="F252" s="6"/>
      <c r="G252" s="6"/>
      <c r="H252" s="6"/>
      <c r="I252" s="9"/>
      <c r="J252" s="137"/>
      <c r="K252" s="6"/>
      <c r="L252" s="6"/>
      <c r="M252" s="6"/>
      <c r="N252" s="6"/>
      <c r="O252" s="6"/>
      <c r="P252" s="9"/>
      <c r="Q252" s="9"/>
    </row>
    <row r="253" spans="1:20" ht="10.5" outlineLevel="2" x14ac:dyDescent="0.25">
      <c r="A253" s="68" t="s">
        <v>72</v>
      </c>
      <c r="B253" s="97">
        <v>3</v>
      </c>
      <c r="C253" s="98"/>
      <c r="D253" s="99" t="s">
        <v>94</v>
      </c>
      <c r="E253" s="99"/>
      <c r="F253" s="100" t="s">
        <v>52</v>
      </c>
      <c r="G253" s="99"/>
      <c r="H253" s="101"/>
      <c r="I253" s="102"/>
      <c r="J253" s="132">
        <f>SUBTOTAL(9,J254:J255)</f>
        <v>0</v>
      </c>
      <c r="K253" s="101"/>
      <c r="L253" s="71">
        <f>SUBTOTAL(9,L254:L255)</f>
        <v>0</v>
      </c>
      <c r="M253" s="101"/>
      <c r="N253" s="71">
        <f>SUBTOTAL(9,N254:N255)</f>
        <v>0</v>
      </c>
      <c r="O253" s="103"/>
      <c r="P253" s="70">
        <f>SUBTOTAL(9,P254:P255)</f>
        <v>0</v>
      </c>
      <c r="Q253" s="70">
        <f>SUBTOTAL(9,Q254:Q255)</f>
        <v>0</v>
      </c>
      <c r="R253" s="6"/>
      <c r="S253" s="9"/>
      <c r="T253" s="9"/>
    </row>
    <row r="254" spans="1:20" ht="10" outlineLevel="3" x14ac:dyDescent="0.2">
      <c r="A254" s="13"/>
      <c r="B254" s="104"/>
      <c r="C254" s="105">
        <v>65</v>
      </c>
      <c r="D254" s="106" t="s">
        <v>133</v>
      </c>
      <c r="E254" s="107" t="s">
        <v>279</v>
      </c>
      <c r="F254" s="108" t="s">
        <v>143</v>
      </c>
      <c r="G254" s="106" t="s">
        <v>144</v>
      </c>
      <c r="H254" s="109">
        <v>1</v>
      </c>
      <c r="I254" s="110"/>
      <c r="J254" s="138">
        <f>H254*I254</f>
        <v>0</v>
      </c>
      <c r="K254" s="109"/>
      <c r="L254" s="109">
        <f>H254*K254</f>
        <v>0</v>
      </c>
      <c r="M254" s="109"/>
      <c r="N254" s="109">
        <f>H254*M254</f>
        <v>0</v>
      </c>
      <c r="O254" s="111">
        <v>21</v>
      </c>
      <c r="P254" s="111">
        <f>J254*(O254/100)</f>
        <v>0</v>
      </c>
      <c r="Q254" s="111">
        <f>J254+P254</f>
        <v>0</v>
      </c>
      <c r="R254" s="9"/>
      <c r="S254" s="9"/>
      <c r="T254" s="9"/>
    </row>
    <row r="255" spans="1:20" outlineLevel="3" x14ac:dyDescent="0.2">
      <c r="B255" s="6"/>
      <c r="C255" s="6"/>
      <c r="D255" s="6"/>
      <c r="E255" s="6"/>
      <c r="F255" s="6"/>
      <c r="G255" s="6"/>
      <c r="H255" s="6"/>
      <c r="I255" s="9"/>
      <c r="J255" s="137"/>
      <c r="K255" s="6"/>
      <c r="L255" s="6"/>
      <c r="M255" s="6"/>
      <c r="N255" s="6"/>
      <c r="O255" s="6"/>
      <c r="P255" s="9"/>
      <c r="Q255" s="9"/>
    </row>
    <row r="256" spans="1:20" ht="10.5" outlineLevel="2" x14ac:dyDescent="0.25">
      <c r="A256" s="68" t="s">
        <v>73</v>
      </c>
      <c r="B256" s="97">
        <v>3</v>
      </c>
      <c r="C256" s="98"/>
      <c r="D256" s="99" t="s">
        <v>94</v>
      </c>
      <c r="E256" s="99"/>
      <c r="F256" s="100" t="s">
        <v>54</v>
      </c>
      <c r="G256" s="99"/>
      <c r="H256" s="101"/>
      <c r="I256" s="102"/>
      <c r="J256" s="132">
        <f>SUBTOTAL(9,J257:J258)</f>
        <v>0</v>
      </c>
      <c r="K256" s="101"/>
      <c r="L256" s="71">
        <f>SUBTOTAL(9,L257:L258)</f>
        <v>0</v>
      </c>
      <c r="M256" s="101"/>
      <c r="N256" s="71">
        <f>SUBTOTAL(9,N257:N258)</f>
        <v>0</v>
      </c>
      <c r="O256" s="103"/>
      <c r="P256" s="70">
        <f>SUBTOTAL(9,P257:P258)</f>
        <v>0</v>
      </c>
      <c r="Q256" s="70">
        <f>SUBTOTAL(9,Q257:Q258)</f>
        <v>0</v>
      </c>
      <c r="R256" s="6"/>
      <c r="S256" s="9"/>
      <c r="T256" s="9"/>
    </row>
    <row r="257" spans="1:20" ht="10" outlineLevel="3" x14ac:dyDescent="0.2">
      <c r="A257" s="13"/>
      <c r="B257" s="104"/>
      <c r="C257" s="105">
        <v>66</v>
      </c>
      <c r="D257" s="106" t="s">
        <v>133</v>
      </c>
      <c r="E257" s="107" t="s">
        <v>280</v>
      </c>
      <c r="F257" s="108" t="s">
        <v>146</v>
      </c>
      <c r="G257" s="106" t="s">
        <v>144</v>
      </c>
      <c r="H257" s="109">
        <v>1</v>
      </c>
      <c r="I257" s="110"/>
      <c r="J257" s="138">
        <f>H257*I257</f>
        <v>0</v>
      </c>
      <c r="K257" s="109"/>
      <c r="L257" s="109">
        <f>H257*K257</f>
        <v>0</v>
      </c>
      <c r="M257" s="109"/>
      <c r="N257" s="109">
        <f>H257*M257</f>
        <v>0</v>
      </c>
      <c r="O257" s="111">
        <v>21</v>
      </c>
      <c r="P257" s="111">
        <f>J257*(O257/100)</f>
        <v>0</v>
      </c>
      <c r="Q257" s="111">
        <f>J257+P257</f>
        <v>0</v>
      </c>
      <c r="R257" s="9"/>
      <c r="S257" s="9"/>
      <c r="T257" s="9"/>
    </row>
    <row r="258" spans="1:20" outlineLevel="3" x14ac:dyDescent="0.2">
      <c r="B258" s="6"/>
      <c r="C258" s="6"/>
      <c r="D258" s="6"/>
      <c r="E258" s="6"/>
      <c r="F258" s="6"/>
      <c r="G258" s="6"/>
      <c r="H258" s="6"/>
      <c r="I258" s="9"/>
      <c r="J258" s="137"/>
      <c r="K258" s="6"/>
      <c r="L258" s="6"/>
      <c r="M258" s="6"/>
      <c r="N258" s="6"/>
      <c r="O258" s="6"/>
      <c r="P258" s="9"/>
      <c r="Q258" s="9"/>
    </row>
    <row r="259" spans="1:20" ht="10.5" outlineLevel="2" x14ac:dyDescent="0.25">
      <c r="A259" s="68" t="s">
        <v>74</v>
      </c>
      <c r="B259" s="97">
        <v>3</v>
      </c>
      <c r="C259" s="98"/>
      <c r="D259" s="99" t="s">
        <v>94</v>
      </c>
      <c r="E259" s="99"/>
      <c r="F259" s="100" t="s">
        <v>75</v>
      </c>
      <c r="G259" s="99"/>
      <c r="H259" s="101"/>
      <c r="I259" s="102"/>
      <c r="J259" s="132">
        <f>SUBTOTAL(9,J260:J295)</f>
        <v>0</v>
      </c>
      <c r="K259" s="101"/>
      <c r="L259" s="71">
        <f>SUBTOTAL(9,L260:L295)</f>
        <v>0.89873062500000001</v>
      </c>
      <c r="M259" s="101"/>
      <c r="N259" s="71">
        <f>SUBTOTAL(9,N260:N295)</f>
        <v>0.35287108749999996</v>
      </c>
      <c r="O259" s="103"/>
      <c r="P259" s="70">
        <f>SUBTOTAL(9,P260:P295)</f>
        <v>0</v>
      </c>
      <c r="Q259" s="70">
        <f>SUBTOTAL(9,Q260:Q295)</f>
        <v>0</v>
      </c>
      <c r="R259" s="6"/>
      <c r="S259" s="9"/>
      <c r="T259" s="9"/>
    </row>
    <row r="260" spans="1:20" ht="10" outlineLevel="3" x14ac:dyDescent="0.2">
      <c r="A260" s="13"/>
      <c r="B260" s="104"/>
      <c r="C260" s="105">
        <v>67</v>
      </c>
      <c r="D260" s="106" t="s">
        <v>95</v>
      </c>
      <c r="E260" s="107" t="s">
        <v>281</v>
      </c>
      <c r="F260" s="108" t="s">
        <v>282</v>
      </c>
      <c r="G260" s="106" t="s">
        <v>98</v>
      </c>
      <c r="H260" s="109">
        <v>198.5</v>
      </c>
      <c r="I260" s="110"/>
      <c r="J260" s="138">
        <f>H260*I260</f>
        <v>0</v>
      </c>
      <c r="K260" s="109"/>
      <c r="L260" s="109">
        <f>H260*K260</f>
        <v>0</v>
      </c>
      <c r="M260" s="109"/>
      <c r="N260" s="109">
        <f>H260*M260</f>
        <v>0</v>
      </c>
      <c r="O260" s="111">
        <v>21</v>
      </c>
      <c r="P260" s="111">
        <f>J260*(O260/100)</f>
        <v>0</v>
      </c>
      <c r="Q260" s="111">
        <f>J260+P260</f>
        <v>0</v>
      </c>
      <c r="R260" s="9"/>
      <c r="S260" s="9"/>
      <c r="T260" s="9"/>
    </row>
    <row r="261" spans="1:20" ht="9" outlineLevel="4" x14ac:dyDescent="0.2">
      <c r="A261" s="112"/>
      <c r="B261" s="113"/>
      <c r="C261" s="113"/>
      <c r="D261" s="114"/>
      <c r="E261" s="119" t="s">
        <v>17</v>
      </c>
      <c r="F261" s="115" t="s">
        <v>283</v>
      </c>
      <c r="G261" s="114"/>
      <c r="H261" s="116">
        <v>198.5</v>
      </c>
      <c r="I261" s="117"/>
      <c r="J261" s="117"/>
      <c r="K261" s="116"/>
      <c r="L261" s="116"/>
      <c r="M261" s="116"/>
      <c r="N261" s="116"/>
      <c r="O261" s="118"/>
      <c r="P261" s="118"/>
      <c r="Q261" s="118"/>
      <c r="R261" s="6"/>
      <c r="S261" s="9"/>
    </row>
    <row r="262" spans="1:20" ht="7.5" customHeight="1" outlineLevel="4" x14ac:dyDescent="0.2">
      <c r="A262" s="9"/>
      <c r="B262" s="75"/>
      <c r="C262" s="74"/>
      <c r="D262" s="77"/>
      <c r="E262" s="39"/>
      <c r="F262" s="78"/>
      <c r="G262" s="77"/>
      <c r="H262" s="79"/>
      <c r="I262" s="81"/>
      <c r="J262" s="81"/>
      <c r="K262" s="45"/>
      <c r="L262" s="45"/>
      <c r="M262" s="45"/>
      <c r="N262" s="45"/>
      <c r="O262" s="41"/>
      <c r="P262" s="41"/>
      <c r="Q262" s="41"/>
      <c r="R262" s="6"/>
      <c r="S262" s="9"/>
    </row>
    <row r="263" spans="1:20" ht="10" outlineLevel="3" x14ac:dyDescent="0.2">
      <c r="A263" s="13"/>
      <c r="B263" s="104"/>
      <c r="C263" s="105">
        <v>68</v>
      </c>
      <c r="D263" s="106" t="s">
        <v>95</v>
      </c>
      <c r="E263" s="107" t="s">
        <v>284</v>
      </c>
      <c r="F263" s="108" t="s">
        <v>285</v>
      </c>
      <c r="G263" s="106" t="s">
        <v>98</v>
      </c>
      <c r="H263" s="109">
        <v>398.5</v>
      </c>
      <c r="I263" s="110"/>
      <c r="J263" s="138">
        <f>H263*I263</f>
        <v>0</v>
      </c>
      <c r="K263" s="109"/>
      <c r="L263" s="109">
        <f>H263*K263</f>
        <v>0</v>
      </c>
      <c r="M263" s="109"/>
      <c r="N263" s="109">
        <f>H263*M263</f>
        <v>0</v>
      </c>
      <c r="O263" s="111">
        <v>21</v>
      </c>
      <c r="P263" s="111">
        <f>J263*(O263/100)</f>
        <v>0</v>
      </c>
      <c r="Q263" s="111">
        <f>J263+P263</f>
        <v>0</v>
      </c>
      <c r="R263" s="9"/>
      <c r="S263" s="9"/>
      <c r="T263" s="9"/>
    </row>
    <row r="264" spans="1:20" ht="9" outlineLevel="4" x14ac:dyDescent="0.2">
      <c r="A264" s="112"/>
      <c r="B264" s="113"/>
      <c r="C264" s="113"/>
      <c r="D264" s="114"/>
      <c r="E264" s="119" t="s">
        <v>17</v>
      </c>
      <c r="F264" s="115" t="s">
        <v>286</v>
      </c>
      <c r="G264" s="114"/>
      <c r="H264" s="116">
        <v>398.5</v>
      </c>
      <c r="I264" s="117"/>
      <c r="J264" s="117"/>
      <c r="K264" s="116"/>
      <c r="L264" s="116"/>
      <c r="M264" s="116"/>
      <c r="N264" s="116"/>
      <c r="O264" s="118"/>
      <c r="P264" s="118"/>
      <c r="Q264" s="118"/>
      <c r="R264" s="6"/>
      <c r="S264" s="9"/>
    </row>
    <row r="265" spans="1:20" ht="7.5" customHeight="1" outlineLevel="4" x14ac:dyDescent="0.2">
      <c r="A265" s="9"/>
      <c r="B265" s="75"/>
      <c r="C265" s="74"/>
      <c r="D265" s="77"/>
      <c r="E265" s="39"/>
      <c r="F265" s="78"/>
      <c r="G265" s="77"/>
      <c r="H265" s="79"/>
      <c r="I265" s="81"/>
      <c r="J265" s="81"/>
      <c r="K265" s="45"/>
      <c r="L265" s="45"/>
      <c r="M265" s="45"/>
      <c r="N265" s="45"/>
      <c r="O265" s="41"/>
      <c r="P265" s="41"/>
      <c r="Q265" s="41"/>
      <c r="R265" s="6"/>
      <c r="S265" s="9"/>
    </row>
    <row r="266" spans="1:20" ht="10" outlineLevel="3" x14ac:dyDescent="0.2">
      <c r="A266" s="13"/>
      <c r="B266" s="104"/>
      <c r="C266" s="105">
        <v>69</v>
      </c>
      <c r="D266" s="106" t="s">
        <v>114</v>
      </c>
      <c r="E266" s="107" t="s">
        <v>287</v>
      </c>
      <c r="F266" s="108" t="s">
        <v>288</v>
      </c>
      <c r="G266" s="106" t="s">
        <v>98</v>
      </c>
      <c r="H266" s="109">
        <v>10.08</v>
      </c>
      <c r="I266" s="110"/>
      <c r="J266" s="138">
        <f>H266*I266</f>
        <v>0</v>
      </c>
      <c r="K266" s="109">
        <v>3.5000000000000001E-3</v>
      </c>
      <c r="L266" s="109">
        <f>H266*K266</f>
        <v>3.5279999999999999E-2</v>
      </c>
      <c r="M266" s="109"/>
      <c r="N266" s="109">
        <f>H266*M266</f>
        <v>0</v>
      </c>
      <c r="O266" s="111">
        <v>21</v>
      </c>
      <c r="P266" s="111">
        <f>J266*(O266/100)</f>
        <v>0</v>
      </c>
      <c r="Q266" s="111">
        <f>J266+P266</f>
        <v>0</v>
      </c>
      <c r="R266" s="9"/>
      <c r="S266" s="9"/>
      <c r="T266" s="9"/>
    </row>
    <row r="267" spans="1:20" ht="9" outlineLevel="4" x14ac:dyDescent="0.2">
      <c r="A267" s="112"/>
      <c r="B267" s="113"/>
      <c r="C267" s="113"/>
      <c r="D267" s="114"/>
      <c r="E267" s="119" t="s">
        <v>17</v>
      </c>
      <c r="F267" s="115" t="s">
        <v>289</v>
      </c>
      <c r="G267" s="114"/>
      <c r="H267" s="116">
        <v>10.08</v>
      </c>
      <c r="I267" s="117"/>
      <c r="J267" s="117"/>
      <c r="K267" s="116"/>
      <c r="L267" s="116"/>
      <c r="M267" s="116"/>
      <c r="N267" s="116"/>
      <c r="O267" s="118"/>
      <c r="P267" s="118"/>
      <c r="Q267" s="118"/>
      <c r="R267" s="6"/>
      <c r="S267" s="9"/>
    </row>
    <row r="268" spans="1:20" ht="7.5" customHeight="1" outlineLevel="4" x14ac:dyDescent="0.2">
      <c r="A268" s="9"/>
      <c r="B268" s="75"/>
      <c r="C268" s="74"/>
      <c r="D268" s="77"/>
      <c r="E268" s="39"/>
      <c r="F268" s="78"/>
      <c r="G268" s="77"/>
      <c r="H268" s="79"/>
      <c r="I268" s="81"/>
      <c r="J268" s="81"/>
      <c r="K268" s="45"/>
      <c r="L268" s="45"/>
      <c r="M268" s="45"/>
      <c r="N268" s="45"/>
      <c r="O268" s="41"/>
      <c r="P268" s="41"/>
      <c r="Q268" s="41"/>
      <c r="R268" s="6"/>
      <c r="S268" s="9"/>
    </row>
    <row r="269" spans="1:20" ht="10" outlineLevel="3" x14ac:dyDescent="0.2">
      <c r="A269" s="13"/>
      <c r="B269" s="104"/>
      <c r="C269" s="105">
        <v>70</v>
      </c>
      <c r="D269" s="106" t="s">
        <v>95</v>
      </c>
      <c r="E269" s="107" t="s">
        <v>290</v>
      </c>
      <c r="F269" s="108" t="s">
        <v>291</v>
      </c>
      <c r="G269" s="106" t="s">
        <v>98</v>
      </c>
      <c r="H269" s="109">
        <v>27.996499999999997</v>
      </c>
      <c r="I269" s="110"/>
      <c r="J269" s="138">
        <f>H269*I269</f>
        <v>0</v>
      </c>
      <c r="K269" s="109">
        <v>2.2450000000000001E-2</v>
      </c>
      <c r="L269" s="109">
        <f>H269*K269</f>
        <v>0.62852142499999997</v>
      </c>
      <c r="M269" s="109"/>
      <c r="N269" s="109">
        <f>H269*M269</f>
        <v>0</v>
      </c>
      <c r="O269" s="111">
        <v>21</v>
      </c>
      <c r="P269" s="111">
        <f>J269*(O269/100)</f>
        <v>0</v>
      </c>
      <c r="Q269" s="111">
        <f>J269+P269</f>
        <v>0</v>
      </c>
      <c r="R269" s="9"/>
      <c r="S269" s="9"/>
      <c r="T269" s="9"/>
    </row>
    <row r="270" spans="1:20" ht="9" outlineLevel="4" x14ac:dyDescent="0.2">
      <c r="A270" s="112"/>
      <c r="B270" s="113"/>
      <c r="C270" s="113"/>
      <c r="D270" s="114"/>
      <c r="E270" s="119" t="s">
        <v>17</v>
      </c>
      <c r="F270" s="115" t="s">
        <v>292</v>
      </c>
      <c r="G270" s="114"/>
      <c r="H270" s="116">
        <v>0</v>
      </c>
      <c r="I270" s="117"/>
      <c r="J270" s="117"/>
      <c r="K270" s="116"/>
      <c r="L270" s="116"/>
      <c r="M270" s="116"/>
      <c r="N270" s="116"/>
      <c r="O270" s="118"/>
      <c r="P270" s="118"/>
      <c r="Q270" s="118"/>
      <c r="R270" s="6"/>
      <c r="S270" s="9"/>
    </row>
    <row r="271" spans="1:20" ht="9" outlineLevel="4" x14ac:dyDescent="0.2">
      <c r="A271" s="112"/>
      <c r="B271" s="113"/>
      <c r="C271" s="113"/>
      <c r="D271" s="114"/>
      <c r="E271" s="119"/>
      <c r="F271" s="115" t="s">
        <v>293</v>
      </c>
      <c r="G271" s="114"/>
      <c r="H271" s="116">
        <v>11.114049999999999</v>
      </c>
      <c r="I271" s="117"/>
      <c r="J271" s="117"/>
      <c r="K271" s="116"/>
      <c r="L271" s="116"/>
      <c r="M271" s="116"/>
      <c r="N271" s="116"/>
      <c r="O271" s="118"/>
      <c r="P271" s="118"/>
      <c r="Q271" s="118"/>
      <c r="R271" s="6"/>
      <c r="S271" s="9"/>
    </row>
    <row r="272" spans="1:20" ht="9" outlineLevel="4" x14ac:dyDescent="0.2">
      <c r="A272" s="112"/>
      <c r="B272" s="113"/>
      <c r="C272" s="113"/>
      <c r="D272" s="114"/>
      <c r="E272" s="119"/>
      <c r="F272" s="115" t="s">
        <v>293</v>
      </c>
      <c r="G272" s="114"/>
      <c r="H272" s="116">
        <v>11.114049999999999</v>
      </c>
      <c r="I272" s="117"/>
      <c r="J272" s="117"/>
      <c r="K272" s="116"/>
      <c r="L272" s="116"/>
      <c r="M272" s="116"/>
      <c r="N272" s="116"/>
      <c r="O272" s="118"/>
      <c r="P272" s="118"/>
      <c r="Q272" s="118"/>
      <c r="R272" s="6"/>
      <c r="S272" s="9"/>
    </row>
    <row r="273" spans="1:20" ht="9" outlineLevel="4" x14ac:dyDescent="0.2">
      <c r="A273" s="112"/>
      <c r="B273" s="113"/>
      <c r="C273" s="113"/>
      <c r="D273" s="114"/>
      <c r="E273" s="119"/>
      <c r="F273" s="115" t="s">
        <v>294</v>
      </c>
      <c r="G273" s="114"/>
      <c r="H273" s="116">
        <v>2.8841999999999999</v>
      </c>
      <c r="I273" s="117"/>
      <c r="J273" s="117"/>
      <c r="K273" s="116"/>
      <c r="L273" s="116"/>
      <c r="M273" s="116"/>
      <c r="N273" s="116"/>
      <c r="O273" s="118"/>
      <c r="P273" s="118"/>
      <c r="Q273" s="118"/>
      <c r="R273" s="6"/>
      <c r="S273" s="9"/>
    </row>
    <row r="274" spans="1:20" ht="9" outlineLevel="4" x14ac:dyDescent="0.2">
      <c r="A274" s="112"/>
      <c r="B274" s="113"/>
      <c r="C274" s="113"/>
      <c r="D274" s="114"/>
      <c r="E274" s="119"/>
      <c r="F274" s="115" t="s">
        <v>294</v>
      </c>
      <c r="G274" s="114"/>
      <c r="H274" s="116">
        <v>2.8841999999999999</v>
      </c>
      <c r="I274" s="117"/>
      <c r="J274" s="117"/>
      <c r="K274" s="116"/>
      <c r="L274" s="116"/>
      <c r="M274" s="116"/>
      <c r="N274" s="116"/>
      <c r="O274" s="118"/>
      <c r="P274" s="118"/>
      <c r="Q274" s="118"/>
      <c r="R274" s="6"/>
      <c r="S274" s="9"/>
    </row>
    <row r="275" spans="1:20" ht="7.5" customHeight="1" outlineLevel="4" x14ac:dyDescent="0.2">
      <c r="A275" s="9"/>
      <c r="B275" s="75"/>
      <c r="C275" s="74"/>
      <c r="D275" s="77"/>
      <c r="E275" s="39"/>
      <c r="F275" s="78"/>
      <c r="G275" s="77"/>
      <c r="H275" s="79"/>
      <c r="I275" s="81"/>
      <c r="J275" s="81"/>
      <c r="K275" s="45"/>
      <c r="L275" s="45"/>
      <c r="M275" s="45"/>
      <c r="N275" s="45"/>
      <c r="O275" s="41"/>
      <c r="P275" s="41"/>
      <c r="Q275" s="41"/>
      <c r="R275" s="6"/>
      <c r="S275" s="9"/>
    </row>
    <row r="276" spans="1:20" ht="10" outlineLevel="3" x14ac:dyDescent="0.2">
      <c r="A276" s="13"/>
      <c r="B276" s="104"/>
      <c r="C276" s="105">
        <v>71</v>
      </c>
      <c r="D276" s="106" t="s">
        <v>95</v>
      </c>
      <c r="E276" s="107" t="s">
        <v>295</v>
      </c>
      <c r="F276" s="108" t="s">
        <v>296</v>
      </c>
      <c r="G276" s="106" t="s">
        <v>98</v>
      </c>
      <c r="H276" s="109">
        <v>27.995999999999999</v>
      </c>
      <c r="I276" s="110"/>
      <c r="J276" s="138">
        <f>H276*I276</f>
        <v>0</v>
      </c>
      <c r="K276" s="109">
        <v>2.0000000000000001E-4</v>
      </c>
      <c r="L276" s="109">
        <f>H276*K276</f>
        <v>5.5992000000000004E-3</v>
      </c>
      <c r="M276" s="109"/>
      <c r="N276" s="109">
        <f>H276*M276</f>
        <v>0</v>
      </c>
      <c r="O276" s="111">
        <v>21</v>
      </c>
      <c r="P276" s="111">
        <f>J276*(O276/100)</f>
        <v>0</v>
      </c>
      <c r="Q276" s="111">
        <f>J276+P276</f>
        <v>0</v>
      </c>
      <c r="R276" s="9"/>
      <c r="S276" s="9"/>
      <c r="T276" s="9"/>
    </row>
    <row r="277" spans="1:20" ht="9" outlineLevel="4" x14ac:dyDescent="0.2">
      <c r="A277" s="112"/>
      <c r="B277" s="113"/>
      <c r="C277" s="113"/>
      <c r="D277" s="114"/>
      <c r="E277" s="119" t="s">
        <v>17</v>
      </c>
      <c r="F277" s="115" t="s">
        <v>297</v>
      </c>
      <c r="G277" s="114"/>
      <c r="H277" s="116">
        <v>27.995999999999999</v>
      </c>
      <c r="I277" s="117"/>
      <c r="J277" s="117"/>
      <c r="K277" s="116"/>
      <c r="L277" s="116"/>
      <c r="M277" s="116"/>
      <c r="N277" s="116"/>
      <c r="O277" s="118"/>
      <c r="P277" s="118"/>
      <c r="Q277" s="118"/>
      <c r="R277" s="6"/>
      <c r="S277" s="9"/>
    </row>
    <row r="278" spans="1:20" ht="7.5" customHeight="1" outlineLevel="4" x14ac:dyDescent="0.2">
      <c r="A278" s="9"/>
      <c r="B278" s="75"/>
      <c r="C278" s="74"/>
      <c r="D278" s="77"/>
      <c r="E278" s="39"/>
      <c r="F278" s="78"/>
      <c r="G278" s="77"/>
      <c r="H278" s="79"/>
      <c r="I278" s="81"/>
      <c r="J278" s="81"/>
      <c r="K278" s="45"/>
      <c r="L278" s="45"/>
      <c r="M278" s="45"/>
      <c r="N278" s="45"/>
      <c r="O278" s="41"/>
      <c r="P278" s="41"/>
      <c r="Q278" s="41"/>
      <c r="R278" s="6"/>
      <c r="S278" s="9"/>
    </row>
    <row r="279" spans="1:20" ht="10" outlineLevel="3" x14ac:dyDescent="0.2">
      <c r="A279" s="13"/>
      <c r="B279" s="104"/>
      <c r="C279" s="105">
        <v>72</v>
      </c>
      <c r="D279" s="106" t="s">
        <v>95</v>
      </c>
      <c r="E279" s="107" t="s">
        <v>298</v>
      </c>
      <c r="F279" s="108" t="s">
        <v>299</v>
      </c>
      <c r="G279" s="106" t="s">
        <v>98</v>
      </c>
      <c r="H279" s="109">
        <v>11.114049999999999</v>
      </c>
      <c r="I279" s="110"/>
      <c r="J279" s="138">
        <f>H279*I279</f>
        <v>0</v>
      </c>
      <c r="K279" s="109"/>
      <c r="L279" s="109">
        <f>H279*K279</f>
        <v>0</v>
      </c>
      <c r="M279" s="109">
        <v>3.175E-2</v>
      </c>
      <c r="N279" s="109">
        <f>H279*M279</f>
        <v>0.35287108749999996</v>
      </c>
      <c r="O279" s="111">
        <v>21</v>
      </c>
      <c r="P279" s="111">
        <f>J279*(O279/100)</f>
        <v>0</v>
      </c>
      <c r="Q279" s="111">
        <f>J279+P279</f>
        <v>0</v>
      </c>
      <c r="R279" s="9"/>
      <c r="S279" s="9"/>
      <c r="T279" s="9"/>
    </row>
    <row r="280" spans="1:20" ht="9" outlineLevel="4" x14ac:dyDescent="0.2">
      <c r="A280" s="112"/>
      <c r="B280" s="113"/>
      <c r="C280" s="113"/>
      <c r="D280" s="114"/>
      <c r="E280" s="119" t="s">
        <v>17</v>
      </c>
      <c r="F280" s="115" t="s">
        <v>300</v>
      </c>
      <c r="G280" s="114"/>
      <c r="H280" s="116">
        <v>11.114049999999999</v>
      </c>
      <c r="I280" s="117"/>
      <c r="J280" s="117"/>
      <c r="K280" s="116"/>
      <c r="L280" s="116"/>
      <c r="M280" s="116"/>
      <c r="N280" s="116"/>
      <c r="O280" s="118"/>
      <c r="P280" s="118"/>
      <c r="Q280" s="118"/>
      <c r="R280" s="6"/>
      <c r="S280" s="9"/>
    </row>
    <row r="281" spans="1:20" ht="7.5" customHeight="1" outlineLevel="4" x14ac:dyDescent="0.2">
      <c r="A281" s="9"/>
      <c r="B281" s="75"/>
      <c r="C281" s="74"/>
      <c r="D281" s="77"/>
      <c r="E281" s="39"/>
      <c r="F281" s="78"/>
      <c r="G281" s="77"/>
      <c r="H281" s="79"/>
      <c r="I281" s="81"/>
      <c r="J281" s="81"/>
      <c r="K281" s="45"/>
      <c r="L281" s="45"/>
      <c r="M281" s="45"/>
      <c r="N281" s="45"/>
      <c r="O281" s="41"/>
      <c r="P281" s="41"/>
      <c r="Q281" s="41"/>
      <c r="R281" s="6"/>
      <c r="S281" s="9"/>
    </row>
    <row r="282" spans="1:20" ht="10" outlineLevel="3" x14ac:dyDescent="0.2">
      <c r="A282" s="13"/>
      <c r="B282" s="104"/>
      <c r="C282" s="105">
        <v>73</v>
      </c>
      <c r="D282" s="106" t="s">
        <v>95</v>
      </c>
      <c r="E282" s="107" t="s">
        <v>301</v>
      </c>
      <c r="F282" s="108" t="s">
        <v>302</v>
      </c>
      <c r="G282" s="106" t="s">
        <v>98</v>
      </c>
      <c r="H282" s="109">
        <v>200</v>
      </c>
      <c r="I282" s="110"/>
      <c r="J282" s="138">
        <f>H282*I282</f>
        <v>0</v>
      </c>
      <c r="K282" s="109"/>
      <c r="L282" s="109">
        <f>H282*K282</f>
        <v>0</v>
      </c>
      <c r="M282" s="109"/>
      <c r="N282" s="109">
        <f>H282*M282</f>
        <v>0</v>
      </c>
      <c r="O282" s="111">
        <v>21</v>
      </c>
      <c r="P282" s="111">
        <f>J282*(O282/100)</f>
        <v>0</v>
      </c>
      <c r="Q282" s="111">
        <f>J282+P282</f>
        <v>0</v>
      </c>
      <c r="R282" s="9"/>
      <c r="S282" s="9"/>
      <c r="T282" s="9"/>
    </row>
    <row r="283" spans="1:20" ht="9" outlineLevel="4" x14ac:dyDescent="0.2">
      <c r="A283" s="112"/>
      <c r="B283" s="113"/>
      <c r="C283" s="113"/>
      <c r="D283" s="114"/>
      <c r="E283" s="119" t="s">
        <v>17</v>
      </c>
      <c r="F283" s="115" t="s">
        <v>303</v>
      </c>
      <c r="G283" s="114"/>
      <c r="H283" s="116">
        <v>200</v>
      </c>
      <c r="I283" s="117"/>
      <c r="J283" s="117"/>
      <c r="K283" s="116"/>
      <c r="L283" s="116"/>
      <c r="M283" s="116"/>
      <c r="N283" s="116"/>
      <c r="O283" s="118"/>
      <c r="P283" s="118"/>
      <c r="Q283" s="118"/>
      <c r="R283" s="6"/>
      <c r="S283" s="9"/>
    </row>
    <row r="284" spans="1:20" ht="7.5" customHeight="1" outlineLevel="4" x14ac:dyDescent="0.2">
      <c r="A284" s="9"/>
      <c r="B284" s="75"/>
      <c r="C284" s="74"/>
      <c r="D284" s="77"/>
      <c r="E284" s="39"/>
      <c r="F284" s="78"/>
      <c r="G284" s="77"/>
      <c r="H284" s="79"/>
      <c r="I284" s="81"/>
      <c r="J284" s="81"/>
      <c r="K284" s="45"/>
      <c r="L284" s="45"/>
      <c r="M284" s="45"/>
      <c r="N284" s="45"/>
      <c r="O284" s="41"/>
      <c r="P284" s="41"/>
      <c r="Q284" s="41"/>
      <c r="R284" s="6"/>
      <c r="S284" s="9"/>
    </row>
    <row r="285" spans="1:20" ht="10" outlineLevel="3" x14ac:dyDescent="0.2">
      <c r="A285" s="13"/>
      <c r="B285" s="104"/>
      <c r="C285" s="105">
        <v>74</v>
      </c>
      <c r="D285" s="106" t="s">
        <v>95</v>
      </c>
      <c r="E285" s="107" t="s">
        <v>304</v>
      </c>
      <c r="F285" s="108" t="s">
        <v>305</v>
      </c>
      <c r="G285" s="106" t="s">
        <v>98</v>
      </c>
      <c r="H285" s="109">
        <v>200</v>
      </c>
      <c r="I285" s="110"/>
      <c r="J285" s="138">
        <f>H285*I285</f>
        <v>0</v>
      </c>
      <c r="K285" s="109"/>
      <c r="L285" s="109">
        <f>H285*K285</f>
        <v>0</v>
      </c>
      <c r="M285" s="109"/>
      <c r="N285" s="109">
        <f>H285*M285</f>
        <v>0</v>
      </c>
      <c r="O285" s="111">
        <v>21</v>
      </c>
      <c r="P285" s="111">
        <f>J285*(O285/100)</f>
        <v>0</v>
      </c>
      <c r="Q285" s="111">
        <f>J285+P285</f>
        <v>0</v>
      </c>
      <c r="R285" s="9"/>
      <c r="S285" s="9"/>
      <c r="T285" s="9"/>
    </row>
    <row r="286" spans="1:20" ht="9" outlineLevel="4" x14ac:dyDescent="0.2">
      <c r="A286" s="112"/>
      <c r="B286" s="113"/>
      <c r="C286" s="113"/>
      <c r="D286" s="114"/>
      <c r="E286" s="119" t="s">
        <v>17</v>
      </c>
      <c r="F286" s="115" t="s">
        <v>306</v>
      </c>
      <c r="G286" s="114"/>
      <c r="H286" s="116">
        <v>200</v>
      </c>
      <c r="I286" s="117"/>
      <c r="J286" s="117"/>
      <c r="K286" s="116"/>
      <c r="L286" s="116"/>
      <c r="M286" s="116"/>
      <c r="N286" s="116"/>
      <c r="O286" s="118"/>
      <c r="P286" s="118"/>
      <c r="Q286" s="118"/>
      <c r="R286" s="6"/>
      <c r="S286" s="9"/>
    </row>
    <row r="287" spans="1:20" ht="7.5" customHeight="1" outlineLevel="4" x14ac:dyDescent="0.2">
      <c r="A287" s="9"/>
      <c r="B287" s="75"/>
      <c r="C287" s="74"/>
      <c r="D287" s="77"/>
      <c r="E287" s="39"/>
      <c r="F287" s="78"/>
      <c r="G287" s="77"/>
      <c r="H287" s="79"/>
      <c r="I287" s="81"/>
      <c r="J287" s="81"/>
      <c r="K287" s="45"/>
      <c r="L287" s="45"/>
      <c r="M287" s="45"/>
      <c r="N287" s="45"/>
      <c r="O287" s="41"/>
      <c r="P287" s="41"/>
      <c r="Q287" s="41"/>
      <c r="R287" s="6"/>
      <c r="S287" s="9"/>
    </row>
    <row r="288" spans="1:20" ht="10" outlineLevel="3" x14ac:dyDescent="0.2">
      <c r="A288" s="13"/>
      <c r="B288" s="104"/>
      <c r="C288" s="105">
        <v>75</v>
      </c>
      <c r="D288" s="106" t="s">
        <v>95</v>
      </c>
      <c r="E288" s="107" t="s">
        <v>307</v>
      </c>
      <c r="F288" s="108" t="s">
        <v>308</v>
      </c>
      <c r="G288" s="106" t="s">
        <v>98</v>
      </c>
      <c r="H288" s="109">
        <v>17</v>
      </c>
      <c r="I288" s="110"/>
      <c r="J288" s="138">
        <f>H288*I288</f>
        <v>0</v>
      </c>
      <c r="K288" s="109">
        <v>1.3390000000000001E-2</v>
      </c>
      <c r="L288" s="109">
        <f>H288*K288</f>
        <v>0.22763000000000003</v>
      </c>
      <c r="M288" s="109"/>
      <c r="N288" s="109">
        <f>H288*M288</f>
        <v>0</v>
      </c>
      <c r="O288" s="111">
        <v>21</v>
      </c>
      <c r="P288" s="111">
        <f>J288*(O288/100)</f>
        <v>0</v>
      </c>
      <c r="Q288" s="111">
        <f>J288+P288</f>
        <v>0</v>
      </c>
      <c r="R288" s="9"/>
      <c r="S288" s="9"/>
      <c r="T288" s="9"/>
    </row>
    <row r="289" spans="1:20" ht="9" outlineLevel="4" x14ac:dyDescent="0.2">
      <c r="A289" s="112"/>
      <c r="B289" s="113"/>
      <c r="C289" s="113"/>
      <c r="D289" s="114"/>
      <c r="E289" s="119" t="s">
        <v>17</v>
      </c>
      <c r="F289" s="115" t="s">
        <v>309</v>
      </c>
      <c r="G289" s="114"/>
      <c r="H289" s="116">
        <v>17</v>
      </c>
      <c r="I289" s="117"/>
      <c r="J289" s="117"/>
      <c r="K289" s="116"/>
      <c r="L289" s="116"/>
      <c r="M289" s="116"/>
      <c r="N289" s="116"/>
      <c r="O289" s="118"/>
      <c r="P289" s="118"/>
      <c r="Q289" s="118"/>
      <c r="R289" s="6"/>
      <c r="S289" s="9"/>
    </row>
    <row r="290" spans="1:20" ht="7.5" customHeight="1" outlineLevel="4" x14ac:dyDescent="0.2">
      <c r="A290" s="9"/>
      <c r="B290" s="75"/>
      <c r="C290" s="74"/>
      <c r="D290" s="77"/>
      <c r="E290" s="39"/>
      <c r="F290" s="78"/>
      <c r="G290" s="77"/>
      <c r="H290" s="79"/>
      <c r="I290" s="81"/>
      <c r="J290" s="81"/>
      <c r="K290" s="45"/>
      <c r="L290" s="45"/>
      <c r="M290" s="45"/>
      <c r="N290" s="45"/>
      <c r="O290" s="41"/>
      <c r="P290" s="41"/>
      <c r="Q290" s="41"/>
      <c r="R290" s="6"/>
      <c r="S290" s="9"/>
    </row>
    <row r="291" spans="1:20" ht="10" outlineLevel="3" x14ac:dyDescent="0.2">
      <c r="A291" s="13"/>
      <c r="B291" s="104"/>
      <c r="C291" s="105">
        <v>76</v>
      </c>
      <c r="D291" s="106" t="s">
        <v>95</v>
      </c>
      <c r="E291" s="107" t="s">
        <v>310</v>
      </c>
      <c r="F291" s="108" t="s">
        <v>311</v>
      </c>
      <c r="G291" s="106" t="s">
        <v>98</v>
      </c>
      <c r="H291" s="109">
        <v>17</v>
      </c>
      <c r="I291" s="110"/>
      <c r="J291" s="138">
        <f>H291*I291</f>
        <v>0</v>
      </c>
      <c r="K291" s="109">
        <v>1E-4</v>
      </c>
      <c r="L291" s="109">
        <f>H291*K291</f>
        <v>1.7000000000000001E-3</v>
      </c>
      <c r="M291" s="109"/>
      <c r="N291" s="109">
        <f>H291*M291</f>
        <v>0</v>
      </c>
      <c r="O291" s="111">
        <v>21</v>
      </c>
      <c r="P291" s="111">
        <f>J291*(O291/100)</f>
        <v>0</v>
      </c>
      <c r="Q291" s="111">
        <f>J291+P291</f>
        <v>0</v>
      </c>
      <c r="R291" s="9"/>
      <c r="S291" s="9"/>
      <c r="T291" s="9"/>
    </row>
    <row r="292" spans="1:20" ht="9" outlineLevel="4" x14ac:dyDescent="0.2">
      <c r="A292" s="112"/>
      <c r="B292" s="113"/>
      <c r="C292" s="113"/>
      <c r="D292" s="114"/>
      <c r="E292" s="119" t="s">
        <v>17</v>
      </c>
      <c r="F292" s="115" t="s">
        <v>312</v>
      </c>
      <c r="G292" s="114"/>
      <c r="H292" s="116">
        <v>17</v>
      </c>
      <c r="I292" s="117"/>
      <c r="J292" s="117"/>
      <c r="K292" s="116"/>
      <c r="L292" s="116"/>
      <c r="M292" s="116"/>
      <c r="N292" s="116"/>
      <c r="O292" s="118"/>
      <c r="P292" s="118"/>
      <c r="Q292" s="118"/>
      <c r="R292" s="6"/>
      <c r="S292" s="9"/>
    </row>
    <row r="293" spans="1:20" ht="7.5" customHeight="1" outlineLevel="4" x14ac:dyDescent="0.2">
      <c r="A293" s="9"/>
      <c r="B293" s="75"/>
      <c r="C293" s="74"/>
      <c r="D293" s="77"/>
      <c r="E293" s="39"/>
      <c r="F293" s="78"/>
      <c r="G293" s="77"/>
      <c r="H293" s="79"/>
      <c r="I293" s="81"/>
      <c r="J293" s="81"/>
      <c r="K293" s="45"/>
      <c r="L293" s="45"/>
      <c r="M293" s="45"/>
      <c r="N293" s="45"/>
      <c r="O293" s="41"/>
      <c r="P293" s="41"/>
      <c r="Q293" s="41"/>
      <c r="R293" s="6"/>
      <c r="S293" s="9"/>
    </row>
    <row r="294" spans="1:20" ht="10" outlineLevel="3" x14ac:dyDescent="0.2">
      <c r="A294" s="13"/>
      <c r="B294" s="104"/>
      <c r="C294" s="105">
        <v>77</v>
      </c>
      <c r="D294" s="106" t="s">
        <v>95</v>
      </c>
      <c r="E294" s="107" t="s">
        <v>313</v>
      </c>
      <c r="F294" s="108" t="s">
        <v>314</v>
      </c>
      <c r="G294" s="106" t="s">
        <v>122</v>
      </c>
      <c r="H294" s="109">
        <v>0.89873062500000001</v>
      </c>
      <c r="I294" s="110"/>
      <c r="J294" s="138">
        <f>H294*I294</f>
        <v>0</v>
      </c>
      <c r="K294" s="109"/>
      <c r="L294" s="109">
        <f>H294*K294</f>
        <v>0</v>
      </c>
      <c r="M294" s="109"/>
      <c r="N294" s="109">
        <f>H294*M294</f>
        <v>0</v>
      </c>
      <c r="O294" s="111">
        <v>21</v>
      </c>
      <c r="P294" s="111">
        <f>J294*(O294/100)</f>
        <v>0</v>
      </c>
      <c r="Q294" s="111">
        <f>J294+P294</f>
        <v>0</v>
      </c>
      <c r="R294" s="9"/>
      <c r="S294" s="9"/>
      <c r="T294" s="9"/>
    </row>
    <row r="295" spans="1:20" outlineLevel="3" x14ac:dyDescent="0.2">
      <c r="B295" s="6"/>
      <c r="C295" s="6"/>
      <c r="D295" s="6"/>
      <c r="E295" s="6"/>
      <c r="F295" s="6"/>
      <c r="G295" s="6"/>
      <c r="H295" s="6"/>
      <c r="I295" s="9"/>
      <c r="J295" s="137"/>
      <c r="K295" s="6"/>
      <c r="L295" s="6"/>
      <c r="M295" s="6"/>
      <c r="N295" s="6"/>
      <c r="O295" s="6"/>
      <c r="P295" s="9"/>
      <c r="Q295" s="9"/>
    </row>
    <row r="296" spans="1:20" ht="10.5" outlineLevel="2" x14ac:dyDescent="0.25">
      <c r="A296" s="68" t="s">
        <v>76</v>
      </c>
      <c r="B296" s="97">
        <v>3</v>
      </c>
      <c r="C296" s="98"/>
      <c r="D296" s="99" t="s">
        <v>94</v>
      </c>
      <c r="E296" s="99"/>
      <c r="F296" s="100" t="s">
        <v>77</v>
      </c>
      <c r="G296" s="99"/>
      <c r="H296" s="101"/>
      <c r="I296" s="102"/>
      <c r="J296" s="132">
        <f>SUBTOTAL(9,J297:J303)</f>
        <v>0</v>
      </c>
      <c r="K296" s="101"/>
      <c r="L296" s="71">
        <f>SUBTOTAL(9,L297:L303)</f>
        <v>0</v>
      </c>
      <c r="M296" s="101"/>
      <c r="N296" s="71">
        <f>SUBTOTAL(9,N297:N303)</f>
        <v>0</v>
      </c>
      <c r="O296" s="103"/>
      <c r="P296" s="70">
        <f>SUBTOTAL(9,P297:P303)</f>
        <v>0</v>
      </c>
      <c r="Q296" s="70">
        <f>SUBTOTAL(9,Q297:Q303)</f>
        <v>0</v>
      </c>
      <c r="R296" s="6"/>
      <c r="S296" s="9"/>
      <c r="T296" s="9"/>
    </row>
    <row r="297" spans="1:20" ht="10" outlineLevel="3" x14ac:dyDescent="0.2">
      <c r="A297" s="13"/>
      <c r="B297" s="104"/>
      <c r="C297" s="105">
        <v>78</v>
      </c>
      <c r="D297" s="106" t="s">
        <v>133</v>
      </c>
      <c r="E297" s="107" t="s">
        <v>315</v>
      </c>
      <c r="F297" s="108" t="s">
        <v>316</v>
      </c>
      <c r="G297" s="106" t="s">
        <v>102</v>
      </c>
      <c r="H297" s="109">
        <v>1</v>
      </c>
      <c r="I297" s="110"/>
      <c r="J297" s="138">
        <f>H297*I297</f>
        <v>0</v>
      </c>
      <c r="K297" s="109"/>
      <c r="L297" s="109">
        <f>H297*K297</f>
        <v>0</v>
      </c>
      <c r="M297" s="109"/>
      <c r="N297" s="109">
        <f>H297*M297</f>
        <v>0</v>
      </c>
      <c r="O297" s="111">
        <v>21</v>
      </c>
      <c r="P297" s="111">
        <f>J297*(O297/100)</f>
        <v>0</v>
      </c>
      <c r="Q297" s="111">
        <f>J297+P297</f>
        <v>0</v>
      </c>
      <c r="R297" s="9"/>
      <c r="S297" s="9"/>
      <c r="T297" s="9"/>
    </row>
    <row r="298" spans="1:20" ht="9" outlineLevel="4" x14ac:dyDescent="0.2">
      <c r="A298" s="112"/>
      <c r="B298" s="113"/>
      <c r="C298" s="113"/>
      <c r="D298" s="114"/>
      <c r="E298" s="119" t="s">
        <v>17</v>
      </c>
      <c r="F298" s="115" t="s">
        <v>106</v>
      </c>
      <c r="G298" s="114"/>
      <c r="H298" s="116">
        <v>1</v>
      </c>
      <c r="I298" s="117"/>
      <c r="J298" s="117"/>
      <c r="K298" s="116"/>
      <c r="L298" s="116"/>
      <c r="M298" s="116"/>
      <c r="N298" s="116"/>
      <c r="O298" s="118"/>
      <c r="P298" s="118"/>
      <c r="Q298" s="118"/>
      <c r="R298" s="6"/>
      <c r="S298" s="9"/>
    </row>
    <row r="299" spans="1:20" ht="7.5" customHeight="1" outlineLevel="4" x14ac:dyDescent="0.2">
      <c r="A299" s="9"/>
      <c r="B299" s="75"/>
      <c r="C299" s="74"/>
      <c r="D299" s="77"/>
      <c r="E299" s="39"/>
      <c r="F299" s="78"/>
      <c r="G299" s="77"/>
      <c r="H299" s="79"/>
      <c r="I299" s="81"/>
      <c r="J299" s="81"/>
      <c r="K299" s="45"/>
      <c r="L299" s="45"/>
      <c r="M299" s="45"/>
      <c r="N299" s="45"/>
      <c r="O299" s="41"/>
      <c r="P299" s="41"/>
      <c r="Q299" s="41"/>
      <c r="R299" s="6"/>
      <c r="S299" s="9"/>
    </row>
    <row r="300" spans="1:20" ht="10" outlineLevel="3" x14ac:dyDescent="0.2">
      <c r="A300" s="13"/>
      <c r="B300" s="104"/>
      <c r="C300" s="105">
        <v>79</v>
      </c>
      <c r="D300" s="106" t="s">
        <v>133</v>
      </c>
      <c r="E300" s="107" t="s">
        <v>317</v>
      </c>
      <c r="F300" s="108" t="s">
        <v>318</v>
      </c>
      <c r="G300" s="106" t="s">
        <v>102</v>
      </c>
      <c r="H300" s="109">
        <v>1</v>
      </c>
      <c r="I300" s="110"/>
      <c r="J300" s="138">
        <f>H300*I300</f>
        <v>0</v>
      </c>
      <c r="K300" s="109"/>
      <c r="L300" s="109">
        <f>H300*K300</f>
        <v>0</v>
      </c>
      <c r="M300" s="109"/>
      <c r="N300" s="109">
        <f>H300*M300</f>
        <v>0</v>
      </c>
      <c r="O300" s="111">
        <v>21</v>
      </c>
      <c r="P300" s="111">
        <f>J300*(O300/100)</f>
        <v>0</v>
      </c>
      <c r="Q300" s="111">
        <f>J300+P300</f>
        <v>0</v>
      </c>
      <c r="R300" s="9"/>
      <c r="S300" s="9"/>
      <c r="T300" s="9"/>
    </row>
    <row r="301" spans="1:20" ht="9" outlineLevel="4" x14ac:dyDescent="0.2">
      <c r="A301" s="112"/>
      <c r="B301" s="113"/>
      <c r="C301" s="113"/>
      <c r="D301" s="114"/>
      <c r="E301" s="119" t="s">
        <v>17</v>
      </c>
      <c r="F301" s="115" t="s">
        <v>106</v>
      </c>
      <c r="G301" s="114"/>
      <c r="H301" s="116">
        <v>1</v>
      </c>
      <c r="I301" s="117"/>
      <c r="J301" s="117"/>
      <c r="K301" s="116"/>
      <c r="L301" s="116"/>
      <c r="M301" s="116"/>
      <c r="N301" s="116"/>
      <c r="O301" s="118"/>
      <c r="P301" s="118"/>
      <c r="Q301" s="118"/>
      <c r="R301" s="6"/>
      <c r="S301" s="9"/>
    </row>
    <row r="302" spans="1:20" ht="7.5" customHeight="1" outlineLevel="4" x14ac:dyDescent="0.2">
      <c r="A302" s="9"/>
      <c r="B302" s="75"/>
      <c r="C302" s="74"/>
      <c r="D302" s="77"/>
      <c r="E302" s="39"/>
      <c r="F302" s="78"/>
      <c r="G302" s="77"/>
      <c r="H302" s="79"/>
      <c r="I302" s="81"/>
      <c r="J302" s="81"/>
      <c r="K302" s="45"/>
      <c r="L302" s="45"/>
      <c r="M302" s="45"/>
      <c r="N302" s="45"/>
      <c r="O302" s="41"/>
      <c r="P302" s="41"/>
      <c r="Q302" s="41"/>
      <c r="R302" s="6"/>
      <c r="S302" s="9"/>
    </row>
    <row r="303" spans="1:20" outlineLevel="3" x14ac:dyDescent="0.2">
      <c r="B303" s="6"/>
      <c r="C303" s="6"/>
      <c r="D303" s="6"/>
      <c r="E303" s="6"/>
      <c r="F303" s="6"/>
      <c r="G303" s="6"/>
      <c r="H303" s="6"/>
      <c r="I303" s="9"/>
      <c r="J303" s="137"/>
      <c r="K303" s="6"/>
      <c r="L303" s="6"/>
      <c r="M303" s="6"/>
      <c r="N303" s="6"/>
      <c r="O303" s="6"/>
      <c r="P303" s="9"/>
      <c r="Q303" s="9"/>
    </row>
    <row r="304" spans="1:20" ht="10.5" outlineLevel="2" x14ac:dyDescent="0.25">
      <c r="A304" s="68" t="s">
        <v>78</v>
      </c>
      <c r="B304" s="97">
        <v>3</v>
      </c>
      <c r="C304" s="98"/>
      <c r="D304" s="99" t="s">
        <v>94</v>
      </c>
      <c r="E304" s="99"/>
      <c r="F304" s="100" t="s">
        <v>79</v>
      </c>
      <c r="G304" s="99"/>
      <c r="H304" s="101"/>
      <c r="I304" s="102"/>
      <c r="J304" s="132">
        <f>SUBTOTAL(9,J305:J313)</f>
        <v>0</v>
      </c>
      <c r="K304" s="101"/>
      <c r="L304" s="71">
        <f>SUBTOTAL(9,L305:L313)</f>
        <v>2.2942500000000001E-2</v>
      </c>
      <c r="M304" s="101"/>
      <c r="N304" s="71">
        <f>SUBTOTAL(9,N305:N313)</f>
        <v>0</v>
      </c>
      <c r="O304" s="103"/>
      <c r="P304" s="70">
        <f>SUBTOTAL(9,P305:P313)</f>
        <v>0</v>
      </c>
      <c r="Q304" s="70">
        <f>SUBTOTAL(9,Q305:Q313)</f>
        <v>0</v>
      </c>
      <c r="R304" s="6"/>
      <c r="S304" s="9"/>
      <c r="T304" s="9"/>
    </row>
    <row r="305" spans="1:20" ht="10" outlineLevel="3" x14ac:dyDescent="0.2">
      <c r="A305" s="13"/>
      <c r="B305" s="104"/>
      <c r="C305" s="105">
        <v>80</v>
      </c>
      <c r="D305" s="106" t="s">
        <v>95</v>
      </c>
      <c r="E305" s="107" t="s">
        <v>319</v>
      </c>
      <c r="F305" s="108" t="s">
        <v>320</v>
      </c>
      <c r="G305" s="106" t="s">
        <v>98</v>
      </c>
      <c r="H305" s="109">
        <v>0.80500000000000005</v>
      </c>
      <c r="I305" s="110"/>
      <c r="J305" s="138">
        <f>H305*I305</f>
        <v>0</v>
      </c>
      <c r="K305" s="109">
        <v>7.4999999999999997E-3</v>
      </c>
      <c r="L305" s="109">
        <f>H305*K305</f>
        <v>6.0375000000000003E-3</v>
      </c>
      <c r="M305" s="109"/>
      <c r="N305" s="109">
        <f>H305*M305</f>
        <v>0</v>
      </c>
      <c r="O305" s="111">
        <v>21</v>
      </c>
      <c r="P305" s="111">
        <f>J305*(O305/100)</f>
        <v>0</v>
      </c>
      <c r="Q305" s="111">
        <f>J305+P305</f>
        <v>0</v>
      </c>
      <c r="R305" s="9"/>
      <c r="S305" s="9"/>
      <c r="T305" s="9"/>
    </row>
    <row r="306" spans="1:20" ht="9" outlineLevel="4" x14ac:dyDescent="0.2">
      <c r="A306" s="112"/>
      <c r="B306" s="113"/>
      <c r="C306" s="113"/>
      <c r="D306" s="114"/>
      <c r="E306" s="119" t="s">
        <v>17</v>
      </c>
      <c r="F306" s="115" t="s">
        <v>321</v>
      </c>
      <c r="G306" s="114"/>
      <c r="H306" s="116">
        <v>0.80500000000000005</v>
      </c>
      <c r="I306" s="117"/>
      <c r="J306" s="117"/>
      <c r="K306" s="116"/>
      <c r="L306" s="116"/>
      <c r="M306" s="116"/>
      <c r="N306" s="116"/>
      <c r="O306" s="118"/>
      <c r="P306" s="118"/>
      <c r="Q306" s="118"/>
      <c r="R306" s="6"/>
      <c r="S306" s="9"/>
    </row>
    <row r="307" spans="1:20" ht="7.5" customHeight="1" outlineLevel="4" x14ac:dyDescent="0.2">
      <c r="A307" s="9"/>
      <c r="B307" s="75"/>
      <c r="C307" s="74"/>
      <c r="D307" s="77"/>
      <c r="E307" s="39"/>
      <c r="F307" s="78"/>
      <c r="G307" s="77"/>
      <c r="H307" s="79"/>
      <c r="I307" s="81"/>
      <c r="J307" s="81"/>
      <c r="K307" s="45"/>
      <c r="L307" s="45"/>
      <c r="M307" s="45"/>
      <c r="N307" s="45"/>
      <c r="O307" s="41"/>
      <c r="P307" s="41"/>
      <c r="Q307" s="41"/>
      <c r="R307" s="6"/>
      <c r="S307" s="9"/>
    </row>
    <row r="308" spans="1:20" ht="10" outlineLevel="3" x14ac:dyDescent="0.2">
      <c r="A308" s="13"/>
      <c r="B308" s="104"/>
      <c r="C308" s="105">
        <v>81</v>
      </c>
      <c r="D308" s="106" t="s">
        <v>114</v>
      </c>
      <c r="E308" s="107" t="s">
        <v>322</v>
      </c>
      <c r="F308" s="108" t="s">
        <v>323</v>
      </c>
      <c r="G308" s="106" t="s">
        <v>98</v>
      </c>
      <c r="H308" s="109">
        <v>0.84524999999999995</v>
      </c>
      <c r="I308" s="110"/>
      <c r="J308" s="138">
        <f>H308*I308</f>
        <v>0</v>
      </c>
      <c r="K308" s="109">
        <v>0.02</v>
      </c>
      <c r="L308" s="109">
        <f>H308*K308</f>
        <v>1.6905E-2</v>
      </c>
      <c r="M308" s="109"/>
      <c r="N308" s="109">
        <f>H308*M308</f>
        <v>0</v>
      </c>
      <c r="O308" s="111">
        <v>21</v>
      </c>
      <c r="P308" s="111">
        <f>J308*(O308/100)</f>
        <v>0</v>
      </c>
      <c r="Q308" s="111">
        <f>J308+P308</f>
        <v>0</v>
      </c>
      <c r="R308" s="9"/>
      <c r="S308" s="9"/>
      <c r="T308" s="9"/>
    </row>
    <row r="309" spans="1:20" ht="9" outlineLevel="4" x14ac:dyDescent="0.2">
      <c r="A309" s="112"/>
      <c r="B309" s="113"/>
      <c r="C309" s="113"/>
      <c r="D309" s="114"/>
      <c r="E309" s="119" t="s">
        <v>17</v>
      </c>
      <c r="F309" s="115" t="s">
        <v>324</v>
      </c>
      <c r="G309" s="114"/>
      <c r="H309" s="116">
        <v>0.80500000000000005</v>
      </c>
      <c r="I309" s="117"/>
      <c r="J309" s="117"/>
      <c r="K309" s="116"/>
      <c r="L309" s="116"/>
      <c r="M309" s="116"/>
      <c r="N309" s="116"/>
      <c r="O309" s="118"/>
      <c r="P309" s="118"/>
      <c r="Q309" s="118"/>
      <c r="R309" s="6"/>
      <c r="S309" s="9"/>
    </row>
    <row r="310" spans="1:20" ht="9" outlineLevel="4" x14ac:dyDescent="0.2">
      <c r="A310" s="120"/>
      <c r="B310" s="121"/>
      <c r="C310" s="121"/>
      <c r="D310" s="122"/>
      <c r="E310" s="126" t="s">
        <v>21</v>
      </c>
      <c r="F310" s="127">
        <v>5</v>
      </c>
      <c r="G310" s="122"/>
      <c r="H310" s="123">
        <v>4.0250000000000001E-2</v>
      </c>
      <c r="I310" s="124"/>
      <c r="J310" s="124"/>
      <c r="K310" s="123"/>
      <c r="L310" s="123"/>
      <c r="M310" s="123"/>
      <c r="N310" s="123"/>
      <c r="O310" s="125"/>
      <c r="P310" s="125"/>
      <c r="Q310" s="125"/>
      <c r="R310" s="6"/>
      <c r="S310" s="9"/>
    </row>
    <row r="311" spans="1:20" ht="7.5" customHeight="1" outlineLevel="4" x14ac:dyDescent="0.2">
      <c r="A311" s="9"/>
      <c r="B311" s="75"/>
      <c r="C311" s="74"/>
      <c r="D311" s="77"/>
      <c r="E311" s="39"/>
      <c r="F311" s="78"/>
      <c r="G311" s="77"/>
      <c r="H311" s="79"/>
      <c r="I311" s="81"/>
      <c r="J311" s="81"/>
      <c r="K311" s="45"/>
      <c r="L311" s="45"/>
      <c r="M311" s="45"/>
      <c r="N311" s="45"/>
      <c r="O311" s="41"/>
      <c r="P311" s="41"/>
      <c r="Q311" s="41"/>
      <c r="R311" s="6"/>
      <c r="S311" s="9"/>
    </row>
    <row r="312" spans="1:20" ht="10" outlineLevel="3" x14ac:dyDescent="0.2">
      <c r="A312" s="13"/>
      <c r="B312" s="104"/>
      <c r="C312" s="105">
        <v>82</v>
      </c>
      <c r="D312" s="106" t="s">
        <v>95</v>
      </c>
      <c r="E312" s="107" t="s">
        <v>325</v>
      </c>
      <c r="F312" s="108" t="s">
        <v>326</v>
      </c>
      <c r="G312" s="106" t="s">
        <v>122</v>
      </c>
      <c r="H312" s="109">
        <v>2.2942499999999998E-2</v>
      </c>
      <c r="I312" s="110"/>
      <c r="J312" s="138">
        <f>H312*I312</f>
        <v>0</v>
      </c>
      <c r="K312" s="109"/>
      <c r="L312" s="109">
        <f>H312*K312</f>
        <v>0</v>
      </c>
      <c r="M312" s="109"/>
      <c r="N312" s="109">
        <f>H312*M312</f>
        <v>0</v>
      </c>
      <c r="O312" s="111">
        <v>21</v>
      </c>
      <c r="P312" s="111">
        <f>J312*(O312/100)</f>
        <v>0</v>
      </c>
      <c r="Q312" s="111">
        <f>J312+P312</f>
        <v>0</v>
      </c>
      <c r="R312" s="9"/>
      <c r="S312" s="9"/>
      <c r="T312" s="9"/>
    </row>
    <row r="313" spans="1:20" outlineLevel="3" x14ac:dyDescent="0.2">
      <c r="B313" s="6"/>
      <c r="C313" s="6"/>
      <c r="D313" s="6"/>
      <c r="E313" s="6"/>
      <c r="F313" s="6"/>
      <c r="G313" s="6"/>
      <c r="H313" s="6"/>
      <c r="I313" s="9"/>
      <c r="J313" s="137"/>
      <c r="K313" s="6"/>
      <c r="L313" s="6"/>
      <c r="M313" s="6"/>
      <c r="N313" s="6"/>
      <c r="O313" s="6"/>
      <c r="P313" s="9"/>
      <c r="Q313" s="9"/>
    </row>
    <row r="314" spans="1:20" ht="10.5" outlineLevel="2" x14ac:dyDescent="0.25">
      <c r="A314" s="68" t="s">
        <v>80</v>
      </c>
      <c r="B314" s="97">
        <v>3</v>
      </c>
      <c r="C314" s="98"/>
      <c r="D314" s="99" t="s">
        <v>94</v>
      </c>
      <c r="E314" s="99"/>
      <c r="F314" s="100" t="s">
        <v>81</v>
      </c>
      <c r="G314" s="99"/>
      <c r="H314" s="101"/>
      <c r="I314" s="102"/>
      <c r="J314" s="132">
        <f>SUBTOTAL(9,J315:J322)</f>
        <v>0</v>
      </c>
      <c r="K314" s="101"/>
      <c r="L314" s="71">
        <f>SUBTOTAL(9,L315:L322)</f>
        <v>8.4801600000000005E-2</v>
      </c>
      <c r="M314" s="101"/>
      <c r="N314" s="71">
        <f>SUBTOTAL(9,N315:N322)</f>
        <v>0</v>
      </c>
      <c r="O314" s="103"/>
      <c r="P314" s="70">
        <f>SUBTOTAL(9,P315:P322)</f>
        <v>0</v>
      </c>
      <c r="Q314" s="70">
        <f>SUBTOTAL(9,Q315:Q322)</f>
        <v>0</v>
      </c>
      <c r="R314" s="6"/>
      <c r="S314" s="9"/>
      <c r="T314" s="9"/>
    </row>
    <row r="315" spans="1:20" ht="10" outlineLevel="3" x14ac:dyDescent="0.2">
      <c r="A315" s="13"/>
      <c r="B315" s="104"/>
      <c r="C315" s="105">
        <v>83</v>
      </c>
      <c r="D315" s="106" t="s">
        <v>95</v>
      </c>
      <c r="E315" s="107" t="s">
        <v>327</v>
      </c>
      <c r="F315" s="108" t="s">
        <v>328</v>
      </c>
      <c r="G315" s="106" t="s">
        <v>98</v>
      </c>
      <c r="H315" s="109">
        <v>200</v>
      </c>
      <c r="I315" s="110"/>
      <c r="J315" s="138">
        <f>H315*I315</f>
        <v>0</v>
      </c>
      <c r="K315" s="109">
        <v>2.7999999999999998E-4</v>
      </c>
      <c r="L315" s="109">
        <f>H315*K315</f>
        <v>5.5999999999999994E-2</v>
      </c>
      <c r="M315" s="109"/>
      <c r="N315" s="109">
        <f>H315*M315</f>
        <v>0</v>
      </c>
      <c r="O315" s="111">
        <v>21</v>
      </c>
      <c r="P315" s="111">
        <f>J315*(O315/100)</f>
        <v>0</v>
      </c>
      <c r="Q315" s="111">
        <f>J315+P315</f>
        <v>0</v>
      </c>
      <c r="R315" s="9"/>
      <c r="S315" s="9"/>
      <c r="T315" s="9"/>
    </row>
    <row r="316" spans="1:20" ht="9" outlineLevel="4" x14ac:dyDescent="0.2">
      <c r="A316" s="112"/>
      <c r="B316" s="113"/>
      <c r="C316" s="113"/>
      <c r="D316" s="114"/>
      <c r="E316" s="119" t="s">
        <v>17</v>
      </c>
      <c r="F316" s="115" t="s">
        <v>329</v>
      </c>
      <c r="G316" s="114"/>
      <c r="H316" s="116">
        <v>200</v>
      </c>
      <c r="I316" s="117"/>
      <c r="J316" s="117"/>
      <c r="K316" s="116"/>
      <c r="L316" s="116"/>
      <c r="M316" s="116"/>
      <c r="N316" s="116"/>
      <c r="O316" s="118"/>
      <c r="P316" s="118"/>
      <c r="Q316" s="118"/>
      <c r="R316" s="6"/>
      <c r="S316" s="9"/>
    </row>
    <row r="317" spans="1:20" ht="7.5" customHeight="1" outlineLevel="4" x14ac:dyDescent="0.2">
      <c r="A317" s="9"/>
      <c r="B317" s="75"/>
      <c r="C317" s="74"/>
      <c r="D317" s="77"/>
      <c r="E317" s="39"/>
      <c r="F317" s="78"/>
      <c r="G317" s="77"/>
      <c r="H317" s="79"/>
      <c r="I317" s="81"/>
      <c r="J317" s="81"/>
      <c r="K317" s="45"/>
      <c r="L317" s="45"/>
      <c r="M317" s="45"/>
      <c r="N317" s="45"/>
      <c r="O317" s="41"/>
      <c r="P317" s="41"/>
      <c r="Q317" s="41"/>
      <c r="R317" s="6"/>
      <c r="S317" s="9"/>
    </row>
    <row r="318" spans="1:20" ht="10" outlineLevel="3" x14ac:dyDescent="0.2">
      <c r="A318" s="13"/>
      <c r="B318" s="104"/>
      <c r="C318" s="105">
        <v>84</v>
      </c>
      <c r="D318" s="106" t="s">
        <v>95</v>
      </c>
      <c r="E318" s="107" t="s">
        <v>330</v>
      </c>
      <c r="F318" s="108" t="s">
        <v>331</v>
      </c>
      <c r="G318" s="106" t="s">
        <v>98</v>
      </c>
      <c r="H318" s="109">
        <v>144.00800000000001</v>
      </c>
      <c r="I318" s="110"/>
      <c r="J318" s="138">
        <f>H318*I318</f>
        <v>0</v>
      </c>
      <c r="K318" s="109">
        <v>2.0000000000000001E-4</v>
      </c>
      <c r="L318" s="109">
        <f>H318*K318</f>
        <v>2.8801600000000004E-2</v>
      </c>
      <c r="M318" s="109"/>
      <c r="N318" s="109">
        <f>H318*M318</f>
        <v>0</v>
      </c>
      <c r="O318" s="111">
        <v>21</v>
      </c>
      <c r="P318" s="111">
        <f>J318*(O318/100)</f>
        <v>0</v>
      </c>
      <c r="Q318" s="111">
        <f>J318+P318</f>
        <v>0</v>
      </c>
      <c r="R318" s="9"/>
      <c r="S318" s="9"/>
      <c r="T318" s="9"/>
    </row>
    <row r="319" spans="1:20" ht="9" outlineLevel="4" x14ac:dyDescent="0.2">
      <c r="A319" s="112"/>
      <c r="B319" s="113"/>
      <c r="C319" s="113"/>
      <c r="D319" s="114"/>
      <c r="E319" s="119" t="s">
        <v>17</v>
      </c>
      <c r="F319" s="115" t="s">
        <v>332</v>
      </c>
      <c r="G319" s="114"/>
      <c r="H319" s="116">
        <v>200</v>
      </c>
      <c r="I319" s="117"/>
      <c r="J319" s="117"/>
      <c r="K319" s="116"/>
      <c r="L319" s="116"/>
      <c r="M319" s="116"/>
      <c r="N319" s="116"/>
      <c r="O319" s="118"/>
      <c r="P319" s="118"/>
      <c r="Q319" s="118"/>
      <c r="R319" s="6"/>
      <c r="S319" s="9"/>
    </row>
    <row r="320" spans="1:20" ht="9" outlineLevel="4" x14ac:dyDescent="0.2">
      <c r="A320" s="112"/>
      <c r="B320" s="113"/>
      <c r="C320" s="113"/>
      <c r="D320" s="114"/>
      <c r="E320" s="119"/>
      <c r="F320" s="115" t="s">
        <v>333</v>
      </c>
      <c r="G320" s="114"/>
      <c r="H320" s="116">
        <v>-55.991999999999997</v>
      </c>
      <c r="I320" s="117"/>
      <c r="J320" s="117"/>
      <c r="K320" s="116"/>
      <c r="L320" s="116"/>
      <c r="M320" s="116"/>
      <c r="N320" s="116"/>
      <c r="O320" s="118"/>
      <c r="P320" s="118"/>
      <c r="Q320" s="118"/>
      <c r="R320" s="6"/>
      <c r="S320" s="9"/>
    </row>
    <row r="321" spans="1:20" ht="7.5" customHeight="1" outlineLevel="4" x14ac:dyDescent="0.2">
      <c r="A321" s="9"/>
      <c r="B321" s="75"/>
      <c r="C321" s="74"/>
      <c r="D321" s="77"/>
      <c r="E321" s="39"/>
      <c r="F321" s="78"/>
      <c r="G321" s="77"/>
      <c r="H321" s="79"/>
      <c r="I321" s="81"/>
      <c r="J321" s="81"/>
      <c r="K321" s="45"/>
      <c r="L321" s="45"/>
      <c r="M321" s="45"/>
      <c r="N321" s="45"/>
      <c r="O321" s="41"/>
      <c r="P321" s="41"/>
      <c r="Q321" s="41"/>
      <c r="R321" s="6"/>
      <c r="S321" s="9"/>
    </row>
    <row r="322" spans="1:20" outlineLevel="3" x14ac:dyDescent="0.2">
      <c r="B322" s="6"/>
      <c r="C322" s="6"/>
      <c r="D322" s="6"/>
      <c r="E322" s="6"/>
      <c r="F322" s="6"/>
      <c r="G322" s="6"/>
      <c r="H322" s="6"/>
      <c r="I322" s="9"/>
      <c r="J322" s="137"/>
      <c r="K322" s="6"/>
      <c r="L322" s="6"/>
      <c r="M322" s="6"/>
      <c r="N322" s="6"/>
      <c r="O322" s="6"/>
      <c r="P322" s="9"/>
      <c r="Q322" s="9"/>
    </row>
    <row r="323" spans="1:20" ht="11.5" outlineLevel="1" x14ac:dyDescent="0.25">
      <c r="A323" s="64" t="s">
        <v>82</v>
      </c>
      <c r="B323" s="90">
        <v>2</v>
      </c>
      <c r="C323" s="91"/>
      <c r="D323" s="92" t="s">
        <v>93</v>
      </c>
      <c r="E323" s="92"/>
      <c r="F323" s="93" t="s">
        <v>83</v>
      </c>
      <c r="G323" s="92"/>
      <c r="H323" s="94"/>
      <c r="I323" s="95"/>
      <c r="J323" s="131">
        <f>SUBTOTAL(9,J324:J335)</f>
        <v>0</v>
      </c>
      <c r="K323" s="94"/>
      <c r="L323" s="67">
        <f>SUBTOTAL(9,L324:L335)</f>
        <v>0</v>
      </c>
      <c r="M323" s="94"/>
      <c r="N323" s="67">
        <f>SUBTOTAL(9,N324:N335)</f>
        <v>0</v>
      </c>
      <c r="O323" s="96"/>
      <c r="P323" s="66">
        <f>SUBTOTAL(9,P324:P335)</f>
        <v>0</v>
      </c>
      <c r="Q323" s="66">
        <f>SUBTOTAL(9,Q324:Q335)</f>
        <v>0</v>
      </c>
      <c r="R323" s="6"/>
      <c r="S323" s="9"/>
      <c r="T323" s="9"/>
    </row>
    <row r="324" spans="1:20" ht="10.5" outlineLevel="2" x14ac:dyDescent="0.25">
      <c r="A324" s="68" t="s">
        <v>84</v>
      </c>
      <c r="B324" s="97">
        <v>3</v>
      </c>
      <c r="C324" s="98"/>
      <c r="D324" s="99" t="s">
        <v>94</v>
      </c>
      <c r="E324" s="99"/>
      <c r="F324" s="100" t="s">
        <v>85</v>
      </c>
      <c r="G324" s="99"/>
      <c r="H324" s="101"/>
      <c r="I324" s="102"/>
      <c r="J324" s="132">
        <f>SUBTOTAL(9,J325:J327)</f>
        <v>0</v>
      </c>
      <c r="K324" s="101"/>
      <c r="L324" s="71">
        <f>SUBTOTAL(9,L325:L327)</f>
        <v>0</v>
      </c>
      <c r="M324" s="101"/>
      <c r="N324" s="71">
        <f>SUBTOTAL(9,N325:N327)</f>
        <v>0</v>
      </c>
      <c r="O324" s="103"/>
      <c r="P324" s="70">
        <f>SUBTOTAL(9,P325:P327)</f>
        <v>0</v>
      </c>
      <c r="Q324" s="70">
        <f>SUBTOTAL(9,Q325:Q327)</f>
        <v>0</v>
      </c>
      <c r="R324" s="6"/>
      <c r="S324" s="9"/>
      <c r="T324" s="9"/>
    </row>
    <row r="325" spans="1:20" ht="10" outlineLevel="3" x14ac:dyDescent="0.2">
      <c r="A325" s="13"/>
      <c r="B325" s="104"/>
      <c r="C325" s="105">
        <v>85</v>
      </c>
      <c r="D325" s="106" t="s">
        <v>334</v>
      </c>
      <c r="E325" s="107" t="s">
        <v>335</v>
      </c>
      <c r="F325" s="108" t="s">
        <v>336</v>
      </c>
      <c r="G325" s="106" t="s">
        <v>144</v>
      </c>
      <c r="H325" s="109">
        <v>1</v>
      </c>
      <c r="I325" s="110"/>
      <c r="J325" s="138">
        <f>H325*I325</f>
        <v>0</v>
      </c>
      <c r="K325" s="109"/>
      <c r="L325" s="109">
        <f>H325*K325</f>
        <v>0</v>
      </c>
      <c r="M325" s="109"/>
      <c r="N325" s="109">
        <f>H325*M325</f>
        <v>0</v>
      </c>
      <c r="O325" s="111">
        <v>21</v>
      </c>
      <c r="P325" s="111">
        <f>J325*(O325/100)</f>
        <v>0</v>
      </c>
      <c r="Q325" s="111">
        <f>J325+P325</f>
        <v>0</v>
      </c>
      <c r="R325" s="9"/>
      <c r="S325" s="9"/>
      <c r="T325" s="9"/>
    </row>
    <row r="326" spans="1:20" ht="10" outlineLevel="3" x14ac:dyDescent="0.2">
      <c r="A326" s="13"/>
      <c r="B326" s="104"/>
      <c r="C326" s="105">
        <v>86</v>
      </c>
      <c r="D326" s="106" t="s">
        <v>334</v>
      </c>
      <c r="E326" s="107" t="s">
        <v>337</v>
      </c>
      <c r="F326" s="108" t="s">
        <v>338</v>
      </c>
      <c r="G326" s="106" t="s">
        <v>144</v>
      </c>
      <c r="H326" s="109">
        <v>1</v>
      </c>
      <c r="I326" s="110"/>
      <c r="J326" s="138">
        <f>H326*I326</f>
        <v>0</v>
      </c>
      <c r="K326" s="109"/>
      <c r="L326" s="109">
        <f>H326*K326</f>
        <v>0</v>
      </c>
      <c r="M326" s="109"/>
      <c r="N326" s="109">
        <f>H326*M326</f>
        <v>0</v>
      </c>
      <c r="O326" s="111">
        <v>21</v>
      </c>
      <c r="P326" s="111">
        <f>J326*(O326/100)</f>
        <v>0</v>
      </c>
      <c r="Q326" s="111">
        <f>J326+P326</f>
        <v>0</v>
      </c>
      <c r="R326" s="9"/>
      <c r="S326" s="9"/>
      <c r="T326" s="9"/>
    </row>
    <row r="327" spans="1:20" outlineLevel="3" x14ac:dyDescent="0.2">
      <c r="B327" s="6"/>
      <c r="C327" s="6"/>
      <c r="D327" s="6"/>
      <c r="E327" s="6"/>
      <c r="F327" s="6"/>
      <c r="G327" s="6"/>
      <c r="H327" s="6"/>
      <c r="I327" s="9"/>
      <c r="J327" s="137"/>
      <c r="K327" s="6"/>
      <c r="L327" s="6"/>
      <c r="M327" s="6"/>
      <c r="N327" s="6"/>
      <c r="O327" s="6"/>
      <c r="P327" s="9"/>
      <c r="Q327" s="9"/>
    </row>
    <row r="328" spans="1:20" ht="10.5" outlineLevel="2" x14ac:dyDescent="0.25">
      <c r="A328" s="68" t="s">
        <v>86</v>
      </c>
      <c r="B328" s="97">
        <v>3</v>
      </c>
      <c r="C328" s="98"/>
      <c r="D328" s="99" t="s">
        <v>94</v>
      </c>
      <c r="E328" s="99"/>
      <c r="F328" s="100" t="s">
        <v>87</v>
      </c>
      <c r="G328" s="99"/>
      <c r="H328" s="101"/>
      <c r="I328" s="102"/>
      <c r="J328" s="132">
        <f>SUBTOTAL(9,J329:J332)</f>
        <v>0</v>
      </c>
      <c r="K328" s="101"/>
      <c r="L328" s="71">
        <f>SUBTOTAL(9,L329:L332)</f>
        <v>0</v>
      </c>
      <c r="M328" s="101"/>
      <c r="N328" s="71">
        <f>SUBTOTAL(9,N329:N332)</f>
        <v>0</v>
      </c>
      <c r="O328" s="103"/>
      <c r="P328" s="70">
        <f>SUBTOTAL(9,P329:P332)</f>
        <v>0</v>
      </c>
      <c r="Q328" s="70">
        <f>SUBTOTAL(9,Q329:Q332)</f>
        <v>0</v>
      </c>
      <c r="R328" s="6"/>
      <c r="S328" s="9"/>
      <c r="T328" s="9"/>
    </row>
    <row r="329" spans="1:20" ht="10" outlineLevel="3" x14ac:dyDescent="0.2">
      <c r="A329" s="13"/>
      <c r="B329" s="104"/>
      <c r="C329" s="105">
        <v>87</v>
      </c>
      <c r="D329" s="106" t="s">
        <v>334</v>
      </c>
      <c r="E329" s="107" t="s">
        <v>339</v>
      </c>
      <c r="F329" s="108" t="s">
        <v>340</v>
      </c>
      <c r="G329" s="106" t="s">
        <v>144</v>
      </c>
      <c r="H329" s="109">
        <v>1</v>
      </c>
      <c r="I329" s="110"/>
      <c r="J329" s="138">
        <f>H329*I329</f>
        <v>0</v>
      </c>
      <c r="K329" s="109"/>
      <c r="L329" s="109">
        <f>H329*K329</f>
        <v>0</v>
      </c>
      <c r="M329" s="109"/>
      <c r="N329" s="109">
        <f>H329*M329</f>
        <v>0</v>
      </c>
      <c r="O329" s="111">
        <v>21</v>
      </c>
      <c r="P329" s="111">
        <f>J329*(O329/100)</f>
        <v>0</v>
      </c>
      <c r="Q329" s="111">
        <f>J329+P329</f>
        <v>0</v>
      </c>
      <c r="R329" s="9"/>
      <c r="S329" s="9"/>
      <c r="T329" s="9"/>
    </row>
    <row r="330" spans="1:20" ht="10" outlineLevel="3" x14ac:dyDescent="0.2">
      <c r="A330" s="13"/>
      <c r="B330" s="104"/>
      <c r="C330" s="105">
        <v>88</v>
      </c>
      <c r="D330" s="106" t="s">
        <v>334</v>
      </c>
      <c r="E330" s="107" t="s">
        <v>341</v>
      </c>
      <c r="F330" s="108" t="s">
        <v>342</v>
      </c>
      <c r="G330" s="106" t="s">
        <v>144</v>
      </c>
      <c r="H330" s="109">
        <v>1</v>
      </c>
      <c r="I330" s="110"/>
      <c r="J330" s="138">
        <f>H330*I330</f>
        <v>0</v>
      </c>
      <c r="K330" s="109"/>
      <c r="L330" s="109">
        <f>H330*K330</f>
        <v>0</v>
      </c>
      <c r="M330" s="109"/>
      <c r="N330" s="109">
        <f>H330*M330</f>
        <v>0</v>
      </c>
      <c r="O330" s="111">
        <v>21</v>
      </c>
      <c r="P330" s="111">
        <f>J330*(O330/100)</f>
        <v>0</v>
      </c>
      <c r="Q330" s="111">
        <f>J330+P330</f>
        <v>0</v>
      </c>
      <c r="R330" s="9"/>
      <c r="S330" s="9"/>
      <c r="T330" s="9"/>
    </row>
    <row r="331" spans="1:20" ht="10" outlineLevel="3" x14ac:dyDescent="0.2">
      <c r="A331" s="13"/>
      <c r="B331" s="104"/>
      <c r="C331" s="105">
        <v>89</v>
      </c>
      <c r="D331" s="106" t="s">
        <v>334</v>
      </c>
      <c r="E331" s="107" t="s">
        <v>343</v>
      </c>
      <c r="F331" s="108" t="s">
        <v>344</v>
      </c>
      <c r="G331" s="106" t="s">
        <v>144</v>
      </c>
      <c r="H331" s="109">
        <v>1</v>
      </c>
      <c r="I331" s="110"/>
      <c r="J331" s="138">
        <f>H331*I331</f>
        <v>0</v>
      </c>
      <c r="K331" s="109"/>
      <c r="L331" s="109">
        <f>H331*K331</f>
        <v>0</v>
      </c>
      <c r="M331" s="109"/>
      <c r="N331" s="109">
        <f>H331*M331</f>
        <v>0</v>
      </c>
      <c r="O331" s="111">
        <v>21</v>
      </c>
      <c r="P331" s="111">
        <f>J331*(O331/100)</f>
        <v>0</v>
      </c>
      <c r="Q331" s="111">
        <f>J331+P331</f>
        <v>0</v>
      </c>
      <c r="R331" s="9"/>
      <c r="S331" s="9"/>
      <c r="T331" s="9"/>
    </row>
    <row r="332" spans="1:20" outlineLevel="3" x14ac:dyDescent="0.2">
      <c r="B332" s="6"/>
      <c r="C332" s="6"/>
      <c r="D332" s="6"/>
      <c r="E332" s="6"/>
      <c r="F332" s="6"/>
      <c r="G332" s="6"/>
      <c r="H332" s="6"/>
      <c r="I332" s="9"/>
      <c r="J332" s="137"/>
      <c r="K332" s="6"/>
      <c r="L332" s="6"/>
      <c r="M332" s="6"/>
      <c r="N332" s="6"/>
      <c r="O332" s="6"/>
      <c r="P332" s="9"/>
      <c r="Q332" s="9"/>
    </row>
    <row r="333" spans="1:20" ht="10.5" outlineLevel="2" x14ac:dyDescent="0.25">
      <c r="A333" s="68" t="s">
        <v>88</v>
      </c>
      <c r="B333" s="97">
        <v>3</v>
      </c>
      <c r="C333" s="98"/>
      <c r="D333" s="99" t="s">
        <v>94</v>
      </c>
      <c r="E333" s="99"/>
      <c r="F333" s="100" t="s">
        <v>89</v>
      </c>
      <c r="G333" s="99"/>
      <c r="H333" s="101"/>
      <c r="I333" s="102"/>
      <c r="J333" s="132">
        <f>SUBTOTAL(9,J334:J335)</f>
        <v>0</v>
      </c>
      <c r="K333" s="101"/>
      <c r="L333" s="71">
        <f>SUBTOTAL(9,L334:L335)</f>
        <v>0</v>
      </c>
      <c r="M333" s="101"/>
      <c r="N333" s="71">
        <f>SUBTOTAL(9,N334:N335)</f>
        <v>0</v>
      </c>
      <c r="O333" s="103"/>
      <c r="P333" s="70">
        <f>SUBTOTAL(9,P334:P335)</f>
        <v>0</v>
      </c>
      <c r="Q333" s="70">
        <f>SUBTOTAL(9,Q334:Q335)</f>
        <v>0</v>
      </c>
      <c r="R333" s="6"/>
      <c r="S333" s="9"/>
      <c r="T333" s="9"/>
    </row>
    <row r="334" spans="1:20" ht="10" outlineLevel="3" x14ac:dyDescent="0.2">
      <c r="A334" s="13"/>
      <c r="B334" s="104"/>
      <c r="C334" s="105">
        <v>90</v>
      </c>
      <c r="D334" s="106" t="s">
        <v>334</v>
      </c>
      <c r="E334" s="107" t="s">
        <v>345</v>
      </c>
      <c r="F334" s="108" t="s">
        <v>346</v>
      </c>
      <c r="G334" s="106" t="s">
        <v>144</v>
      </c>
      <c r="H334" s="109">
        <v>1</v>
      </c>
      <c r="I334" s="110"/>
      <c r="J334" s="138">
        <f>H334*I334</f>
        <v>0</v>
      </c>
      <c r="K334" s="109"/>
      <c r="L334" s="109">
        <f>H334*K334</f>
        <v>0</v>
      </c>
      <c r="M334" s="109"/>
      <c r="N334" s="109">
        <f>H334*M334</f>
        <v>0</v>
      </c>
      <c r="O334" s="111">
        <v>21</v>
      </c>
      <c r="P334" s="111">
        <f>J334*(O334/100)</f>
        <v>0</v>
      </c>
      <c r="Q334" s="111">
        <f>J334+P334</f>
        <v>0</v>
      </c>
      <c r="R334" s="9"/>
      <c r="S334" s="9"/>
      <c r="T334" s="9"/>
    </row>
    <row r="335" spans="1:20" outlineLevel="3" x14ac:dyDescent="0.2">
      <c r="B335" s="6"/>
      <c r="C335" s="6"/>
      <c r="D335" s="6"/>
      <c r="E335" s="6"/>
      <c r="F335" s="6"/>
      <c r="G335" s="6"/>
      <c r="H335" s="6"/>
      <c r="I335" s="9"/>
      <c r="J335" s="137"/>
      <c r="K335" s="6"/>
      <c r="L335" s="6"/>
      <c r="M335" s="6"/>
      <c r="N335" s="6"/>
      <c r="O335" s="6"/>
      <c r="P335" s="9"/>
      <c r="Q335" s="9"/>
    </row>
    <row r="336" spans="1:20" outlineLevel="1" x14ac:dyDescent="0.2"/>
  </sheetData>
  <sheetProtection algorithmName="SHA-512" hashValue="rxx5bV0qJaP+LibcrI1q0jwvUcw/QFJkhrNeZ2kXGzuaVuE3oL+HIAeiwqxaVY0DM/lwqsQvKujSKcJ/IbY5vg==" saltValue="Bxwq08DR4LLWqyS3wwtovQ==" spinCount="100000" sheet="1" objects="1" scenarios="1"/>
  <protectedRanges>
    <protectedRange sqref="I9:I335" name="Oblast1"/>
  </protectedRanges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796875" defaultRowHeight="8" x14ac:dyDescent="0.2"/>
  <cols>
    <col min="1" max="1" width="13.1796875" style="2" hidden="1" customWidth="1"/>
    <col min="2" max="2" width="18" style="2" customWidth="1"/>
    <col min="3" max="3" width="40.7265625" style="2" customWidth="1"/>
    <col min="4" max="4" width="13.7265625" style="2" customWidth="1"/>
    <col min="5" max="5" width="60.7265625" style="2" customWidth="1"/>
    <col min="6" max="6" width="41.54296875" style="2" customWidth="1"/>
    <col min="7" max="16384" width="9.1796875" style="2"/>
  </cols>
  <sheetData>
    <row r="1" spans="1:17" ht="10.5" x14ac:dyDescent="0.25">
      <c r="A1" s="4"/>
      <c r="B1" s="4" t="s">
        <v>18</v>
      </c>
      <c r="C1" s="48" t="s">
        <v>19</v>
      </c>
      <c r="D1" s="4" t="s">
        <v>0</v>
      </c>
      <c r="E1" s="48" t="s">
        <v>4</v>
      </c>
      <c r="F1" s="6"/>
      <c r="G1" s="9"/>
    </row>
    <row r="2" spans="1:17" ht="7.5" customHeight="1" x14ac:dyDescent="0.2">
      <c r="A2" s="7"/>
      <c r="C2" s="37"/>
      <c r="E2" s="37"/>
      <c r="F2" s="9"/>
    </row>
    <row r="3" spans="1:17" x14ac:dyDescent="0.2">
      <c r="C3" s="6"/>
      <c r="E3" s="6"/>
      <c r="G3" s="11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">
      <c r="C4" s="10"/>
      <c r="D4" s="10"/>
      <c r="E4" s="11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18</vt:i4>
      </vt:variant>
    </vt:vector>
  </HeadingPairs>
  <TitlesOfParts>
    <vt:vector size="22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5.ZŠ Rekonstrukce VZT tělocvičen a kuchyně, Základní škola Palachova 2189/35, Žďár nad Sázavou - Nabídka</dc:subject>
  <dc:creator>ADMIN</dc:creator>
  <cp:lastModifiedBy>Jiří Lhota</cp:lastModifiedBy>
  <dcterms:created xsi:type="dcterms:W3CDTF">2025-01-08T17:39:57Z</dcterms:created>
  <dcterms:modified xsi:type="dcterms:W3CDTF">2025-01-08T19:34:29Z</dcterms:modified>
</cp:coreProperties>
</file>