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0 001 Naklady" sheetId="12" r:id="rId4"/>
    <sheet name="SO01 001 Pol" sheetId="13" r:id="rId5"/>
    <sheet name="SO02 001 Pol" sheetId="14" r:id="rId6"/>
  </sheets>
  <externalReferences>
    <externalReference r:id="rId7"/>
  </externalReferences>
  <definedNames>
    <definedName name="CelkemDPHVypocet" localSheetId="1">Stavba!$H$47</definedName>
    <definedName name="CenaCelkem">Stavba!$G$29</definedName>
    <definedName name="CenaCelkemBezDPH">Stavba!$G$28</definedName>
    <definedName name="CenaCelkemVypocet" localSheetId="1">Stavba!$I$47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'00 001 Naklady'!$1:$7</definedName>
    <definedName name="_xlnm.Print_Titles" localSheetId="4">'SO01 001 Pol'!$1:$7</definedName>
    <definedName name="_xlnm.Print_Titles" localSheetId="5">'SO02 001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'00 001 Naklady'!$A$1:$Y$41</definedName>
    <definedName name="_xlnm.Print_Area" localSheetId="4">'SO01 001 Pol'!$A$1:$Y$465</definedName>
    <definedName name="_xlnm.Print_Area" localSheetId="5">'SO02 001 Pol'!$A$1:$Y$419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Stavba!$F$47</definedName>
    <definedName name="ZakladDPHZakl">Stavba!$G$25</definedName>
    <definedName name="ZakladDPHZaklVypocet" localSheetId="1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G46" i="1"/>
  <c r="F46" i="1"/>
  <c r="G45" i="1"/>
  <c r="F45" i="1"/>
  <c r="G44" i="1"/>
  <c r="F44" i="1"/>
  <c r="G43" i="1"/>
  <c r="F43" i="1"/>
  <c r="G41" i="1"/>
  <c r="F41" i="1"/>
  <c r="G40" i="1"/>
  <c r="F40" i="1"/>
  <c r="G39" i="1"/>
  <c r="F39" i="1"/>
  <c r="G413" i="14"/>
  <c r="BA365" i="14"/>
  <c r="BA360" i="14"/>
  <c r="BA357" i="14"/>
  <c r="BA354" i="14"/>
  <c r="BA342" i="14"/>
  <c r="BA285" i="14"/>
  <c r="BA284" i="14"/>
  <c r="BA264" i="14"/>
  <c r="BA262" i="14"/>
  <c r="BA260" i="14"/>
  <c r="BA258" i="14"/>
  <c r="BA256" i="14"/>
  <c r="BA240" i="14"/>
  <c r="BA238" i="14"/>
  <c r="BA232" i="14"/>
  <c r="BA225" i="14"/>
  <c r="BA186" i="14"/>
  <c r="BA177" i="14"/>
  <c r="BA167" i="14"/>
  <c r="BA150" i="14"/>
  <c r="BA146" i="14"/>
  <c r="BA112" i="14"/>
  <c r="BA111" i="14"/>
  <c r="BA109" i="14"/>
  <c r="BA108" i="14"/>
  <c r="BA105" i="14"/>
  <c r="BA102" i="14"/>
  <c r="BA98" i="14"/>
  <c r="BA94" i="14"/>
  <c r="BA81" i="14"/>
  <c r="BA70" i="14"/>
  <c r="BA67" i="14"/>
  <c r="BA64" i="14"/>
  <c r="BA55" i="14"/>
  <c r="BA52" i="14"/>
  <c r="BA49" i="14"/>
  <c r="BA46" i="14"/>
  <c r="BA43" i="14"/>
  <c r="BA40" i="14"/>
  <c r="BA36" i="14"/>
  <c r="BA34" i="14"/>
  <c r="BA32" i="14"/>
  <c r="BA29" i="14"/>
  <c r="G9" i="14"/>
  <c r="I9" i="14"/>
  <c r="I8" i="14" s="1"/>
  <c r="K9" i="14"/>
  <c r="M9" i="14"/>
  <c r="O9" i="14"/>
  <c r="Q9" i="14"/>
  <c r="Q8" i="14" s="1"/>
  <c r="V9" i="14"/>
  <c r="V8" i="14" s="1"/>
  <c r="G12" i="14"/>
  <c r="M12" i="14" s="1"/>
  <c r="I12" i="14"/>
  <c r="K12" i="14"/>
  <c r="K8" i="14" s="1"/>
  <c r="O12" i="14"/>
  <c r="Q12" i="14"/>
  <c r="V12" i="14"/>
  <c r="G18" i="14"/>
  <c r="I18" i="14"/>
  <c r="K18" i="14"/>
  <c r="M18" i="14"/>
  <c r="O18" i="14"/>
  <c r="Q18" i="14"/>
  <c r="V18" i="14"/>
  <c r="G22" i="14"/>
  <c r="M22" i="14" s="1"/>
  <c r="I22" i="14"/>
  <c r="K22" i="14"/>
  <c r="O22" i="14"/>
  <c r="O8" i="14" s="1"/>
  <c r="Q22" i="14"/>
  <c r="V22" i="14"/>
  <c r="G26" i="14"/>
  <c r="I26" i="14"/>
  <c r="K26" i="14"/>
  <c r="M26" i="14"/>
  <c r="O26" i="14"/>
  <c r="Q26" i="14"/>
  <c r="V26" i="14"/>
  <c r="G28" i="14"/>
  <c r="M28" i="14" s="1"/>
  <c r="I28" i="14"/>
  <c r="K28" i="14"/>
  <c r="O28" i="14"/>
  <c r="Q28" i="14"/>
  <c r="V28" i="14"/>
  <c r="G31" i="14"/>
  <c r="I31" i="14"/>
  <c r="K31" i="14"/>
  <c r="M31" i="14"/>
  <c r="O31" i="14"/>
  <c r="Q31" i="14"/>
  <c r="V31" i="14"/>
  <c r="G33" i="14"/>
  <c r="M33" i="14" s="1"/>
  <c r="I33" i="14"/>
  <c r="K33" i="14"/>
  <c r="O33" i="14"/>
  <c r="Q33" i="14"/>
  <c r="V33" i="14"/>
  <c r="G35" i="14"/>
  <c r="I35" i="14"/>
  <c r="K35" i="14"/>
  <c r="M35" i="14"/>
  <c r="O35" i="14"/>
  <c r="Q35" i="14"/>
  <c r="V35" i="14"/>
  <c r="G39" i="14"/>
  <c r="M39" i="14" s="1"/>
  <c r="I39" i="14"/>
  <c r="K39" i="14"/>
  <c r="O39" i="14"/>
  <c r="Q39" i="14"/>
  <c r="V39" i="14"/>
  <c r="G42" i="14"/>
  <c r="I42" i="14"/>
  <c r="K42" i="14"/>
  <c r="M42" i="14"/>
  <c r="O42" i="14"/>
  <c r="Q42" i="14"/>
  <c r="V42" i="14"/>
  <c r="G45" i="14"/>
  <c r="M45" i="14" s="1"/>
  <c r="I45" i="14"/>
  <c r="K45" i="14"/>
  <c r="O45" i="14"/>
  <c r="Q45" i="14"/>
  <c r="V45" i="14"/>
  <c r="G48" i="14"/>
  <c r="I48" i="14"/>
  <c r="K48" i="14"/>
  <c r="M48" i="14"/>
  <c r="O48" i="14"/>
  <c r="Q48" i="14"/>
  <c r="V48" i="14"/>
  <c r="G51" i="14"/>
  <c r="M51" i="14" s="1"/>
  <c r="I51" i="14"/>
  <c r="K51" i="14"/>
  <c r="O51" i="14"/>
  <c r="Q51" i="14"/>
  <c r="V51" i="14"/>
  <c r="G54" i="14"/>
  <c r="I54" i="14"/>
  <c r="K54" i="14"/>
  <c r="M54" i="14"/>
  <c r="O54" i="14"/>
  <c r="Q54" i="14"/>
  <c r="V54" i="14"/>
  <c r="G63" i="14"/>
  <c r="M63" i="14" s="1"/>
  <c r="I63" i="14"/>
  <c r="K63" i="14"/>
  <c r="O63" i="14"/>
  <c r="Q63" i="14"/>
  <c r="V63" i="14"/>
  <c r="G66" i="14"/>
  <c r="I66" i="14"/>
  <c r="K66" i="14"/>
  <c r="M66" i="14"/>
  <c r="O66" i="14"/>
  <c r="Q66" i="14"/>
  <c r="V66" i="14"/>
  <c r="G69" i="14"/>
  <c r="M69" i="14" s="1"/>
  <c r="I69" i="14"/>
  <c r="K69" i="14"/>
  <c r="O69" i="14"/>
  <c r="Q69" i="14"/>
  <c r="V69" i="14"/>
  <c r="G80" i="14"/>
  <c r="I80" i="14"/>
  <c r="K80" i="14"/>
  <c r="M80" i="14"/>
  <c r="O80" i="14"/>
  <c r="Q80" i="14"/>
  <c r="V80" i="14"/>
  <c r="G93" i="14"/>
  <c r="M93" i="14" s="1"/>
  <c r="I93" i="14"/>
  <c r="K93" i="14"/>
  <c r="O93" i="14"/>
  <c r="Q93" i="14"/>
  <c r="V93" i="14"/>
  <c r="G97" i="14"/>
  <c r="I97" i="14"/>
  <c r="K97" i="14"/>
  <c r="M97" i="14"/>
  <c r="O97" i="14"/>
  <c r="Q97" i="14"/>
  <c r="V97" i="14"/>
  <c r="G101" i="14"/>
  <c r="M101" i="14" s="1"/>
  <c r="I101" i="14"/>
  <c r="K101" i="14"/>
  <c r="O101" i="14"/>
  <c r="Q101" i="14"/>
  <c r="V101" i="14"/>
  <c r="G104" i="14"/>
  <c r="I104" i="14"/>
  <c r="K104" i="14"/>
  <c r="M104" i="14"/>
  <c r="O104" i="14"/>
  <c r="Q104" i="14"/>
  <c r="V104" i="14"/>
  <c r="G107" i="14"/>
  <c r="M107" i="14" s="1"/>
  <c r="I107" i="14"/>
  <c r="K107" i="14"/>
  <c r="O107" i="14"/>
  <c r="Q107" i="14"/>
  <c r="V107" i="14"/>
  <c r="G110" i="14"/>
  <c r="I110" i="14"/>
  <c r="K110" i="14"/>
  <c r="M110" i="14"/>
  <c r="O110" i="14"/>
  <c r="Q110" i="14"/>
  <c r="V110" i="14"/>
  <c r="G113" i="14"/>
  <c r="M113" i="14" s="1"/>
  <c r="I113" i="14"/>
  <c r="K113" i="14"/>
  <c r="O113" i="14"/>
  <c r="Q113" i="14"/>
  <c r="V113" i="14"/>
  <c r="G122" i="14"/>
  <c r="I122" i="14"/>
  <c r="K122" i="14"/>
  <c r="M122" i="14"/>
  <c r="O122" i="14"/>
  <c r="Q122" i="14"/>
  <c r="V122" i="14"/>
  <c r="G127" i="14"/>
  <c r="M127" i="14" s="1"/>
  <c r="I127" i="14"/>
  <c r="K127" i="14"/>
  <c r="O127" i="14"/>
  <c r="Q127" i="14"/>
  <c r="V127" i="14"/>
  <c r="G129" i="14"/>
  <c r="I129" i="14"/>
  <c r="K129" i="14"/>
  <c r="M129" i="14"/>
  <c r="O129" i="14"/>
  <c r="Q129" i="14"/>
  <c r="V129" i="14"/>
  <c r="G131" i="14"/>
  <c r="M131" i="14" s="1"/>
  <c r="I131" i="14"/>
  <c r="K131" i="14"/>
  <c r="O131" i="14"/>
  <c r="Q131" i="14"/>
  <c r="V131" i="14"/>
  <c r="G133" i="14"/>
  <c r="I133" i="14"/>
  <c r="K133" i="14"/>
  <c r="M133" i="14"/>
  <c r="O133" i="14"/>
  <c r="Q133" i="14"/>
  <c r="V133" i="14"/>
  <c r="G135" i="14"/>
  <c r="M135" i="14" s="1"/>
  <c r="I135" i="14"/>
  <c r="K135" i="14"/>
  <c r="O135" i="14"/>
  <c r="Q135" i="14"/>
  <c r="V135" i="14"/>
  <c r="G138" i="14"/>
  <c r="I138" i="14"/>
  <c r="K138" i="14"/>
  <c r="M138" i="14"/>
  <c r="O138" i="14"/>
  <c r="Q138" i="14"/>
  <c r="V138" i="14"/>
  <c r="G141" i="14"/>
  <c r="M141" i="14" s="1"/>
  <c r="I141" i="14"/>
  <c r="K141" i="14"/>
  <c r="O141" i="14"/>
  <c r="Q141" i="14"/>
  <c r="V141" i="14"/>
  <c r="G143" i="14"/>
  <c r="I143" i="14"/>
  <c r="K143" i="14"/>
  <c r="M143" i="14"/>
  <c r="O143" i="14"/>
  <c r="Q143" i="14"/>
  <c r="V143" i="14"/>
  <c r="G145" i="14"/>
  <c r="M145" i="14" s="1"/>
  <c r="I145" i="14"/>
  <c r="K145" i="14"/>
  <c r="O145" i="14"/>
  <c r="Q145" i="14"/>
  <c r="V145" i="14"/>
  <c r="G149" i="14"/>
  <c r="I149" i="14"/>
  <c r="K149" i="14"/>
  <c r="M149" i="14"/>
  <c r="O149" i="14"/>
  <c r="Q149" i="14"/>
  <c r="V149" i="14"/>
  <c r="G153" i="14"/>
  <c r="M153" i="14" s="1"/>
  <c r="I153" i="14"/>
  <c r="K153" i="14"/>
  <c r="O153" i="14"/>
  <c r="Q153" i="14"/>
  <c r="V153" i="14"/>
  <c r="G156" i="14"/>
  <c r="I156" i="14"/>
  <c r="K156" i="14"/>
  <c r="M156" i="14"/>
  <c r="O156" i="14"/>
  <c r="Q156" i="14"/>
  <c r="V156" i="14"/>
  <c r="G161" i="14"/>
  <c r="M161" i="14" s="1"/>
  <c r="I161" i="14"/>
  <c r="K161" i="14"/>
  <c r="O161" i="14"/>
  <c r="Q161" i="14"/>
  <c r="V161" i="14"/>
  <c r="G164" i="14"/>
  <c r="I164" i="14"/>
  <c r="K164" i="14"/>
  <c r="M164" i="14"/>
  <c r="O164" i="14"/>
  <c r="Q164" i="14"/>
  <c r="V164" i="14"/>
  <c r="G166" i="14"/>
  <c r="M166" i="14" s="1"/>
  <c r="I166" i="14"/>
  <c r="K166" i="14"/>
  <c r="O166" i="14"/>
  <c r="Q166" i="14"/>
  <c r="V166" i="14"/>
  <c r="G170" i="14"/>
  <c r="I170" i="14"/>
  <c r="K170" i="14"/>
  <c r="M170" i="14"/>
  <c r="O170" i="14"/>
  <c r="Q170" i="14"/>
  <c r="V170" i="14"/>
  <c r="G176" i="14"/>
  <c r="M176" i="14" s="1"/>
  <c r="I176" i="14"/>
  <c r="K176" i="14"/>
  <c r="O176" i="14"/>
  <c r="Q176" i="14"/>
  <c r="V176" i="14"/>
  <c r="G181" i="14"/>
  <c r="I181" i="14"/>
  <c r="K181" i="14"/>
  <c r="M181" i="14"/>
  <c r="O181" i="14"/>
  <c r="Q181" i="14"/>
  <c r="V181" i="14"/>
  <c r="G183" i="14"/>
  <c r="M183" i="14" s="1"/>
  <c r="I183" i="14"/>
  <c r="K183" i="14"/>
  <c r="O183" i="14"/>
  <c r="Q183" i="14"/>
  <c r="V183" i="14"/>
  <c r="G185" i="14"/>
  <c r="I185" i="14"/>
  <c r="K185" i="14"/>
  <c r="M185" i="14"/>
  <c r="O185" i="14"/>
  <c r="Q185" i="14"/>
  <c r="V185" i="14"/>
  <c r="G187" i="14"/>
  <c r="M187" i="14" s="1"/>
  <c r="I187" i="14"/>
  <c r="K187" i="14"/>
  <c r="O187" i="14"/>
  <c r="Q187" i="14"/>
  <c r="V187" i="14"/>
  <c r="G191" i="14"/>
  <c r="I191" i="14"/>
  <c r="K191" i="14"/>
  <c r="M191" i="14"/>
  <c r="O191" i="14"/>
  <c r="Q191" i="14"/>
  <c r="V191" i="14"/>
  <c r="G194" i="14"/>
  <c r="M194" i="14" s="1"/>
  <c r="I194" i="14"/>
  <c r="K194" i="14"/>
  <c r="O194" i="14"/>
  <c r="Q194" i="14"/>
  <c r="V194" i="14"/>
  <c r="G195" i="14"/>
  <c r="I195" i="14"/>
  <c r="K195" i="14"/>
  <c r="M195" i="14"/>
  <c r="O195" i="14"/>
  <c r="Q195" i="14"/>
  <c r="V195" i="14"/>
  <c r="G197" i="14"/>
  <c r="M197" i="14" s="1"/>
  <c r="I197" i="14"/>
  <c r="K197" i="14"/>
  <c r="O197" i="14"/>
  <c r="Q197" i="14"/>
  <c r="V197" i="14"/>
  <c r="G199" i="14"/>
  <c r="I199" i="14"/>
  <c r="O199" i="14"/>
  <c r="Q199" i="14"/>
  <c r="G200" i="14"/>
  <c r="M200" i="14" s="1"/>
  <c r="M199" i="14" s="1"/>
  <c r="I200" i="14"/>
  <c r="K200" i="14"/>
  <c r="K199" i="14" s="1"/>
  <c r="O200" i="14"/>
  <c r="Q200" i="14"/>
  <c r="V200" i="14"/>
  <c r="V199" i="14" s="1"/>
  <c r="G206" i="14"/>
  <c r="G205" i="14" s="1"/>
  <c r="I206" i="14"/>
  <c r="I205" i="14" s="1"/>
  <c r="K206" i="14"/>
  <c r="O206" i="14"/>
  <c r="O205" i="14" s="1"/>
  <c r="Q206" i="14"/>
  <c r="Q205" i="14" s="1"/>
  <c r="V206" i="14"/>
  <c r="G210" i="14"/>
  <c r="M210" i="14" s="1"/>
  <c r="I210" i="14"/>
  <c r="K210" i="14"/>
  <c r="O210" i="14"/>
  <c r="Q210" i="14"/>
  <c r="V210" i="14"/>
  <c r="G212" i="14"/>
  <c r="I212" i="14"/>
  <c r="K212" i="14"/>
  <c r="K205" i="14" s="1"/>
  <c r="M212" i="14"/>
  <c r="O212" i="14"/>
  <c r="Q212" i="14"/>
  <c r="V212" i="14"/>
  <c r="V205" i="14" s="1"/>
  <c r="G215" i="14"/>
  <c r="I215" i="14"/>
  <c r="K215" i="14"/>
  <c r="M215" i="14"/>
  <c r="O215" i="14"/>
  <c r="Q215" i="14"/>
  <c r="V215" i="14"/>
  <c r="G217" i="14"/>
  <c r="M217" i="14" s="1"/>
  <c r="I217" i="14"/>
  <c r="K217" i="14"/>
  <c r="O217" i="14"/>
  <c r="Q217" i="14"/>
  <c r="V217" i="14"/>
  <c r="G219" i="14"/>
  <c r="M219" i="14" s="1"/>
  <c r="I219" i="14"/>
  <c r="K219" i="14"/>
  <c r="O219" i="14"/>
  <c r="Q219" i="14"/>
  <c r="V219" i="14"/>
  <c r="G221" i="14"/>
  <c r="I221" i="14"/>
  <c r="K221" i="14"/>
  <c r="M221" i="14"/>
  <c r="O221" i="14"/>
  <c r="Q221" i="14"/>
  <c r="V221" i="14"/>
  <c r="G224" i="14"/>
  <c r="I224" i="14"/>
  <c r="K224" i="14"/>
  <c r="M224" i="14"/>
  <c r="O224" i="14"/>
  <c r="Q224" i="14"/>
  <c r="V224" i="14"/>
  <c r="G228" i="14"/>
  <c r="M228" i="14" s="1"/>
  <c r="I228" i="14"/>
  <c r="K228" i="14"/>
  <c r="O228" i="14"/>
  <c r="Q228" i="14"/>
  <c r="V228" i="14"/>
  <c r="G230" i="14"/>
  <c r="M230" i="14" s="1"/>
  <c r="I230" i="14"/>
  <c r="K230" i="14"/>
  <c r="O230" i="14"/>
  <c r="Q230" i="14"/>
  <c r="V230" i="14"/>
  <c r="G233" i="14"/>
  <c r="I233" i="14"/>
  <c r="K233" i="14"/>
  <c r="M233" i="14"/>
  <c r="O233" i="14"/>
  <c r="Q233" i="14"/>
  <c r="V233" i="14"/>
  <c r="G235" i="14"/>
  <c r="I235" i="14"/>
  <c r="K235" i="14"/>
  <c r="M235" i="14"/>
  <c r="O235" i="14"/>
  <c r="Q235" i="14"/>
  <c r="V235" i="14"/>
  <c r="G237" i="14"/>
  <c r="M237" i="14" s="1"/>
  <c r="I237" i="14"/>
  <c r="I236" i="14" s="1"/>
  <c r="K237" i="14"/>
  <c r="K236" i="14" s="1"/>
  <c r="O237" i="14"/>
  <c r="Q237" i="14"/>
  <c r="Q236" i="14" s="1"/>
  <c r="V237" i="14"/>
  <c r="V236" i="14" s="1"/>
  <c r="G239" i="14"/>
  <c r="I239" i="14"/>
  <c r="K239" i="14"/>
  <c r="M239" i="14"/>
  <c r="O239" i="14"/>
  <c r="Q239" i="14"/>
  <c r="V239" i="14"/>
  <c r="G241" i="14"/>
  <c r="I241" i="14"/>
  <c r="K241" i="14"/>
  <c r="M241" i="14"/>
  <c r="O241" i="14"/>
  <c r="Q241" i="14"/>
  <c r="V241" i="14"/>
  <c r="G243" i="14"/>
  <c r="M243" i="14" s="1"/>
  <c r="I243" i="14"/>
  <c r="K243" i="14"/>
  <c r="O243" i="14"/>
  <c r="O236" i="14" s="1"/>
  <c r="Q243" i="14"/>
  <c r="V243" i="14"/>
  <c r="G245" i="14"/>
  <c r="M245" i="14" s="1"/>
  <c r="I245" i="14"/>
  <c r="K245" i="14"/>
  <c r="O245" i="14"/>
  <c r="Q245" i="14"/>
  <c r="V245" i="14"/>
  <c r="G248" i="14"/>
  <c r="I248" i="14"/>
  <c r="K248" i="14"/>
  <c r="M248" i="14"/>
  <c r="O248" i="14"/>
  <c r="Q248" i="14"/>
  <c r="V248" i="14"/>
  <c r="G249" i="14"/>
  <c r="I249" i="14"/>
  <c r="K249" i="14"/>
  <c r="M249" i="14"/>
  <c r="O249" i="14"/>
  <c r="Q249" i="14"/>
  <c r="V249" i="14"/>
  <c r="G251" i="14"/>
  <c r="M251" i="14" s="1"/>
  <c r="I251" i="14"/>
  <c r="K251" i="14"/>
  <c r="O251" i="14"/>
  <c r="Q251" i="14"/>
  <c r="V251" i="14"/>
  <c r="G252" i="14"/>
  <c r="M252" i="14" s="1"/>
  <c r="I252" i="14"/>
  <c r="K252" i="14"/>
  <c r="O252" i="14"/>
  <c r="Q252" i="14"/>
  <c r="V252" i="14"/>
  <c r="G253" i="14"/>
  <c r="I253" i="14"/>
  <c r="K253" i="14"/>
  <c r="M253" i="14"/>
  <c r="O253" i="14"/>
  <c r="Q253" i="14"/>
  <c r="V253" i="14"/>
  <c r="G254" i="14"/>
  <c r="I254" i="14"/>
  <c r="K254" i="14"/>
  <c r="M254" i="14"/>
  <c r="O254" i="14"/>
  <c r="Q254" i="14"/>
  <c r="V254" i="14"/>
  <c r="G255" i="14"/>
  <c r="M255" i="14" s="1"/>
  <c r="I255" i="14"/>
  <c r="K255" i="14"/>
  <c r="O255" i="14"/>
  <c r="Q255" i="14"/>
  <c r="V255" i="14"/>
  <c r="G257" i="14"/>
  <c r="M257" i="14" s="1"/>
  <c r="I257" i="14"/>
  <c r="K257" i="14"/>
  <c r="O257" i="14"/>
  <c r="Q257" i="14"/>
  <c r="V257" i="14"/>
  <c r="G259" i="14"/>
  <c r="I259" i="14"/>
  <c r="K259" i="14"/>
  <c r="M259" i="14"/>
  <c r="O259" i="14"/>
  <c r="Q259" i="14"/>
  <c r="V259" i="14"/>
  <c r="G261" i="14"/>
  <c r="I261" i="14"/>
  <c r="K261" i="14"/>
  <c r="M261" i="14"/>
  <c r="O261" i="14"/>
  <c r="Q261" i="14"/>
  <c r="V261" i="14"/>
  <c r="G263" i="14"/>
  <c r="M263" i="14" s="1"/>
  <c r="I263" i="14"/>
  <c r="K263" i="14"/>
  <c r="O263" i="14"/>
  <c r="Q263" i="14"/>
  <c r="V263" i="14"/>
  <c r="G265" i="14"/>
  <c r="M265" i="14" s="1"/>
  <c r="I265" i="14"/>
  <c r="K265" i="14"/>
  <c r="O265" i="14"/>
  <c r="Q265" i="14"/>
  <c r="V265" i="14"/>
  <c r="G267" i="14"/>
  <c r="I267" i="14"/>
  <c r="K267" i="14"/>
  <c r="M267" i="14"/>
  <c r="O267" i="14"/>
  <c r="Q267" i="14"/>
  <c r="V267" i="14"/>
  <c r="G269" i="14"/>
  <c r="I269" i="14"/>
  <c r="K269" i="14"/>
  <c r="M269" i="14"/>
  <c r="O269" i="14"/>
  <c r="Q269" i="14"/>
  <c r="V269" i="14"/>
  <c r="G271" i="14"/>
  <c r="M271" i="14" s="1"/>
  <c r="I271" i="14"/>
  <c r="K271" i="14"/>
  <c r="O271" i="14"/>
  <c r="Q271" i="14"/>
  <c r="V271" i="14"/>
  <c r="G273" i="14"/>
  <c r="M273" i="14" s="1"/>
  <c r="I273" i="14"/>
  <c r="K273" i="14"/>
  <c r="O273" i="14"/>
  <c r="Q273" i="14"/>
  <c r="V273" i="14"/>
  <c r="G274" i="14"/>
  <c r="I274" i="14"/>
  <c r="K274" i="14"/>
  <c r="M274" i="14"/>
  <c r="O274" i="14"/>
  <c r="Q274" i="14"/>
  <c r="V274" i="14"/>
  <c r="G275" i="14"/>
  <c r="I275" i="14"/>
  <c r="K275" i="14"/>
  <c r="M275" i="14"/>
  <c r="O275" i="14"/>
  <c r="Q275" i="14"/>
  <c r="V275" i="14"/>
  <c r="G276" i="14"/>
  <c r="M276" i="14" s="1"/>
  <c r="I276" i="14"/>
  <c r="K276" i="14"/>
  <c r="O276" i="14"/>
  <c r="Q276" i="14"/>
  <c r="V276" i="14"/>
  <c r="G277" i="14"/>
  <c r="M277" i="14" s="1"/>
  <c r="I277" i="14"/>
  <c r="K277" i="14"/>
  <c r="O277" i="14"/>
  <c r="Q277" i="14"/>
  <c r="V277" i="14"/>
  <c r="G278" i="14"/>
  <c r="I278" i="14"/>
  <c r="K278" i="14"/>
  <c r="M278" i="14"/>
  <c r="O278" i="14"/>
  <c r="Q278" i="14"/>
  <c r="V278" i="14"/>
  <c r="G279" i="14"/>
  <c r="I279" i="14"/>
  <c r="K279" i="14"/>
  <c r="M279" i="14"/>
  <c r="O279" i="14"/>
  <c r="Q279" i="14"/>
  <c r="V279" i="14"/>
  <c r="G280" i="14"/>
  <c r="M280" i="14" s="1"/>
  <c r="I280" i="14"/>
  <c r="K280" i="14"/>
  <c r="O280" i="14"/>
  <c r="Q280" i="14"/>
  <c r="V280" i="14"/>
  <c r="G281" i="14"/>
  <c r="M281" i="14" s="1"/>
  <c r="I281" i="14"/>
  <c r="K281" i="14"/>
  <c r="O281" i="14"/>
  <c r="Q281" i="14"/>
  <c r="V281" i="14"/>
  <c r="G282" i="14"/>
  <c r="I282" i="14"/>
  <c r="K282" i="14"/>
  <c r="M282" i="14"/>
  <c r="O282" i="14"/>
  <c r="Q282" i="14"/>
  <c r="V282" i="14"/>
  <c r="G286" i="14"/>
  <c r="I286" i="14"/>
  <c r="K286" i="14"/>
  <c r="M286" i="14"/>
  <c r="O286" i="14"/>
  <c r="Q286" i="14"/>
  <c r="V286" i="14"/>
  <c r="G288" i="14"/>
  <c r="M288" i="14" s="1"/>
  <c r="I288" i="14"/>
  <c r="K288" i="14"/>
  <c r="O288" i="14"/>
  <c r="Q288" i="14"/>
  <c r="V288" i="14"/>
  <c r="G289" i="14"/>
  <c r="M289" i="14" s="1"/>
  <c r="I289" i="14"/>
  <c r="K289" i="14"/>
  <c r="O289" i="14"/>
  <c r="Q289" i="14"/>
  <c r="V289" i="14"/>
  <c r="G290" i="14"/>
  <c r="I290" i="14"/>
  <c r="K290" i="14"/>
  <c r="M290" i="14"/>
  <c r="O290" i="14"/>
  <c r="Q290" i="14"/>
  <c r="V290" i="14"/>
  <c r="G292" i="14"/>
  <c r="I292" i="14"/>
  <c r="K292" i="14"/>
  <c r="M292" i="14"/>
  <c r="O292" i="14"/>
  <c r="Q292" i="14"/>
  <c r="V292" i="14"/>
  <c r="G294" i="14"/>
  <c r="M294" i="14" s="1"/>
  <c r="I294" i="14"/>
  <c r="K294" i="14"/>
  <c r="O294" i="14"/>
  <c r="Q294" i="14"/>
  <c r="V294" i="14"/>
  <c r="G296" i="14"/>
  <c r="M296" i="14" s="1"/>
  <c r="I296" i="14"/>
  <c r="K296" i="14"/>
  <c r="O296" i="14"/>
  <c r="Q296" i="14"/>
  <c r="V296" i="14"/>
  <c r="G298" i="14"/>
  <c r="I298" i="14"/>
  <c r="K298" i="14"/>
  <c r="M298" i="14"/>
  <c r="O298" i="14"/>
  <c r="Q298" i="14"/>
  <c r="V298" i="14"/>
  <c r="G300" i="14"/>
  <c r="I300" i="14"/>
  <c r="K300" i="14"/>
  <c r="M300" i="14"/>
  <c r="O300" i="14"/>
  <c r="Q300" i="14"/>
  <c r="V300" i="14"/>
  <c r="G302" i="14"/>
  <c r="M302" i="14" s="1"/>
  <c r="I302" i="14"/>
  <c r="K302" i="14"/>
  <c r="O302" i="14"/>
  <c r="Q302" i="14"/>
  <c r="V302" i="14"/>
  <c r="G303" i="14"/>
  <c r="M303" i="14" s="1"/>
  <c r="I303" i="14"/>
  <c r="K303" i="14"/>
  <c r="O303" i="14"/>
  <c r="Q303" i="14"/>
  <c r="V303" i="14"/>
  <c r="G304" i="14"/>
  <c r="I304" i="14"/>
  <c r="K304" i="14"/>
  <c r="M304" i="14"/>
  <c r="O304" i="14"/>
  <c r="Q304" i="14"/>
  <c r="V304" i="14"/>
  <c r="G305" i="14"/>
  <c r="I305" i="14"/>
  <c r="K305" i="14"/>
  <c r="M305" i="14"/>
  <c r="O305" i="14"/>
  <c r="Q305" i="14"/>
  <c r="V305" i="14"/>
  <c r="G306" i="14"/>
  <c r="M306" i="14" s="1"/>
  <c r="I306" i="14"/>
  <c r="K306" i="14"/>
  <c r="O306" i="14"/>
  <c r="Q306" i="14"/>
  <c r="V306" i="14"/>
  <c r="G308" i="14"/>
  <c r="M308" i="14" s="1"/>
  <c r="I308" i="14"/>
  <c r="K308" i="14"/>
  <c r="O308" i="14"/>
  <c r="Q308" i="14"/>
  <c r="V308" i="14"/>
  <c r="G309" i="14"/>
  <c r="I309" i="14"/>
  <c r="K309" i="14"/>
  <c r="M309" i="14"/>
  <c r="O309" i="14"/>
  <c r="Q309" i="14"/>
  <c r="V309" i="14"/>
  <c r="G310" i="14"/>
  <c r="I310" i="14"/>
  <c r="K310" i="14"/>
  <c r="M310" i="14"/>
  <c r="O310" i="14"/>
  <c r="Q310" i="14"/>
  <c r="V310" i="14"/>
  <c r="G312" i="14"/>
  <c r="M312" i="14" s="1"/>
  <c r="I312" i="14"/>
  <c r="K312" i="14"/>
  <c r="O312" i="14"/>
  <c r="Q312" i="14"/>
  <c r="V312" i="14"/>
  <c r="G314" i="14"/>
  <c r="M314" i="14" s="1"/>
  <c r="I314" i="14"/>
  <c r="K314" i="14"/>
  <c r="O314" i="14"/>
  <c r="Q314" i="14"/>
  <c r="V314" i="14"/>
  <c r="G316" i="14"/>
  <c r="I316" i="14"/>
  <c r="K316" i="14"/>
  <c r="M316" i="14"/>
  <c r="O316" i="14"/>
  <c r="Q316" i="14"/>
  <c r="V316" i="14"/>
  <c r="G318" i="14"/>
  <c r="I318" i="14"/>
  <c r="K318" i="14"/>
  <c r="M318" i="14"/>
  <c r="O318" i="14"/>
  <c r="Q318" i="14"/>
  <c r="V318" i="14"/>
  <c r="G320" i="14"/>
  <c r="M320" i="14" s="1"/>
  <c r="I320" i="14"/>
  <c r="K320" i="14"/>
  <c r="O320" i="14"/>
  <c r="Q320" i="14"/>
  <c r="V320" i="14"/>
  <c r="G322" i="14"/>
  <c r="M322" i="14" s="1"/>
  <c r="I322" i="14"/>
  <c r="K322" i="14"/>
  <c r="O322" i="14"/>
  <c r="Q322" i="14"/>
  <c r="V322" i="14"/>
  <c r="G324" i="14"/>
  <c r="I324" i="14"/>
  <c r="K324" i="14"/>
  <c r="M324" i="14"/>
  <c r="O324" i="14"/>
  <c r="Q324" i="14"/>
  <c r="V324" i="14"/>
  <c r="G326" i="14"/>
  <c r="I326" i="14"/>
  <c r="K326" i="14"/>
  <c r="M326" i="14"/>
  <c r="O326" i="14"/>
  <c r="Q326" i="14"/>
  <c r="V326" i="14"/>
  <c r="G328" i="14"/>
  <c r="M328" i="14" s="1"/>
  <c r="I328" i="14"/>
  <c r="K328" i="14"/>
  <c r="O328" i="14"/>
  <c r="Q328" i="14"/>
  <c r="V328" i="14"/>
  <c r="G330" i="14"/>
  <c r="M330" i="14" s="1"/>
  <c r="I330" i="14"/>
  <c r="K330" i="14"/>
  <c r="O330" i="14"/>
  <c r="Q330" i="14"/>
  <c r="V330" i="14"/>
  <c r="G332" i="14"/>
  <c r="I332" i="14"/>
  <c r="K332" i="14"/>
  <c r="M332" i="14"/>
  <c r="O332" i="14"/>
  <c r="Q332" i="14"/>
  <c r="V332" i="14"/>
  <c r="G333" i="14"/>
  <c r="I333" i="14"/>
  <c r="K333" i="14"/>
  <c r="M333" i="14"/>
  <c r="O333" i="14"/>
  <c r="Q333" i="14"/>
  <c r="V333" i="14"/>
  <c r="G334" i="14"/>
  <c r="M334" i="14" s="1"/>
  <c r="I334" i="14"/>
  <c r="K334" i="14"/>
  <c r="O334" i="14"/>
  <c r="Q334" i="14"/>
  <c r="V334" i="14"/>
  <c r="G335" i="14"/>
  <c r="M335" i="14" s="1"/>
  <c r="I335" i="14"/>
  <c r="K335" i="14"/>
  <c r="O335" i="14"/>
  <c r="Q335" i="14"/>
  <c r="V335" i="14"/>
  <c r="G336" i="14"/>
  <c r="I336" i="14"/>
  <c r="K336" i="14"/>
  <c r="M336" i="14"/>
  <c r="O336" i="14"/>
  <c r="Q336" i="14"/>
  <c r="V336" i="14"/>
  <c r="G338" i="14"/>
  <c r="G337" i="14" s="1"/>
  <c r="I338" i="14"/>
  <c r="I337" i="14" s="1"/>
  <c r="K338" i="14"/>
  <c r="O338" i="14"/>
  <c r="O337" i="14" s="1"/>
  <c r="Q338" i="14"/>
  <c r="Q337" i="14" s="1"/>
  <c r="V338" i="14"/>
  <c r="G341" i="14"/>
  <c r="M341" i="14" s="1"/>
  <c r="I341" i="14"/>
  <c r="K341" i="14"/>
  <c r="K337" i="14" s="1"/>
  <c r="O341" i="14"/>
  <c r="Q341" i="14"/>
  <c r="V341" i="14"/>
  <c r="V337" i="14" s="1"/>
  <c r="G344" i="14"/>
  <c r="I344" i="14"/>
  <c r="K344" i="14"/>
  <c r="M344" i="14"/>
  <c r="O344" i="14"/>
  <c r="Q344" i="14"/>
  <c r="V344" i="14"/>
  <c r="G347" i="14"/>
  <c r="I347" i="14"/>
  <c r="K347" i="14"/>
  <c r="M347" i="14"/>
  <c r="O347" i="14"/>
  <c r="Q347" i="14"/>
  <c r="V347" i="14"/>
  <c r="G349" i="14"/>
  <c r="M349" i="14" s="1"/>
  <c r="I349" i="14"/>
  <c r="K349" i="14"/>
  <c r="O349" i="14"/>
  <c r="Q349" i="14"/>
  <c r="V349" i="14"/>
  <c r="G352" i="14"/>
  <c r="I352" i="14"/>
  <c r="K352" i="14"/>
  <c r="K351" i="14" s="1"/>
  <c r="M352" i="14"/>
  <c r="O352" i="14"/>
  <c r="Q352" i="14"/>
  <c r="V352" i="14"/>
  <c r="V351" i="14" s="1"/>
  <c r="G353" i="14"/>
  <c r="I353" i="14"/>
  <c r="K353" i="14"/>
  <c r="M353" i="14"/>
  <c r="O353" i="14"/>
  <c r="Q353" i="14"/>
  <c r="V353" i="14"/>
  <c r="G356" i="14"/>
  <c r="G351" i="14" s="1"/>
  <c r="I356" i="14"/>
  <c r="K356" i="14"/>
  <c r="O356" i="14"/>
  <c r="O351" i="14" s="1"/>
  <c r="Q356" i="14"/>
  <c r="V356" i="14"/>
  <c r="G359" i="14"/>
  <c r="M359" i="14" s="1"/>
  <c r="I359" i="14"/>
  <c r="I351" i="14" s="1"/>
  <c r="K359" i="14"/>
  <c r="O359" i="14"/>
  <c r="Q359" i="14"/>
  <c r="Q351" i="14" s="1"/>
  <c r="V359" i="14"/>
  <c r="G363" i="14"/>
  <c r="K363" i="14"/>
  <c r="O363" i="14"/>
  <c r="V363" i="14"/>
  <c r="G364" i="14"/>
  <c r="I364" i="14"/>
  <c r="I363" i="14" s="1"/>
  <c r="K364" i="14"/>
  <c r="M364" i="14"/>
  <c r="M363" i="14" s="1"/>
  <c r="O364" i="14"/>
  <c r="Q364" i="14"/>
  <c r="Q363" i="14" s="1"/>
  <c r="V364" i="14"/>
  <c r="G368" i="14"/>
  <c r="I368" i="14"/>
  <c r="I367" i="14" s="1"/>
  <c r="K368" i="14"/>
  <c r="M368" i="14"/>
  <c r="O368" i="14"/>
  <c r="Q368" i="14"/>
  <c r="Q367" i="14" s="1"/>
  <c r="V368" i="14"/>
  <c r="G370" i="14"/>
  <c r="M370" i="14" s="1"/>
  <c r="I370" i="14"/>
  <c r="K370" i="14"/>
  <c r="K367" i="14" s="1"/>
  <c r="O370" i="14"/>
  <c r="O367" i="14" s="1"/>
  <c r="Q370" i="14"/>
  <c r="V370" i="14"/>
  <c r="V367" i="14" s="1"/>
  <c r="G371" i="14"/>
  <c r="I371" i="14"/>
  <c r="K371" i="14"/>
  <c r="M371" i="14"/>
  <c r="O371" i="14"/>
  <c r="Q371" i="14"/>
  <c r="V371" i="14"/>
  <c r="G372" i="14"/>
  <c r="M372" i="14" s="1"/>
  <c r="I372" i="14"/>
  <c r="K372" i="14"/>
  <c r="O372" i="14"/>
  <c r="Q372" i="14"/>
  <c r="V372" i="14"/>
  <c r="G373" i="14"/>
  <c r="I373" i="14"/>
  <c r="K373" i="14"/>
  <c r="M373" i="14"/>
  <c r="O373" i="14"/>
  <c r="Q373" i="14"/>
  <c r="V373" i="14"/>
  <c r="G374" i="14"/>
  <c r="M374" i="14" s="1"/>
  <c r="I374" i="14"/>
  <c r="K374" i="14"/>
  <c r="O374" i="14"/>
  <c r="Q374" i="14"/>
  <c r="V374" i="14"/>
  <c r="G375" i="14"/>
  <c r="I375" i="14"/>
  <c r="K375" i="14"/>
  <c r="M375" i="14"/>
  <c r="O375" i="14"/>
  <c r="Q375" i="14"/>
  <c r="V375" i="14"/>
  <c r="G377" i="14"/>
  <c r="M377" i="14" s="1"/>
  <c r="I377" i="14"/>
  <c r="K377" i="14"/>
  <c r="O377" i="14"/>
  <c r="Q377" i="14"/>
  <c r="V377" i="14"/>
  <c r="G378" i="14"/>
  <c r="I378" i="14"/>
  <c r="K378" i="14"/>
  <c r="M378" i="14"/>
  <c r="O378" i="14"/>
  <c r="Q378" i="14"/>
  <c r="V378" i="14"/>
  <c r="G381" i="14"/>
  <c r="I381" i="14"/>
  <c r="I380" i="14" s="1"/>
  <c r="K381" i="14"/>
  <c r="M381" i="14"/>
  <c r="O381" i="14"/>
  <c r="Q381" i="14"/>
  <c r="Q380" i="14" s="1"/>
  <c r="V381" i="14"/>
  <c r="G382" i="14"/>
  <c r="M382" i="14" s="1"/>
  <c r="I382" i="14"/>
  <c r="K382" i="14"/>
  <c r="K380" i="14" s="1"/>
  <c r="O382" i="14"/>
  <c r="Q382" i="14"/>
  <c r="V382" i="14"/>
  <c r="V380" i="14" s="1"/>
  <c r="G383" i="14"/>
  <c r="I383" i="14"/>
  <c r="K383" i="14"/>
  <c r="M383" i="14"/>
  <c r="O383" i="14"/>
  <c r="Q383" i="14"/>
  <c r="V383" i="14"/>
  <c r="G384" i="14"/>
  <c r="M384" i="14" s="1"/>
  <c r="I384" i="14"/>
  <c r="K384" i="14"/>
  <c r="O384" i="14"/>
  <c r="O380" i="14" s="1"/>
  <c r="Q384" i="14"/>
  <c r="V384" i="14"/>
  <c r="G385" i="14"/>
  <c r="I385" i="14"/>
  <c r="K385" i="14"/>
  <c r="M385" i="14"/>
  <c r="O385" i="14"/>
  <c r="Q385" i="14"/>
  <c r="V385" i="14"/>
  <c r="G386" i="14"/>
  <c r="M386" i="14" s="1"/>
  <c r="I386" i="14"/>
  <c r="K386" i="14"/>
  <c r="O386" i="14"/>
  <c r="Q386" i="14"/>
  <c r="V386" i="14"/>
  <c r="G387" i="14"/>
  <c r="I387" i="14"/>
  <c r="K387" i="14"/>
  <c r="M387" i="14"/>
  <c r="O387" i="14"/>
  <c r="Q387" i="14"/>
  <c r="V387" i="14"/>
  <c r="G388" i="14"/>
  <c r="M388" i="14" s="1"/>
  <c r="I388" i="14"/>
  <c r="K388" i="14"/>
  <c r="O388" i="14"/>
  <c r="Q388" i="14"/>
  <c r="V388" i="14"/>
  <c r="G389" i="14"/>
  <c r="I389" i="14"/>
  <c r="K389" i="14"/>
  <c r="M389" i="14"/>
  <c r="O389" i="14"/>
  <c r="Q389" i="14"/>
  <c r="V389" i="14"/>
  <c r="G390" i="14"/>
  <c r="M390" i="14" s="1"/>
  <c r="I390" i="14"/>
  <c r="K390" i="14"/>
  <c r="O390" i="14"/>
  <c r="Q390" i="14"/>
  <c r="V390" i="14"/>
  <c r="G391" i="14"/>
  <c r="I391" i="14"/>
  <c r="K391" i="14"/>
  <c r="M391" i="14"/>
  <c r="O391" i="14"/>
  <c r="Q391" i="14"/>
  <c r="V391" i="14"/>
  <c r="G392" i="14"/>
  <c r="M392" i="14" s="1"/>
  <c r="I392" i="14"/>
  <c r="K392" i="14"/>
  <c r="O392" i="14"/>
  <c r="Q392" i="14"/>
  <c r="V392" i="14"/>
  <c r="G393" i="14"/>
  <c r="I393" i="14"/>
  <c r="K393" i="14"/>
  <c r="M393" i="14"/>
  <c r="O393" i="14"/>
  <c r="Q393" i="14"/>
  <c r="V393" i="14"/>
  <c r="G394" i="14"/>
  <c r="M394" i="14" s="1"/>
  <c r="I394" i="14"/>
  <c r="K394" i="14"/>
  <c r="O394" i="14"/>
  <c r="Q394" i="14"/>
  <c r="V394" i="14"/>
  <c r="G395" i="14"/>
  <c r="I395" i="14"/>
  <c r="K395" i="14"/>
  <c r="M395" i="14"/>
  <c r="O395" i="14"/>
  <c r="Q395" i="14"/>
  <c r="V395" i="14"/>
  <c r="G396" i="14"/>
  <c r="M396" i="14" s="1"/>
  <c r="I396" i="14"/>
  <c r="K396" i="14"/>
  <c r="O396" i="14"/>
  <c r="Q396" i="14"/>
  <c r="V396" i="14"/>
  <c r="G397" i="14"/>
  <c r="I397" i="14"/>
  <c r="K397" i="14"/>
  <c r="M397" i="14"/>
  <c r="O397" i="14"/>
  <c r="Q397" i="14"/>
  <c r="V397" i="14"/>
  <c r="K398" i="14"/>
  <c r="V398" i="14"/>
  <c r="G399" i="14"/>
  <c r="I399" i="14"/>
  <c r="I398" i="14" s="1"/>
  <c r="K399" i="14"/>
  <c r="M399" i="14"/>
  <c r="O399" i="14"/>
  <c r="Q399" i="14"/>
  <c r="Q398" i="14" s="1"/>
  <c r="V399" i="14"/>
  <c r="G400" i="14"/>
  <c r="M400" i="14" s="1"/>
  <c r="I400" i="14"/>
  <c r="K400" i="14"/>
  <c r="O400" i="14"/>
  <c r="O398" i="14" s="1"/>
  <c r="Q400" i="14"/>
  <c r="V400" i="14"/>
  <c r="G401" i="14"/>
  <c r="I401" i="14"/>
  <c r="K401" i="14"/>
  <c r="M401" i="14"/>
  <c r="O401" i="14"/>
  <c r="Q401" i="14"/>
  <c r="V401" i="14"/>
  <c r="G403" i="14"/>
  <c r="I403" i="14"/>
  <c r="I402" i="14" s="1"/>
  <c r="K403" i="14"/>
  <c r="M403" i="14"/>
  <c r="O403" i="14"/>
  <c r="Q403" i="14"/>
  <c r="Q402" i="14" s="1"/>
  <c r="V403" i="14"/>
  <c r="G404" i="14"/>
  <c r="M404" i="14" s="1"/>
  <c r="I404" i="14"/>
  <c r="K404" i="14"/>
  <c r="K402" i="14" s="1"/>
  <c r="O404" i="14"/>
  <c r="O402" i="14" s="1"/>
  <c r="Q404" i="14"/>
  <c r="V404" i="14"/>
  <c r="V402" i="14" s="1"/>
  <c r="G406" i="14"/>
  <c r="I406" i="14"/>
  <c r="K406" i="14"/>
  <c r="M406" i="14"/>
  <c r="O406" i="14"/>
  <c r="Q406" i="14"/>
  <c r="V406" i="14"/>
  <c r="G408" i="14"/>
  <c r="M408" i="14" s="1"/>
  <c r="I408" i="14"/>
  <c r="K408" i="14"/>
  <c r="O408" i="14"/>
  <c r="Q408" i="14"/>
  <c r="V408" i="14"/>
  <c r="G409" i="14"/>
  <c r="I409" i="14"/>
  <c r="K409" i="14"/>
  <c r="M409" i="14"/>
  <c r="O409" i="14"/>
  <c r="Q409" i="14"/>
  <c r="V409" i="14"/>
  <c r="G410" i="14"/>
  <c r="M410" i="14" s="1"/>
  <c r="I410" i="14"/>
  <c r="K410" i="14"/>
  <c r="O410" i="14"/>
  <c r="Q410" i="14"/>
  <c r="V410" i="14"/>
  <c r="AE413" i="14"/>
  <c r="AF413" i="14"/>
  <c r="G459" i="13"/>
  <c r="BA427" i="13"/>
  <c r="BA423" i="13"/>
  <c r="BA420" i="13"/>
  <c r="BA417" i="13"/>
  <c r="BA403" i="13"/>
  <c r="BA323" i="13"/>
  <c r="BA322" i="13"/>
  <c r="BA300" i="13"/>
  <c r="BA298" i="13"/>
  <c r="BA296" i="13"/>
  <c r="BA294" i="13"/>
  <c r="BA292" i="13"/>
  <c r="BA270" i="13"/>
  <c r="BA268" i="13"/>
  <c r="BA258" i="13"/>
  <c r="BA252" i="13"/>
  <c r="BA247" i="13"/>
  <c r="BA244" i="13"/>
  <c r="BA185" i="13"/>
  <c r="BA176" i="13"/>
  <c r="BA165" i="13"/>
  <c r="BA137" i="13"/>
  <c r="BA134" i="13"/>
  <c r="BA105" i="13"/>
  <c r="BA102" i="13"/>
  <c r="BA98" i="13"/>
  <c r="BA94" i="13"/>
  <c r="BA76" i="13"/>
  <c r="BA64" i="13"/>
  <c r="BA56" i="13"/>
  <c r="BA53" i="13"/>
  <c r="BA50" i="13"/>
  <c r="BA47" i="13"/>
  <c r="BA43" i="13"/>
  <c r="BA41" i="13"/>
  <c r="BA39" i="13"/>
  <c r="BA36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13" i="13"/>
  <c r="I13" i="13"/>
  <c r="K13" i="13"/>
  <c r="M13" i="13"/>
  <c r="O13" i="13"/>
  <c r="Q13" i="13"/>
  <c r="V13" i="13"/>
  <c r="G18" i="13"/>
  <c r="I18" i="13"/>
  <c r="K18" i="13"/>
  <c r="M18" i="13"/>
  <c r="O18" i="13"/>
  <c r="Q18" i="13"/>
  <c r="V18" i="13"/>
  <c r="G21" i="13"/>
  <c r="M21" i="13" s="1"/>
  <c r="I21" i="13"/>
  <c r="K21" i="13"/>
  <c r="O21" i="13"/>
  <c r="O8" i="13" s="1"/>
  <c r="Q21" i="13"/>
  <c r="V21" i="13"/>
  <c r="G24" i="13"/>
  <c r="M24" i="13" s="1"/>
  <c r="I24" i="13"/>
  <c r="K24" i="13"/>
  <c r="O24" i="13"/>
  <c r="Q24" i="13"/>
  <c r="V24" i="13"/>
  <c r="G31" i="13"/>
  <c r="I31" i="13"/>
  <c r="K31" i="13"/>
  <c r="M31" i="13"/>
  <c r="O31" i="13"/>
  <c r="Q31" i="13"/>
  <c r="V31" i="13"/>
  <c r="G33" i="13"/>
  <c r="I33" i="13"/>
  <c r="K33" i="13"/>
  <c r="M33" i="13"/>
  <c r="O33" i="13"/>
  <c r="Q33" i="13"/>
  <c r="V33" i="13"/>
  <c r="G35" i="13"/>
  <c r="M35" i="13" s="1"/>
  <c r="I35" i="13"/>
  <c r="K35" i="13"/>
  <c r="O35" i="13"/>
  <c r="Q35" i="13"/>
  <c r="V35" i="13"/>
  <c r="G38" i="13"/>
  <c r="M38" i="13" s="1"/>
  <c r="I38" i="13"/>
  <c r="K38" i="13"/>
  <c r="O38" i="13"/>
  <c r="Q38" i="13"/>
  <c r="V38" i="13"/>
  <c r="G40" i="13"/>
  <c r="I40" i="13"/>
  <c r="K40" i="13"/>
  <c r="M40" i="13"/>
  <c r="O40" i="13"/>
  <c r="Q40" i="13"/>
  <c r="V40" i="13"/>
  <c r="G42" i="13"/>
  <c r="I42" i="13"/>
  <c r="K42" i="13"/>
  <c r="M42" i="13"/>
  <c r="O42" i="13"/>
  <c r="Q42" i="13"/>
  <c r="V42" i="13"/>
  <c r="G46" i="13"/>
  <c r="M46" i="13" s="1"/>
  <c r="I46" i="13"/>
  <c r="K46" i="13"/>
  <c r="O46" i="13"/>
  <c r="Q46" i="13"/>
  <c r="V46" i="13"/>
  <c r="G49" i="13"/>
  <c r="M49" i="13" s="1"/>
  <c r="I49" i="13"/>
  <c r="K49" i="13"/>
  <c r="O49" i="13"/>
  <c r="Q49" i="13"/>
  <c r="V49" i="13"/>
  <c r="G52" i="13"/>
  <c r="I52" i="13"/>
  <c r="K52" i="13"/>
  <c r="M52" i="13"/>
  <c r="O52" i="13"/>
  <c r="Q52" i="13"/>
  <c r="V52" i="13"/>
  <c r="G55" i="13"/>
  <c r="I55" i="13"/>
  <c r="K55" i="13"/>
  <c r="M55" i="13"/>
  <c r="O55" i="13"/>
  <c r="Q55" i="13"/>
  <c r="V55" i="13"/>
  <c r="G58" i="13"/>
  <c r="M58" i="13" s="1"/>
  <c r="I58" i="13"/>
  <c r="K58" i="13"/>
  <c r="O58" i="13"/>
  <c r="Q58" i="13"/>
  <c r="V58" i="13"/>
  <c r="G63" i="13"/>
  <c r="M63" i="13" s="1"/>
  <c r="I63" i="13"/>
  <c r="K63" i="13"/>
  <c r="O63" i="13"/>
  <c r="Q63" i="13"/>
  <c r="V63" i="13"/>
  <c r="G75" i="13"/>
  <c r="I75" i="13"/>
  <c r="K75" i="13"/>
  <c r="M75" i="13"/>
  <c r="O75" i="13"/>
  <c r="Q75" i="13"/>
  <c r="V75" i="13"/>
  <c r="G93" i="13"/>
  <c r="I93" i="13"/>
  <c r="K93" i="13"/>
  <c r="M93" i="13"/>
  <c r="O93" i="13"/>
  <c r="Q93" i="13"/>
  <c r="V93" i="13"/>
  <c r="G97" i="13"/>
  <c r="M97" i="13" s="1"/>
  <c r="I97" i="13"/>
  <c r="K97" i="13"/>
  <c r="O97" i="13"/>
  <c r="Q97" i="13"/>
  <c r="V97" i="13"/>
  <c r="G101" i="13"/>
  <c r="M101" i="13" s="1"/>
  <c r="I101" i="13"/>
  <c r="K101" i="13"/>
  <c r="O101" i="13"/>
  <c r="Q101" i="13"/>
  <c r="V101" i="13"/>
  <c r="G104" i="13"/>
  <c r="I104" i="13"/>
  <c r="K104" i="13"/>
  <c r="M104" i="13"/>
  <c r="O104" i="13"/>
  <c r="Q104" i="13"/>
  <c r="V104" i="13"/>
  <c r="G107" i="13"/>
  <c r="I107" i="13"/>
  <c r="K107" i="13"/>
  <c r="M107" i="13"/>
  <c r="O107" i="13"/>
  <c r="Q107" i="13"/>
  <c r="V107" i="13"/>
  <c r="G122" i="13"/>
  <c r="M122" i="13" s="1"/>
  <c r="I122" i="13"/>
  <c r="K122" i="13"/>
  <c r="O122" i="13"/>
  <c r="Q122" i="13"/>
  <c r="V122" i="13"/>
  <c r="G129" i="13"/>
  <c r="M129" i="13" s="1"/>
  <c r="I129" i="13"/>
  <c r="K129" i="13"/>
  <c r="O129" i="13"/>
  <c r="Q129" i="13"/>
  <c r="V129" i="13"/>
  <c r="G131" i="13"/>
  <c r="I131" i="13"/>
  <c r="K131" i="13"/>
  <c r="M131" i="13"/>
  <c r="O131" i="13"/>
  <c r="Q131" i="13"/>
  <c r="V131" i="13"/>
  <c r="G133" i="13"/>
  <c r="I133" i="13"/>
  <c r="K133" i="13"/>
  <c r="M133" i="13"/>
  <c r="O133" i="13"/>
  <c r="Q133" i="13"/>
  <c r="V133" i="13"/>
  <c r="G136" i="13"/>
  <c r="M136" i="13" s="1"/>
  <c r="I136" i="13"/>
  <c r="K136" i="13"/>
  <c r="O136" i="13"/>
  <c r="Q136" i="13"/>
  <c r="V136" i="13"/>
  <c r="G140" i="13"/>
  <c r="M140" i="13" s="1"/>
  <c r="I140" i="13"/>
  <c r="K140" i="13"/>
  <c r="O140" i="13"/>
  <c r="Q140" i="13"/>
  <c r="V140" i="13"/>
  <c r="G143" i="13"/>
  <c r="I143" i="13"/>
  <c r="K143" i="13"/>
  <c r="M143" i="13"/>
  <c r="O143" i="13"/>
  <c r="Q143" i="13"/>
  <c r="V143" i="13"/>
  <c r="G149" i="13"/>
  <c r="I149" i="13"/>
  <c r="K149" i="13"/>
  <c r="M149" i="13"/>
  <c r="O149" i="13"/>
  <c r="Q149" i="13"/>
  <c r="V149" i="13"/>
  <c r="G155" i="13"/>
  <c r="M155" i="13" s="1"/>
  <c r="I155" i="13"/>
  <c r="K155" i="13"/>
  <c r="O155" i="13"/>
  <c r="Q155" i="13"/>
  <c r="V155" i="13"/>
  <c r="G158" i="13"/>
  <c r="M158" i="13" s="1"/>
  <c r="I158" i="13"/>
  <c r="K158" i="13"/>
  <c r="O158" i="13"/>
  <c r="Q158" i="13"/>
  <c r="V158" i="13"/>
  <c r="G162" i="13"/>
  <c r="I162" i="13"/>
  <c r="K162" i="13"/>
  <c r="M162" i="13"/>
  <c r="O162" i="13"/>
  <c r="Q162" i="13"/>
  <c r="V162" i="13"/>
  <c r="G164" i="13"/>
  <c r="I164" i="13"/>
  <c r="K164" i="13"/>
  <c r="M164" i="13"/>
  <c r="O164" i="13"/>
  <c r="Q164" i="13"/>
  <c r="V164" i="13"/>
  <c r="G168" i="13"/>
  <c r="M168" i="13" s="1"/>
  <c r="I168" i="13"/>
  <c r="K168" i="13"/>
  <c r="O168" i="13"/>
  <c r="Q168" i="13"/>
  <c r="V168" i="13"/>
  <c r="G175" i="13"/>
  <c r="M175" i="13" s="1"/>
  <c r="I175" i="13"/>
  <c r="K175" i="13"/>
  <c r="O175" i="13"/>
  <c r="Q175" i="13"/>
  <c r="V175" i="13"/>
  <c r="G180" i="13"/>
  <c r="I180" i="13"/>
  <c r="K180" i="13"/>
  <c r="M180" i="13"/>
  <c r="O180" i="13"/>
  <c r="Q180" i="13"/>
  <c r="V180" i="13"/>
  <c r="G182" i="13"/>
  <c r="I182" i="13"/>
  <c r="K182" i="13"/>
  <c r="M182" i="13"/>
  <c r="O182" i="13"/>
  <c r="Q182" i="13"/>
  <c r="V182" i="13"/>
  <c r="G184" i="13"/>
  <c r="M184" i="13" s="1"/>
  <c r="I184" i="13"/>
  <c r="K184" i="13"/>
  <c r="O184" i="13"/>
  <c r="Q184" i="13"/>
  <c r="V184" i="13"/>
  <c r="G186" i="13"/>
  <c r="M186" i="13" s="1"/>
  <c r="I186" i="13"/>
  <c r="K186" i="13"/>
  <c r="O186" i="13"/>
  <c r="Q186" i="13"/>
  <c r="V186" i="13"/>
  <c r="G190" i="13"/>
  <c r="I190" i="13"/>
  <c r="K190" i="13"/>
  <c r="M190" i="13"/>
  <c r="O190" i="13"/>
  <c r="Q190" i="13"/>
  <c r="V190" i="13"/>
  <c r="G193" i="13"/>
  <c r="I193" i="13"/>
  <c r="K193" i="13"/>
  <c r="M193" i="13"/>
  <c r="O193" i="13"/>
  <c r="Q193" i="13"/>
  <c r="V193" i="13"/>
  <c r="G194" i="13"/>
  <c r="M194" i="13" s="1"/>
  <c r="I194" i="13"/>
  <c r="K194" i="13"/>
  <c r="O194" i="13"/>
  <c r="Q194" i="13"/>
  <c r="V194" i="13"/>
  <c r="G195" i="13"/>
  <c r="M195" i="13" s="1"/>
  <c r="I195" i="13"/>
  <c r="K195" i="13"/>
  <c r="O195" i="13"/>
  <c r="Q195" i="13"/>
  <c r="V195" i="13"/>
  <c r="G197" i="13"/>
  <c r="I197" i="13"/>
  <c r="K197" i="13"/>
  <c r="M197" i="13"/>
  <c r="O197" i="13"/>
  <c r="Q197" i="13"/>
  <c r="V197" i="13"/>
  <c r="G200" i="13"/>
  <c r="M200" i="13" s="1"/>
  <c r="M199" i="13" s="1"/>
  <c r="I200" i="13"/>
  <c r="I199" i="13" s="1"/>
  <c r="K200" i="13"/>
  <c r="O200" i="13"/>
  <c r="O199" i="13" s="1"/>
  <c r="Q200" i="13"/>
  <c r="Q199" i="13" s="1"/>
  <c r="V200" i="13"/>
  <c r="G205" i="13"/>
  <c r="M205" i="13" s="1"/>
  <c r="I205" i="13"/>
  <c r="K205" i="13"/>
  <c r="O205" i="13"/>
  <c r="Q205" i="13"/>
  <c r="V205" i="13"/>
  <c r="G209" i="13"/>
  <c r="I209" i="13"/>
  <c r="K209" i="13"/>
  <c r="K199" i="13" s="1"/>
  <c r="M209" i="13"/>
  <c r="O209" i="13"/>
  <c r="Q209" i="13"/>
  <c r="V209" i="13"/>
  <c r="V199" i="13" s="1"/>
  <c r="G214" i="13"/>
  <c r="M214" i="13" s="1"/>
  <c r="I214" i="13"/>
  <c r="I213" i="13" s="1"/>
  <c r="K214" i="13"/>
  <c r="O214" i="13"/>
  <c r="O213" i="13" s="1"/>
  <c r="Q214" i="13"/>
  <c r="Q213" i="13" s="1"/>
  <c r="V214" i="13"/>
  <c r="G218" i="13"/>
  <c r="M218" i="13" s="1"/>
  <c r="I218" i="13"/>
  <c r="K218" i="13"/>
  <c r="K213" i="13" s="1"/>
  <c r="O218" i="13"/>
  <c r="Q218" i="13"/>
  <c r="V218" i="13"/>
  <c r="V213" i="13" s="1"/>
  <c r="G222" i="13"/>
  <c r="I222" i="13"/>
  <c r="K222" i="13"/>
  <c r="M222" i="13"/>
  <c r="O222" i="13"/>
  <c r="Q222" i="13"/>
  <c r="V222" i="13"/>
  <c r="G225" i="13"/>
  <c r="I225" i="13"/>
  <c r="K225" i="13"/>
  <c r="M225" i="13"/>
  <c r="O225" i="13"/>
  <c r="Q225" i="13"/>
  <c r="V225" i="13"/>
  <c r="G228" i="13"/>
  <c r="M228" i="13" s="1"/>
  <c r="I228" i="13"/>
  <c r="K228" i="13"/>
  <c r="O228" i="13"/>
  <c r="Q228" i="13"/>
  <c r="V228" i="13"/>
  <c r="G230" i="13"/>
  <c r="M230" i="13" s="1"/>
  <c r="I230" i="13"/>
  <c r="K230" i="13"/>
  <c r="O230" i="13"/>
  <c r="Q230" i="13"/>
  <c r="V230" i="13"/>
  <c r="G232" i="13"/>
  <c r="I232" i="13"/>
  <c r="K232" i="13"/>
  <c r="M232" i="13"/>
  <c r="O232" i="13"/>
  <c r="Q232" i="13"/>
  <c r="V232" i="13"/>
  <c r="G234" i="13"/>
  <c r="I234" i="13"/>
  <c r="K234" i="13"/>
  <c r="M234" i="13"/>
  <c r="O234" i="13"/>
  <c r="Q234" i="13"/>
  <c r="V234" i="13"/>
  <c r="G238" i="13"/>
  <c r="M238" i="13" s="1"/>
  <c r="I238" i="13"/>
  <c r="K238" i="13"/>
  <c r="O238" i="13"/>
  <c r="Q238" i="13"/>
  <c r="V238" i="13"/>
  <c r="G241" i="13"/>
  <c r="M241" i="13" s="1"/>
  <c r="I241" i="13"/>
  <c r="K241" i="13"/>
  <c r="O241" i="13"/>
  <c r="Q241" i="13"/>
  <c r="V241" i="13"/>
  <c r="G243" i="13"/>
  <c r="I243" i="13"/>
  <c r="K243" i="13"/>
  <c r="M243" i="13"/>
  <c r="O243" i="13"/>
  <c r="Q243" i="13"/>
  <c r="V243" i="13"/>
  <c r="G246" i="13"/>
  <c r="I246" i="13"/>
  <c r="K246" i="13"/>
  <c r="M246" i="13"/>
  <c r="O246" i="13"/>
  <c r="Q246" i="13"/>
  <c r="V246" i="13"/>
  <c r="G249" i="13"/>
  <c r="M249" i="13" s="1"/>
  <c r="I249" i="13"/>
  <c r="K249" i="13"/>
  <c r="O249" i="13"/>
  <c r="Q249" i="13"/>
  <c r="V249" i="13"/>
  <c r="G251" i="13"/>
  <c r="M251" i="13" s="1"/>
  <c r="I251" i="13"/>
  <c r="K251" i="13"/>
  <c r="O251" i="13"/>
  <c r="Q251" i="13"/>
  <c r="V251" i="13"/>
  <c r="G253" i="13"/>
  <c r="I253" i="13"/>
  <c r="K253" i="13"/>
  <c r="M253" i="13"/>
  <c r="O253" i="13"/>
  <c r="Q253" i="13"/>
  <c r="V253" i="13"/>
  <c r="G256" i="13"/>
  <c r="I256" i="13"/>
  <c r="K256" i="13"/>
  <c r="M256" i="13"/>
  <c r="O256" i="13"/>
  <c r="Q256" i="13"/>
  <c r="V256" i="13"/>
  <c r="G259" i="13"/>
  <c r="M259" i="13" s="1"/>
  <c r="I259" i="13"/>
  <c r="K259" i="13"/>
  <c r="O259" i="13"/>
  <c r="Q259" i="13"/>
  <c r="V259" i="13"/>
  <c r="G261" i="13"/>
  <c r="M261" i="13" s="1"/>
  <c r="I261" i="13"/>
  <c r="K261" i="13"/>
  <c r="O261" i="13"/>
  <c r="Q261" i="13"/>
  <c r="V261" i="13"/>
  <c r="G263" i="13"/>
  <c r="I263" i="13"/>
  <c r="K263" i="13"/>
  <c r="M263" i="13"/>
  <c r="O263" i="13"/>
  <c r="Q263" i="13"/>
  <c r="V263" i="13"/>
  <c r="G265" i="13"/>
  <c r="I265" i="13"/>
  <c r="K265" i="13"/>
  <c r="M265" i="13"/>
  <c r="O265" i="13"/>
  <c r="Q265" i="13"/>
  <c r="V265" i="13"/>
  <c r="G267" i="13"/>
  <c r="M267" i="13" s="1"/>
  <c r="I267" i="13"/>
  <c r="I266" i="13" s="1"/>
  <c r="K267" i="13"/>
  <c r="K266" i="13" s="1"/>
  <c r="O267" i="13"/>
  <c r="Q267" i="13"/>
  <c r="Q266" i="13" s="1"/>
  <c r="V267" i="13"/>
  <c r="V266" i="13" s="1"/>
  <c r="G269" i="13"/>
  <c r="I269" i="13"/>
  <c r="K269" i="13"/>
  <c r="M269" i="13"/>
  <c r="O269" i="13"/>
  <c r="Q269" i="13"/>
  <c r="V269" i="13"/>
  <c r="G271" i="13"/>
  <c r="I271" i="13"/>
  <c r="K271" i="13"/>
  <c r="M271" i="13"/>
  <c r="O271" i="13"/>
  <c r="Q271" i="13"/>
  <c r="V271" i="13"/>
  <c r="G273" i="13"/>
  <c r="M273" i="13" s="1"/>
  <c r="I273" i="13"/>
  <c r="K273" i="13"/>
  <c r="O273" i="13"/>
  <c r="O266" i="13" s="1"/>
  <c r="Q273" i="13"/>
  <c r="V273" i="13"/>
  <c r="G275" i="13"/>
  <c r="M275" i="13" s="1"/>
  <c r="I275" i="13"/>
  <c r="K275" i="13"/>
  <c r="O275" i="13"/>
  <c r="Q275" i="13"/>
  <c r="V275" i="13"/>
  <c r="G278" i="13"/>
  <c r="I278" i="13"/>
  <c r="K278" i="13"/>
  <c r="M278" i="13"/>
  <c r="O278" i="13"/>
  <c r="Q278" i="13"/>
  <c r="V278" i="13"/>
  <c r="G279" i="13"/>
  <c r="I279" i="13"/>
  <c r="K279" i="13"/>
  <c r="M279" i="13"/>
  <c r="O279" i="13"/>
  <c r="Q279" i="13"/>
  <c r="V279" i="13"/>
  <c r="G280" i="13"/>
  <c r="M280" i="13" s="1"/>
  <c r="I280" i="13"/>
  <c r="K280" i="13"/>
  <c r="O280" i="13"/>
  <c r="Q280" i="13"/>
  <c r="V280" i="13"/>
  <c r="G281" i="13"/>
  <c r="M281" i="13" s="1"/>
  <c r="I281" i="13"/>
  <c r="K281" i="13"/>
  <c r="O281" i="13"/>
  <c r="Q281" i="13"/>
  <c r="V281" i="13"/>
  <c r="G282" i="13"/>
  <c r="I282" i="13"/>
  <c r="K282" i="13"/>
  <c r="M282" i="13"/>
  <c r="O282" i="13"/>
  <c r="Q282" i="13"/>
  <c r="V282" i="13"/>
  <c r="G284" i="13"/>
  <c r="I284" i="13"/>
  <c r="K284" i="13"/>
  <c r="M284" i="13"/>
  <c r="O284" i="13"/>
  <c r="Q284" i="13"/>
  <c r="V284" i="13"/>
  <c r="G285" i="13"/>
  <c r="M285" i="13" s="1"/>
  <c r="I285" i="13"/>
  <c r="K285" i="13"/>
  <c r="O285" i="13"/>
  <c r="Q285" i="13"/>
  <c r="V285" i="13"/>
  <c r="G286" i="13"/>
  <c r="M286" i="13" s="1"/>
  <c r="I286" i="13"/>
  <c r="K286" i="13"/>
  <c r="O286" i="13"/>
  <c r="Q286" i="13"/>
  <c r="V286" i="13"/>
  <c r="G287" i="13"/>
  <c r="I287" i="13"/>
  <c r="K287" i="13"/>
  <c r="M287" i="13"/>
  <c r="O287" i="13"/>
  <c r="Q287" i="13"/>
  <c r="V287" i="13"/>
  <c r="G288" i="13"/>
  <c r="I288" i="13"/>
  <c r="K288" i="13"/>
  <c r="M288" i="13"/>
  <c r="O288" i="13"/>
  <c r="Q288" i="13"/>
  <c r="V288" i="13"/>
  <c r="G289" i="13"/>
  <c r="M289" i="13" s="1"/>
  <c r="I289" i="13"/>
  <c r="K289" i="13"/>
  <c r="O289" i="13"/>
  <c r="Q289" i="13"/>
  <c r="V289" i="13"/>
  <c r="G290" i="13"/>
  <c r="M290" i="13" s="1"/>
  <c r="I290" i="13"/>
  <c r="K290" i="13"/>
  <c r="O290" i="13"/>
  <c r="Q290" i="13"/>
  <c r="V290" i="13"/>
  <c r="G291" i="13"/>
  <c r="I291" i="13"/>
  <c r="K291" i="13"/>
  <c r="M291" i="13"/>
  <c r="O291" i="13"/>
  <c r="Q291" i="13"/>
  <c r="V291" i="13"/>
  <c r="G293" i="13"/>
  <c r="I293" i="13"/>
  <c r="K293" i="13"/>
  <c r="M293" i="13"/>
  <c r="O293" i="13"/>
  <c r="Q293" i="13"/>
  <c r="V293" i="13"/>
  <c r="G295" i="13"/>
  <c r="M295" i="13" s="1"/>
  <c r="I295" i="13"/>
  <c r="K295" i="13"/>
  <c r="O295" i="13"/>
  <c r="Q295" i="13"/>
  <c r="V295" i="13"/>
  <c r="G297" i="13"/>
  <c r="M297" i="13" s="1"/>
  <c r="I297" i="13"/>
  <c r="K297" i="13"/>
  <c r="O297" i="13"/>
  <c r="Q297" i="13"/>
  <c r="V297" i="13"/>
  <c r="G299" i="13"/>
  <c r="I299" i="13"/>
  <c r="K299" i="13"/>
  <c r="M299" i="13"/>
  <c r="O299" i="13"/>
  <c r="Q299" i="13"/>
  <c r="V299" i="13"/>
  <c r="G301" i="13"/>
  <c r="I301" i="13"/>
  <c r="K301" i="13"/>
  <c r="M301" i="13"/>
  <c r="O301" i="13"/>
  <c r="Q301" i="13"/>
  <c r="V301" i="13"/>
  <c r="G303" i="13"/>
  <c r="M303" i="13" s="1"/>
  <c r="I303" i="13"/>
  <c r="K303" i="13"/>
  <c r="O303" i="13"/>
  <c r="Q303" i="13"/>
  <c r="V303" i="13"/>
  <c r="G305" i="13"/>
  <c r="M305" i="13" s="1"/>
  <c r="I305" i="13"/>
  <c r="K305" i="13"/>
  <c r="O305" i="13"/>
  <c r="Q305" i="13"/>
  <c r="V305" i="13"/>
  <c r="G307" i="13"/>
  <c r="I307" i="13"/>
  <c r="K307" i="13"/>
  <c r="M307" i="13"/>
  <c r="O307" i="13"/>
  <c r="Q307" i="13"/>
  <c r="V307" i="13"/>
  <c r="G309" i="13"/>
  <c r="I309" i="13"/>
  <c r="K309" i="13"/>
  <c r="M309" i="13"/>
  <c r="O309" i="13"/>
  <c r="Q309" i="13"/>
  <c r="V309" i="13"/>
  <c r="G311" i="13"/>
  <c r="M311" i="13" s="1"/>
  <c r="I311" i="13"/>
  <c r="K311" i="13"/>
  <c r="O311" i="13"/>
  <c r="Q311" i="13"/>
  <c r="V311" i="13"/>
  <c r="G312" i="13"/>
  <c r="M312" i="13" s="1"/>
  <c r="I312" i="13"/>
  <c r="K312" i="13"/>
  <c r="O312" i="13"/>
  <c r="Q312" i="13"/>
  <c r="V312" i="13"/>
  <c r="G313" i="13"/>
  <c r="I313" i="13"/>
  <c r="K313" i="13"/>
  <c r="M313" i="13"/>
  <c r="O313" i="13"/>
  <c r="Q313" i="13"/>
  <c r="V313" i="13"/>
  <c r="G314" i="13"/>
  <c r="I314" i="13"/>
  <c r="K314" i="13"/>
  <c r="M314" i="13"/>
  <c r="O314" i="13"/>
  <c r="Q314" i="13"/>
  <c r="V314" i="13"/>
  <c r="G315" i="13"/>
  <c r="M315" i="13" s="1"/>
  <c r="I315" i="13"/>
  <c r="K315" i="13"/>
  <c r="O315" i="13"/>
  <c r="Q315" i="13"/>
  <c r="V315" i="13"/>
  <c r="G316" i="13"/>
  <c r="M316" i="13" s="1"/>
  <c r="I316" i="13"/>
  <c r="K316" i="13"/>
  <c r="O316" i="13"/>
  <c r="Q316" i="13"/>
  <c r="V316" i="13"/>
  <c r="G317" i="13"/>
  <c r="I317" i="13"/>
  <c r="K317" i="13"/>
  <c r="M317" i="13"/>
  <c r="O317" i="13"/>
  <c r="Q317" i="13"/>
  <c r="V317" i="13"/>
  <c r="G318" i="13"/>
  <c r="I318" i="13"/>
  <c r="K318" i="13"/>
  <c r="M318" i="13"/>
  <c r="O318" i="13"/>
  <c r="Q318" i="13"/>
  <c r="V318" i="13"/>
  <c r="G319" i="13"/>
  <c r="M319" i="13" s="1"/>
  <c r="I319" i="13"/>
  <c r="K319" i="13"/>
  <c r="O319" i="13"/>
  <c r="Q319" i="13"/>
  <c r="V319" i="13"/>
  <c r="G320" i="13"/>
  <c r="M320" i="13" s="1"/>
  <c r="I320" i="13"/>
  <c r="K320" i="13"/>
  <c r="O320" i="13"/>
  <c r="Q320" i="13"/>
  <c r="V320" i="13"/>
  <c r="G324" i="13"/>
  <c r="I324" i="13"/>
  <c r="K324" i="13"/>
  <c r="M324" i="13"/>
  <c r="O324" i="13"/>
  <c r="Q324" i="13"/>
  <c r="V324" i="13"/>
  <c r="G326" i="13"/>
  <c r="I326" i="13"/>
  <c r="K326" i="13"/>
  <c r="M326" i="13"/>
  <c r="O326" i="13"/>
  <c r="Q326" i="13"/>
  <c r="V326" i="13"/>
  <c r="G327" i="13"/>
  <c r="M327" i="13" s="1"/>
  <c r="I327" i="13"/>
  <c r="K327" i="13"/>
  <c r="O327" i="13"/>
  <c r="Q327" i="13"/>
  <c r="V327" i="13"/>
  <c r="G328" i="13"/>
  <c r="M328" i="13" s="1"/>
  <c r="I328" i="13"/>
  <c r="K328" i="13"/>
  <c r="O328" i="13"/>
  <c r="Q328" i="13"/>
  <c r="V328" i="13"/>
  <c r="G330" i="13"/>
  <c r="I330" i="13"/>
  <c r="K330" i="13"/>
  <c r="M330" i="13"/>
  <c r="O330" i="13"/>
  <c r="Q330" i="13"/>
  <c r="V330" i="13"/>
  <c r="G332" i="13"/>
  <c r="I332" i="13"/>
  <c r="K332" i="13"/>
  <c r="M332" i="13"/>
  <c r="O332" i="13"/>
  <c r="Q332" i="13"/>
  <c r="V332" i="13"/>
  <c r="G334" i="13"/>
  <c r="M334" i="13" s="1"/>
  <c r="I334" i="13"/>
  <c r="K334" i="13"/>
  <c r="O334" i="13"/>
  <c r="Q334" i="13"/>
  <c r="V334" i="13"/>
  <c r="G336" i="13"/>
  <c r="M336" i="13" s="1"/>
  <c r="I336" i="13"/>
  <c r="K336" i="13"/>
  <c r="O336" i="13"/>
  <c r="Q336" i="13"/>
  <c r="V336" i="13"/>
  <c r="G338" i="13"/>
  <c r="I338" i="13"/>
  <c r="K338" i="13"/>
  <c r="M338" i="13"/>
  <c r="O338" i="13"/>
  <c r="Q338" i="13"/>
  <c r="V338" i="13"/>
  <c r="G339" i="13"/>
  <c r="I339" i="13"/>
  <c r="K339" i="13"/>
  <c r="M339" i="13"/>
  <c r="O339" i="13"/>
  <c r="Q339" i="13"/>
  <c r="V339" i="13"/>
  <c r="G341" i="13"/>
  <c r="M341" i="13" s="1"/>
  <c r="I341" i="13"/>
  <c r="K341" i="13"/>
  <c r="O341" i="13"/>
  <c r="Q341" i="13"/>
  <c r="V341" i="13"/>
  <c r="G343" i="13"/>
  <c r="M343" i="13" s="1"/>
  <c r="I343" i="13"/>
  <c r="K343" i="13"/>
  <c r="O343" i="13"/>
  <c r="Q343" i="13"/>
  <c r="V343" i="13"/>
  <c r="G345" i="13"/>
  <c r="I345" i="13"/>
  <c r="K345" i="13"/>
  <c r="M345" i="13"/>
  <c r="O345" i="13"/>
  <c r="Q345" i="13"/>
  <c r="V345" i="13"/>
  <c r="G347" i="13"/>
  <c r="I347" i="13"/>
  <c r="K347" i="13"/>
  <c r="M347" i="13"/>
  <c r="O347" i="13"/>
  <c r="Q347" i="13"/>
  <c r="V347" i="13"/>
  <c r="G349" i="13"/>
  <c r="M349" i="13" s="1"/>
  <c r="I349" i="13"/>
  <c r="K349" i="13"/>
  <c r="O349" i="13"/>
  <c r="Q349" i="13"/>
  <c r="V349" i="13"/>
  <c r="G351" i="13"/>
  <c r="M351" i="13" s="1"/>
  <c r="I351" i="13"/>
  <c r="K351" i="13"/>
  <c r="O351" i="13"/>
  <c r="Q351" i="13"/>
  <c r="V351" i="13"/>
  <c r="G352" i="13"/>
  <c r="I352" i="13"/>
  <c r="K352" i="13"/>
  <c r="M352" i="13"/>
  <c r="O352" i="13"/>
  <c r="Q352" i="13"/>
  <c r="V352" i="13"/>
  <c r="G353" i="13"/>
  <c r="I353" i="13"/>
  <c r="K353" i="13"/>
  <c r="M353" i="13"/>
  <c r="O353" i="13"/>
  <c r="Q353" i="13"/>
  <c r="V353" i="13"/>
  <c r="G354" i="13"/>
  <c r="M354" i="13" s="1"/>
  <c r="I354" i="13"/>
  <c r="K354" i="13"/>
  <c r="O354" i="13"/>
  <c r="Q354" i="13"/>
  <c r="V354" i="13"/>
  <c r="G355" i="13"/>
  <c r="M355" i="13" s="1"/>
  <c r="I355" i="13"/>
  <c r="K355" i="13"/>
  <c r="O355" i="13"/>
  <c r="Q355" i="13"/>
  <c r="V355" i="13"/>
  <c r="G356" i="13"/>
  <c r="I356" i="13"/>
  <c r="K356" i="13"/>
  <c r="M356" i="13"/>
  <c r="O356" i="13"/>
  <c r="Q356" i="13"/>
  <c r="V356" i="13"/>
  <c r="G357" i="13"/>
  <c r="I357" i="13"/>
  <c r="K357" i="13"/>
  <c r="M357" i="13"/>
  <c r="O357" i="13"/>
  <c r="Q357" i="13"/>
  <c r="V357" i="13"/>
  <c r="G359" i="13"/>
  <c r="M359" i="13" s="1"/>
  <c r="I359" i="13"/>
  <c r="K359" i="13"/>
  <c r="O359" i="13"/>
  <c r="Q359" i="13"/>
  <c r="V359" i="13"/>
  <c r="G360" i="13"/>
  <c r="M360" i="13" s="1"/>
  <c r="I360" i="13"/>
  <c r="K360" i="13"/>
  <c r="O360" i="13"/>
  <c r="Q360" i="13"/>
  <c r="V360" i="13"/>
  <c r="G361" i="13"/>
  <c r="I361" i="13"/>
  <c r="K361" i="13"/>
  <c r="M361" i="13"/>
  <c r="O361" i="13"/>
  <c r="Q361" i="13"/>
  <c r="V361" i="13"/>
  <c r="G362" i="13"/>
  <c r="I362" i="13"/>
  <c r="K362" i="13"/>
  <c r="M362" i="13"/>
  <c r="O362" i="13"/>
  <c r="Q362" i="13"/>
  <c r="V362" i="13"/>
  <c r="G364" i="13"/>
  <c r="M364" i="13" s="1"/>
  <c r="I364" i="13"/>
  <c r="K364" i="13"/>
  <c r="O364" i="13"/>
  <c r="Q364" i="13"/>
  <c r="V364" i="13"/>
  <c r="G366" i="13"/>
  <c r="M366" i="13" s="1"/>
  <c r="I366" i="13"/>
  <c r="K366" i="13"/>
  <c r="O366" i="13"/>
  <c r="Q366" i="13"/>
  <c r="V366" i="13"/>
  <c r="G368" i="13"/>
  <c r="I368" i="13"/>
  <c r="K368" i="13"/>
  <c r="M368" i="13"/>
  <c r="O368" i="13"/>
  <c r="Q368" i="13"/>
  <c r="V368" i="13"/>
  <c r="G370" i="13"/>
  <c r="I370" i="13"/>
  <c r="K370" i="13"/>
  <c r="M370" i="13"/>
  <c r="O370" i="13"/>
  <c r="Q370" i="13"/>
  <c r="V370" i="13"/>
  <c r="G372" i="13"/>
  <c r="M372" i="13" s="1"/>
  <c r="I372" i="13"/>
  <c r="K372" i="13"/>
  <c r="O372" i="13"/>
  <c r="Q372" i="13"/>
  <c r="V372" i="13"/>
  <c r="G374" i="13"/>
  <c r="M374" i="13" s="1"/>
  <c r="I374" i="13"/>
  <c r="K374" i="13"/>
  <c r="O374" i="13"/>
  <c r="Q374" i="13"/>
  <c r="V374" i="13"/>
  <c r="G376" i="13"/>
  <c r="I376" i="13"/>
  <c r="K376" i="13"/>
  <c r="M376" i="13"/>
  <c r="O376" i="13"/>
  <c r="Q376" i="13"/>
  <c r="V376" i="13"/>
  <c r="G378" i="13"/>
  <c r="I378" i="13"/>
  <c r="K378" i="13"/>
  <c r="M378" i="13"/>
  <c r="O378" i="13"/>
  <c r="Q378" i="13"/>
  <c r="V378" i="13"/>
  <c r="G380" i="13"/>
  <c r="M380" i="13" s="1"/>
  <c r="I380" i="13"/>
  <c r="K380" i="13"/>
  <c r="O380" i="13"/>
  <c r="Q380" i="13"/>
  <c r="V380" i="13"/>
  <c r="G382" i="13"/>
  <c r="M382" i="13" s="1"/>
  <c r="I382" i="13"/>
  <c r="K382" i="13"/>
  <c r="O382" i="13"/>
  <c r="Q382" i="13"/>
  <c r="V382" i="13"/>
  <c r="G384" i="13"/>
  <c r="I384" i="13"/>
  <c r="K384" i="13"/>
  <c r="M384" i="13"/>
  <c r="O384" i="13"/>
  <c r="Q384" i="13"/>
  <c r="V384" i="13"/>
  <c r="G386" i="13"/>
  <c r="I386" i="13"/>
  <c r="K386" i="13"/>
  <c r="M386" i="13"/>
  <c r="O386" i="13"/>
  <c r="Q386" i="13"/>
  <c r="V386" i="13"/>
  <c r="G388" i="13"/>
  <c r="M388" i="13" s="1"/>
  <c r="I388" i="13"/>
  <c r="K388" i="13"/>
  <c r="O388" i="13"/>
  <c r="Q388" i="13"/>
  <c r="V388" i="13"/>
  <c r="G390" i="13"/>
  <c r="M390" i="13" s="1"/>
  <c r="I390" i="13"/>
  <c r="K390" i="13"/>
  <c r="O390" i="13"/>
  <c r="Q390" i="13"/>
  <c r="V390" i="13"/>
  <c r="G392" i="13"/>
  <c r="I392" i="13"/>
  <c r="K392" i="13"/>
  <c r="M392" i="13"/>
  <c r="O392" i="13"/>
  <c r="Q392" i="13"/>
  <c r="V392" i="13"/>
  <c r="G394" i="13"/>
  <c r="I394" i="13"/>
  <c r="K394" i="13"/>
  <c r="M394" i="13"/>
  <c r="O394" i="13"/>
  <c r="Q394" i="13"/>
  <c r="V394" i="13"/>
  <c r="G396" i="13"/>
  <c r="M396" i="13" s="1"/>
  <c r="I396" i="13"/>
  <c r="K396" i="13"/>
  <c r="O396" i="13"/>
  <c r="Q396" i="13"/>
  <c r="V396" i="13"/>
  <c r="G397" i="13"/>
  <c r="M397" i="13" s="1"/>
  <c r="I397" i="13"/>
  <c r="K397" i="13"/>
  <c r="O397" i="13"/>
  <c r="Q397" i="13"/>
  <c r="V397" i="13"/>
  <c r="G399" i="13"/>
  <c r="G398" i="13" s="1"/>
  <c r="I399" i="13"/>
  <c r="I398" i="13" s="1"/>
  <c r="K399" i="13"/>
  <c r="M399" i="13"/>
  <c r="O399" i="13"/>
  <c r="O398" i="13" s="1"/>
  <c r="Q399" i="13"/>
  <c r="Q398" i="13" s="1"/>
  <c r="V399" i="13"/>
  <c r="G402" i="13"/>
  <c r="M402" i="13" s="1"/>
  <c r="I402" i="13"/>
  <c r="K402" i="13"/>
  <c r="O402" i="13"/>
  <c r="Q402" i="13"/>
  <c r="V402" i="13"/>
  <c r="G406" i="13"/>
  <c r="I406" i="13"/>
  <c r="K406" i="13"/>
  <c r="M406" i="13"/>
  <c r="O406" i="13"/>
  <c r="Q406" i="13"/>
  <c r="V406" i="13"/>
  <c r="G409" i="13"/>
  <c r="I409" i="13"/>
  <c r="K409" i="13"/>
  <c r="K398" i="13" s="1"/>
  <c r="M409" i="13"/>
  <c r="O409" i="13"/>
  <c r="Q409" i="13"/>
  <c r="V409" i="13"/>
  <c r="V398" i="13" s="1"/>
  <c r="G411" i="13"/>
  <c r="I411" i="13"/>
  <c r="K411" i="13"/>
  <c r="M411" i="13"/>
  <c r="O411" i="13"/>
  <c r="Q411" i="13"/>
  <c r="V411" i="13"/>
  <c r="G413" i="13"/>
  <c r="G414" i="13"/>
  <c r="I414" i="13"/>
  <c r="I413" i="13" s="1"/>
  <c r="K414" i="13"/>
  <c r="K413" i="13" s="1"/>
  <c r="M414" i="13"/>
  <c r="O414" i="13"/>
  <c r="Q414" i="13"/>
  <c r="Q413" i="13" s="1"/>
  <c r="V414" i="13"/>
  <c r="V413" i="13" s="1"/>
  <c r="G415" i="13"/>
  <c r="I415" i="13"/>
  <c r="K415" i="13"/>
  <c r="M415" i="13"/>
  <c r="O415" i="13"/>
  <c r="Q415" i="13"/>
  <c r="V415" i="13"/>
  <c r="G416" i="13"/>
  <c r="I416" i="13"/>
  <c r="K416" i="13"/>
  <c r="M416" i="13"/>
  <c r="O416" i="13"/>
  <c r="Q416" i="13"/>
  <c r="V416" i="13"/>
  <c r="G419" i="13"/>
  <c r="M419" i="13" s="1"/>
  <c r="I419" i="13"/>
  <c r="K419" i="13"/>
  <c r="O419" i="13"/>
  <c r="O413" i="13" s="1"/>
  <c r="Q419" i="13"/>
  <c r="V419" i="13"/>
  <c r="G422" i="13"/>
  <c r="I422" i="13"/>
  <c r="K422" i="13"/>
  <c r="M422" i="13"/>
  <c r="O422" i="13"/>
  <c r="Q422" i="13"/>
  <c r="V422" i="13"/>
  <c r="K425" i="13"/>
  <c r="V425" i="13"/>
  <c r="G426" i="13"/>
  <c r="G425" i="13" s="1"/>
  <c r="I426" i="13"/>
  <c r="I425" i="13" s="1"/>
  <c r="K426" i="13"/>
  <c r="M426" i="13"/>
  <c r="M425" i="13" s="1"/>
  <c r="O426" i="13"/>
  <c r="O425" i="13" s="1"/>
  <c r="Q426" i="13"/>
  <c r="Q425" i="13" s="1"/>
  <c r="V426" i="13"/>
  <c r="G429" i="13"/>
  <c r="G430" i="13"/>
  <c r="I430" i="13"/>
  <c r="I429" i="13" s="1"/>
  <c r="K430" i="13"/>
  <c r="K429" i="13" s="1"/>
  <c r="M430" i="13"/>
  <c r="O430" i="13"/>
  <c r="Q430" i="13"/>
  <c r="Q429" i="13" s="1"/>
  <c r="V430" i="13"/>
  <c r="V429" i="13" s="1"/>
  <c r="G432" i="13"/>
  <c r="I432" i="13"/>
  <c r="K432" i="13"/>
  <c r="M432" i="13"/>
  <c r="O432" i="13"/>
  <c r="Q432" i="13"/>
  <c r="V432" i="13"/>
  <c r="G433" i="13"/>
  <c r="I433" i="13"/>
  <c r="K433" i="13"/>
  <c r="M433" i="13"/>
  <c r="O433" i="13"/>
  <c r="Q433" i="13"/>
  <c r="V433" i="13"/>
  <c r="G434" i="13"/>
  <c r="M434" i="13" s="1"/>
  <c r="I434" i="13"/>
  <c r="K434" i="13"/>
  <c r="O434" i="13"/>
  <c r="O429" i="13" s="1"/>
  <c r="Q434" i="13"/>
  <c r="V434" i="13"/>
  <c r="G435" i="13"/>
  <c r="I435" i="13"/>
  <c r="K435" i="13"/>
  <c r="M435" i="13"/>
  <c r="O435" i="13"/>
  <c r="Q435" i="13"/>
  <c r="V435" i="13"/>
  <c r="G437" i="13"/>
  <c r="I437" i="13"/>
  <c r="K437" i="13"/>
  <c r="M437" i="13"/>
  <c r="O437" i="13"/>
  <c r="Q437" i="13"/>
  <c r="V437" i="13"/>
  <c r="G438" i="13"/>
  <c r="I438" i="13"/>
  <c r="K438" i="13"/>
  <c r="M438" i="13"/>
  <c r="O438" i="13"/>
  <c r="Q438" i="13"/>
  <c r="V438" i="13"/>
  <c r="G440" i="13"/>
  <c r="O440" i="13"/>
  <c r="G441" i="13"/>
  <c r="I441" i="13"/>
  <c r="I440" i="13" s="1"/>
  <c r="K441" i="13"/>
  <c r="K440" i="13" s="1"/>
  <c r="M441" i="13"/>
  <c r="M440" i="13" s="1"/>
  <c r="O441" i="13"/>
  <c r="Q441" i="13"/>
  <c r="Q440" i="13" s="1"/>
  <c r="V441" i="13"/>
  <c r="V440" i="13" s="1"/>
  <c r="K442" i="13"/>
  <c r="V442" i="13"/>
  <c r="G443" i="13"/>
  <c r="G442" i="13" s="1"/>
  <c r="I443" i="13"/>
  <c r="I442" i="13" s="1"/>
  <c r="K443" i="13"/>
  <c r="M443" i="13"/>
  <c r="O443" i="13"/>
  <c r="O442" i="13" s="1"/>
  <c r="Q443" i="13"/>
  <c r="Q442" i="13" s="1"/>
  <c r="V443" i="13"/>
  <c r="G444" i="13"/>
  <c r="M444" i="13" s="1"/>
  <c r="I444" i="13"/>
  <c r="K444" i="13"/>
  <c r="O444" i="13"/>
  <c r="Q444" i="13"/>
  <c r="V444" i="13"/>
  <c r="G445" i="13"/>
  <c r="I445" i="13"/>
  <c r="K445" i="13"/>
  <c r="M445" i="13"/>
  <c r="O445" i="13"/>
  <c r="Q445" i="13"/>
  <c r="V445" i="13"/>
  <c r="G447" i="13"/>
  <c r="I447" i="13"/>
  <c r="I446" i="13" s="1"/>
  <c r="K447" i="13"/>
  <c r="M447" i="13"/>
  <c r="O447" i="13"/>
  <c r="Q447" i="13"/>
  <c r="Q446" i="13" s="1"/>
  <c r="V447" i="13"/>
  <c r="G448" i="13"/>
  <c r="M448" i="13" s="1"/>
  <c r="I448" i="13"/>
  <c r="K448" i="13"/>
  <c r="O448" i="13"/>
  <c r="O446" i="13" s="1"/>
  <c r="Q448" i="13"/>
  <c r="V448" i="13"/>
  <c r="G450" i="13"/>
  <c r="I450" i="13"/>
  <c r="K450" i="13"/>
  <c r="M450" i="13"/>
  <c r="O450" i="13"/>
  <c r="Q450" i="13"/>
  <c r="V450" i="13"/>
  <c r="G452" i="13"/>
  <c r="M452" i="13" s="1"/>
  <c r="I452" i="13"/>
  <c r="K452" i="13"/>
  <c r="K446" i="13" s="1"/>
  <c r="O452" i="13"/>
  <c r="Q452" i="13"/>
  <c r="V452" i="13"/>
  <c r="V446" i="13" s="1"/>
  <c r="G454" i="13"/>
  <c r="I454" i="13"/>
  <c r="K454" i="13"/>
  <c r="M454" i="13"/>
  <c r="O454" i="13"/>
  <c r="Q454" i="13"/>
  <c r="V454" i="13"/>
  <c r="G455" i="13"/>
  <c r="M455" i="13" s="1"/>
  <c r="I455" i="13"/>
  <c r="K455" i="13"/>
  <c r="O455" i="13"/>
  <c r="Q455" i="13"/>
  <c r="V455" i="13"/>
  <c r="G456" i="13"/>
  <c r="I456" i="13"/>
  <c r="K456" i="13"/>
  <c r="M456" i="13"/>
  <c r="O456" i="13"/>
  <c r="Q456" i="13"/>
  <c r="V456" i="13"/>
  <c r="AE459" i="13"/>
  <c r="G40" i="12"/>
  <c r="BA33" i="12"/>
  <c r="BA31" i="12"/>
  <c r="BA29" i="12"/>
  <c r="BA27" i="12"/>
  <c r="BA24" i="12"/>
  <c r="BA13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0" i="12"/>
  <c r="M10" i="12" s="1"/>
  <c r="I10" i="12"/>
  <c r="K10" i="12"/>
  <c r="O10" i="12"/>
  <c r="Q10" i="12"/>
  <c r="V10" i="12"/>
  <c r="G12" i="12"/>
  <c r="I12" i="12"/>
  <c r="K12" i="12"/>
  <c r="M12" i="12"/>
  <c r="O12" i="12"/>
  <c r="Q12" i="12"/>
  <c r="V12" i="12"/>
  <c r="G14" i="12"/>
  <c r="M14" i="12" s="1"/>
  <c r="I14" i="12"/>
  <c r="K14" i="12"/>
  <c r="O14" i="12"/>
  <c r="O8" i="12" s="1"/>
  <c r="Q14" i="12"/>
  <c r="V14" i="12"/>
  <c r="G15" i="12"/>
  <c r="G16" i="12"/>
  <c r="M16" i="12" s="1"/>
  <c r="I16" i="12"/>
  <c r="K16" i="12"/>
  <c r="K15" i="12" s="1"/>
  <c r="O16" i="12"/>
  <c r="Q16" i="12"/>
  <c r="V16" i="12"/>
  <c r="V15" i="12" s="1"/>
  <c r="G17" i="12"/>
  <c r="I17" i="12"/>
  <c r="K17" i="12"/>
  <c r="M17" i="12"/>
  <c r="O17" i="12"/>
  <c r="Q17" i="12"/>
  <c r="V17" i="12"/>
  <c r="G18" i="12"/>
  <c r="M18" i="12" s="1"/>
  <c r="I18" i="12"/>
  <c r="K18" i="12"/>
  <c r="O18" i="12"/>
  <c r="O15" i="12" s="1"/>
  <c r="Q18" i="12"/>
  <c r="V18" i="12"/>
  <c r="G19" i="12"/>
  <c r="M19" i="12" s="1"/>
  <c r="I19" i="12"/>
  <c r="I15" i="12" s="1"/>
  <c r="K19" i="12"/>
  <c r="O19" i="12"/>
  <c r="Q19" i="12"/>
  <c r="Q15" i="12" s="1"/>
  <c r="V19" i="12"/>
  <c r="G20" i="12"/>
  <c r="M20" i="12" s="1"/>
  <c r="I20" i="12"/>
  <c r="K20" i="12"/>
  <c r="O20" i="12"/>
  <c r="Q20" i="12"/>
  <c r="V20" i="12"/>
  <c r="G21" i="12"/>
  <c r="I21" i="12"/>
  <c r="K21" i="12"/>
  <c r="M21" i="12"/>
  <c r="O21" i="12"/>
  <c r="Q21" i="12"/>
  <c r="V21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8" i="12"/>
  <c r="I28" i="12"/>
  <c r="K28" i="12"/>
  <c r="M28" i="12"/>
  <c r="O28" i="12"/>
  <c r="Q28" i="12"/>
  <c r="V28" i="12"/>
  <c r="G30" i="12"/>
  <c r="M30" i="12" s="1"/>
  <c r="I30" i="12"/>
  <c r="K30" i="12"/>
  <c r="O30" i="12"/>
  <c r="Q30" i="12"/>
  <c r="V30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G36" i="12"/>
  <c r="I36" i="12"/>
  <c r="K36" i="12"/>
  <c r="M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AE40" i="12"/>
  <c r="I20" i="1"/>
  <c r="I19" i="1"/>
  <c r="I18" i="1"/>
  <c r="I17" i="1"/>
  <c r="I16" i="1"/>
  <c r="I75" i="1"/>
  <c r="J74" i="1" s="1"/>
  <c r="AZ50" i="1"/>
  <c r="F47" i="1"/>
  <c r="G47" i="1"/>
  <c r="G25" i="1" s="1"/>
  <c r="A25" i="1" s="1"/>
  <c r="H46" i="1"/>
  <c r="I46" i="1" s="1"/>
  <c r="H45" i="1"/>
  <c r="I45" i="1" s="1"/>
  <c r="H44" i="1"/>
  <c r="I44" i="1" s="1"/>
  <c r="H43" i="1"/>
  <c r="I43" i="1" s="1"/>
  <c r="H42" i="1"/>
  <c r="H41" i="1"/>
  <c r="I41" i="1" s="1"/>
  <c r="H40" i="1"/>
  <c r="I40" i="1" s="1"/>
  <c r="H39" i="1"/>
  <c r="I39" i="1" s="1"/>
  <c r="I47" i="1" s="1"/>
  <c r="J64" i="1" l="1"/>
  <c r="J62" i="1"/>
  <c r="J67" i="1"/>
  <c r="J65" i="1"/>
  <c r="J69" i="1"/>
  <c r="J72" i="1"/>
  <c r="J63" i="1"/>
  <c r="J66" i="1"/>
  <c r="J68" i="1"/>
  <c r="J70" i="1"/>
  <c r="J71" i="1"/>
  <c r="J73" i="1"/>
  <c r="G26" i="1"/>
  <c r="A26" i="1"/>
  <c r="G28" i="1"/>
  <c r="G23" i="1"/>
  <c r="M380" i="14"/>
  <c r="M351" i="14"/>
  <c r="M8" i="14"/>
  <c r="M236" i="14"/>
  <c r="M402" i="14"/>
  <c r="M398" i="14"/>
  <c r="M367" i="14"/>
  <c r="G402" i="14"/>
  <c r="G398" i="14"/>
  <c r="G367" i="14"/>
  <c r="G236" i="14"/>
  <c r="G8" i="14"/>
  <c r="M356" i="14"/>
  <c r="M338" i="14"/>
  <c r="M337" i="14" s="1"/>
  <c r="M206" i="14"/>
  <c r="M205" i="14" s="1"/>
  <c r="G380" i="14"/>
  <c r="M213" i="13"/>
  <c r="M398" i="13"/>
  <c r="M429" i="13"/>
  <c r="M413" i="13"/>
  <c r="M266" i="13"/>
  <c r="M8" i="13"/>
  <c r="M446" i="13"/>
  <c r="M442" i="13"/>
  <c r="G446" i="13"/>
  <c r="G213" i="13"/>
  <c r="G199" i="13"/>
  <c r="G266" i="13"/>
  <c r="G8" i="13"/>
  <c r="AF459" i="13"/>
  <c r="M8" i="12"/>
  <c r="M15" i="12"/>
  <c r="G8" i="12"/>
  <c r="AF40" i="12"/>
  <c r="J45" i="1"/>
  <c r="J39" i="1"/>
  <c r="J47" i="1" s="1"/>
  <c r="J41" i="1"/>
  <c r="J44" i="1"/>
  <c r="J46" i="1"/>
  <c r="J40" i="1"/>
  <c r="J43" i="1"/>
  <c r="H47" i="1"/>
  <c r="I21" i="1"/>
  <c r="J28" i="1"/>
  <c r="J26" i="1"/>
  <c r="G38" i="1"/>
  <c r="F38" i="1"/>
  <c r="J23" i="1"/>
  <c r="J24" i="1"/>
  <c r="J25" i="1"/>
  <c r="J27" i="1"/>
  <c r="E24" i="1"/>
  <c r="E26" i="1"/>
  <c r="J75" i="1" l="1"/>
  <c r="A2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Blaha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Blaha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Blaha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<sst xmlns="http://schemas.openxmlformats.org/spreadsheetml/2006/main" count="4611" uniqueCount="970">
  <si>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</si>
  <si>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</si>
  <si>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</si>
  <si>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</si>
  <si>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</si>
  <si>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</si>
  <si>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</si>
  <si>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</si>
  <si>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</si>
  <si>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</si>
  <si>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</si>
  <si>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</si>
  <si>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</si>
  <si>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</si>
  <si>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</si>
  <si>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</si>
  <si>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</si>
  <si>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</si>
  <si>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</si>
  <si>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</si>
  <si>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</si>
  <si>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</si>
  <si>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</si>
  <si>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</si>
  <si>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</si>
  <si>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</si>
  <si>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</si>
  <si>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</si>
  <si>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</si>
  <si>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</si>
  <si>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</si>
  <si>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</si>
  <si>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</si>
  <si>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</si>
  <si>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</si>
  <si>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</si>
  <si>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</si>
  <si>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</si>
  <si>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</si>
  <si>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</si>
  <si>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</si>
  <si>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</si>
  <si>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</si>
  <si>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sdfsdf</t>
  </si>
  <si>
    <t>24/045/001</t>
  </si>
  <si>
    <t>Žďár nad Sázavou - rekonstrukce vodovodu ul. Brodská a Revoluční</t>
  </si>
  <si>
    <t>Svaz vodovodů a kanalizací Žďársko</t>
  </si>
  <si>
    <t>Vodárenská 244/2</t>
  </si>
  <si>
    <t>Žďár nad Sázavou-Žďár nad Sázavou 4</t>
  </si>
  <si>
    <t>59101</t>
  </si>
  <si>
    <t>43383513</t>
  </si>
  <si>
    <t>CZ43383513</t>
  </si>
  <si>
    <t>Stanislav Blaha</t>
  </si>
  <si>
    <t>Studentská 1133/3</t>
  </si>
  <si>
    <t>15261182</t>
  </si>
  <si>
    <t>CZ6810070344</t>
  </si>
  <si>
    <t>Stavba</t>
  </si>
  <si>
    <t>Ostatní a vedlejší náklady</t>
  </si>
  <si>
    <t>001</t>
  </si>
  <si>
    <t>Vedlejší a ostatní náklady</t>
  </si>
  <si>
    <t>Stavební objekt</t>
  </si>
  <si>
    <t>SO01</t>
  </si>
  <si>
    <t>Rekonstrukce vodovodu</t>
  </si>
  <si>
    <t>SO02</t>
  </si>
  <si>
    <t>Celkem za stavbu</t>
  </si>
  <si>
    <t>CZK</t>
  </si>
  <si>
    <t>#POPS</t>
  </si>
  <si>
    <t>Popis stavby: 24/045/001 - Žďár nad Sázavou - rekonstrukce vodovodu ul. Brodská a Revoluční</t>
  </si>
  <si>
    <t>Bližší specifikace vybraných použitých materiálů je uvedena v části D.1.2 projektové dokumentace.</t>
  </si>
  <si>
    <t>#POPO</t>
  </si>
  <si>
    <t>Popis objektu: 00 - Vedlejší a ostatní náklady</t>
  </si>
  <si>
    <t>#POPR</t>
  </si>
  <si>
    <t>Popis rozpočtu: 001 - Vedlejší a ostatní náklady</t>
  </si>
  <si>
    <t>Popis objektu: SO01 - Rekonstrukce vodovodu</t>
  </si>
  <si>
    <t>Popis rozpočtu: 001 - Rekonstrukce vodovodu</t>
  </si>
  <si>
    <t>Popis objektu: SO02 - Rekonstrukce vodovodu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</si>
  <si>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</si>
  <si>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</si>
  <si>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</si>
  <si>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</si>
  <si>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</si>
  <si>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</si>
  <si>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</si>
  <si>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</si>
  <si>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</si>
  <si>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</si>
  <si>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</si>
  <si>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</si>
  <si>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</si>
  <si>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</si>
  <si>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</si>
  <si>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</si>
  <si>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722</t>
  </si>
  <si>
    <t>Vnitřní vodovod</t>
  </si>
  <si>
    <t>M23</t>
  </si>
  <si>
    <t>Montáže potrubí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</si>
  <si>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</si>
  <si>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</si>
  <si>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</si>
  <si>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</si>
  <si>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</si>
  <si>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</si>
  <si>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</si>
  <si>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</si>
  <si>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</si>
  <si>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</si>
  <si>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</si>
  <si>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</si>
  <si>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</si>
  <si>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</si>
  <si>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</si>
  <si>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</si>
  <si>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</si>
  <si>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</si>
  <si>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</si>
  <si>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</si>
  <si>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</si>
  <si>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</si>
  <si>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</si>
  <si>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</si>
  <si>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</si>
  <si>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</si>
  <si>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</si>
  <si>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</si>
  <si>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</si>
  <si>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</si>
  <si>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</si>
  <si>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</si>
  <si>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</si>
  <si>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</si>
  <si>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</si>
  <si>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</si>
  <si>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</si>
  <si>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</si>
  <si>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005111021T</t>
  </si>
  <si>
    <t>Vytyčení inženýrských sítí</t>
  </si>
  <si>
    <t>Soubor</t>
  </si>
  <si>
    <t>Vlastní</t>
  </si>
  <si>
    <t>Indiv</t>
  </si>
  <si>
    <t>VRN</t>
  </si>
  <si>
    <t>Běžná</t>
  </si>
  <si>
    <t>POL99_8</t>
  </si>
  <si>
    <t>005121 R</t>
  </si>
  <si>
    <t>Zařízení staveniště</t>
  </si>
  <si>
    <t>RTS 25/ I</t>
  </si>
  <si>
    <t>POL99_2</t>
  </si>
  <si>
    <t>Veškeré náklady spojené s vybudováním, provozem a odstraněním zařízení staveniště.</t>
  </si>
  <si>
    <t>POP</t>
  </si>
  <si>
    <t>005122 R</t>
  </si>
  <si>
    <t>Provozní vlivy</t>
  </si>
  <si>
    <t>POL99_1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</si>
  <si>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</si>
  <si>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005111020T1</t>
  </si>
  <si>
    <t>Geodetické vytyčení stavby - vodovod</t>
  </si>
  <si>
    <t>005301010RT</t>
  </si>
  <si>
    <t>Pitná voda z veřejné sítě</t>
  </si>
  <si>
    <t xml:space="preserve">m3    </t>
  </si>
  <si>
    <t>005301012T</t>
  </si>
  <si>
    <t>Krácený rozbor pitné vody</t>
  </si>
  <si>
    <t>005301020RT</t>
  </si>
  <si>
    <t>Práce spojené s napojením na stávající vodovod</t>
  </si>
  <si>
    <t>soubor</t>
  </si>
  <si>
    <t>005301030RT</t>
  </si>
  <si>
    <t>Vypuštění, odvzdušnění, odkalení</t>
  </si>
  <si>
    <t>005331010T</t>
  </si>
  <si>
    <t>Ověření funkce signalizačního vodiče, včetně protokolu</t>
  </si>
  <si>
    <t>005211010R1</t>
  </si>
  <si>
    <t>Pasportizace stávajícího stavu před zahájením stavby</t>
  </si>
  <si>
    <t>Náklady spojené s účastí zhotovitele na předání a převzetí staveniště.</t>
  </si>
  <si>
    <t>005211030R1</t>
  </si>
  <si>
    <t>Dočasná dopravní opatření, uzavírka, objízdné trasy, včetně projektu dopravního značení a schválení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</si>
  <si>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</si>
  <si>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00523  R1</t>
  </si>
  <si>
    <t>Hydrantová průtoková zkouška</t>
  </si>
  <si>
    <t>005231020R1</t>
  </si>
  <si>
    <t>Zkoušky zhutnění</t>
  </si>
  <si>
    <t>Náklady na individuální zkoušky dodaných a smontovaných technologických zařízení včetně komplexního vyzkoušení.</t>
  </si>
  <si>
    <t>005231020R2</t>
  </si>
  <si>
    <t>Zkoušky vybouraných asfaltů u komunikací</t>
  </si>
  <si>
    <t>005241010R1</t>
  </si>
  <si>
    <t>Dokumentace skutečného provedení - vodovod</t>
  </si>
  <si>
    <t>Náklady na vyhotovení dokumentace skutečného provedení stavby a její předání objednateli v požadované formě a požadovaném počtu.</t>
  </si>
  <si>
    <t>005241020R1</t>
  </si>
  <si>
    <t>Geodetické zaměření skutečného provedení - vodovod</t>
  </si>
  <si>
    <t>Náklady na provedení skutečného zaměření stavby v rozsahu nezbytném pro zápis změny do katastru nemovitostí.</t>
  </si>
  <si>
    <t>005241030T1</t>
  </si>
  <si>
    <t>Vyhotovení geometrického plánu - vodovod</t>
  </si>
  <si>
    <t>Náklady na vyhotovení geometrického plánu.</t>
  </si>
  <si>
    <t>005281011</t>
  </si>
  <si>
    <t>Fotodokumentace z průběhu stavby</t>
  </si>
  <si>
    <t>005301040T1</t>
  </si>
  <si>
    <t>Náhradní zásobování pitnou vodou, dočasné propoje</t>
  </si>
  <si>
    <t>005311011T1</t>
  </si>
  <si>
    <t>Seznam přípojek s uvedením čísel popisných a parcelních - vodovod</t>
  </si>
  <si>
    <t>SUM</t>
  </si>
  <si>
    <t>END</t>
  </si>
  <si>
    <t>Položkový soupis prací a dodávek</t>
  </si>
  <si>
    <t>113106121R00</t>
  </si>
  <si>
    <t>Rozebrání dlažeb, panelů komunikací pro pěší s jakýmkoliv ložem a výplní spár  z betonových nebo kameninových dlaždic nebo tvarovek</t>
  </si>
  <si>
    <t>m2</t>
  </si>
  <si>
    <t>822-1</t>
  </si>
  <si>
    <t>Práce</t>
  </si>
  <si>
    <t>POL1_</t>
  </si>
  <si>
    <t>s přemístěním hmot na skládku na vzdálenost do 3 m nebo s naložením na dopravní prostředek</t>
  </si>
  <si>
    <t>SPI</t>
  </si>
  <si>
    <t>betonová dlažba : 226,0</t>
  </si>
  <si>
    <t>VV</t>
  </si>
  <si>
    <t>zatravňovací dlažba : 4,0</t>
  </si>
  <si>
    <t>113106221R00</t>
  </si>
  <si>
    <t>Rozebrání dlažeb, panelů vozovek a ploch s jakoukoliv výplní spár  v ploše jednotlivě do 200 m2, z drobných kostek nebo odseků, kladených do lože z kameniva těženého, škváry nebo strusky</t>
  </si>
  <si>
    <t>chodník žulové kostky : 24,0</t>
  </si>
  <si>
    <t xml:space="preserve">chodník žulové kostky, : </t>
  </si>
  <si>
    <t>nahrazen novým chodníkem : 28,0</t>
  </si>
  <si>
    <t>113106231R00</t>
  </si>
  <si>
    <t>Rozebrání dlažeb, panelů vozovek a ploch s jakoukoliv výplní spár  v jakékoliv ploše, ze zámkové dlažky, kladených do lože z kameniva</t>
  </si>
  <si>
    <t>zámková dlažba : 38,0</t>
  </si>
  <si>
    <t>113107615R00</t>
  </si>
  <si>
    <t>Odstranění podkladů nebo krytů z kameniva hrubého drceného, v ploše jednotlivě nad 50 m2, tloušťka vrstvy 150 mm</t>
  </si>
  <si>
    <t>komunikace : 50,0*2</t>
  </si>
  <si>
    <t>zatravňovací dlažba : 4,0*2</t>
  </si>
  <si>
    <t>113107620R00</t>
  </si>
  <si>
    <t>Odstranění podkladů nebo krytů z kameniva hrubého drceného, v ploše jednotlivě nad 50 m2, tloušťka vrstvy 200 mm</t>
  </si>
  <si>
    <t>asfaltový chodník : 3,0</t>
  </si>
  <si>
    <t>113108405R00</t>
  </si>
  <si>
    <t>Odstranění podkladů nebo krytů živičných, v ploše jednotlivě nad 50 m2, tloušťka vrstvy 50 mm</t>
  </si>
  <si>
    <t>113108411R00</t>
  </si>
  <si>
    <t>Odstranění podkladů nebo krytů živičných, v ploše jednotlivě nad 50 m2, tloušťka vrstvy 110 mm</t>
  </si>
  <si>
    <t>komunikace : 50,0</t>
  </si>
  <si>
    <t>113151114R00</t>
  </si>
  <si>
    <t>Odstranění podkladu, krytu frézováním povrch živičný, plochy do 500 m2 na jednom objektu nebo při provádění pruhu šířky do  750 mm, tloušťky 50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</si>
  <si>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</si>
  <si>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komunikace : 30,0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</si>
  <si>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</si>
  <si>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</si>
  <si>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</si>
  <si>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</si>
  <si>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113202111R00</t>
  </si>
  <si>
    <t>Vytrhání obrub z krajníků nebo obrubníků stojatých</t>
  </si>
  <si>
    <t>119001402R00</t>
  </si>
  <si>
    <t>Dočasné zajištění podzemního potrubí nebo vedení ocelového potrubí  DN  přes 200  do 500 mm</t>
  </si>
  <si>
    <t>800-1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</si>
  <si>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</si>
  <si>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4*1,3</t>
  </si>
  <si>
    <t>119001412R00</t>
  </si>
  <si>
    <t>Dočasné zajištění podzemního potrubí nebo vedení betonového potrubí  DN  přes 200  do 500 mm</t>
  </si>
  <si>
    <t>3*1,3</t>
  </si>
  <si>
    <t>119001421R00</t>
  </si>
  <si>
    <t>Dočasné zajištění podzemního potrubí nebo vedení kabelů do 3 kabelů</t>
  </si>
  <si>
    <t>16*1,3</t>
  </si>
  <si>
    <t>120001101R00</t>
  </si>
  <si>
    <t>Ztížené vykopávky v horninách jakékoliv třídy</t>
  </si>
  <si>
    <t>m3</t>
  </si>
  <si>
    <t>POL1_1</t>
  </si>
  <si>
    <t>příplatek k cenám vykopávek za ztížení vykopávky v blízkosti podzemního vedení nebo výbušnin v horninách jakékoliv třídy,</t>
  </si>
  <si>
    <t>1,3*1,0*1,9*27</t>
  </si>
  <si>
    <t>121101102R00</t>
  </si>
  <si>
    <t>Sejmutí ornice s přemístěním na vzdálenost přes 50 do 100 m</t>
  </si>
  <si>
    <t>nebo lesní půdy, s naložením na dopravní prostředek a vodorovným přemístěním na hromady v místě upotřebení nebo na dočasné či trvalé skládky se složením,</t>
  </si>
  <si>
    <t>68,0*1,3*0,1</t>
  </si>
  <si>
    <t>130901123R00</t>
  </si>
  <si>
    <t>Bourání konstrukcí v hloubených vykopávkách z betonu, železového nebo z předpjatého, pneumatickým kladivem</t>
  </si>
  <si>
    <t>s přemístěním suti na hromady na vzdálenost do 20 m nebo s uložením na dopravní prostředek,</t>
  </si>
  <si>
    <t>teplovodní šachta : 16,5*0,2</t>
  </si>
  <si>
    <t>1,5*2,0*0,2*2</t>
  </si>
  <si>
    <t>0,3*0,3*0,2*2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</si>
  <si>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</si>
  <si>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</si>
  <si>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</si>
  <si>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30% : 539,73905*0,3</t>
  </si>
  <si>
    <t>ornice : -8,84</t>
  </si>
  <si>
    <t>komunikace : -0,41*50,0</t>
  </si>
  <si>
    <t>chodníky : -0,32*38,0</t>
  </si>
  <si>
    <t>-0,30*226,0</t>
  </si>
  <si>
    <t>-0,31*24,0</t>
  </si>
  <si>
    <t>-0,25*3,0</t>
  </si>
  <si>
    <t>parkoviště : -0,42*4,0</t>
  </si>
  <si>
    <t xml:space="preserve">chodníky opravované v akci města : </t>
  </si>
  <si>
    <t>zásyp do úrovně HTÚ : -0,30*26,0</t>
  </si>
  <si>
    <t>132301212R00</t>
  </si>
  <si>
    <t xml:space="preserve">Hloubení rýh šířky přes 60 do 200 cm do 1000 m3, v hornině 4, hloubení strojně </t>
  </si>
  <si>
    <t>1,3*(1,87+1,87)/2*1,0+1,3*(1,87+1,91)/2*8,7+1,3*(1,91+1,85)/2*5,7</t>
  </si>
  <si>
    <t>1,3*(1,85+2,05)/2*11,4+1,3*(2,05+2,01)/2*6,9+1,3*(2,01+2,09)/2*3,6</t>
  </si>
  <si>
    <t>1,3*(2,09+2,19)/2*4,1+1,3*(2,19+2,18)/2*5,0+1,3*(2,18+2,18)/2*15,6</t>
  </si>
  <si>
    <t>1,3*(2,18+1,90)/2*28,0+1,3*(1,90+1,80)/2*3,8+1,3*(1,80+1,79)/2*4,7</t>
  </si>
  <si>
    <t>1,3*(1,79+1,96)/2*1,1+1,3*(1,96+1,80)/2*10,6+1,3*(1,80+1,81)/2*4,5</t>
  </si>
  <si>
    <t>1,3*(1,81+1,90)/2*4,6+1,3*(1,90+1,82)/2*5,4+1,3*(1,82+1,80)/2*5,0</t>
  </si>
  <si>
    <t>1,3*(1,80+1,76)/2*6,5+1,3*(1,76+1,78)/2*1,8+1,3*(1,78+1,74)/2*10,5</t>
  </si>
  <si>
    <t>1,3*(1,74+1,73)/2*3,3+1,3*(1,73+1,82)/2*11,9+1,3*(1,82+1,84)/2*1,9</t>
  </si>
  <si>
    <t>1,3*(1,84+2,00)/2*6,4+1,3*(2,00+2,01)/2*1,9+1,3*(2,01+1,89)/2*4,8</t>
  </si>
  <si>
    <t>1,3*(1,89+1,91)/2*1,8+1,3*(1,91+1,85)/2*9,8+1,3*(1,85+1,87)/2*0,9</t>
  </si>
  <si>
    <t>1,3*(1,87+1,95)/2*5,9+1,3*(1,95+1,81)/2*7,6+1,3*(1,81+1,90)/2*2,1</t>
  </si>
  <si>
    <t>1,2*(1,90+1,90)/2*3,0</t>
  </si>
  <si>
    <t>1,1*1,90*7,0</t>
  </si>
  <si>
    <t>hornina 3 : -161,92172</t>
  </si>
  <si>
    <t>hornina 5 : -134,93476</t>
  </si>
  <si>
    <t>hornina 6 : -26,98695</t>
  </si>
  <si>
    <t>132401211R00</t>
  </si>
  <si>
    <t xml:space="preserve">Hloubení rýh šířky přes 60 do 200 cm jakékoliv množství, v hornině 5, hloubení strojně </t>
  </si>
  <si>
    <t>25% : 539,73905*0,25</t>
  </si>
  <si>
    <t>dolamování : -13,49348</t>
  </si>
  <si>
    <t>132501211R00</t>
  </si>
  <si>
    <t>Hloubení rýh šířky přes 60 do 200 cm jakékoliv množství, v hornině 6, skalní frézou</t>
  </si>
  <si>
    <t>5% : 539,73905*0,05</t>
  </si>
  <si>
    <t>dolamování : -2,69870</t>
  </si>
  <si>
    <t>138401201R00</t>
  </si>
  <si>
    <t>Dolamování hloubených vykopávek rýh ve vrstvě tloušťky do 500 mm  v hornině 5</t>
  </si>
  <si>
    <t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t>
  </si>
  <si>
    <t>134,93476*0,1</t>
  </si>
  <si>
    <t>138501201R00</t>
  </si>
  <si>
    <t>Dolamování hloubených vykopávek rýh ve vrstvě tloušťky do 500 mm  v hornině 6</t>
  </si>
  <si>
    <t>26,98695*0,1</t>
  </si>
  <si>
    <t>151101101R00</t>
  </si>
  <si>
    <t>Zřízení pažení a rozepření stěn rýh příložné  pro jakoukoliv mezerovitost, hloubky do 2 m</t>
  </si>
  <si>
    <t>pro podzemní vedení pro všechny šířky rýhy,</t>
  </si>
  <si>
    <t>(1,87+1,87)/2*1,0+(1,87+1,91)/2*8,7+(1,91+1,85)/2*5,7</t>
  </si>
  <si>
    <t>(1,85+2,05)/2*11,4</t>
  </si>
  <si>
    <t>(1,90+1,80)/2*3,8+(1,80+1,79)/2*4,7</t>
  </si>
  <si>
    <t>(1,79+1,96)/2*1,1+(1,96+1,80)/2*10,6+(1,80+1,81)/2*4,5</t>
  </si>
  <si>
    <t>(1,81+1,90)/2*4,6+(1,90+1,82)/2*5,4+(1,82+1,80)/2*5,0</t>
  </si>
  <si>
    <t>(1,80+1,76)/2*6,5+(1,76+1,78)/2*1,8+(1,78+1,74)/2*10,5</t>
  </si>
  <si>
    <t>(1,74+1,73)/2*3,3+(1,73+1,82)/2*11,9+(1,82+1,84)/2*1,9</t>
  </si>
  <si>
    <t>(1,84+2,00)/2*6,4+(2,01+1,89)/2*4,8</t>
  </si>
  <si>
    <t>(1,89+1,91)/2*1,8+(1,91+1,85)/2*9,8+(1,85+1,87)/2*0,9</t>
  </si>
  <si>
    <t>(1,87+1,95)/2*5,9+(1,95+1,81)/2*7,6+(1,81+1,90)/2*2,1</t>
  </si>
  <si>
    <t>(1,90+1,90)/2*3,0</t>
  </si>
  <si>
    <t>1,90*7,0</t>
  </si>
  <si>
    <t>281,6450</t>
  </si>
  <si>
    <t>151101102R00</t>
  </si>
  <si>
    <t>Zřízení pažení a rozepření stěn rýh příložné  pro jakoukoliv mezerovitost, hloubky do 4 m</t>
  </si>
  <si>
    <t>(2,05+2,01)/2*6,9+(2,01+2,09)/2*3,6</t>
  </si>
  <si>
    <t>(2,09+2,19)/2*4,1+(2,19+2,18)/2*5,0+(2,18+2,18)/2*15,6</t>
  </si>
  <si>
    <t>(2,18+1,90)/2*28,0</t>
  </si>
  <si>
    <t>(2,00+2,01)/2*1,9</t>
  </si>
  <si>
    <t>136,02350</t>
  </si>
  <si>
    <t>151101111R00</t>
  </si>
  <si>
    <t>Odstranění pažení a rozepření rýh příložné , hloubky do 2 m</t>
  </si>
  <si>
    <t>pro podzemní vedení s uložením materiálu na vzdálenost do 3 m od kraje výkopu,</t>
  </si>
  <si>
    <t>151101112R00</t>
  </si>
  <si>
    <t>Odstranění pažení a rozepření rýh příložné , hloubky do 4 m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</si>
  <si>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</si>
  <si>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</si>
  <si>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</si>
  <si>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(34,95172+215,89562)*0,5</t>
  </si>
  <si>
    <t>161101151R00</t>
  </si>
  <si>
    <t>Svislé přemístění výkopku z horniny 5 až 7, při hloubce výkopu přes 1 do 2,5 m</t>
  </si>
  <si>
    <t>(121,44128+24,28825+13,49348+2,69870)*0,5</t>
  </si>
  <si>
    <t>4,536</t>
  </si>
  <si>
    <t>162601102R00</t>
  </si>
  <si>
    <t>Vodorovné přemístění výkopku z horniny 1 až 4, na vzdálenost přes 4 000  do 5 000 m</t>
  </si>
  <si>
    <t>po suchu, bez naložení výkopku, avšak se složením bez rozhrnutí, zpáteční cesta vozidla.</t>
  </si>
  <si>
    <t>meziskládka : 305,93347*2</t>
  </si>
  <si>
    <t>162701105R00</t>
  </si>
  <si>
    <t>Vodorovné přemístění výkopku z horniny 1 až 4, na vzdálenost přes 9 000  do 10 000 m</t>
  </si>
  <si>
    <t>1,1*0,463*7,0</t>
  </si>
  <si>
    <t>1,2*0,57*3,0</t>
  </si>
  <si>
    <t>1,3*0,622*206,8</t>
  </si>
  <si>
    <t>hornina 5 : -161,92171</t>
  </si>
  <si>
    <t>162701155R00</t>
  </si>
  <si>
    <t>Vodorovné přemístění výkopku z horniny 5 až 7, na vzdálenost přes 9 000  do 10 000 m</t>
  </si>
  <si>
    <t>121,44128+24,28825</t>
  </si>
  <si>
    <t>13,49348+2,69870</t>
  </si>
  <si>
    <t>zásyp šachty : -16,5*2,0</t>
  </si>
  <si>
    <t>162701109R00</t>
  </si>
  <si>
    <t>Vodorovné přemístění výkopku příplatek k ceně za každých dalších i započatých 1 000 m přes 10 000 m  z horniny 1 až 4</t>
  </si>
  <si>
    <t>10,91387*5</t>
  </si>
  <si>
    <t>162701159R00</t>
  </si>
  <si>
    <t>Vodorovné přemístění výkopku příplatek k ceně za každých dalších i započatých 1 000 m přes 10 000 m  z horniny 5 až 7</t>
  </si>
  <si>
    <t>128,92171*5</t>
  </si>
  <si>
    <t>4,536*5</t>
  </si>
  <si>
    <t>167101102R00</t>
  </si>
  <si>
    <t>Nakládání, skládání, překládání neulehlého výkopku nakládání výkopku  přes 100 m3, z horniny 1 až 4</t>
  </si>
  <si>
    <t>meziskládka : 305,93347</t>
  </si>
  <si>
    <t>171201101R00</t>
  </si>
  <si>
    <t>Uložení sypaniny do násypů nezhutněných</t>
  </si>
  <si>
    <t>Uložení sypaniny do násypů nebo na skládku s rozprostřením sypaniny ve vrstvách a s hrubým urovnáním.</t>
  </si>
  <si>
    <t>10,91387+128,92171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</si>
  <si>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</si>
  <si>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</si>
  <si>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</si>
  <si>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</si>
  <si>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34,95172+215,89562+121,44128+24,28825</t>
  </si>
  <si>
    <t>-10,91387-128,92171</t>
  </si>
  <si>
    <t>zásyp šachty : 16,5*2,0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</si>
  <si>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</si>
  <si>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</si>
  <si>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</si>
  <si>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((1,1*0,363)-0,00312)*7,0</t>
  </si>
  <si>
    <t>((1,2*0,47)-0,0227)*3,0</t>
  </si>
  <si>
    <t>((1,3*0,522)-0,0387)*206,8</t>
  </si>
  <si>
    <t>180402111R00</t>
  </si>
  <si>
    <t>parkový trávník, výsevem, v rovině nebo na svahu do 1:5</t>
  </si>
  <si>
    <t>68,0*1,3</t>
  </si>
  <si>
    <t>181201101R00</t>
  </si>
  <si>
    <t>Úprava pláně v násypech v hornině 1 až 4, bez zhutnění</t>
  </si>
  <si>
    <t>vyrovnání výškových rozdílů, plochy vodorovné a plochy do sklonu 1 : 5,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</si>
  <si>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</si>
  <si>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</si>
  <si>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</si>
  <si>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184807111R00</t>
  </si>
  <si>
    <t>Ochrana stromu bedněním zřízení bednění</t>
  </si>
  <si>
    <t>823-1</t>
  </si>
  <si>
    <t>před poškozením stavebním provozem,</t>
  </si>
  <si>
    <t>Včetně řeziva.</t>
  </si>
  <si>
    <t>7*2</t>
  </si>
  <si>
    <t>184807112R00</t>
  </si>
  <si>
    <t>Ochrana stromu bedněním odstranění bednění</t>
  </si>
  <si>
    <t>199000002R00</t>
  </si>
  <si>
    <t>Poplatky za skládku horniny 1- 4, skupina 17 05 04 z Katalogu odpadů</t>
  </si>
  <si>
    <t>199000003R00</t>
  </si>
  <si>
    <t>Poplatky za skládku horniny 5 - 7, skupina 17 05 04 z Katalogu odpadů</t>
  </si>
  <si>
    <t>00572400R</t>
  </si>
  <si>
    <t>směs travní parková, pro běžnou zátěž</t>
  </si>
  <si>
    <t>kg</t>
  </si>
  <si>
    <t>SPCM</t>
  </si>
  <si>
    <t>Specifikace</t>
  </si>
  <si>
    <t>POL3_1</t>
  </si>
  <si>
    <t>88,4*0,025*1,05</t>
  </si>
  <si>
    <t>583425602R1</t>
  </si>
  <si>
    <t>Štěrkopísek pro lože a obsy potrubí s max.zrnem 16mm, max.10% frakce 8-16mm</t>
  </si>
  <si>
    <t>t</t>
  </si>
  <si>
    <t>POL3_</t>
  </si>
  <si>
    <t>136,72848*1,01*1,7</t>
  </si>
  <si>
    <t>451573111R00</t>
  </si>
  <si>
    <t>Lože pod potrubí, stoky a drobné objekty z písku a štěrkopísku  do 65 mm</t>
  </si>
  <si>
    <t>827-1</t>
  </si>
  <si>
    <t>v otevřeném výkopu,</t>
  </si>
  <si>
    <t>1,1*0,10*7,0</t>
  </si>
  <si>
    <t>1,2*0,10*3,0</t>
  </si>
  <si>
    <t>1,3*0,10*206,8</t>
  </si>
  <si>
    <t>452313131R00</t>
  </si>
  <si>
    <t>Podkladní a zajišťovací konstrukce z betonu bloky pro potrubí , z betonu prostého třídy C 12/15</t>
  </si>
  <si>
    <t>z cementu portlandského nebo struskoportlandského, v otevřeném výkopu,</t>
  </si>
  <si>
    <t>0,38*0,40*0,15*2</t>
  </si>
  <si>
    <t>0,38*0,20*0,27*2</t>
  </si>
  <si>
    <t>452353101R00</t>
  </si>
  <si>
    <t xml:space="preserve">Bednění podkladních a zajišťovacích konstrukcí bloků pro potrubí </t>
  </si>
  <si>
    <t>0,78*2*0,15*2</t>
  </si>
  <si>
    <t>0,58*2*0,27*2</t>
  </si>
  <si>
    <t>564851111R00</t>
  </si>
  <si>
    <t>Podklad ze štěrkodrti s rozprostřením a zhutněním frakce 0-63 mm, tloušťka po zhutnění 150 mm</t>
  </si>
  <si>
    <t>parkoviště : 4,0*2</t>
  </si>
  <si>
    <t>564861111R00</t>
  </si>
  <si>
    <t>Podklad ze štěrkodrti s rozprostřením a zhutněním frakce 0-63 mm, tloušťka po zhutnění 200 mm</t>
  </si>
  <si>
    <t>chodník z kostek : 24,0</t>
  </si>
  <si>
    <t>565141211R00</t>
  </si>
  <si>
    <t>Podklad z kameniva obaleného asfaltem ACP 16+ až ACP 22+, v pruhu šířky přes 3 m, třídy 1, tloušťka po zhutnění 60 mm</t>
  </si>
  <si>
    <t>s rozprostřením a zhutněním</t>
  </si>
  <si>
    <t>565310011R00</t>
  </si>
  <si>
    <t>Podklad z asfaltového recykllátu tloušťka po zhutnění 50 mm</t>
  </si>
  <si>
    <t>568212111R00</t>
  </si>
  <si>
    <t xml:space="preserve">Vyztužení podkladní vrstvy z geomříže, asfaltového povrchu,  </t>
  </si>
  <si>
    <t>Upevnění počátku geomříže hřebíky s podložkou a pokládka geomříže. Bez dodávky materiálu.</t>
  </si>
  <si>
    <t>573111121R00</t>
  </si>
  <si>
    <t>Postřik živičný infiltrační s posypem kamenivem množství zbytkového asfaltu 0,6 kg/m2</t>
  </si>
  <si>
    <t>573111124R00</t>
  </si>
  <si>
    <t>Postřik živičný infiltrační s posypem kamenivem množství zbytkového asfaltu 1,00 kg/m2</t>
  </si>
  <si>
    <t>573231144R00</t>
  </si>
  <si>
    <t>Postřik živičný spojovací bez posypu kamenivem modifikovanou, množství zbytkového asfaltu 0,40 kg/m2</t>
  </si>
  <si>
    <t>frézování : 30,0</t>
  </si>
  <si>
    <t>577142112R00</t>
  </si>
  <si>
    <t>Beton asfaltový s rozprostřením a zhutněním v pruhu šířky přes 3 m, ACO 11+ nebo ACO 16+, tloušťky 50 mm, plochy přes 1000 m2</t>
  </si>
  <si>
    <t>577142212R00</t>
  </si>
  <si>
    <t>Beton asfaltový s rozprostřením a zhutněním v pruhu šířky přes 3 m, ACO 8 nebo ACO 11 nebo ACO 16, tloušťky 50 mm, plochy přes 1000 m2</t>
  </si>
  <si>
    <t>591211111R00</t>
  </si>
  <si>
    <t>Kladení dlažby z kostek drobných z kamene, do lože z kameniva těženého tloušťky 50 mm</t>
  </si>
  <si>
    <t>s provedením lože do 50 mm, s vyplněním spár, s dvojím beraněním a se smetením přebytečného materiálu na krajnici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</si>
  <si>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</si>
  <si>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</si>
  <si>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</si>
  <si>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596291113R00</t>
  </si>
  <si>
    <t>Řezání zámkové dlažby tloušťky 80 mm</t>
  </si>
  <si>
    <t>3,8</t>
  </si>
  <si>
    <t>596811111R00</t>
  </si>
  <si>
    <t>Kladení dlažby z betonových nebo kameninových dlaždic do lože z kameniva těženého tloušťky do 30 mm</t>
  </si>
  <si>
    <t>komunikací pro pěší do velikosti dlaždic 0,25 m2 s provedením lože do tl. 30 mm, s vyplněním spár a se smetením přebytečného materiálu na vzdálenost do 3 m</t>
  </si>
  <si>
    <t>596921111R00</t>
  </si>
  <si>
    <t>Kladení vegetačních tvárnic betonových, plocha do 50 m2</t>
  </si>
  <si>
    <t>zřízení podkladního lože, položení tvárnic.</t>
  </si>
  <si>
    <t>parkoviště : 4,0</t>
  </si>
  <si>
    <t>599142111R00</t>
  </si>
  <si>
    <t>Úprava zálivky dilatačních nebo pracovních spár šířky přes 20 do 40 mm</t>
  </si>
  <si>
    <t>v cementobetonovém krytu hloubky do 40 mm</t>
  </si>
  <si>
    <t>Včetně odstranění zvětralé asfaltové zálivky, vyčištění spár, zalití spár asfaltovou zálivkou, nátěru asfaltovým lakem a posyp drtí.</t>
  </si>
  <si>
    <t>592452561R1</t>
  </si>
  <si>
    <t>Dlažba betonová vsakovací zatravňovací, přírodní</t>
  </si>
  <si>
    <t>20% nová : 4,0*0,2</t>
  </si>
  <si>
    <t>592452655R</t>
  </si>
  <si>
    <t>Dlažba betonová typ: obdélníkový; dl = 200 mm; š = 100 mm; tl = 80,0 mm; povrchová úprava: impregnace; barva: šedá</t>
  </si>
  <si>
    <t>20% nová : 38,0*0,2</t>
  </si>
  <si>
    <t>592453320R1</t>
  </si>
  <si>
    <t>Dlažba betonová</t>
  </si>
  <si>
    <t>20% nová : 226,0*0,2</t>
  </si>
  <si>
    <t>69310260R</t>
  </si>
  <si>
    <t>Geosyntetika typ: geomříž; skladba: skelné vlákno; povrchová úprava: bitumen; plošná hmotnost = 300 g/m2; Pevnost v tahu podélně = 60,0 kN/m; Pevnost v tahu příčně = 60,0 kN/m</t>
  </si>
  <si>
    <t>850315121R00</t>
  </si>
  <si>
    <t>Výřez nebo výsek na potrubí litinovém tlakovém DN 150 mm</t>
  </si>
  <si>
    <t>kus</t>
  </si>
  <si>
    <t>ohlášení uzavírání vody, uzavření a otevření šoupat, vypuštění a napuštění vody, odvzdušnění potrubí, strojní nebo ruční výřez potrubí, nutné úpravy výkopu v prostoru provádění,</t>
  </si>
  <si>
    <t>850355121R00</t>
  </si>
  <si>
    <t>Výřez nebo výsek na potrubí litinovém tlakovém DN 200 mm</t>
  </si>
  <si>
    <t>851601105RT1</t>
  </si>
  <si>
    <t>Montáž potrubí z tvárné litiny s pružným spojem s pružným spojem   DN 200 mm</t>
  </si>
  <si>
    <t>z trub tlakových hrdlových, v otevřeném výkopu,</t>
  </si>
  <si>
    <t>851631104R00</t>
  </si>
  <si>
    <t>Montáž potrubí z tvárné litiny s pružným spojem s jištěným spojem pomocí těsnění s ocelovými segmenty (BRS)  DN 150 mm</t>
  </si>
  <si>
    <t>851631105R00</t>
  </si>
  <si>
    <t>Montáž potrubí z tvárné litiny s pružným spojem s jištěným spojem pomocí těsnění s ocelovými segmenty (BRS)  DN 200 mm</t>
  </si>
  <si>
    <t>206,8-42,0</t>
  </si>
  <si>
    <t>852242121R00</t>
  </si>
  <si>
    <t>Montáž potrubí z trub litinových tlak. přírubových abnormálních délek jednotlivě do 1 m v otevřeném výkopu, v otevřeném kanálu nebo v šachtě, DN 80 mm</t>
  </si>
  <si>
    <t>857242121R00</t>
  </si>
  <si>
    <t>Montáž litinových tvarovek na potrubí litinovém tlakovém jednoosých, na potrubí z trub přírubových v otevřeném výkopu, v otevřeném kanálu nebo v šachtě, DN 80 mm</t>
  </si>
  <si>
    <t>857352121R00</t>
  </si>
  <si>
    <t>Montáž litinových tvarovek na potrubí litinovém tlakovém jednoosých, na potrubí z trub přírubových v otevřeném výkopu, v otevřeném kanálu nebo v šachtě, DN 200 mm</t>
  </si>
  <si>
    <t>857354121R00</t>
  </si>
  <si>
    <t>Montáž litinových tvarovek na potrubí litinovém tlakovém odbočných, na potrubí z trub přírubových v otevřeném výkopu, v otevřeném kanálu nebo v šachtě, DN 200 mm</t>
  </si>
  <si>
    <t>871211121R00</t>
  </si>
  <si>
    <t>Montáž potrubí z plastických hmot z tlakových trubek polyetylenových, vnějšího průměru 63 mm</t>
  </si>
  <si>
    <t>891213111R00</t>
  </si>
  <si>
    <t>Montáž vodovodních armatur na potrubí ventilů hlavních pro přípojky, DN 50 mm</t>
  </si>
  <si>
    <t>891241111R00</t>
  </si>
  <si>
    <t>Montáž vodovodních armatur na potrubí šoupátek v otevřeném výkopu nebo v šachtách s osazením zemní soupravy (bez poklopů), DN 80 mm</t>
  </si>
  <si>
    <t>891247111R00</t>
  </si>
  <si>
    <t>Montáž vodovodních armatur na potrubí hydrantů podzemních (bez osazení poklopů), DN 80 mm</t>
  </si>
  <si>
    <t>891247211R00</t>
  </si>
  <si>
    <t>Montáž vodovodních armatur na potrubí hydrantů nadzemních, DN 80 mm</t>
  </si>
  <si>
    <t>891311111R00</t>
  </si>
  <si>
    <t>Montáž vodovodních armatur na potrubí šoupátek v otevřeném výkopu nebo v šachtách s osazením zemní soupravy (bez poklopů), DN 150 mm</t>
  </si>
  <si>
    <t>891351111R00</t>
  </si>
  <si>
    <t>Montáž vodovodních armatur na potrubí šoupátek v otevřeném výkopu nebo v šachtách s osazením zemní soupravy (bez poklopů), DN 200 mm</t>
  </si>
  <si>
    <t>891359111R00</t>
  </si>
  <si>
    <t>Montáž vodovodních armatur na potrubí navrtávacích pasů s ventilem Jt 1 Mpa na potrubí z trub osinkocementových, litinových, ocelových nebo plastických hmot, DN 200 mm</t>
  </si>
  <si>
    <t>892241111R00</t>
  </si>
  <si>
    <t>Tlakové zkoušky vodovodního potrubí DN do 80 mm</t>
  </si>
  <si>
    <t>přísun, montáže, demontáže a odsunu zkoušecího čerpadla, napuštění tlakovou vodou a dodání vody pro tlakovou zkoušku,</t>
  </si>
  <si>
    <t>892351111R00</t>
  </si>
  <si>
    <t>Tlakové zkoušky vodovodního potrubí DN 150 nebo 200 mm</t>
  </si>
  <si>
    <t>892372111R00</t>
  </si>
  <si>
    <t>Zabezpečení konců vodovodního potrubí při tlakových zkouškách DN do 300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</si>
  <si>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</si>
  <si>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</si>
  <si>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892233111R00</t>
  </si>
  <si>
    <t>Proplach a desinfekce vodovodního potrubí DN od 40 do 70 mm</t>
  </si>
  <si>
    <t>napuštění a vypuštění vody, dodání vody a desinfekčního prostředku, náklady na bakteriologický rozbor vody,</t>
  </si>
  <si>
    <t>892353111R00</t>
  </si>
  <si>
    <t>Proplach a desinfekce vodovodního potrubí DN 150 nebo 200 mm</t>
  </si>
  <si>
    <t>899401111R00</t>
  </si>
  <si>
    <t>Osazení poklopů litinových ventilových</t>
  </si>
  <si>
    <t>včetně podezdění</t>
  </si>
  <si>
    <t>899401112R00</t>
  </si>
  <si>
    <t>Osazení poklopů litinových šoupátkových</t>
  </si>
  <si>
    <t>899401113R00</t>
  </si>
  <si>
    <t>Osazení poklopů litinových hydrantových</t>
  </si>
  <si>
    <t>899712111R00</t>
  </si>
  <si>
    <t>Orientační tabulky na vodovodních a kanalizačních řadech na zdivu</t>
  </si>
  <si>
    <t>Včetně dodání a připevnění tabulky.</t>
  </si>
  <si>
    <t>899713111R00</t>
  </si>
  <si>
    <t>Orientační tabulky na vodovodních a kanalizačních řadech na sloupku ocelovém nebo betonovém</t>
  </si>
  <si>
    <t>Včetně dodání a připevnění tabulky a osazení sloupků.</t>
  </si>
  <si>
    <t>899731113R00</t>
  </si>
  <si>
    <t>Signalizační vodič CYY, 4 mm2</t>
  </si>
  <si>
    <t>899731114R00</t>
  </si>
  <si>
    <t>Signalizační vodič CYY, 6 mm2</t>
  </si>
  <si>
    <t>POL1_9</t>
  </si>
  <si>
    <t>857313131T01</t>
  </si>
  <si>
    <t>Montáž spojek DN150</t>
  </si>
  <si>
    <t xml:space="preserve">ks    </t>
  </si>
  <si>
    <t>857361131U01</t>
  </si>
  <si>
    <t>Montáž spojek DN200</t>
  </si>
  <si>
    <t>857601104R01</t>
  </si>
  <si>
    <t>Montáž tvarovek jednoosých, tvárná litina DN 150, jištěný spoj</t>
  </si>
  <si>
    <t>857601105R01</t>
  </si>
  <si>
    <t>Montáž tvarovek jednoosých, tvárná litina DN 200, jištěný spoj</t>
  </si>
  <si>
    <t>857701105R01</t>
  </si>
  <si>
    <t>Montáž tvarovek odbočných, tvárná litina DN 200, jištěný spoj</t>
  </si>
  <si>
    <t>871162121T01</t>
  </si>
  <si>
    <t>Montáž tvarovek Isiflo</t>
  </si>
  <si>
    <t>892271111R02</t>
  </si>
  <si>
    <t>Zkouška průchodnosti potrubí DN150 a DN200, včetně protokolu</t>
  </si>
  <si>
    <t>831230010RA1</t>
  </si>
  <si>
    <t>Suchovod z trub polyetylénových D 90 mm</t>
  </si>
  <si>
    <t>Agregovaná položka</t>
  </si>
  <si>
    <t>POL2_</t>
  </si>
  <si>
    <t>Včetně:</t>
  </si>
  <si>
    <t>- přísunu, montáže, demontáže a odsunu zkoušecího čerpadla, napuštění tlakovou vodou a dodání vody pro tlakovou zkoušku,</t>
  </si>
  <si>
    <t>- napuštění a vypuštění vody, dodání vody a desinfekčního prostředku a na bakteriologický rozbor vody.</t>
  </si>
  <si>
    <t>286134121R</t>
  </si>
  <si>
    <t>Trubka plastová materiál: PE 100 RC; de = 63,0 mm; tl. stěny = 5,8 mm; PN 16; SDR 11,0</t>
  </si>
  <si>
    <t>7,0*1,015</t>
  </si>
  <si>
    <t>2865315701T1</t>
  </si>
  <si>
    <t>Isiflo spojka s vnějším závitem d 63/2"</t>
  </si>
  <si>
    <t>2865315701T2</t>
  </si>
  <si>
    <t>Isiflo spojka d60x63, spojení starého a nového PE potrubí</t>
  </si>
  <si>
    <t>42227204R</t>
  </si>
  <si>
    <t>šoupátko přírubové použití uzavírací přírubová armatura; médium pitná a užitková voda, odpadní voda; DN 80; l = 180 mm; PN 10 nebo 16; D 200 mm; max.provozní tlak 16 bar; max teplota 70 °C; těleso tvárná litina; povrch.ochrana vně i uvnitř epoxidovým práškem</t>
  </si>
  <si>
    <t>2*1,01</t>
  </si>
  <si>
    <t>42227207R</t>
  </si>
  <si>
    <t>šoupátko přírubové použití uzavírací přírubová armatura; médium pitná a užitková voda, odpadní voda; DN 150; l = 210 mm; PN 10 nebo 16; D 285 mm; max.provozní tlak 16 bar; max teplota 70 °C; těleso tvárná litina; povrch.ochrana vně i uvnitř epoxidovým práškem</t>
  </si>
  <si>
    <t>1*1,01</t>
  </si>
  <si>
    <t>42227208R</t>
  </si>
  <si>
    <t>šoupátko přírubové použití uzavírací přírubová armatura; médium pitná a užitková voda, odpadní voda; DN 200; l = 230 mm; PN 10 nebo 16; D 340 mm; max.provozní tlak 16 bar; max teplota 70 °C; těleso tvárná litina; povrch.ochrana vně i uvnitř epoxidovým práškem</t>
  </si>
  <si>
    <t>4*1,01</t>
  </si>
  <si>
    <t>42273510R1</t>
  </si>
  <si>
    <t>Navrtávací pas na potrubí z tvárné litiny HOD DN200 s litinovým šoupátkem 2"</t>
  </si>
  <si>
    <t>5*1,01</t>
  </si>
  <si>
    <t>422736068R</t>
  </si>
  <si>
    <t>hydrant podzemní PN 16; provedení dvojitý uzávěr; DN 80; min.průtok 110 m3/hod; krycí hloubka 1,5; stavební výška 1 225 mm; těleso tvárná litina; prac. teplota do 20 °C; pro: uzávěr vody pro požární účely nebo odkalení sítě</t>
  </si>
  <si>
    <t>4227363701T1</t>
  </si>
  <si>
    <t>Hydrantová drenáž 12.21</t>
  </si>
  <si>
    <t>422911611R1</t>
  </si>
  <si>
    <t>Souprava zemní PATENT plus BT 1,2-1,8m</t>
  </si>
  <si>
    <t>422911611R2</t>
  </si>
  <si>
    <t>Souprava zemní PATENT plus BT 1,7-2,7m</t>
  </si>
  <si>
    <t>3*1,01</t>
  </si>
  <si>
    <t>422913305R</t>
  </si>
  <si>
    <t>souprava zemní teleskopická šoupátková; pro ruční ovládání šoupat a domovních šoupátek; DN 65-80; rozsah min.1,05m  max. 1,75m; provedení dvoudílné; mat. vnější chránička z PE, ovl.čtyřhran z litiny, vnitřní teleskop ze zink.oceli</t>
  </si>
  <si>
    <t>422913308R</t>
  </si>
  <si>
    <t>souprava zemní teleskopická šoupátková; pro ruční ovládání šoupat a domovních šoupátek; DN 100-150; rozsah min.1,05m  max. 1,75m; provedení dvoudílné; mat. vnější chránička z PE, ovl.čtyřhran z litiny, vnitřní teleskop ze zink.oceli</t>
  </si>
  <si>
    <t>422913310R1</t>
  </si>
  <si>
    <t>Souprava zemní AVK teleskopická DN 200, max. 1,35 m</t>
  </si>
  <si>
    <t>422913311R</t>
  </si>
  <si>
    <t>souprava zemní teleskopická šoupátková; pro ruční ovládání šoupat a domovních šoupátek; DN 200; rozsah min.1,05m  max. 1,75m; provedení dvoudílné; mat. vnější chránička z PE, ovl.čtyřhran z litiny, vnitřní teleskop ze zink.oceli</t>
  </si>
  <si>
    <t>42291352R1</t>
  </si>
  <si>
    <t>Ventilový litinový poklop</t>
  </si>
  <si>
    <t>42291353R1</t>
  </si>
  <si>
    <t>Plastová podkladová deska pod ventilový poklop</t>
  </si>
  <si>
    <t>4229136003T1</t>
  </si>
  <si>
    <t>Uliční poklop šoupátkový litinový 7.2.4</t>
  </si>
  <si>
    <t>4229146001T1</t>
  </si>
  <si>
    <t>Poklop hydrantový Klasik 7.2.7</t>
  </si>
  <si>
    <t>42291510R</t>
  </si>
  <si>
    <t>deska podkladová pro ventilkové a šoupátkové poklopy; plastové</t>
  </si>
  <si>
    <t>42291515R</t>
  </si>
  <si>
    <t>deska podkladová pro hydrantové poklopy; plastové</t>
  </si>
  <si>
    <t>4239278001T1</t>
  </si>
  <si>
    <t>Sady nerezových šroubů, matic a podložek k přír.spojům</t>
  </si>
  <si>
    <t>9+2+12</t>
  </si>
  <si>
    <t>54823030T1</t>
  </si>
  <si>
    <t>Orientační tabulka, na plotě, zdi</t>
  </si>
  <si>
    <t>54823040T1</t>
  </si>
  <si>
    <t>Orientační tabulka na sloupku</t>
  </si>
  <si>
    <t>54823050T1</t>
  </si>
  <si>
    <t>Orientační poplastovaný sloupek s betonovou patkou</t>
  </si>
  <si>
    <t>55251133R</t>
  </si>
  <si>
    <t>Trubka litinová DN = 150; de = 170,0 mm; tl. stěny = 7,7 mm; těsnění: kroužek; povrchová úprava: uvnitř cementová malta, vně zinkový povlak s epoxidovou vrstvou</t>
  </si>
  <si>
    <t>3,0*1,01</t>
  </si>
  <si>
    <t>55251134R</t>
  </si>
  <si>
    <t>Trubka litinová DN = 200; de = 222,0 mm; tl. stěny = 7,9 mm; těsnění: kroužek; povrchová úprava: uvnitř cementová malta, vně zinkový povlak s epoxidovou vrstvou</t>
  </si>
  <si>
    <t>206,8*1,01</t>
  </si>
  <si>
    <t>55251210R</t>
  </si>
  <si>
    <t>Trubka litinová DN = 80; tl. stěny = 7,0 mm; l = 100 mm; PN 16; povrchová úprava: vně i uvnitř epoxidová pryskyřice</t>
  </si>
  <si>
    <t>55251212R</t>
  </si>
  <si>
    <t>Trubka litinová DN = 80; tl. stěny = 7,0 mm; l = 200 mm; PN 16; povrchová úprava: vně i uvnitř epoxidová pryskyřice</t>
  </si>
  <si>
    <t>5525852707R</t>
  </si>
  <si>
    <t>tvarovka přírubová s hladkým koncem tvárná litina; DN 200 mm; l = 400 mm; povrch. úprava práškový epoxid</t>
  </si>
  <si>
    <t>55258547R</t>
  </si>
  <si>
    <t>tvarovka hrdlová s přírubovou odbočkou tvárná litina; PN 10; DN 1 = 200 mm; DN 2 = 80 mm; spoj běžný pružný násuvný; volná příruba; uvnitř práškový epoxid; vně práškový epoxid</t>
  </si>
  <si>
    <t>55259435R</t>
  </si>
  <si>
    <t>koleno 22 1/2 °; PN 10; DN 200 mm; tvárná litina; hrdlové; spoj běžný pružný násuvný; uvnitř práškový epoxid; vně práškový epoxid</t>
  </si>
  <si>
    <t>55259455R</t>
  </si>
  <si>
    <t>koleno 30 °; PN 10; DN 200 mm; tvárná litina; hrdlové; spoj běžný pružný násuvný; uvnitř práškový epoxid; vně práškový epoxid</t>
  </si>
  <si>
    <t>6*1,01</t>
  </si>
  <si>
    <t>55259474R</t>
  </si>
  <si>
    <t>koleno 45 °; PN 10; DN 200 mm; tvárná litina; hrdlové; spoj běžný pružný násuvný; uvnitř práškový epoxid; vně práškový epoxid</t>
  </si>
  <si>
    <t>55259733R</t>
  </si>
  <si>
    <t>tvarovka přírubová s hrdlem tvárná litina; PN 10; DN 150 mm; spoj běžný pružný násuvný; uvnitř práškový epoxid; vně práškový epoxid</t>
  </si>
  <si>
    <t>55259734R</t>
  </si>
  <si>
    <t>tvarovka přírubová s hrdlem tvárná litina; PN 10; DN 200 mm; spoj běžný pružný násuvný; uvnitř práškový epoxid; vně práškový epoxid</t>
  </si>
  <si>
    <t>552599957R</t>
  </si>
  <si>
    <t>tvarovka přírubová s přírubovou odbočkou tvárná litina; DN 1 = 200 mm; DN 2 = 80 mm; povrch. úprava práškový epoxid</t>
  </si>
  <si>
    <t>552599960R</t>
  </si>
  <si>
    <t>tvarovka přírubová s přírubovou odbočkou tvárná litina; DN 1 = 200 mm; DN 2 = 150 mm; povrch. úprava práškový epoxid</t>
  </si>
  <si>
    <t>552599961R</t>
  </si>
  <si>
    <t>tvarovka přírubová s přírubovou odbočkou tvárná litina; DN 1 = 200 mm; DN 2 = 200 mm; povrch. úprava práškový epoxid</t>
  </si>
  <si>
    <t>5526009702R</t>
  </si>
  <si>
    <t>koleno 90 °; PN 10; DN 80 mm; tvárná litina; přírubové; s patkou; uvnitř práškový epoxid; vně práškový epoxid</t>
  </si>
  <si>
    <t>5526009773R</t>
  </si>
  <si>
    <t>kroužek těsnicí EPDM; s ocelovými hroty; DN = 150,0 mm</t>
  </si>
  <si>
    <t>5526009774R</t>
  </si>
  <si>
    <t>kroužek těsnicí EPDM; s ocelovými hroty; DN = 200,0 mm</t>
  </si>
  <si>
    <t>49*1,01</t>
  </si>
  <si>
    <t>55292007R4</t>
  </si>
  <si>
    <t>Spojka přímá jištěná v tahu DN 150 d159-188mm</t>
  </si>
  <si>
    <t>55292007R5</t>
  </si>
  <si>
    <t>Spojka přímá jištěná v tahu DN 200 d193-227mm</t>
  </si>
  <si>
    <t>916261111RT1</t>
  </si>
  <si>
    <t>Osazení silniční obruby z dlažebních kostek včetně dodávky dlažebních kostek  z kostek drobných 120 mm, s boční opěrou z betonu prostého, do lože z betonu prostého C 12/15</t>
  </si>
  <si>
    <t>v jedné řadě, se zřízením lože tl. 5 až 10 cm, s vyplněním a zatřením spár cementovou maltou</t>
  </si>
  <si>
    <t>šoupátka : (1,1+1,7)*3</t>
  </si>
  <si>
    <t>917862111R00</t>
  </si>
  <si>
    <t>Osazení chodníkového obrubníku betonového stojatého, s boční opěrou z betonu prostého, do lože z betonu prostého C 12/15</t>
  </si>
  <si>
    <t>se zatřením lože, s vyplněním a zatřením spár cementovou maltou. S dodáním hmot pro lože tl. 80-100 mm.</t>
  </si>
  <si>
    <t>silniční : 69,0</t>
  </si>
  <si>
    <t>chodníkové : 29,0</t>
  </si>
  <si>
    <t>918101111R00</t>
  </si>
  <si>
    <t>Lože pod obrubníky, krajníky nebo obruby z betonu prostého C 12/15</t>
  </si>
  <si>
    <t>z dlažebních kostek z betonu prostého</t>
  </si>
  <si>
    <t>šoupátka : 0,47*0,1*3</t>
  </si>
  <si>
    <t>919735111R00</t>
  </si>
  <si>
    <t>Řezání stávajících krytů nebo podkladů živičných, hloubky do  50 mm</t>
  </si>
  <si>
    <t>včetně spotřeby vody</t>
  </si>
  <si>
    <t>919735113R00</t>
  </si>
  <si>
    <t>Řezání stávajících krytů nebo podkladů živičných, hloubky přes 100 do 150 mm</t>
  </si>
  <si>
    <t>976085211R00</t>
  </si>
  <si>
    <t>Vybourání madel, objímek, rámů, mříží apod. kanalizačních rámů litinových, z rýhovaného plechu nebo betonových včetně poklopů nebo mříží  plochy do 0,3 m2</t>
  </si>
  <si>
    <t>801-3</t>
  </si>
  <si>
    <t>976085311R00</t>
  </si>
  <si>
    <t>Vybourání madel, objímek, rámů, mříží apod. kanalizačních rámů litinových, z rýhovaného plechu nebo betonových včetně poklopů nebo mříží  plochy do 0,6 m2</t>
  </si>
  <si>
    <t>979024441R00</t>
  </si>
  <si>
    <t>Očištění vybouraných obrubníků, dlaždic obrubníků, krajníků vybouraných z jakéhokoliv lože a s jakoukoliv výplní spár</t>
  </si>
  <si>
    <t>krajníků, desek nebo panelů od spojovacího materiálu s odklizením a uložením očištěných hmot a spojovacího materiálu na skládku na vzdálenost do 10 m</t>
  </si>
  <si>
    <t>69,0+29,0</t>
  </si>
  <si>
    <t>979054441R00</t>
  </si>
  <si>
    <t xml:space="preserve">Očištění vybouraných obrubníků, dlaždic dlaždic, desek nebo tvarovek s původním vyplněním spár kamenivem těženým </t>
  </si>
  <si>
    <t>38,0+226,0+4,0</t>
  </si>
  <si>
    <t>979071121R00</t>
  </si>
  <si>
    <t xml:space="preserve">Očištění vybouraných dlažebních kostek drobných,  s původním vyplněním spár kamenivem těženým  </t>
  </si>
  <si>
    <t>od spojovacího materiálu, s uložením očištěných kostek na skládku, s odklizením odpadových hmot na hromady a s odklizením vybouraných kostek na vzdálenost do 3 m</t>
  </si>
  <si>
    <t>24,0+28,0</t>
  </si>
  <si>
    <t>998273101R00</t>
  </si>
  <si>
    <t>Přesun hmot pro trubní vedení z trub litinových v otevřeném výkopu</t>
  </si>
  <si>
    <t>Přesun hmot</t>
  </si>
  <si>
    <t>POL7_1</t>
  </si>
  <si>
    <t>vodovodu nebo kanalizace hloubené nebo ražené (827 1.3, 827 2.3) z trub litinových včetně drobných objektů,</t>
  </si>
  <si>
    <t>na vzdálenost 15 m od hrany výkopu nebo od okraje šachty</t>
  </si>
  <si>
    <t>722120818R00</t>
  </si>
  <si>
    <t>Demontáž potrubí z litinových trub hrdlových TH přes 125 do DN 200</t>
  </si>
  <si>
    <t>800-721</t>
  </si>
  <si>
    <t>2,0+16,0</t>
  </si>
  <si>
    <t>722130805R00</t>
  </si>
  <si>
    <t>Demontáž potrubí z ocelových trubek závitových DN 80</t>
  </si>
  <si>
    <t>722171917R00</t>
  </si>
  <si>
    <t>Opravy vodovodního potrubí z plastových trubek ostatní práce mimo spojové svary s přidáním materiálu  odříznutí plastové trubky, přes D 50 do D 63 mm</t>
  </si>
  <si>
    <t>722173987R00</t>
  </si>
  <si>
    <t>Opravy vodovodního potrubí z plastových trubek ostatní práce mimo spojové svary s přidáním materiálu  spoje elektrotvarovkami, přes D 50 do D 63 mm</t>
  </si>
  <si>
    <t>722290821R00</t>
  </si>
  <si>
    <t>Vnitrostaveništní přemístění vybouraných hmot svislé, v objektech výšky do 6m</t>
  </si>
  <si>
    <t>vodorovně do 100 m,</t>
  </si>
  <si>
    <t>722211814R01</t>
  </si>
  <si>
    <t>Demontáž šoupátek a hydrantů, včetně zemních souprav</t>
  </si>
  <si>
    <t>998722201R00</t>
  </si>
  <si>
    <t>Přesun hmot pro vnitřní vodovod v objektech výšky do 6 m</t>
  </si>
  <si>
    <t>POL7_</t>
  </si>
  <si>
    <t>vodorovně do 50 m</t>
  </si>
  <si>
    <t>230083123R01</t>
  </si>
  <si>
    <t>Demontáž potrubí a armatur v rušené teplovodní šachtě - do šrotu</t>
  </si>
  <si>
    <t>kompl</t>
  </si>
  <si>
    <t>460420022R00</t>
  </si>
  <si>
    <t>Zřízení kabelového lože v rýze š. do 65 cm z písku</t>
  </si>
  <si>
    <t>460490012RT1</t>
  </si>
  <si>
    <t>Fólie výstražná z PVC, šířka 33 cm, fólie PVC šířka 33 cm</t>
  </si>
  <si>
    <t>460510271RU1</t>
  </si>
  <si>
    <t>Žlab kabelový z PVC, vč. víka, rovná část, včetně dodávky žlabu KOPOKAN 1 ZD  100x100x2000 mm</t>
  </si>
  <si>
    <t>979999973R00</t>
  </si>
  <si>
    <t>Poplatek za skládku za uložení, zemina a kamení, (skup.170504)</t>
  </si>
  <si>
    <t>979999979R00</t>
  </si>
  <si>
    <t>Poplatek za skládku za recyklaci, beton silně vyztužený, kusovost do 1600 cm2 (skup.170101)</t>
  </si>
  <si>
    <t>4,536*1,7</t>
  </si>
  <si>
    <t>979999981R00</t>
  </si>
  <si>
    <t>Poplatek za skládku za recyklaci, betonu, kusovost do 1600 cm2, skupina 17 01 01 z Katalogu odpadů</t>
  </si>
  <si>
    <t>dlažba 20% : 40,29*0,2</t>
  </si>
  <si>
    <t>979999995R00</t>
  </si>
  <si>
    <t>Poplatek za skládku za recyklaci asfaltu, kusovost do 1600 cm2, (skup.170302)</t>
  </si>
  <si>
    <t>170 302</t>
  </si>
  <si>
    <t>979082213R00</t>
  </si>
  <si>
    <t>Vodorovná doprava suti po suchu bez naložení, ale se složením a hrubým urovnáním na vzdálenost do 1 km</t>
  </si>
  <si>
    <t>Přesun suti</t>
  </si>
  <si>
    <t>POL8_</t>
  </si>
  <si>
    <t>979082219R00</t>
  </si>
  <si>
    <t>Vodorovná doprava suti po suchu příplatek k ceně za každý další i započatý 1 km přes 1 km</t>
  </si>
  <si>
    <t>979093111R00</t>
  </si>
  <si>
    <t>Uložení suti na skládku bez zhutnění</t>
  </si>
  <si>
    <t>800-6</t>
  </si>
  <si>
    <t>s hrubým urovnáním,</t>
  </si>
  <si>
    <t>JKSO:</t>
  </si>
  <si>
    <t>827.13</t>
  </si>
  <si>
    <t>sítě vodovodní rozvodné</t>
  </si>
  <si>
    <t>JKSO</t>
  </si>
  <si>
    <t>216,8 m</t>
  </si>
  <si>
    <t>potrubí z trub litinových</t>
  </si>
  <si>
    <t>JKSOChar</t>
  </si>
  <si>
    <t>rekonstrukce a modernizace objektu prostá</t>
  </si>
  <si>
    <t>JKSOAkce</t>
  </si>
  <si>
    <t>parkoviště z dlažby : 7,0</t>
  </si>
  <si>
    <t>chodník : 6,0</t>
  </si>
  <si>
    <t>parkoviště : 31,0</t>
  </si>
  <si>
    <t>nahrazen novým chodníkem : 112,0</t>
  </si>
  <si>
    <t>komunikace : 8,0*2</t>
  </si>
  <si>
    <t>parkoviště z kostek : 31,0*2</t>
  </si>
  <si>
    <t>parkoviště z dlažby : 7,0*2</t>
  </si>
  <si>
    <t>chodník z kostek : 6,0</t>
  </si>
  <si>
    <t>komunikace : 8,0</t>
  </si>
  <si>
    <t>komunikace : 6,0</t>
  </si>
  <si>
    <t>2*1,3</t>
  </si>
  <si>
    <t>15*1,3</t>
  </si>
  <si>
    <t>1,3*1,0*1,9*23</t>
  </si>
  <si>
    <t>11,0*1,3*0,1</t>
  </si>
  <si>
    <t>131201201R00</t>
  </si>
  <si>
    <t>Hloubení zapažených jam a zářezů do 100 m3, v hornině 3, převážně ručně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</si>
  <si>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</si>
  <si>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30% : 87,68*0,3</t>
  </si>
  <si>
    <t>131301201R00</t>
  </si>
  <si>
    <t>Hloubení zapažených jam a zářezů do 100 m3, v hornině 4, převážně ručně</t>
  </si>
  <si>
    <t>6,5*2,0*2,2</t>
  </si>
  <si>
    <t>4,0*2,0*2,9</t>
  </si>
  <si>
    <t>6,5*2,0*1,92</t>
  </si>
  <si>
    <t>2,0*2,0*2,73</t>
  </si>
  <si>
    <t>hornina 3 : -26,3040</t>
  </si>
  <si>
    <t>hornina 5 : -21,92</t>
  </si>
  <si>
    <t>hornina 6 : -4,3840</t>
  </si>
  <si>
    <t>131401201R00</t>
  </si>
  <si>
    <t>Hloubení zapažených jam a zářezů do 100 m3, v hornině 5, převážně ručně</t>
  </si>
  <si>
    <t>25% : 87,68*0,25</t>
  </si>
  <si>
    <t>131501201R00</t>
  </si>
  <si>
    <t>Hloubení zapažených jam a zářezů do 100 m3, v hornině 6, s použitím trhavin</t>
  </si>
  <si>
    <t>5% : 87,68*0,05</t>
  </si>
  <si>
    <t>30% : 245,68675*0,3</t>
  </si>
  <si>
    <t>ornice : -1,43</t>
  </si>
  <si>
    <t>komunikace : -0,41*8,0</t>
  </si>
  <si>
    <t>chodníky : -0,31*6,0</t>
  </si>
  <si>
    <t>parkoviště : -0,42*7,0</t>
  </si>
  <si>
    <t>-0,42*31,0</t>
  </si>
  <si>
    <t>zásyp do úrovně HTÚ : -0,30*62,0</t>
  </si>
  <si>
    <t>-0,59*50,0</t>
  </si>
  <si>
    <t>1,3*(2,00+2,10)/2*2,7</t>
  </si>
  <si>
    <t>1,3*(2,05+2,07)/2*0,1</t>
  </si>
  <si>
    <t>1,3*(2,07+1,80)/2*9,8+1,3*(1,80+1,86)/2*1,9+1,3*(1,86+1,83)/2*5,1</t>
  </si>
  <si>
    <t>1,3*(1,83+1,82)/2*5,2+1,3*(1,82+1,80)/2*5,7+1,3*(1,80+1,80)/2*36,2</t>
  </si>
  <si>
    <t>1,3*(1,80+1,85)/2*9,5+1,3*(1,85+1,76)/2*6,1+1,3*(1,76+1,80)/2*8,7</t>
  </si>
  <si>
    <t>1,3*(1,80+1,80)/2*1,3</t>
  </si>
  <si>
    <t>1,2*(2,17+1,56)/2*2,3+1,3*(1,56+1,52)/2*3,0+1,3*(1,52+1,76)/2*3,2</t>
  </si>
  <si>
    <t>1,1*1,9*4,0</t>
  </si>
  <si>
    <t>hornina 3 : -73,70602</t>
  </si>
  <si>
    <t>hornina 5 : -61,42169</t>
  </si>
  <si>
    <t>hornina 6 : -12,28434</t>
  </si>
  <si>
    <t>25% : 245,68675*0,25</t>
  </si>
  <si>
    <t>dolamování : -8,33417</t>
  </si>
  <si>
    <t>5% : 245,68675*0,05</t>
  </si>
  <si>
    <t>dolamování : -1,66683</t>
  </si>
  <si>
    <t>(21,92+61,42169)*0,1</t>
  </si>
  <si>
    <t>(4,3840+12,28434)*0,1</t>
  </si>
  <si>
    <t>141741117R00</t>
  </si>
  <si>
    <t>Protlačování - beranění ocelových trub vnějšího průměru do 324 mm</t>
  </si>
  <si>
    <t>Protlačování trub v hornině 1 - 4 s výjimkou tekoucího písku a hornin kašovité konzistence metodou ramování (zatloukání) ocelových trub s následným čistěním.</t>
  </si>
  <si>
    <t>Úprava čela potrubí pro protlačení, spojování potlačovaných trub, odstranění horniny z protlačovaných trub stlačeným vzduchem, vodorovné a svislé přemístění výkopku z protlačovaného potrubí a montážní jámy na přilehlé území.</t>
  </si>
  <si>
    <t>141741119R00</t>
  </si>
  <si>
    <t>Protlačování - beranění ocelových trub vnějšího průměru do 426 mm</t>
  </si>
  <si>
    <t>(2,07+1,80)/2*9,8+(1,80+1,86)/2*1,9+(1,86+1,83)/2*5,1</t>
  </si>
  <si>
    <t>(1,83+1,82)/2*5,2+(1,82+1,80)/2*5,7+(1,80+1,80)/2*36,2</t>
  </si>
  <si>
    <t>(1,80+1,85)/2*9,5+(1,85+1,76)/2*6,1+(1,76+1,80)/2*8,7</t>
  </si>
  <si>
    <t>(1,80+1,80)/2*1,3</t>
  </si>
  <si>
    <t>(2,17+1,56)/2*2,3+(1,56+1,52)/2*3,0+(1,52+1,76)/2*3,2</t>
  </si>
  <si>
    <t>1,9*4,0</t>
  </si>
  <si>
    <t>184,7480</t>
  </si>
  <si>
    <t>(2,00+2,10)/2*2,7</t>
  </si>
  <si>
    <t>(2,05+2,07)/2*0,1</t>
  </si>
  <si>
    <t>5,7410</t>
  </si>
  <si>
    <t>151811315R00</t>
  </si>
  <si>
    <t>Pažení pažicími boxy montáž, standardního pažicího boxu, délky 3 m, šířky do 2 m, hloubky 2,25 m</t>
  </si>
  <si>
    <t>z mechanicky rozpínaných plnostěnných ocelových bočnic,</t>
  </si>
  <si>
    <t>151811317R00</t>
  </si>
  <si>
    <t>Pažení pažicími boxy montáž, standardního pažicího boxu, délky 3 m, šířky do 2 m, hloubky 3,57 m</t>
  </si>
  <si>
    <t>151812315R00</t>
  </si>
  <si>
    <t>Pažení pažicími boxy pronájem, standardního pažicího boxu, délky 3 m, šířky do 2 m, hloubky 2,25 m</t>
  </si>
  <si>
    <t xml:space="preserve">den   </t>
  </si>
  <si>
    <t>4*7</t>
  </si>
  <si>
    <t>151812317R00</t>
  </si>
  <si>
    <t>Pažení pažicími boxy pronájem, standardního pažicího boxu, délky 3 m, šířky do 2 m, hloubky 3,57 m</t>
  </si>
  <si>
    <t>3*7</t>
  </si>
  <si>
    <t>151813315R00</t>
  </si>
  <si>
    <t>Pažení pažicími boxy demontáž, standardního pažicího boxu, délky 3 m, šířky do 2 m, hloubky 2,25 m</t>
  </si>
  <si>
    <t>151813317R00</t>
  </si>
  <si>
    <t>Pažení pažicími boxy demontáž, standardního pažicího boxu, délky 3 m, šířky do 2 m, hloubky 3,57 m</t>
  </si>
  <si>
    <t>26,3040+35,072</t>
  </si>
  <si>
    <t>(3,07603+98,27470)*0,5</t>
  </si>
  <si>
    <t>21,92+4,3840</t>
  </si>
  <si>
    <t>(53,08752+10,61751+8,33417+1,66683)*0,5</t>
  </si>
  <si>
    <t>meziskládka : 173,95794*2</t>
  </si>
  <si>
    <t>1,1*0,463*4,0</t>
  </si>
  <si>
    <t>1,2*0,57*(23,0-10,5)</t>
  </si>
  <si>
    <t>1,3*0,622*(110,2-13,5)</t>
  </si>
  <si>
    <t>88,77882*5</t>
  </si>
  <si>
    <t>meziskládka : 173,95794</t>
  </si>
  <si>
    <t>88,77882</t>
  </si>
  <si>
    <t>26,3040+35,0720+21,92+4,3840</t>
  </si>
  <si>
    <t>3,07603+98,27470+53,08752+10,61751+8,33417+1,66683</t>
  </si>
  <si>
    <t>-88,77882</t>
  </si>
  <si>
    <t>((1,1*0,363)-0,00312)*4,0</t>
  </si>
  <si>
    <t>((1,2*0,47)-0,0227)*(23,0-10,5)</t>
  </si>
  <si>
    <t>((1,3*0,522)-0,0387)*(110,2-13,5)</t>
  </si>
  <si>
    <t>11,0*1,3</t>
  </si>
  <si>
    <t>1*2</t>
  </si>
  <si>
    <t>14,3*0,025*1,05</t>
  </si>
  <si>
    <t>70,22930*1,01*1,7</t>
  </si>
  <si>
    <t>1,1*0,10*4,0</t>
  </si>
  <si>
    <t>1,2*0,10*(23,0-10,5)</t>
  </si>
  <si>
    <t>1,3*0,10*(110,2-13,5)</t>
  </si>
  <si>
    <t>parkoviště vsakovací dlažba : 7,0*2</t>
  </si>
  <si>
    <t>8,0+8,0+6,0</t>
  </si>
  <si>
    <t>6,0</t>
  </si>
  <si>
    <t>parkoviště z kostek : 31,0</t>
  </si>
  <si>
    <t>20% nová : 7,0*0,2</t>
  </si>
  <si>
    <t>110,2-48,0</t>
  </si>
  <si>
    <t>857243131T01</t>
  </si>
  <si>
    <t>Montáž spojek DN 80</t>
  </si>
  <si>
    <t>4*1,015</t>
  </si>
  <si>
    <t>2+2</t>
  </si>
  <si>
    <t>23,0*1,01</t>
  </si>
  <si>
    <t>110,2*1,01</t>
  </si>
  <si>
    <t>55259414R</t>
  </si>
  <si>
    <t>koleno 11 1/4 °; PN 10; DN 150 mm; tvárná litina; hrdlové; spoj běžný pružný násuvný; uvnitř práškový epoxid; vně práškový epoxid</t>
  </si>
  <si>
    <t>55259454R</t>
  </si>
  <si>
    <t>koleno 30 °; PN 10; DN 150 mm; tvárná litina; hrdlové; spoj běžný pružný násuvný; uvnitř práškový epoxid; vně práškový epoxid</t>
  </si>
  <si>
    <t>55259826R</t>
  </si>
  <si>
    <t>přechod přírubový; PN 10; DN 1 = 200 mm; DN 2 = 150 mm; l = 300 mm; tvárná litina; uvnitř práškový epoxid; vně práškový epoxid</t>
  </si>
  <si>
    <t>11*1,01</t>
  </si>
  <si>
    <t>21*1,01</t>
  </si>
  <si>
    <t>55291240T1</t>
  </si>
  <si>
    <t>Výztužná nerezová vložka pro plastové potrubí d63</t>
  </si>
  <si>
    <t>55291240T2</t>
  </si>
  <si>
    <t>Výztužná nerezová vložka pro plastové potrubí d90</t>
  </si>
  <si>
    <t>55292007R31</t>
  </si>
  <si>
    <t>Spojka redukovaná jištěná v tahu DN 50/80 d48-71mm/d82-106mm</t>
  </si>
  <si>
    <t>šoupátka : (1,1+1,7)*1</t>
  </si>
  <si>
    <t>11,0+7,0</t>
  </si>
  <si>
    <t>šoupátka : 0,47*0,1*1</t>
  </si>
  <si>
    <t>7,0</t>
  </si>
  <si>
    <t>6,0+31,0</t>
  </si>
  <si>
    <t>112,0</t>
  </si>
  <si>
    <t>2+4</t>
  </si>
  <si>
    <t>722171919R00</t>
  </si>
  <si>
    <t>Opravy vodovodního potrubí z plastových trubek ostatní práce mimo spojové svary s přidáním materiálu  odříznutí plastové trubky, přes D 75 do D 90 mm</t>
  </si>
  <si>
    <t>722173989R00</t>
  </si>
  <si>
    <t>Opravy vodovodního potrubí z plastových trubek ostatní práce mimo spojové svary s přidáním materiálu  spoje elektrotvarovkami, přes D 75 do D 90 mm</t>
  </si>
  <si>
    <t>230011123R00</t>
  </si>
  <si>
    <t>Montáž trubky ocelové 324 x 8</t>
  </si>
  <si>
    <t>230011155R00</t>
  </si>
  <si>
    <t>Montáž trubky ocelové 426 x 10</t>
  </si>
  <si>
    <t>230194009R00</t>
  </si>
  <si>
    <t>Utěsnění chráničky manžetou DN 300</t>
  </si>
  <si>
    <t>230194011R00</t>
  </si>
  <si>
    <t>Utěsnění chráničky manžetou DN 400</t>
  </si>
  <si>
    <t>230195031R00</t>
  </si>
  <si>
    <t>Montáž distanční objímky segmentových d 160-179 mm</t>
  </si>
  <si>
    <t>230195034R00</t>
  </si>
  <si>
    <t>Montáž distanční objímky segmentových d 221-240 mm</t>
  </si>
  <si>
    <t>230200120R01</t>
  </si>
  <si>
    <t>Nasunutí potrubní sekce do ocel.chráničky, DN 150</t>
  </si>
  <si>
    <t>230200121R01</t>
  </si>
  <si>
    <t>Nasunutí potrubní sekce do ocel.chráničky, DN 200</t>
  </si>
  <si>
    <t>14231111R</t>
  </si>
  <si>
    <t>Trubka ocelová bezešvá; hladká; materiál: uhlíková ocel; značka: 11 353 (SPT360); de = 324,0 mm; tl. stěny = 8,0 mm; povrchová úprava: vnější a vnitřní povrch okujený</t>
  </si>
  <si>
    <t>14231121R1</t>
  </si>
  <si>
    <t>Trubka bezešvá hladká 11 353.1, rozměr 426,0 x 10,0 mm</t>
  </si>
  <si>
    <t>273443893R1</t>
  </si>
  <si>
    <t>Manžeta na chráničky EPDM 170 x 324 mm</t>
  </si>
  <si>
    <t>273443895R1</t>
  </si>
  <si>
    <t>Manžeta na chráničky EPDM 222 x 426 mm</t>
  </si>
  <si>
    <t>28653515R1</t>
  </si>
  <si>
    <t>Objímka Raci typ F 41mm</t>
  </si>
  <si>
    <t>28653515R2</t>
  </si>
  <si>
    <t>Objímka Raci typ G 41mm</t>
  </si>
  <si>
    <t>28653515R3</t>
  </si>
  <si>
    <t>Objímka Raci typ F 60mm</t>
  </si>
  <si>
    <t>28653515R4</t>
  </si>
  <si>
    <t>Objímka Raci typ G 60mm</t>
  </si>
  <si>
    <t>28653517R1</t>
  </si>
  <si>
    <t>Zajišťovací páska k objímkám - 15 m</t>
  </si>
  <si>
    <t>0,966*0,2</t>
  </si>
  <si>
    <t>137,2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</si>
</sst>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8" xfId="0" applyBorder="1" applyAlignment="1">
      <alignment vertical="top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2" t="s">
        <v>39</v>
      </c>
      <c r="B2" s="72"/>
      <c r="C2" s="72"/>
      <c r="D2" s="72"/>
      <c r="E2" s="72"/>
      <c r="F2" s="72"/>
      <c r="G2" s="72"/>
    </row>
  </sheetData>
  <sheetProtection password="C66D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78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6" t="s">
        <v>36</v>
      </c>
      <c r="B1" s="73" t="s">
        <v>41</v>
      </c>
      <c r="C1" s="74"/>
      <c r="D1" s="74"/>
      <c r="E1" s="74"/>
      <c r="F1" s="74"/>
      <c r="G1" s="74"/>
      <c r="H1" s="74"/>
      <c r="I1" s="74"/>
      <c r="J1" s="75"/>
    </row>
    <row r="2" spans="1:15" ht="36" customHeight="1" x14ac:dyDescent="0.2">
      <c r="A2" s="2"/>
      <c r="B2" s="104" t="s">
        <v>22</v>
      </c>
      <c r="C2" s="105"/>
      <c r="D2" s="106" t="s">
        <v>44</v>
      </c>
      <c r="E2" s="107" t="s">
        <v>45</v>
      </c>
      <c r="F2" s="108"/>
      <c r="G2" s="108"/>
      <c r="H2" s="108"/>
      <c r="I2" s="108"/>
      <c r="J2" s="109"/>
      <c r="O2" s="1"/>
    </row>
    <row r="3" spans="1:15" ht="27" hidden="1" customHeight="1" x14ac:dyDescent="0.2">
      <c r="A3" s="2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">
      <c r="A4" s="2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 x14ac:dyDescent="0.2">
      <c r="A5" s="2"/>
      <c r="B5" s="30" t="s">
        <v>42</v>
      </c>
      <c r="D5" s="120" t="s">
        <v>46</v>
      </c>
      <c r="E5" s="87"/>
      <c r="F5" s="87"/>
      <c r="G5" s="87"/>
      <c r="H5" s="18" t="s">
        <v>40</v>
      </c>
      <c r="I5" s="124" t="s">
        <v>50</v>
      </c>
      <c r="J5" s="8"/>
    </row>
    <row r="6" spans="1:15" ht="15.75" customHeight="1" x14ac:dyDescent="0.2">
      <c r="A6" s="2"/>
      <c r="B6" s="27"/>
      <c r="C6" s="52"/>
      <c r="D6" s="121" t="s">
        <v>47</v>
      </c>
      <c r="E6" s="88"/>
      <c r="F6" s="88"/>
      <c r="G6" s="88"/>
      <c r="H6" s="18" t="s">
        <v>34</v>
      </c>
      <c r="I6" s="124" t="s">
        <v>51</v>
      </c>
      <c r="J6" s="8"/>
    </row>
    <row r="7" spans="1:15" ht="15.75" customHeight="1" x14ac:dyDescent="0.2">
      <c r="A7" s="2"/>
      <c r="B7" s="28"/>
      <c r="C7" s="53"/>
      <c r="D7" s="123" t="s">
        <v>49</v>
      </c>
      <c r="E7" s="122" t="s">
        <v>48</v>
      </c>
      <c r="F7" s="89"/>
      <c r="G7" s="89"/>
      <c r="H7" s="23"/>
      <c r="I7" s="22"/>
      <c r="J7" s="33"/>
    </row>
    <row r="8" spans="1:15" ht="24" hidden="1" customHeight="1" x14ac:dyDescent="0.2">
      <c r="A8" s="2"/>
      <c r="B8" s="30" t="s">
        <v>20</v>
      </c>
      <c r="D8" s="125" t="s">
        <v>52</v>
      </c>
      <c r="H8" s="18" t="s">
        <v>40</v>
      </c>
      <c r="I8" s="124" t="s">
        <v>54</v>
      </c>
      <c r="J8" s="8"/>
    </row>
    <row r="9" spans="1:15" ht="15.75" hidden="1" customHeight="1" x14ac:dyDescent="0.2">
      <c r="A9" s="2"/>
      <c r="B9" s="2"/>
      <c r="D9" s="125" t="s">
        <v>53</v>
      </c>
      <c r="H9" s="18" t="s">
        <v>34</v>
      </c>
      <c r="I9" s="124" t="s">
        <v>55</v>
      </c>
      <c r="J9" s="8"/>
    </row>
    <row r="10" spans="1:15" ht="15.75" hidden="1" customHeight="1" x14ac:dyDescent="0.2">
      <c r="A10" s="2"/>
      <c r="B10" s="34"/>
      <c r="C10" s="53"/>
      <c r="D10" s="123" t="s">
        <v>49</v>
      </c>
      <c r="E10" s="126" t="s">
        <v>48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7"/>
      <c r="C12" s="52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8"/>
      <c r="C13" s="53"/>
      <c r="D13" s="131"/>
      <c r="E13" s="129"/>
      <c r="F13" s="130"/>
      <c r="G13" s="130"/>
      <c r="H13" s="19"/>
      <c r="I13" s="22"/>
      <c r="J13" s="33"/>
    </row>
    <row r="14" spans="1:15" ht="24" customHeight="1" x14ac:dyDescent="0.2">
      <c r="A14" s="2"/>
      <c r="B14" s="42" t="s">
        <v>21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32</v>
      </c>
      <c r="C15" s="57"/>
      <c r="D15" s="51"/>
      <c r="E15" s="82"/>
      <c r="F15" s="82"/>
      <c r="G15" s="83"/>
      <c r="H15" s="83"/>
      <c r="I15" s="83" t="s">
        <v>29</v>
      </c>
      <c r="J15" s="84"/>
    </row>
    <row r="16" spans="1:15" ht="23.25" customHeight="1" x14ac:dyDescent="0.2">
      <c r="A16" s="196" t="s">
        <v>24</v>
      </c>
      <c r="B16" s="37" t="s">
        <v>24</v>
      </c>
      <c r="C16" s="58"/>
      <c r="D16" s="59"/>
      <c r="E16" s="79"/>
      <c r="F16" s="80"/>
      <c r="G16" s="79"/>
      <c r="H16" s="80"/>
      <c r="I16" s="79">
        <f>SUMIF(F62:F74,A16,I62:I74)+SUMIF(F62:F74,"PSU",I62:I74)</f>
        <v>0</v>
      </c>
      <c r="J16" s="81"/>
    </row>
    <row r="17" spans="1:10" ht="23.25" customHeight="1" x14ac:dyDescent="0.2">
      <c r="A17" s="196" t="s">
        <v>25</v>
      </c>
      <c r="B17" s="37" t="s">
        <v>25</v>
      </c>
      <c r="C17" s="58"/>
      <c r="D17" s="59"/>
      <c r="E17" s="79"/>
      <c r="F17" s="80"/>
      <c r="G17" s="79"/>
      <c r="H17" s="80"/>
      <c r="I17" s="79">
        <f>SUMIF(F62:F74,A17,I62:I74)</f>
        <v>0</v>
      </c>
      <c r="J17" s="81"/>
    </row>
    <row r="18" spans="1:10" ht="23.25" customHeight="1" x14ac:dyDescent="0.2">
      <c r="A18" s="196" t="s">
        <v>26</v>
      </c>
      <c r="B18" s="37" t="s">
        <v>26</v>
      </c>
      <c r="C18" s="58"/>
      <c r="D18" s="59"/>
      <c r="E18" s="79"/>
      <c r="F18" s="80"/>
      <c r="G18" s="79"/>
      <c r="H18" s="80"/>
      <c r="I18" s="79">
        <f>SUMIF(F62:F74,A18,I62:I74)</f>
        <v>0</v>
      </c>
      <c r="J18" s="81"/>
    </row>
    <row r="19" spans="1:10" ht="23.25" customHeight="1" x14ac:dyDescent="0.2">
      <c r="A19" s="196" t="s">
        <v>101</v>
      </c>
      <c r="B19" s="37" t="s">
        <v>27</v>
      </c>
      <c r="C19" s="58"/>
      <c r="D19" s="59"/>
      <c r="E19" s="79"/>
      <c r="F19" s="80"/>
      <c r="G19" s="79"/>
      <c r="H19" s="80"/>
      <c r="I19" s="79">
        <f>SUMIF(F62:F74,A19,I62:I74)</f>
        <v>0</v>
      </c>
      <c r="J19" s="81"/>
    </row>
    <row r="20" spans="1:10" ht="23.25" customHeight="1" x14ac:dyDescent="0.2">
      <c r="A20" s="196" t="s">
        <v>102</v>
      </c>
      <c r="B20" s="37" t="s">
        <v>28</v>
      </c>
      <c r="C20" s="58"/>
      <c r="D20" s="59"/>
      <c r="E20" s="79"/>
      <c r="F20" s="80"/>
      <c r="G20" s="79"/>
      <c r="H20" s="80"/>
      <c r="I20" s="79">
        <f>SUMIF(F62:F74,A20,I62:I74)</f>
        <v>0</v>
      </c>
      <c r="J20" s="81"/>
    </row>
    <row r="21" spans="1:10" ht="23.25" customHeight="1" x14ac:dyDescent="0.2">
      <c r="A21" s="2"/>
      <c r="B21" s="47" t="s">
        <v>29</v>
      </c>
      <c r="C21" s="60"/>
      <c r="D21" s="61"/>
      <c r="E21" s="85"/>
      <c r="F21" s="86"/>
      <c r="G21" s="85"/>
      <c r="H21" s="86"/>
      <c r="I21" s="85">
        <f>SUM(I16:J20)</f>
        <v>0</v>
      </c>
      <c r="J21" s="95"/>
    </row>
    <row r="22" spans="1:10" ht="33" customHeight="1" x14ac:dyDescent="0.2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12</v>
      </c>
      <c r="C23" s="58"/>
      <c r="D23" s="59"/>
      <c r="E23" s="63">
        <v>12</v>
      </c>
      <c r="F23" s="38" t="s">
        <v>0</v>
      </c>
      <c r="G23" s="93">
        <f>ZakladDPHSniVypocet</f>
        <v>0</v>
      </c>
      <c r="H23" s="94"/>
      <c r="I23" s="94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13</v>
      </c>
      <c r="C24" s="58"/>
      <c r="D24" s="59"/>
      <c r="E24" s="63">
        <f>SazbaDPH1</f>
        <v>12</v>
      </c>
      <c r="F24" s="38" t="s">
        <v>0</v>
      </c>
      <c r="G24" s="91">
        <f>A23</f>
        <v>0</v>
      </c>
      <c r="H24" s="92"/>
      <c r="I24" s="92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14</v>
      </c>
      <c r="C25" s="58"/>
      <c r="D25" s="59"/>
      <c r="E25" s="63">
        <v>21</v>
      </c>
      <c r="F25" s="38" t="s">
        <v>0</v>
      </c>
      <c r="G25" s="93">
        <f>ZakladDPHZaklVypocet</f>
        <v>0</v>
      </c>
      <c r="H25" s="94"/>
      <c r="I25" s="94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15</v>
      </c>
      <c r="C26" s="64"/>
      <c r="D26" s="51"/>
      <c r="E26" s="65">
        <f>SazbaDPH2</f>
        <v>21</v>
      </c>
      <c r="F26" s="29" t="s">
        <v>0</v>
      </c>
      <c r="G26" s="76">
        <f>A25</f>
        <v>0</v>
      </c>
      <c r="H26" s="77"/>
      <c r="I26" s="77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4</v>
      </c>
      <c r="C27" s="66"/>
      <c r="D27" s="67"/>
      <c r="E27" s="66"/>
      <c r="F27" s="16"/>
      <c r="G27" s="78">
        <f>CenaCelkem-(ZakladDPHSni+DPHSni+ZakladDPHZakl+DPHZakl)</f>
        <v>0</v>
      </c>
      <c r="H27" s="78"/>
      <c r="I27" s="78"/>
      <c r="J27" s="40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65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96" t="s">
        <v>43</v>
      </c>
      <c r="E34" s="97"/>
      <c r="G34" s="98"/>
      <c r="H34" s="99"/>
      <c r="I34" s="99"/>
      <c r="J34" s="24"/>
    </row>
    <row r="35" spans="1:10" ht="12.75" customHeight="1" x14ac:dyDescent="0.2">
      <c r="A35" s="2"/>
      <c r="B35" s="2"/>
      <c r="D35" s="90" t="s">
        <v>2</v>
      </c>
      <c r="E35" s="90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56</v>
      </c>
      <c r="C39" s="145"/>
      <c r="D39" s="145"/>
      <c r="E39" s="145"/>
      <c r="F39" s="146">
        <f>'00 001 Naklady'!AE40+'SO01 001 Pol'!AE459+'SO02 001 Pol'!AE413</f>
        <v>0</v>
      </c>
      <c r="G39" s="147">
        <f>'00 001 Naklady'!AF40+'SO01 001 Pol'!AF459+'SO02 001 Pol'!AF413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/>
      <c r="C40" s="151" t="s">
        <v>57</v>
      </c>
      <c r="D40" s="151"/>
      <c r="E40" s="151"/>
      <c r="F40" s="152">
        <f>'00 001 Naklady'!AE40</f>
        <v>0</v>
      </c>
      <c r="G40" s="153">
        <f>'00 001 Naklady'!AF40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58</v>
      </c>
      <c r="C41" s="145" t="s">
        <v>59</v>
      </c>
      <c r="D41" s="145"/>
      <c r="E41" s="145"/>
      <c r="F41" s="156">
        <f>'00 001 Naklady'!AE40</f>
        <v>0</v>
      </c>
      <c r="G41" s="148">
        <f>'00 001 Naklady'!AF40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2</v>
      </c>
      <c r="B42" s="150"/>
      <c r="C42" s="151" t="s">
        <v>60</v>
      </c>
      <c r="D42" s="151"/>
      <c r="E42" s="151"/>
      <c r="F42" s="152"/>
      <c r="G42" s="153"/>
      <c r="H42" s="153">
        <f>(F42*SazbaDPH1/100)+(G42*SazbaDPH2/100)</f>
        <v>0</v>
      </c>
      <c r="I42" s="153"/>
      <c r="J42" s="154"/>
    </row>
    <row r="43" spans="1:10" ht="25.5" customHeight="1" x14ac:dyDescent="0.2">
      <c r="A43" s="134">
        <v>2</v>
      </c>
      <c r="B43" s="150" t="s">
        <v>61</v>
      </c>
      <c r="C43" s="151" t="s">
        <v>62</v>
      </c>
      <c r="D43" s="151"/>
      <c r="E43" s="151"/>
      <c r="F43" s="152">
        <f>'SO01 001 Pol'!AE459</f>
        <v>0</v>
      </c>
      <c r="G43" s="153">
        <f>'SO01 001 Pol'!AF459</f>
        <v>0</v>
      </c>
      <c r="H43" s="153">
        <f>(F43*SazbaDPH1/100)+(G43*SazbaDPH2/100)</f>
        <v>0</v>
      </c>
      <c r="I43" s="153">
        <f>F43+G43+H43</f>
        <v>0</v>
      </c>
      <c r="J43" s="154" t="str">
        <f>IF(CenaCelkemVypocet=0,"",I43/CenaCelkemVypocet*100)</f>
        <v/>
      </c>
    </row>
    <row r="44" spans="1:10" ht="25.5" customHeight="1" x14ac:dyDescent="0.2">
      <c r="A44" s="134">
        <v>3</v>
      </c>
      <c r="B44" s="155" t="s">
        <v>58</v>
      </c>
      <c r="C44" s="145" t="s">
        <v>62</v>
      </c>
      <c r="D44" s="145"/>
      <c r="E44" s="145"/>
      <c r="F44" s="156">
        <f>'SO01 001 Pol'!AE459</f>
        <v>0</v>
      </c>
      <c r="G44" s="148">
        <f>'SO01 001 Pol'!AF459</f>
        <v>0</v>
      </c>
      <c r="H44" s="148">
        <f>(F44*SazbaDPH1/100)+(G44*SazbaDPH2/100)</f>
        <v>0</v>
      </c>
      <c r="I44" s="148">
        <f>F44+G44+H44</f>
        <v>0</v>
      </c>
      <c r="J44" s="149" t="str">
        <f>IF(CenaCelkemVypocet=0,"",I44/CenaCelkemVypocet*100)</f>
        <v/>
      </c>
    </row>
    <row r="45" spans="1:10" ht="25.5" customHeight="1" x14ac:dyDescent="0.2">
      <c r="A45" s="134">
        <v>2</v>
      </c>
      <c r="B45" s="150" t="s">
        <v>63</v>
      </c>
      <c r="C45" s="151" t="s">
        <v>62</v>
      </c>
      <c r="D45" s="151"/>
      <c r="E45" s="151"/>
      <c r="F45" s="152">
        <f>'SO02 001 Pol'!AE413</f>
        <v>0</v>
      </c>
      <c r="G45" s="153">
        <f>'SO02 001 Pol'!AF413</f>
        <v>0</v>
      </c>
      <c r="H45" s="153">
        <f>(F45*SazbaDPH1/100)+(G45*SazbaDPH2/100)</f>
        <v>0</v>
      </c>
      <c r="I45" s="153">
        <f>F45+G45+H45</f>
        <v>0</v>
      </c>
      <c r="J45" s="154" t="str">
        <f>IF(CenaCelkemVypocet=0,"",I45/CenaCelkemVypocet*100)</f>
        <v/>
      </c>
    </row>
    <row r="46" spans="1:10" ht="25.5" customHeight="1" x14ac:dyDescent="0.2">
      <c r="A46" s="134">
        <v>3</v>
      </c>
      <c r="B46" s="155" t="s">
        <v>58</v>
      </c>
      <c r="C46" s="145" t="s">
        <v>62</v>
      </c>
      <c r="D46" s="145"/>
      <c r="E46" s="145"/>
      <c r="F46" s="156">
        <f>'SO02 001 Pol'!AE413</f>
        <v>0</v>
      </c>
      <c r="G46" s="148">
        <f>'SO02 001 Pol'!AF413</f>
        <v>0</v>
      </c>
      <c r="H46" s="148">
        <f>(F46*SazbaDPH1/100)+(G46*SazbaDPH2/100)</f>
        <v>0</v>
      </c>
      <c r="I46" s="148">
        <f>F46+G46+H46</f>
        <v>0</v>
      </c>
      <c r="J46" s="149" t="str">
        <f>IF(CenaCelkemVypocet=0,"",I46/CenaCelkemVypocet*100)</f>
        <v/>
      </c>
    </row>
    <row r="47" spans="1:10" ht="25.5" customHeight="1" x14ac:dyDescent="0.2">
      <c r="A47" s="134"/>
      <c r="B47" s="157" t="s">
        <v>64</v>
      </c>
      <c r="C47" s="158"/>
      <c r="D47" s="158"/>
      <c r="E47" s="159"/>
      <c r="F47" s="160">
        <f>SUMIF(A39:A46,"=1",F39:F46)</f>
        <v>0</v>
      </c>
      <c r="G47" s="161">
        <f>SUMIF(A39:A46,"=1",G39:G46)</f>
        <v>0</v>
      </c>
      <c r="H47" s="161">
        <f>SUMIF(A39:A46,"=1",H39:H46)</f>
        <v>0</v>
      </c>
      <c r="I47" s="161">
        <f>SUMIF(A39:A46,"=1",I39:I46)</f>
        <v>0</v>
      </c>
      <c r="J47" s="162">
        <f>SUMIF(A39:A46,"=1",J39:J46)</f>
        <v>0</v>
      </c>
    </row>
    <row r="49" spans="1:52" x14ac:dyDescent="0.2">
      <c r="A49" t="s">
        <v>66</v>
      </c>
      <c r="B49" t="s">
        <v>67</v>
      </c>
    </row>
    <row r="50" spans="1:52" x14ac:dyDescent="0.2">
      <c r="B50" s="174" t="s">
        <v>68</v>
      </c>
      <c r="C50" s="174"/>
      <c r="D50" s="174"/>
      <c r="E50" s="174"/>
      <c r="F50" s="174"/>
      <c r="G50" s="174"/>
      <c r="H50" s="174"/>
      <c r="I50" s="174"/>
      <c r="J50" s="174"/>
      <c r="AZ50" s="173" t="str">
        <f>B50</f>
        <v>Bližší specifikace vybraných použitých materiálů je uvedena v části D.1.2 projektové dokumentace.</v>
      </c>
    </row>
    <row r="51" spans="1:52" x14ac:dyDescent="0.2">
      <c r="A51" t="s">
        <v>69</v>
      </c>
      <c r="B51" t="s">
        <v>70</v>
      </c>
    </row>
    <row r="52" spans="1:52" x14ac:dyDescent="0.2">
      <c r="A52" t="s">
        <v>71</v>
      </c>
      <c r="B52" t="s">
        <v>72</v>
      </c>
    </row>
    <row r="53" spans="1:52" x14ac:dyDescent="0.2">
      <c r="A53" t="s">
        <v>69</v>
      </c>
      <c r="B53" t="s">
        <v>73</v>
      </c>
    </row>
    <row r="54" spans="1:52" x14ac:dyDescent="0.2">
      <c r="A54" t="s">
        <v>71</v>
      </c>
      <c r="B54" t="s">
        <v>74</v>
      </c>
    </row>
    <row r="55" spans="1:52" x14ac:dyDescent="0.2">
      <c r="A55" t="s">
        <v>69</v>
      </c>
      <c r="B55" t="s">
        <v>75</v>
      </c>
    </row>
    <row r="56" spans="1:52" x14ac:dyDescent="0.2">
      <c r="A56" t="s">
        <v>71</v>
      </c>
      <c r="B56" t="s">
        <v>74</v>
      </c>
    </row>
    <row r="59" spans="1:52" ht="15.75" x14ac:dyDescent="0.25">
      <c r="B59" s="175" t="s">
        <v>76</v>
      </c>
    </row>
    <row r="61" spans="1:52" ht="25.5" customHeight="1" x14ac:dyDescent="0.2">
      <c r="A61" s="177"/>
      <c r="B61" s="180" t="s">
        <v>17</v>
      </c>
      <c r="C61" s="180" t="s">
        <v>5</v>
      </c>
      <c r="D61" s="181"/>
      <c r="E61" s="181"/>
      <c r="F61" s="182" t="s">
        <v>77</v>
      </c>
      <c r="G61" s="182"/>
      <c r="H61" s="182"/>
      <c r="I61" s="182" t="s">
        <v>29</v>
      </c>
      <c r="J61" s="182" t="s">
        <v>0</v>
      </c>
    </row>
    <row r="62" spans="1:52" ht="36.75" customHeight="1" x14ac:dyDescent="0.2">
      <c r="A62" s="178"/>
      <c r="B62" s="183" t="s">
        <v>78</v>
      </c>
      <c r="C62" s="184" t="s">
        <v>79</v>
      </c>
      <c r="D62" s="185"/>
      <c r="E62" s="185"/>
      <c r="F62" s="192" t="s">
        <v>24</v>
      </c>
      <c r="G62" s="193"/>
      <c r="H62" s="193"/>
      <c r="I62" s="193">
        <f>'SO01 001 Pol'!G8+'SO02 001 Pol'!G8</f>
        <v>0</v>
      </c>
      <c r="J62" s="189" t="str">
        <f>IF(I75=0,"",I62/I75*100)</f>
        <v/>
      </c>
    </row>
    <row r="63" spans="1:52" ht="36.75" customHeight="1" x14ac:dyDescent="0.2">
      <c r="A63" s="178"/>
      <c r="B63" s="183" t="s">
        <v>80</v>
      </c>
      <c r="C63" s="184" t="s">
        <v>81</v>
      </c>
      <c r="D63" s="185"/>
      <c r="E63" s="185"/>
      <c r="F63" s="192" t="s">
        <v>24</v>
      </c>
      <c r="G63" s="193"/>
      <c r="H63" s="193"/>
      <c r="I63" s="193">
        <f>'SO01 001 Pol'!G199+'SO02 001 Pol'!G199</f>
        <v>0</v>
      </c>
      <c r="J63" s="189" t="str">
        <f>IF(I75=0,"",I63/I75*100)</f>
        <v/>
      </c>
    </row>
    <row r="64" spans="1:52" ht="36.75" customHeight="1" x14ac:dyDescent="0.2">
      <c r="A64" s="178"/>
      <c r="B64" s="183" t="s">
        <v>82</v>
      </c>
      <c r="C64" s="184" t="s">
        <v>83</v>
      </c>
      <c r="D64" s="185"/>
      <c r="E64" s="185"/>
      <c r="F64" s="192" t="s">
        <v>24</v>
      </c>
      <c r="G64" s="193"/>
      <c r="H64" s="193"/>
      <c r="I64" s="193">
        <f>'SO01 001 Pol'!G213+'SO02 001 Pol'!G205</f>
        <v>0</v>
      </c>
      <c r="J64" s="189" t="str">
        <f>IF(I75=0,"",I64/I75*100)</f>
        <v/>
      </c>
    </row>
    <row r="65" spans="1:10" ht="36.75" customHeight="1" x14ac:dyDescent="0.2">
      <c r="A65" s="178"/>
      <c r="B65" s="183" t="s">
        <v>84</v>
      </c>
      <c r="C65" s="184" t="s">
        <v>85</v>
      </c>
      <c r="D65" s="185"/>
      <c r="E65" s="185"/>
      <c r="F65" s="192" t="s">
        <v>24</v>
      </c>
      <c r="G65" s="193"/>
      <c r="H65" s="193"/>
      <c r="I65" s="193">
        <f>'SO01 001 Pol'!G266+'SO02 001 Pol'!G236</f>
        <v>0</v>
      </c>
      <c r="J65" s="189" t="str">
        <f>IF(I75=0,"",I65/I75*100)</f>
        <v/>
      </c>
    </row>
    <row r="66" spans="1:10" ht="36.75" customHeight="1" x14ac:dyDescent="0.2">
      <c r="A66" s="178"/>
      <c r="B66" s="183" t="s">
        <v>86</v>
      </c>
      <c r="C66" s="184" t="s">
        <v>87</v>
      </c>
      <c r="D66" s="185"/>
      <c r="E66" s="185"/>
      <c r="F66" s="192" t="s">
        <v>24</v>
      </c>
      <c r="G66" s="193"/>
      <c r="H66" s="193"/>
      <c r="I66" s="193">
        <f>'SO01 001 Pol'!G398+'SO02 001 Pol'!G337</f>
        <v>0</v>
      </c>
      <c r="J66" s="189" t="str">
        <f>IF(I75=0,"",I66/I75*100)</f>
        <v/>
      </c>
    </row>
    <row r="67" spans="1:10" ht="36.75" customHeight="1" x14ac:dyDescent="0.2">
      <c r="A67" s="178"/>
      <c r="B67" s="183" t="s">
        <v>88</v>
      </c>
      <c r="C67" s="184" t="s">
        <v>89</v>
      </c>
      <c r="D67" s="185"/>
      <c r="E67" s="185"/>
      <c r="F67" s="192" t="s">
        <v>24</v>
      </c>
      <c r="G67" s="193"/>
      <c r="H67" s="193"/>
      <c r="I67" s="193">
        <f>'SO01 001 Pol'!G413+'SO02 001 Pol'!G351</f>
        <v>0</v>
      </c>
      <c r="J67" s="189" t="str">
        <f>IF(I75=0,"",I67/I75*100)</f>
        <v/>
      </c>
    </row>
    <row r="68" spans="1:10" ht="36.75" customHeight="1" x14ac:dyDescent="0.2">
      <c r="A68" s="178"/>
      <c r="B68" s="183" t="s">
        <v>90</v>
      </c>
      <c r="C68" s="184" t="s">
        <v>91</v>
      </c>
      <c r="D68" s="185"/>
      <c r="E68" s="185"/>
      <c r="F68" s="192" t="s">
        <v>24</v>
      </c>
      <c r="G68" s="193"/>
      <c r="H68" s="193"/>
      <c r="I68" s="193">
        <f>'SO01 001 Pol'!G425+'SO02 001 Pol'!G363</f>
        <v>0</v>
      </c>
      <c r="J68" s="189" t="str">
        <f>IF(I75=0,"",I68/I75*100)</f>
        <v/>
      </c>
    </row>
    <row r="69" spans="1:10" ht="36.75" customHeight="1" x14ac:dyDescent="0.2">
      <c r="A69" s="178"/>
      <c r="B69" s="183" t="s">
        <v>92</v>
      </c>
      <c r="C69" s="184" t="s">
        <v>93</v>
      </c>
      <c r="D69" s="185"/>
      <c r="E69" s="185"/>
      <c r="F69" s="192" t="s">
        <v>25</v>
      </c>
      <c r="G69" s="193"/>
      <c r="H69" s="193"/>
      <c r="I69" s="193">
        <f>'SO01 001 Pol'!G429+'SO02 001 Pol'!G367</f>
        <v>0</v>
      </c>
      <c r="J69" s="189" t="str">
        <f>IF(I75=0,"",I69/I75*100)</f>
        <v/>
      </c>
    </row>
    <row r="70" spans="1:10" ht="36.75" customHeight="1" x14ac:dyDescent="0.2">
      <c r="A70" s="178"/>
      <c r="B70" s="183" t="s">
        <v>94</v>
      </c>
      <c r="C70" s="184" t="s">
        <v>95</v>
      </c>
      <c r="D70" s="185"/>
      <c r="E70" s="185"/>
      <c r="F70" s="192" t="s">
        <v>26</v>
      </c>
      <c r="G70" s="193"/>
      <c r="H70" s="193"/>
      <c r="I70" s="193">
        <f>'SO01 001 Pol'!G440+'SO02 001 Pol'!G380</f>
        <v>0</v>
      </c>
      <c r="J70" s="189" t="str">
        <f>IF(I75=0,"",I70/I75*100)</f>
        <v/>
      </c>
    </row>
    <row r="71" spans="1:10" ht="36.75" customHeight="1" x14ac:dyDescent="0.2">
      <c r="A71" s="178"/>
      <c r="B71" s="183" t="s">
        <v>96</v>
      </c>
      <c r="C71" s="184" t="s">
        <v>97</v>
      </c>
      <c r="D71" s="185"/>
      <c r="E71" s="185"/>
      <c r="F71" s="192" t="s">
        <v>26</v>
      </c>
      <c r="G71" s="193"/>
      <c r="H71" s="193"/>
      <c r="I71" s="193">
        <f>'SO01 001 Pol'!G442+'SO02 001 Pol'!G398</f>
        <v>0</v>
      </c>
      <c r="J71" s="189" t="str">
        <f>IF(I75=0,"",I71/I75*100)</f>
        <v/>
      </c>
    </row>
    <row r="72" spans="1:10" ht="36.75" customHeight="1" x14ac:dyDescent="0.2">
      <c r="A72" s="178"/>
      <c r="B72" s="183" t="s">
        <v>98</v>
      </c>
      <c r="C72" s="184" t="s">
        <v>99</v>
      </c>
      <c r="D72" s="185"/>
      <c r="E72" s="185"/>
      <c r="F72" s="192" t="s">
        <v>100</v>
      </c>
      <c r="G72" s="193"/>
      <c r="H72" s="193"/>
      <c r="I72" s="193">
        <f>'SO01 001 Pol'!G446+'SO02 001 Pol'!G402</f>
        <v>0</v>
      </c>
      <c r="J72" s="189" t="str">
        <f>IF(I75=0,"",I72/I75*100)</f>
        <v/>
      </c>
    </row>
    <row r="73" spans="1:10" ht="36.75" customHeight="1" x14ac:dyDescent="0.2">
      <c r="A73" s="178"/>
      <c r="B73" s="183" t="s">
        <v>101</v>
      </c>
      <c r="C73" s="184" t="s">
        <v>27</v>
      </c>
      <c r="D73" s="185"/>
      <c r="E73" s="185"/>
      <c r="F73" s="192" t="s">
        <v>101</v>
      </c>
      <c r="G73" s="193"/>
      <c r="H73" s="193"/>
      <c r="I73" s="193">
        <f>'00 001 Naklady'!G8</f>
        <v>0</v>
      </c>
      <c r="J73" s="189" t="str">
        <f>IF(I75=0,"",I73/I75*100)</f>
        <v/>
      </c>
    </row>
    <row r="74" spans="1:10" ht="36.75" customHeight="1" x14ac:dyDescent="0.2">
      <c r="A74" s="178"/>
      <c r="B74" s="183" t="s">
        <v>102</v>
      </c>
      <c r="C74" s="184" t="s">
        <v>28</v>
      </c>
      <c r="D74" s="185"/>
      <c r="E74" s="185"/>
      <c r="F74" s="192" t="s">
        <v>102</v>
      </c>
      <c r="G74" s="193"/>
      <c r="H74" s="193"/>
      <c r="I74" s="193">
        <f>'00 001 Naklady'!G15</f>
        <v>0</v>
      </c>
      <c r="J74" s="189" t="str">
        <f>IF(I75=0,"",I74/I75*100)</f>
        <v/>
      </c>
    </row>
    <row r="75" spans="1:10" ht="25.5" customHeight="1" x14ac:dyDescent="0.2">
      <c r="A75" s="179"/>
      <c r="B75" s="186" t="s">
        <v>1</v>
      </c>
      <c r="C75" s="187"/>
      <c r="D75" s="188"/>
      <c r="E75" s="188"/>
      <c r="F75" s="194"/>
      <c r="G75" s="195"/>
      <c r="H75" s="195"/>
      <c r="I75" s="195">
        <f>SUM(I62:I74)</f>
        <v>0</v>
      </c>
      <c r="J75" s="190">
        <f>SUM(J62:J74)</f>
        <v>0</v>
      </c>
    </row>
    <row r="76" spans="1:10" x14ac:dyDescent="0.2">
      <c r="F76" s="133"/>
      <c r="G76" s="133"/>
      <c r="H76" s="133"/>
      <c r="I76" s="133"/>
      <c r="J76" s="191"/>
    </row>
    <row r="77" spans="1:10" x14ac:dyDescent="0.2">
      <c r="F77" s="133"/>
      <c r="G77" s="133"/>
      <c r="H77" s="133"/>
      <c r="I77" s="133"/>
      <c r="J77" s="191"/>
    </row>
    <row r="78" spans="1:10" x14ac:dyDescent="0.2">
      <c r="F78" s="133"/>
      <c r="G78" s="133"/>
      <c r="H78" s="133"/>
      <c r="I78" s="133"/>
      <c r="J78" s="191"/>
    </row>
  </sheetData>
  <sheetProtection password="C66D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72:E72"/>
    <mergeCell ref="C73:E73"/>
    <mergeCell ref="C74:E74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44:E44"/>
    <mergeCell ref="C45:E45"/>
    <mergeCell ref="C46:E46"/>
    <mergeCell ref="B47:E47"/>
    <mergeCell ref="B50:J5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49" t="s">
        <v>7</v>
      </c>
      <c r="B2" s="48"/>
      <c r="C2" s="102"/>
      <c r="D2" s="102"/>
      <c r="E2" s="102"/>
      <c r="F2" s="102"/>
      <c r="G2" s="103"/>
    </row>
    <row r="3" spans="1:7" ht="24.95" customHeight="1" x14ac:dyDescent="0.2">
      <c r="A3" s="49" t="s">
        <v>8</v>
      </c>
      <c r="B3" s="48"/>
      <c r="C3" s="102"/>
      <c r="D3" s="102"/>
      <c r="E3" s="102"/>
      <c r="F3" s="102"/>
      <c r="G3" s="103"/>
    </row>
    <row r="4" spans="1:7" ht="24.95" customHeight="1" x14ac:dyDescent="0.2">
      <c r="A4" s="49" t="s">
        <v>9</v>
      </c>
      <c r="B4" s="48"/>
      <c r="C4" s="102"/>
      <c r="D4" s="102"/>
      <c r="E4" s="102"/>
      <c r="F4" s="102"/>
      <c r="G4" s="103"/>
    </row>
    <row r="5" spans="1:7" x14ac:dyDescent="0.2">
      <c r="B5" s="4"/>
      <c r="C5" s="5"/>
      <c r="D5" s="6"/>
    </row>
  </sheetData>
  <sheetProtection password="C66D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103</v>
      </c>
      <c r="B1" s="197"/>
      <c r="C1" s="197"/>
      <c r="D1" s="197"/>
      <c r="E1" s="197"/>
      <c r="F1" s="197"/>
      <c r="G1" s="197"/>
      <c r="AG1" t="s">
        <v>104</v>
      </c>
    </row>
    <row r="2" spans="1:60" ht="24.95" customHeight="1" x14ac:dyDescent="0.2">
      <c r="A2" s="198" t="s">
        <v>7</v>
      </c>
      <c r="B2" s="48" t="s">
        <v>44</v>
      </c>
      <c r="C2" s="201" t="s">
        <v>45</v>
      </c>
      <c r="D2" s="199"/>
      <c r="E2" s="199"/>
      <c r="F2" s="199"/>
      <c r="G2" s="200"/>
      <c r="AG2" t="s">
        <v>105</v>
      </c>
    </row>
    <row r="3" spans="1:60" ht="24.95" customHeight="1" x14ac:dyDescent="0.2">
      <c r="A3" s="198" t="s">
        <v>8</v>
      </c>
      <c r="B3" s="48" t="s">
        <v>106</v>
      </c>
      <c r="C3" s="201" t="s">
        <v>59</v>
      </c>
      <c r="D3" s="199"/>
      <c r="E3" s="199"/>
      <c r="F3" s="199"/>
      <c r="G3" s="200"/>
      <c r="AC3" s="176" t="s">
        <v>107</v>
      </c>
      <c r="AG3" t="s">
        <v>108</v>
      </c>
    </row>
    <row r="4" spans="1:60" ht="24.95" customHeight="1" x14ac:dyDescent="0.2">
      <c r="A4" s="202" t="s">
        <v>9</v>
      </c>
      <c r="B4" s="203" t="s">
        <v>58</v>
      </c>
      <c r="C4" s="204" t="s">
        <v>59</v>
      </c>
      <c r="D4" s="205"/>
      <c r="E4" s="205"/>
      <c r="F4" s="205"/>
      <c r="G4" s="206"/>
      <c r="AG4" t="s">
        <v>109</v>
      </c>
    </row>
    <row r="5" spans="1:60" x14ac:dyDescent="0.2">
      <c r="D5" s="10"/>
    </row>
    <row r="6" spans="1:60" ht="38.25" x14ac:dyDescent="0.2">
      <c r="A6" s="208" t="s">
        <v>110</v>
      </c>
      <c r="B6" s="210" t="s">
        <v>111</v>
      </c>
      <c r="C6" s="210" t="s">
        <v>112</v>
      </c>
      <c r="D6" s="209" t="s">
        <v>113</v>
      </c>
      <c r="E6" s="208" t="s">
        <v>114</v>
      </c>
      <c r="F6" s="207" t="s">
        <v>115</v>
      </c>
      <c r="G6" s="208" t="s">
        <v>29</v>
      </c>
      <c r="H6" s="211" t="s">
        <v>30</v>
      </c>
      <c r="I6" s="211" t="s">
        <v>116</v>
      </c>
      <c r="J6" s="211" t="s">
        <v>31</v>
      </c>
      <c r="K6" s="211" t="s">
        <v>117</v>
      </c>
      <c r="L6" s="211" t="s">
        <v>118</v>
      </c>
      <c r="M6" s="211" t="s">
        <v>119</v>
      </c>
      <c r="N6" s="211" t="s">
        <v>120</v>
      </c>
      <c r="O6" s="211" t="s">
        <v>121</v>
      </c>
      <c r="P6" s="211" t="s">
        <v>122</v>
      </c>
      <c r="Q6" s="211" t="s">
        <v>123</v>
      </c>
      <c r="R6" s="211" t="s">
        <v>124</v>
      </c>
      <c r="S6" s="211" t="s">
        <v>125</v>
      </c>
      <c r="T6" s="211" t="s">
        <v>126</v>
      </c>
      <c r="U6" s="211" t="s">
        <v>127</v>
      </c>
      <c r="V6" s="211" t="s">
        <v>128</v>
      </c>
      <c r="W6" s="211" t="s">
        <v>129</v>
      </c>
      <c r="X6" s="211" t="s">
        <v>130</v>
      </c>
      <c r="Y6" s="211" t="s">
        <v>131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132</v>
      </c>
      <c r="B8" s="227" t="s">
        <v>101</v>
      </c>
      <c r="C8" s="249" t="s">
        <v>27</v>
      </c>
      <c r="D8" s="228"/>
      <c r="E8" s="229"/>
      <c r="F8" s="230"/>
      <c r="G8" s="230">
        <f>SUMIF(AG9:AG14,"&lt;&gt;NOR",G9:G14)</f>
        <v>0</v>
      </c>
      <c r="H8" s="230"/>
      <c r="I8" s="230">
        <f>SUM(I9:I14)</f>
        <v>0</v>
      </c>
      <c r="J8" s="230"/>
      <c r="K8" s="230">
        <f>SUM(K9:K14)</f>
        <v>0</v>
      </c>
      <c r="L8" s="230"/>
      <c r="M8" s="230">
        <f>SUM(M9:M14)</f>
        <v>0</v>
      </c>
      <c r="N8" s="229"/>
      <c r="O8" s="229">
        <f>SUM(O9:O14)</f>
        <v>0</v>
      </c>
      <c r="P8" s="229"/>
      <c r="Q8" s="229">
        <f>SUM(Q9:Q14)</f>
        <v>0</v>
      </c>
      <c r="R8" s="230"/>
      <c r="S8" s="230"/>
      <c r="T8" s="231"/>
      <c r="U8" s="225"/>
      <c r="V8" s="225">
        <f>SUM(V9:V14)</f>
        <v>0</v>
      </c>
      <c r="W8" s="225"/>
      <c r="X8" s="225"/>
      <c r="Y8" s="225"/>
      <c r="AG8" t="s">
        <v>133</v>
      </c>
    </row>
    <row r="9" spans="1:60" outlineLevel="1" x14ac:dyDescent="0.2">
      <c r="A9" s="240">
        <v>1</v>
      </c>
      <c r="B9" s="241" t="s">
        <v>134</v>
      </c>
      <c r="C9" s="250" t="s">
        <v>135</v>
      </c>
      <c r="D9" s="242" t="s">
        <v>136</v>
      </c>
      <c r="E9" s="243">
        <v>6</v>
      </c>
      <c r="F9" s="244"/>
      <c r="G9" s="245">
        <f>ROUND(E9*F9,2)</f>
        <v>0</v>
      </c>
      <c r="H9" s="244"/>
      <c r="I9" s="245">
        <f>ROUND(E9*H9,2)</f>
        <v>0</v>
      </c>
      <c r="J9" s="244"/>
      <c r="K9" s="245">
        <f>ROUND(E9*J9,2)</f>
        <v>0</v>
      </c>
      <c r="L9" s="245">
        <v>21</v>
      </c>
      <c r="M9" s="245">
        <f>G9*(1+L9/100)</f>
        <v>0</v>
      </c>
      <c r="N9" s="243">
        <v>0</v>
      </c>
      <c r="O9" s="243">
        <f>ROUND(E9*N9,2)</f>
        <v>0</v>
      </c>
      <c r="P9" s="243">
        <v>0</v>
      </c>
      <c r="Q9" s="243">
        <f>ROUND(E9*P9,2)</f>
        <v>0</v>
      </c>
      <c r="R9" s="245"/>
      <c r="S9" s="245" t="s">
        <v>137</v>
      </c>
      <c r="T9" s="246" t="s">
        <v>138</v>
      </c>
      <c r="U9" s="223">
        <v>0</v>
      </c>
      <c r="V9" s="223">
        <f>ROUND(E9*U9,2)</f>
        <v>0</v>
      </c>
      <c r="W9" s="223"/>
      <c r="X9" s="223" t="s">
        <v>139</v>
      </c>
      <c r="Y9" s="223" t="s">
        <v>140</v>
      </c>
      <c r="Z9" s="212"/>
      <c r="AA9" s="212"/>
      <c r="AB9" s="212"/>
      <c r="AC9" s="212"/>
      <c r="AD9" s="212"/>
      <c r="AE9" s="212"/>
      <c r="AF9" s="212"/>
      <c r="AG9" s="212" t="s">
        <v>141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33">
        <v>2</v>
      </c>
      <c r="B10" s="234" t="s">
        <v>142</v>
      </c>
      <c r="C10" s="251" t="s">
        <v>143</v>
      </c>
      <c r="D10" s="235" t="s">
        <v>136</v>
      </c>
      <c r="E10" s="236">
        <v>1</v>
      </c>
      <c r="F10" s="237"/>
      <c r="G10" s="238">
        <f>ROUND(E10*F10,2)</f>
        <v>0</v>
      </c>
      <c r="H10" s="237"/>
      <c r="I10" s="238">
        <f>ROUND(E10*H10,2)</f>
        <v>0</v>
      </c>
      <c r="J10" s="237"/>
      <c r="K10" s="238">
        <f>ROUND(E10*J10,2)</f>
        <v>0</v>
      </c>
      <c r="L10" s="238">
        <v>21</v>
      </c>
      <c r="M10" s="238">
        <f>G10*(1+L10/100)</f>
        <v>0</v>
      </c>
      <c r="N10" s="236">
        <v>0</v>
      </c>
      <c r="O10" s="236">
        <f>ROUND(E10*N10,2)</f>
        <v>0</v>
      </c>
      <c r="P10" s="236">
        <v>0</v>
      </c>
      <c r="Q10" s="236">
        <f>ROUND(E10*P10,2)</f>
        <v>0</v>
      </c>
      <c r="R10" s="238"/>
      <c r="S10" s="238" t="s">
        <v>144</v>
      </c>
      <c r="T10" s="239" t="s">
        <v>138</v>
      </c>
      <c r="U10" s="223">
        <v>0</v>
      </c>
      <c r="V10" s="223">
        <f>ROUND(E10*U10,2)</f>
        <v>0</v>
      </c>
      <c r="W10" s="223"/>
      <c r="X10" s="223" t="s">
        <v>139</v>
      </c>
      <c r="Y10" s="223" t="s">
        <v>140</v>
      </c>
      <c r="Z10" s="212"/>
      <c r="AA10" s="212"/>
      <c r="AB10" s="212"/>
      <c r="AC10" s="212"/>
      <c r="AD10" s="212"/>
      <c r="AE10" s="212"/>
      <c r="AF10" s="212"/>
      <c r="AG10" s="212" t="s">
        <v>145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52" t="s">
        <v>146</v>
      </c>
      <c r="D11" s="247"/>
      <c r="E11" s="247"/>
      <c r="F11" s="247"/>
      <c r="G11" s="247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2"/>
      <c r="AA11" s="212"/>
      <c r="AB11" s="212"/>
      <c r="AC11" s="212"/>
      <c r="AD11" s="212"/>
      <c r="AE11" s="212"/>
      <c r="AF11" s="212"/>
      <c r="AG11" s="212" t="s">
        <v>147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33">
        <v>3</v>
      </c>
      <c r="B12" s="234" t="s">
        <v>148</v>
      </c>
      <c r="C12" s="251" t="s">
        <v>149</v>
      </c>
      <c r="D12" s="235" t="s">
        <v>136</v>
      </c>
      <c r="E12" s="236">
        <v>1</v>
      </c>
      <c r="F12" s="237"/>
      <c r="G12" s="238">
        <f>ROUND(E12*F12,2)</f>
        <v>0</v>
      </c>
      <c r="H12" s="237"/>
      <c r="I12" s="238">
        <f>ROUND(E12*H12,2)</f>
        <v>0</v>
      </c>
      <c r="J12" s="237"/>
      <c r="K12" s="238">
        <f>ROUND(E12*J12,2)</f>
        <v>0</v>
      </c>
      <c r="L12" s="238">
        <v>21</v>
      </c>
      <c r="M12" s="238">
        <f>G12*(1+L12/100)</f>
        <v>0</v>
      </c>
      <c r="N12" s="236">
        <v>0</v>
      </c>
      <c r="O12" s="236">
        <f>ROUND(E12*N12,2)</f>
        <v>0</v>
      </c>
      <c r="P12" s="236">
        <v>0</v>
      </c>
      <c r="Q12" s="236">
        <f>ROUND(E12*P12,2)</f>
        <v>0</v>
      </c>
      <c r="R12" s="238"/>
      <c r="S12" s="238" t="s">
        <v>144</v>
      </c>
      <c r="T12" s="239" t="s">
        <v>138</v>
      </c>
      <c r="U12" s="223">
        <v>0</v>
      </c>
      <c r="V12" s="223">
        <f>ROUND(E12*U12,2)</f>
        <v>0</v>
      </c>
      <c r="W12" s="223"/>
      <c r="X12" s="223" t="s">
        <v>139</v>
      </c>
      <c r="Y12" s="223" t="s">
        <v>140</v>
      </c>
      <c r="Z12" s="212"/>
      <c r="AA12" s="212"/>
      <c r="AB12" s="212"/>
      <c r="AC12" s="212"/>
      <c r="AD12" s="212"/>
      <c r="AE12" s="212"/>
      <c r="AF12" s="212"/>
      <c r="AG12" s="212" t="s">
        <v>150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33.75" outlineLevel="2" x14ac:dyDescent="0.2">
      <c r="A13" s="219"/>
      <c r="B13" s="220"/>
      <c r="C13" s="252" t="s">
        <v>151</v>
      </c>
      <c r="D13" s="247"/>
      <c r="E13" s="247"/>
      <c r="F13" s="247"/>
      <c r="G13" s="247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2"/>
      <c r="AA13" s="212"/>
      <c r="AB13" s="212"/>
      <c r="AC13" s="212"/>
      <c r="AD13" s="212"/>
      <c r="AE13" s="212"/>
      <c r="AF13" s="212"/>
      <c r="AG13" s="212" t="s">
        <v>147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48" t="str">
        <f>C13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40">
        <v>4</v>
      </c>
      <c r="B14" s="241" t="s">
        <v>152</v>
      </c>
      <c r="C14" s="250" t="s">
        <v>153</v>
      </c>
      <c r="D14" s="242" t="s">
        <v>136</v>
      </c>
      <c r="E14" s="243">
        <v>1</v>
      </c>
      <c r="F14" s="244"/>
      <c r="G14" s="245">
        <f>ROUND(E14*F14,2)</f>
        <v>0</v>
      </c>
      <c r="H14" s="244"/>
      <c r="I14" s="245">
        <f>ROUND(E14*H14,2)</f>
        <v>0</v>
      </c>
      <c r="J14" s="244"/>
      <c r="K14" s="245">
        <f>ROUND(E14*J14,2)</f>
        <v>0</v>
      </c>
      <c r="L14" s="245">
        <v>21</v>
      </c>
      <c r="M14" s="245">
        <f>G14*(1+L14/100)</f>
        <v>0</v>
      </c>
      <c r="N14" s="243">
        <v>0</v>
      </c>
      <c r="O14" s="243">
        <f>ROUND(E14*N14,2)</f>
        <v>0</v>
      </c>
      <c r="P14" s="243">
        <v>0</v>
      </c>
      <c r="Q14" s="243">
        <f>ROUND(E14*P14,2)</f>
        <v>0</v>
      </c>
      <c r="R14" s="245"/>
      <c r="S14" s="245" t="s">
        <v>137</v>
      </c>
      <c r="T14" s="246" t="s">
        <v>138</v>
      </c>
      <c r="U14" s="223">
        <v>0</v>
      </c>
      <c r="V14" s="223">
        <f>ROUND(E14*U14,2)</f>
        <v>0</v>
      </c>
      <c r="W14" s="223"/>
      <c r="X14" s="223" t="s">
        <v>139</v>
      </c>
      <c r="Y14" s="223" t="s">
        <v>140</v>
      </c>
      <c r="Z14" s="212"/>
      <c r="AA14" s="212"/>
      <c r="AB14" s="212"/>
      <c r="AC14" s="212"/>
      <c r="AD14" s="212"/>
      <c r="AE14" s="212"/>
      <c r="AF14" s="212"/>
      <c r="AG14" s="212" t="s">
        <v>141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x14ac:dyDescent="0.2">
      <c r="A15" s="226" t="s">
        <v>132</v>
      </c>
      <c r="B15" s="227" t="s">
        <v>102</v>
      </c>
      <c r="C15" s="249" t="s">
        <v>28</v>
      </c>
      <c r="D15" s="228"/>
      <c r="E15" s="229"/>
      <c r="F15" s="230"/>
      <c r="G15" s="230">
        <f>SUMIF(AG16:AG38,"&lt;&gt;NOR",G16:G38)</f>
        <v>0</v>
      </c>
      <c r="H15" s="230"/>
      <c r="I15" s="230">
        <f>SUM(I16:I38)</f>
        <v>0</v>
      </c>
      <c r="J15" s="230"/>
      <c r="K15" s="230">
        <f>SUM(K16:K38)</f>
        <v>0</v>
      </c>
      <c r="L15" s="230"/>
      <c r="M15" s="230">
        <f>SUM(M16:M38)</f>
        <v>0</v>
      </c>
      <c r="N15" s="229"/>
      <c r="O15" s="229">
        <f>SUM(O16:O38)</f>
        <v>0</v>
      </c>
      <c r="P15" s="229"/>
      <c r="Q15" s="229">
        <f>SUM(Q16:Q38)</f>
        <v>0</v>
      </c>
      <c r="R15" s="230"/>
      <c r="S15" s="230"/>
      <c r="T15" s="231"/>
      <c r="U15" s="225"/>
      <c r="V15" s="225">
        <f>SUM(V16:V38)</f>
        <v>0</v>
      </c>
      <c r="W15" s="225"/>
      <c r="X15" s="225"/>
      <c r="Y15" s="225"/>
      <c r="AG15" t="s">
        <v>133</v>
      </c>
    </row>
    <row r="16" spans="1:60" outlineLevel="1" x14ac:dyDescent="0.2">
      <c r="A16" s="240">
        <v>5</v>
      </c>
      <c r="B16" s="241" t="s">
        <v>154</v>
      </c>
      <c r="C16" s="250" t="s">
        <v>155</v>
      </c>
      <c r="D16" s="242" t="s">
        <v>156</v>
      </c>
      <c r="E16" s="243">
        <v>81.5</v>
      </c>
      <c r="F16" s="244"/>
      <c r="G16" s="245">
        <f>ROUND(E16*F16,2)</f>
        <v>0</v>
      </c>
      <c r="H16" s="244"/>
      <c r="I16" s="245">
        <f>ROUND(E16*H16,2)</f>
        <v>0</v>
      </c>
      <c r="J16" s="244"/>
      <c r="K16" s="245">
        <f>ROUND(E16*J16,2)</f>
        <v>0</v>
      </c>
      <c r="L16" s="245">
        <v>21</v>
      </c>
      <c r="M16" s="245">
        <f>G16*(1+L16/100)</f>
        <v>0</v>
      </c>
      <c r="N16" s="243">
        <v>0</v>
      </c>
      <c r="O16" s="243">
        <f>ROUND(E16*N16,2)</f>
        <v>0</v>
      </c>
      <c r="P16" s="243">
        <v>0</v>
      </c>
      <c r="Q16" s="243">
        <f>ROUND(E16*P16,2)</f>
        <v>0</v>
      </c>
      <c r="R16" s="245"/>
      <c r="S16" s="245" t="s">
        <v>137</v>
      </c>
      <c r="T16" s="246" t="s">
        <v>138</v>
      </c>
      <c r="U16" s="223">
        <v>0</v>
      </c>
      <c r="V16" s="223">
        <f>ROUND(E16*U16,2)</f>
        <v>0</v>
      </c>
      <c r="W16" s="223"/>
      <c r="X16" s="223" t="s">
        <v>139</v>
      </c>
      <c r="Y16" s="223" t="s">
        <v>140</v>
      </c>
      <c r="Z16" s="212"/>
      <c r="AA16" s="212"/>
      <c r="AB16" s="212"/>
      <c r="AC16" s="212"/>
      <c r="AD16" s="212"/>
      <c r="AE16" s="212"/>
      <c r="AF16" s="212"/>
      <c r="AG16" s="212" t="s">
        <v>141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40">
        <v>6</v>
      </c>
      <c r="B17" s="241" t="s">
        <v>157</v>
      </c>
      <c r="C17" s="250" t="s">
        <v>158</v>
      </c>
      <c r="D17" s="242" t="s">
        <v>136</v>
      </c>
      <c r="E17" s="243">
        <v>5</v>
      </c>
      <c r="F17" s="244"/>
      <c r="G17" s="245">
        <f>ROUND(E17*F17,2)</f>
        <v>0</v>
      </c>
      <c r="H17" s="244"/>
      <c r="I17" s="245">
        <f>ROUND(E17*H17,2)</f>
        <v>0</v>
      </c>
      <c r="J17" s="244"/>
      <c r="K17" s="245">
        <f>ROUND(E17*J17,2)</f>
        <v>0</v>
      </c>
      <c r="L17" s="245">
        <v>21</v>
      </c>
      <c r="M17" s="245">
        <f>G17*(1+L17/100)</f>
        <v>0</v>
      </c>
      <c r="N17" s="243">
        <v>0</v>
      </c>
      <c r="O17" s="243">
        <f>ROUND(E17*N17,2)</f>
        <v>0</v>
      </c>
      <c r="P17" s="243">
        <v>0</v>
      </c>
      <c r="Q17" s="243">
        <f>ROUND(E17*P17,2)</f>
        <v>0</v>
      </c>
      <c r="R17" s="245"/>
      <c r="S17" s="245" t="s">
        <v>137</v>
      </c>
      <c r="T17" s="246" t="s">
        <v>138</v>
      </c>
      <c r="U17" s="223">
        <v>0</v>
      </c>
      <c r="V17" s="223">
        <f>ROUND(E17*U17,2)</f>
        <v>0</v>
      </c>
      <c r="W17" s="223"/>
      <c r="X17" s="223" t="s">
        <v>139</v>
      </c>
      <c r="Y17" s="223" t="s">
        <v>140</v>
      </c>
      <c r="Z17" s="212"/>
      <c r="AA17" s="212"/>
      <c r="AB17" s="212"/>
      <c r="AC17" s="212"/>
      <c r="AD17" s="212"/>
      <c r="AE17" s="212"/>
      <c r="AF17" s="212"/>
      <c r="AG17" s="212" t="s">
        <v>141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40">
        <v>7</v>
      </c>
      <c r="B18" s="241" t="s">
        <v>159</v>
      </c>
      <c r="C18" s="250" t="s">
        <v>160</v>
      </c>
      <c r="D18" s="242" t="s">
        <v>161</v>
      </c>
      <c r="E18" s="243">
        <v>5</v>
      </c>
      <c r="F18" s="244"/>
      <c r="G18" s="245">
        <f>ROUND(E18*F18,2)</f>
        <v>0</v>
      </c>
      <c r="H18" s="244"/>
      <c r="I18" s="245">
        <f>ROUND(E18*H18,2)</f>
        <v>0</v>
      </c>
      <c r="J18" s="244"/>
      <c r="K18" s="245">
        <f>ROUND(E18*J18,2)</f>
        <v>0</v>
      </c>
      <c r="L18" s="245">
        <v>21</v>
      </c>
      <c r="M18" s="245">
        <f>G18*(1+L18/100)</f>
        <v>0</v>
      </c>
      <c r="N18" s="243">
        <v>0</v>
      </c>
      <c r="O18" s="243">
        <f>ROUND(E18*N18,2)</f>
        <v>0</v>
      </c>
      <c r="P18" s="243">
        <v>0</v>
      </c>
      <c r="Q18" s="243">
        <f>ROUND(E18*P18,2)</f>
        <v>0</v>
      </c>
      <c r="R18" s="245"/>
      <c r="S18" s="245" t="s">
        <v>137</v>
      </c>
      <c r="T18" s="246" t="s">
        <v>138</v>
      </c>
      <c r="U18" s="223">
        <v>0</v>
      </c>
      <c r="V18" s="223">
        <f>ROUND(E18*U18,2)</f>
        <v>0</v>
      </c>
      <c r="W18" s="223"/>
      <c r="X18" s="223" t="s">
        <v>139</v>
      </c>
      <c r="Y18" s="223" t="s">
        <v>140</v>
      </c>
      <c r="Z18" s="212"/>
      <c r="AA18" s="212"/>
      <c r="AB18" s="212"/>
      <c r="AC18" s="212"/>
      <c r="AD18" s="212"/>
      <c r="AE18" s="212"/>
      <c r="AF18" s="212"/>
      <c r="AG18" s="212" t="s">
        <v>141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40">
        <v>8</v>
      </c>
      <c r="B19" s="241" t="s">
        <v>162</v>
      </c>
      <c r="C19" s="250" t="s">
        <v>163</v>
      </c>
      <c r="D19" s="242" t="s">
        <v>136</v>
      </c>
      <c r="E19" s="243">
        <v>1</v>
      </c>
      <c r="F19" s="244"/>
      <c r="G19" s="245">
        <f>ROUND(E19*F19,2)</f>
        <v>0</v>
      </c>
      <c r="H19" s="244"/>
      <c r="I19" s="245">
        <f>ROUND(E19*H19,2)</f>
        <v>0</v>
      </c>
      <c r="J19" s="244"/>
      <c r="K19" s="245">
        <f>ROUND(E19*J19,2)</f>
        <v>0</v>
      </c>
      <c r="L19" s="245">
        <v>21</v>
      </c>
      <c r="M19" s="245">
        <f>G19*(1+L19/100)</f>
        <v>0</v>
      </c>
      <c r="N19" s="243">
        <v>0</v>
      </c>
      <c r="O19" s="243">
        <f>ROUND(E19*N19,2)</f>
        <v>0</v>
      </c>
      <c r="P19" s="243">
        <v>0</v>
      </c>
      <c r="Q19" s="243">
        <f>ROUND(E19*P19,2)</f>
        <v>0</v>
      </c>
      <c r="R19" s="245"/>
      <c r="S19" s="245" t="s">
        <v>137</v>
      </c>
      <c r="T19" s="246" t="s">
        <v>138</v>
      </c>
      <c r="U19" s="223">
        <v>0</v>
      </c>
      <c r="V19" s="223">
        <f>ROUND(E19*U19,2)</f>
        <v>0</v>
      </c>
      <c r="W19" s="223"/>
      <c r="X19" s="223" t="s">
        <v>139</v>
      </c>
      <c r="Y19" s="223" t="s">
        <v>140</v>
      </c>
      <c r="Z19" s="212"/>
      <c r="AA19" s="212"/>
      <c r="AB19" s="212"/>
      <c r="AC19" s="212"/>
      <c r="AD19" s="212"/>
      <c r="AE19" s="212"/>
      <c r="AF19" s="212"/>
      <c r="AG19" s="212" t="s">
        <v>141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40">
        <v>9</v>
      </c>
      <c r="B20" s="241" t="s">
        <v>164</v>
      </c>
      <c r="C20" s="250" t="s">
        <v>165</v>
      </c>
      <c r="D20" s="242" t="s">
        <v>136</v>
      </c>
      <c r="E20" s="243">
        <v>1</v>
      </c>
      <c r="F20" s="244"/>
      <c r="G20" s="245">
        <f>ROUND(E20*F20,2)</f>
        <v>0</v>
      </c>
      <c r="H20" s="244"/>
      <c r="I20" s="245">
        <f>ROUND(E20*H20,2)</f>
        <v>0</v>
      </c>
      <c r="J20" s="244"/>
      <c r="K20" s="245">
        <f>ROUND(E20*J20,2)</f>
        <v>0</v>
      </c>
      <c r="L20" s="245">
        <v>21</v>
      </c>
      <c r="M20" s="245">
        <f>G20*(1+L20/100)</f>
        <v>0</v>
      </c>
      <c r="N20" s="243">
        <v>0</v>
      </c>
      <c r="O20" s="243">
        <f>ROUND(E20*N20,2)</f>
        <v>0</v>
      </c>
      <c r="P20" s="243">
        <v>0</v>
      </c>
      <c r="Q20" s="243">
        <f>ROUND(E20*P20,2)</f>
        <v>0</v>
      </c>
      <c r="R20" s="245"/>
      <c r="S20" s="245" t="s">
        <v>137</v>
      </c>
      <c r="T20" s="246" t="s">
        <v>138</v>
      </c>
      <c r="U20" s="223">
        <v>0</v>
      </c>
      <c r="V20" s="223">
        <f>ROUND(E20*U20,2)</f>
        <v>0</v>
      </c>
      <c r="W20" s="223"/>
      <c r="X20" s="223" t="s">
        <v>139</v>
      </c>
      <c r="Y20" s="223" t="s">
        <v>140</v>
      </c>
      <c r="Z20" s="212"/>
      <c r="AA20" s="212"/>
      <c r="AB20" s="212"/>
      <c r="AC20" s="212"/>
      <c r="AD20" s="212"/>
      <c r="AE20" s="212"/>
      <c r="AF20" s="212"/>
      <c r="AG20" s="212" t="s">
        <v>141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33">
        <v>10</v>
      </c>
      <c r="B21" s="234" t="s">
        <v>166</v>
      </c>
      <c r="C21" s="251" t="s">
        <v>167</v>
      </c>
      <c r="D21" s="235" t="s">
        <v>136</v>
      </c>
      <c r="E21" s="236">
        <v>1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8"/>
      <c r="S21" s="238" t="s">
        <v>137</v>
      </c>
      <c r="T21" s="239" t="s">
        <v>138</v>
      </c>
      <c r="U21" s="223">
        <v>0</v>
      </c>
      <c r="V21" s="223">
        <f>ROUND(E21*U21,2)</f>
        <v>0</v>
      </c>
      <c r="W21" s="223"/>
      <c r="X21" s="223" t="s">
        <v>139</v>
      </c>
      <c r="Y21" s="223" t="s">
        <v>140</v>
      </c>
      <c r="Z21" s="212"/>
      <c r="AA21" s="212"/>
      <c r="AB21" s="212"/>
      <c r="AC21" s="212"/>
      <c r="AD21" s="212"/>
      <c r="AE21" s="212"/>
      <c r="AF21" s="212"/>
      <c r="AG21" s="212" t="s">
        <v>141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52" t="s">
        <v>168</v>
      </c>
      <c r="D22" s="247"/>
      <c r="E22" s="247"/>
      <c r="F22" s="247"/>
      <c r="G22" s="247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2"/>
      <c r="AA22" s="212"/>
      <c r="AB22" s="212"/>
      <c r="AC22" s="212"/>
      <c r="AD22" s="212"/>
      <c r="AE22" s="212"/>
      <c r="AF22" s="212"/>
      <c r="AG22" s="212" t="s">
        <v>147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ht="22.5" outlineLevel="1" x14ac:dyDescent="0.2">
      <c r="A23" s="233">
        <v>11</v>
      </c>
      <c r="B23" s="234" t="s">
        <v>169</v>
      </c>
      <c r="C23" s="251" t="s">
        <v>170</v>
      </c>
      <c r="D23" s="235" t="s">
        <v>136</v>
      </c>
      <c r="E23" s="236">
        <v>1</v>
      </c>
      <c r="F23" s="237"/>
      <c r="G23" s="238">
        <f>ROUND(E23*F23,2)</f>
        <v>0</v>
      </c>
      <c r="H23" s="237"/>
      <c r="I23" s="238">
        <f>ROUND(E23*H23,2)</f>
        <v>0</v>
      </c>
      <c r="J23" s="237"/>
      <c r="K23" s="238">
        <f>ROUND(E23*J23,2)</f>
        <v>0</v>
      </c>
      <c r="L23" s="238">
        <v>21</v>
      </c>
      <c r="M23" s="238">
        <f>G23*(1+L23/100)</f>
        <v>0</v>
      </c>
      <c r="N23" s="236">
        <v>0</v>
      </c>
      <c r="O23" s="236">
        <f>ROUND(E23*N23,2)</f>
        <v>0</v>
      </c>
      <c r="P23" s="236">
        <v>0</v>
      </c>
      <c r="Q23" s="236">
        <f>ROUND(E23*P23,2)</f>
        <v>0</v>
      </c>
      <c r="R23" s="238"/>
      <c r="S23" s="238" t="s">
        <v>137</v>
      </c>
      <c r="T23" s="239" t="s">
        <v>138</v>
      </c>
      <c r="U23" s="223">
        <v>0</v>
      </c>
      <c r="V23" s="223">
        <f>ROUND(E23*U23,2)</f>
        <v>0</v>
      </c>
      <c r="W23" s="223"/>
      <c r="X23" s="223" t="s">
        <v>139</v>
      </c>
      <c r="Y23" s="223" t="s">
        <v>140</v>
      </c>
      <c r="Z23" s="212"/>
      <c r="AA23" s="212"/>
      <c r="AB23" s="212"/>
      <c r="AC23" s="212"/>
      <c r="AD23" s="212"/>
      <c r="AE23" s="212"/>
      <c r="AF23" s="212"/>
      <c r="AG23" s="212" t="s">
        <v>141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ht="33.75" outlineLevel="2" x14ac:dyDescent="0.2">
      <c r="A24" s="219"/>
      <c r="B24" s="220"/>
      <c r="C24" s="252" t="s">
        <v>171</v>
      </c>
      <c r="D24" s="247"/>
      <c r="E24" s="247"/>
      <c r="F24" s="247"/>
      <c r="G24" s="247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2"/>
      <c r="AA24" s="212"/>
      <c r="AB24" s="212"/>
      <c r="AC24" s="212"/>
      <c r="AD24" s="212"/>
      <c r="AE24" s="212"/>
      <c r="AF24" s="212"/>
      <c r="AG24" s="212" t="s">
        <v>147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48" t="str">
        <f>C24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4" s="212"/>
      <c r="BC24" s="212"/>
      <c r="BD24" s="212"/>
      <c r="BE24" s="212"/>
      <c r="BF24" s="212"/>
      <c r="BG24" s="212"/>
      <c r="BH24" s="212"/>
    </row>
    <row r="25" spans="1:60" outlineLevel="1" x14ac:dyDescent="0.2">
      <c r="A25" s="240">
        <v>12</v>
      </c>
      <c r="B25" s="241" t="s">
        <v>172</v>
      </c>
      <c r="C25" s="250" t="s">
        <v>173</v>
      </c>
      <c r="D25" s="242" t="s">
        <v>136</v>
      </c>
      <c r="E25" s="243">
        <v>1</v>
      </c>
      <c r="F25" s="244"/>
      <c r="G25" s="245">
        <f>ROUND(E25*F25,2)</f>
        <v>0</v>
      </c>
      <c r="H25" s="244"/>
      <c r="I25" s="245">
        <f>ROUND(E25*H25,2)</f>
        <v>0</v>
      </c>
      <c r="J25" s="244"/>
      <c r="K25" s="245">
        <f>ROUND(E25*J25,2)</f>
        <v>0</v>
      </c>
      <c r="L25" s="245">
        <v>21</v>
      </c>
      <c r="M25" s="245">
        <f>G25*(1+L25/100)</f>
        <v>0</v>
      </c>
      <c r="N25" s="243">
        <v>0</v>
      </c>
      <c r="O25" s="243">
        <f>ROUND(E25*N25,2)</f>
        <v>0</v>
      </c>
      <c r="P25" s="243">
        <v>0</v>
      </c>
      <c r="Q25" s="243">
        <f>ROUND(E25*P25,2)</f>
        <v>0</v>
      </c>
      <c r="R25" s="245"/>
      <c r="S25" s="245" t="s">
        <v>137</v>
      </c>
      <c r="T25" s="246" t="s">
        <v>138</v>
      </c>
      <c r="U25" s="223">
        <v>0</v>
      </c>
      <c r="V25" s="223">
        <f>ROUND(E25*U25,2)</f>
        <v>0</v>
      </c>
      <c r="W25" s="223"/>
      <c r="X25" s="223" t="s">
        <v>139</v>
      </c>
      <c r="Y25" s="223" t="s">
        <v>140</v>
      </c>
      <c r="Z25" s="212"/>
      <c r="AA25" s="212"/>
      <c r="AB25" s="212"/>
      <c r="AC25" s="212"/>
      <c r="AD25" s="212"/>
      <c r="AE25" s="212"/>
      <c r="AF25" s="212"/>
      <c r="AG25" s="212" t="s">
        <v>141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33">
        <v>13</v>
      </c>
      <c r="B26" s="234" t="s">
        <v>174</v>
      </c>
      <c r="C26" s="251" t="s">
        <v>175</v>
      </c>
      <c r="D26" s="235" t="s">
        <v>136</v>
      </c>
      <c r="E26" s="236">
        <v>10</v>
      </c>
      <c r="F26" s="237"/>
      <c r="G26" s="238">
        <f>ROUND(E26*F26,2)</f>
        <v>0</v>
      </c>
      <c r="H26" s="237"/>
      <c r="I26" s="238">
        <f>ROUND(E26*H26,2)</f>
        <v>0</v>
      </c>
      <c r="J26" s="237"/>
      <c r="K26" s="238">
        <f>ROUND(E26*J26,2)</f>
        <v>0</v>
      </c>
      <c r="L26" s="238">
        <v>21</v>
      </c>
      <c r="M26" s="238">
        <f>G26*(1+L26/100)</f>
        <v>0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8"/>
      <c r="S26" s="238" t="s">
        <v>137</v>
      </c>
      <c r="T26" s="239" t="s">
        <v>138</v>
      </c>
      <c r="U26" s="223">
        <v>0</v>
      </c>
      <c r="V26" s="223">
        <f>ROUND(E26*U26,2)</f>
        <v>0</v>
      </c>
      <c r="W26" s="223"/>
      <c r="X26" s="223" t="s">
        <v>139</v>
      </c>
      <c r="Y26" s="223" t="s">
        <v>140</v>
      </c>
      <c r="Z26" s="212"/>
      <c r="AA26" s="212"/>
      <c r="AB26" s="212"/>
      <c r="AC26" s="212"/>
      <c r="AD26" s="212"/>
      <c r="AE26" s="212"/>
      <c r="AF26" s="212"/>
      <c r="AG26" s="212" t="s">
        <v>141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2" x14ac:dyDescent="0.2">
      <c r="A27" s="219"/>
      <c r="B27" s="220"/>
      <c r="C27" s="252" t="s">
        <v>176</v>
      </c>
      <c r="D27" s="247"/>
      <c r="E27" s="247"/>
      <c r="F27" s="247"/>
      <c r="G27" s="247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2"/>
      <c r="AA27" s="212"/>
      <c r="AB27" s="212"/>
      <c r="AC27" s="212"/>
      <c r="AD27" s="212"/>
      <c r="AE27" s="212"/>
      <c r="AF27" s="212"/>
      <c r="AG27" s="212" t="s">
        <v>147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48" t="str">
        <f>C27</f>
        <v>Náklady na individuální zkoušky dodaných a smontovaných technologických zařízení včetně komplexního vyzkoušení.</v>
      </c>
      <c r="BB27" s="212"/>
      <c r="BC27" s="212"/>
      <c r="BD27" s="212"/>
      <c r="BE27" s="212"/>
      <c r="BF27" s="212"/>
      <c r="BG27" s="212"/>
      <c r="BH27" s="212"/>
    </row>
    <row r="28" spans="1:60" outlineLevel="1" x14ac:dyDescent="0.2">
      <c r="A28" s="233">
        <v>14</v>
      </c>
      <c r="B28" s="234" t="s">
        <v>177</v>
      </c>
      <c r="C28" s="251" t="s">
        <v>178</v>
      </c>
      <c r="D28" s="235" t="s">
        <v>136</v>
      </c>
      <c r="E28" s="236">
        <v>1</v>
      </c>
      <c r="F28" s="237"/>
      <c r="G28" s="238">
        <f>ROUND(E28*F28,2)</f>
        <v>0</v>
      </c>
      <c r="H28" s="237"/>
      <c r="I28" s="238">
        <f>ROUND(E28*H28,2)</f>
        <v>0</v>
      </c>
      <c r="J28" s="237"/>
      <c r="K28" s="238">
        <f>ROUND(E28*J28,2)</f>
        <v>0</v>
      </c>
      <c r="L28" s="238">
        <v>21</v>
      </c>
      <c r="M28" s="238">
        <f>G28*(1+L28/100)</f>
        <v>0</v>
      </c>
      <c r="N28" s="236">
        <v>0</v>
      </c>
      <c r="O28" s="236">
        <f>ROUND(E28*N28,2)</f>
        <v>0</v>
      </c>
      <c r="P28" s="236">
        <v>0</v>
      </c>
      <c r="Q28" s="236">
        <f>ROUND(E28*P28,2)</f>
        <v>0</v>
      </c>
      <c r="R28" s="238"/>
      <c r="S28" s="238" t="s">
        <v>137</v>
      </c>
      <c r="T28" s="239" t="s">
        <v>138</v>
      </c>
      <c r="U28" s="223">
        <v>0</v>
      </c>
      <c r="V28" s="223">
        <f>ROUND(E28*U28,2)</f>
        <v>0</v>
      </c>
      <c r="W28" s="223"/>
      <c r="X28" s="223" t="s">
        <v>139</v>
      </c>
      <c r="Y28" s="223" t="s">
        <v>140</v>
      </c>
      <c r="Z28" s="212"/>
      <c r="AA28" s="212"/>
      <c r="AB28" s="212"/>
      <c r="AC28" s="212"/>
      <c r="AD28" s="212"/>
      <c r="AE28" s="212"/>
      <c r="AF28" s="212"/>
      <c r="AG28" s="212" t="s">
        <v>141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2" x14ac:dyDescent="0.2">
      <c r="A29" s="219"/>
      <c r="B29" s="220"/>
      <c r="C29" s="252" t="s">
        <v>176</v>
      </c>
      <c r="D29" s="247"/>
      <c r="E29" s="247"/>
      <c r="F29" s="247"/>
      <c r="G29" s="247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2"/>
      <c r="AA29" s="212"/>
      <c r="AB29" s="212"/>
      <c r="AC29" s="212"/>
      <c r="AD29" s="212"/>
      <c r="AE29" s="212"/>
      <c r="AF29" s="212"/>
      <c r="AG29" s="212" t="s">
        <v>147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48" t="str">
        <f>C29</f>
        <v>Náklady na individuální zkoušky dodaných a smontovaných technologických zařízení včetně komplexního vyzkoušení.</v>
      </c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33">
        <v>15</v>
      </c>
      <c r="B30" s="234" t="s">
        <v>179</v>
      </c>
      <c r="C30" s="251" t="s">
        <v>180</v>
      </c>
      <c r="D30" s="235" t="s">
        <v>136</v>
      </c>
      <c r="E30" s="236">
        <v>1</v>
      </c>
      <c r="F30" s="237"/>
      <c r="G30" s="238">
        <f>ROUND(E30*F30,2)</f>
        <v>0</v>
      </c>
      <c r="H30" s="237"/>
      <c r="I30" s="238">
        <f>ROUND(E30*H30,2)</f>
        <v>0</v>
      </c>
      <c r="J30" s="237"/>
      <c r="K30" s="238">
        <f>ROUND(E30*J30,2)</f>
        <v>0</v>
      </c>
      <c r="L30" s="238">
        <v>21</v>
      </c>
      <c r="M30" s="238">
        <f>G30*(1+L30/100)</f>
        <v>0</v>
      </c>
      <c r="N30" s="236">
        <v>0</v>
      </c>
      <c r="O30" s="236">
        <f>ROUND(E30*N30,2)</f>
        <v>0</v>
      </c>
      <c r="P30" s="236">
        <v>0</v>
      </c>
      <c r="Q30" s="236">
        <f>ROUND(E30*P30,2)</f>
        <v>0</v>
      </c>
      <c r="R30" s="238"/>
      <c r="S30" s="238" t="s">
        <v>137</v>
      </c>
      <c r="T30" s="239" t="s">
        <v>138</v>
      </c>
      <c r="U30" s="223">
        <v>0</v>
      </c>
      <c r="V30" s="223">
        <f>ROUND(E30*U30,2)</f>
        <v>0</v>
      </c>
      <c r="W30" s="223"/>
      <c r="X30" s="223" t="s">
        <v>139</v>
      </c>
      <c r="Y30" s="223" t="s">
        <v>140</v>
      </c>
      <c r="Z30" s="212"/>
      <c r="AA30" s="212"/>
      <c r="AB30" s="212"/>
      <c r="AC30" s="212"/>
      <c r="AD30" s="212"/>
      <c r="AE30" s="212"/>
      <c r="AF30" s="212"/>
      <c r="AG30" s="212" t="s">
        <v>141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19"/>
      <c r="B31" s="220"/>
      <c r="C31" s="252" t="s">
        <v>181</v>
      </c>
      <c r="D31" s="247"/>
      <c r="E31" s="247"/>
      <c r="F31" s="247"/>
      <c r="G31" s="247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2"/>
      <c r="AA31" s="212"/>
      <c r="AB31" s="212"/>
      <c r="AC31" s="212"/>
      <c r="AD31" s="212"/>
      <c r="AE31" s="212"/>
      <c r="AF31" s="212"/>
      <c r="AG31" s="212" t="s">
        <v>147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48" t="str">
        <f>C31</f>
        <v>Náklady na vyhotovení dokumentace skutečného provedení stavby a její předání objednateli v požadované formě a požadovaném počtu.</v>
      </c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33">
        <v>16</v>
      </c>
      <c r="B32" s="234" t="s">
        <v>182</v>
      </c>
      <c r="C32" s="251" t="s">
        <v>183</v>
      </c>
      <c r="D32" s="235" t="s">
        <v>136</v>
      </c>
      <c r="E32" s="236">
        <v>1</v>
      </c>
      <c r="F32" s="237"/>
      <c r="G32" s="238">
        <f>ROUND(E32*F32,2)</f>
        <v>0</v>
      </c>
      <c r="H32" s="237"/>
      <c r="I32" s="238">
        <f>ROUND(E32*H32,2)</f>
        <v>0</v>
      </c>
      <c r="J32" s="237"/>
      <c r="K32" s="238">
        <f>ROUND(E32*J32,2)</f>
        <v>0</v>
      </c>
      <c r="L32" s="238">
        <v>21</v>
      </c>
      <c r="M32" s="238">
        <f>G32*(1+L32/100)</f>
        <v>0</v>
      </c>
      <c r="N32" s="236">
        <v>0</v>
      </c>
      <c r="O32" s="236">
        <f>ROUND(E32*N32,2)</f>
        <v>0</v>
      </c>
      <c r="P32" s="236">
        <v>0</v>
      </c>
      <c r="Q32" s="236">
        <f>ROUND(E32*P32,2)</f>
        <v>0</v>
      </c>
      <c r="R32" s="238"/>
      <c r="S32" s="238" t="s">
        <v>137</v>
      </c>
      <c r="T32" s="239" t="s">
        <v>138</v>
      </c>
      <c r="U32" s="223">
        <v>0</v>
      </c>
      <c r="V32" s="223">
        <f>ROUND(E32*U32,2)</f>
        <v>0</v>
      </c>
      <c r="W32" s="223"/>
      <c r="X32" s="223" t="s">
        <v>139</v>
      </c>
      <c r="Y32" s="223" t="s">
        <v>140</v>
      </c>
      <c r="Z32" s="212"/>
      <c r="AA32" s="212"/>
      <c r="AB32" s="212"/>
      <c r="AC32" s="212"/>
      <c r="AD32" s="212"/>
      <c r="AE32" s="212"/>
      <c r="AF32" s="212"/>
      <c r="AG32" s="212" t="s">
        <v>141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 x14ac:dyDescent="0.2">
      <c r="A33" s="219"/>
      <c r="B33" s="220"/>
      <c r="C33" s="252" t="s">
        <v>184</v>
      </c>
      <c r="D33" s="247"/>
      <c r="E33" s="247"/>
      <c r="F33" s="247"/>
      <c r="G33" s="247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2"/>
      <c r="AA33" s="212"/>
      <c r="AB33" s="212"/>
      <c r="AC33" s="212"/>
      <c r="AD33" s="212"/>
      <c r="AE33" s="212"/>
      <c r="AF33" s="212"/>
      <c r="AG33" s="212" t="s">
        <v>147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48" t="str">
        <f>C33</f>
        <v>Náklady na provedení skutečného zaměření stavby v rozsahu nezbytném pro zápis změny do katastru nemovitostí.</v>
      </c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33">
        <v>17</v>
      </c>
      <c r="B34" s="234" t="s">
        <v>185</v>
      </c>
      <c r="C34" s="251" t="s">
        <v>186</v>
      </c>
      <c r="D34" s="235" t="s">
        <v>136</v>
      </c>
      <c r="E34" s="236">
        <v>1</v>
      </c>
      <c r="F34" s="237"/>
      <c r="G34" s="238">
        <f>ROUND(E34*F34,2)</f>
        <v>0</v>
      </c>
      <c r="H34" s="237"/>
      <c r="I34" s="238">
        <f>ROUND(E34*H34,2)</f>
        <v>0</v>
      </c>
      <c r="J34" s="237"/>
      <c r="K34" s="238">
        <f>ROUND(E34*J34,2)</f>
        <v>0</v>
      </c>
      <c r="L34" s="238">
        <v>21</v>
      </c>
      <c r="M34" s="238">
        <f>G34*(1+L34/100)</f>
        <v>0</v>
      </c>
      <c r="N34" s="236">
        <v>0</v>
      </c>
      <c r="O34" s="236">
        <f>ROUND(E34*N34,2)</f>
        <v>0</v>
      </c>
      <c r="P34" s="236">
        <v>0</v>
      </c>
      <c r="Q34" s="236">
        <f>ROUND(E34*P34,2)</f>
        <v>0</v>
      </c>
      <c r="R34" s="238"/>
      <c r="S34" s="238" t="s">
        <v>137</v>
      </c>
      <c r="T34" s="239" t="s">
        <v>138</v>
      </c>
      <c r="U34" s="223">
        <v>0</v>
      </c>
      <c r="V34" s="223">
        <f>ROUND(E34*U34,2)</f>
        <v>0</v>
      </c>
      <c r="W34" s="223"/>
      <c r="X34" s="223" t="s">
        <v>139</v>
      </c>
      <c r="Y34" s="223" t="s">
        <v>140</v>
      </c>
      <c r="Z34" s="212"/>
      <c r="AA34" s="212"/>
      <c r="AB34" s="212"/>
      <c r="AC34" s="212"/>
      <c r="AD34" s="212"/>
      <c r="AE34" s="212"/>
      <c r="AF34" s="212"/>
      <c r="AG34" s="212" t="s">
        <v>141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2" x14ac:dyDescent="0.2">
      <c r="A35" s="219"/>
      <c r="B35" s="220"/>
      <c r="C35" s="252" t="s">
        <v>187</v>
      </c>
      <c r="D35" s="247"/>
      <c r="E35" s="247"/>
      <c r="F35" s="247"/>
      <c r="G35" s="247"/>
      <c r="H35" s="223"/>
      <c r="I35" s="223"/>
      <c r="J35" s="223"/>
      <c r="K35" s="223"/>
      <c r="L35" s="223"/>
      <c r="M35" s="223"/>
      <c r="N35" s="222"/>
      <c r="O35" s="222"/>
      <c r="P35" s="222"/>
      <c r="Q35" s="222"/>
      <c r="R35" s="223"/>
      <c r="S35" s="223"/>
      <c r="T35" s="223"/>
      <c r="U35" s="223"/>
      <c r="V35" s="223"/>
      <c r="W35" s="223"/>
      <c r="X35" s="223"/>
      <c r="Y35" s="223"/>
      <c r="Z35" s="212"/>
      <c r="AA35" s="212"/>
      <c r="AB35" s="212"/>
      <c r="AC35" s="212"/>
      <c r="AD35" s="212"/>
      <c r="AE35" s="212"/>
      <c r="AF35" s="212"/>
      <c r="AG35" s="212" t="s">
        <v>147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40">
        <v>18</v>
      </c>
      <c r="B36" s="241" t="s">
        <v>188</v>
      </c>
      <c r="C36" s="250" t="s">
        <v>189</v>
      </c>
      <c r="D36" s="242" t="s">
        <v>136</v>
      </c>
      <c r="E36" s="243">
        <v>1</v>
      </c>
      <c r="F36" s="244"/>
      <c r="G36" s="245">
        <f>ROUND(E36*F36,2)</f>
        <v>0</v>
      </c>
      <c r="H36" s="244"/>
      <c r="I36" s="245">
        <f>ROUND(E36*H36,2)</f>
        <v>0</v>
      </c>
      <c r="J36" s="244"/>
      <c r="K36" s="245">
        <f>ROUND(E36*J36,2)</f>
        <v>0</v>
      </c>
      <c r="L36" s="245">
        <v>21</v>
      </c>
      <c r="M36" s="245">
        <f>G36*(1+L36/100)</f>
        <v>0</v>
      </c>
      <c r="N36" s="243">
        <v>0</v>
      </c>
      <c r="O36" s="243">
        <f>ROUND(E36*N36,2)</f>
        <v>0</v>
      </c>
      <c r="P36" s="243">
        <v>0</v>
      </c>
      <c r="Q36" s="243">
        <f>ROUND(E36*P36,2)</f>
        <v>0</v>
      </c>
      <c r="R36" s="245"/>
      <c r="S36" s="245" t="s">
        <v>137</v>
      </c>
      <c r="T36" s="246" t="s">
        <v>138</v>
      </c>
      <c r="U36" s="223">
        <v>0</v>
      </c>
      <c r="V36" s="223">
        <f>ROUND(E36*U36,2)</f>
        <v>0</v>
      </c>
      <c r="W36" s="223"/>
      <c r="X36" s="223" t="s">
        <v>139</v>
      </c>
      <c r="Y36" s="223" t="s">
        <v>140</v>
      </c>
      <c r="Z36" s="212"/>
      <c r="AA36" s="212"/>
      <c r="AB36" s="212"/>
      <c r="AC36" s="212"/>
      <c r="AD36" s="212"/>
      <c r="AE36" s="212"/>
      <c r="AF36" s="212"/>
      <c r="AG36" s="212" t="s">
        <v>141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40">
        <v>19</v>
      </c>
      <c r="B37" s="241" t="s">
        <v>190</v>
      </c>
      <c r="C37" s="250" t="s">
        <v>191</v>
      </c>
      <c r="D37" s="242" t="s">
        <v>136</v>
      </c>
      <c r="E37" s="243">
        <v>5</v>
      </c>
      <c r="F37" s="244"/>
      <c r="G37" s="245">
        <f>ROUND(E37*F37,2)</f>
        <v>0</v>
      </c>
      <c r="H37" s="244"/>
      <c r="I37" s="245">
        <f>ROUND(E37*H37,2)</f>
        <v>0</v>
      </c>
      <c r="J37" s="244"/>
      <c r="K37" s="245">
        <f>ROUND(E37*J37,2)</f>
        <v>0</v>
      </c>
      <c r="L37" s="245">
        <v>21</v>
      </c>
      <c r="M37" s="245">
        <f>G37*(1+L37/100)</f>
        <v>0</v>
      </c>
      <c r="N37" s="243">
        <v>0</v>
      </c>
      <c r="O37" s="243">
        <f>ROUND(E37*N37,2)</f>
        <v>0</v>
      </c>
      <c r="P37" s="243">
        <v>0</v>
      </c>
      <c r="Q37" s="243">
        <f>ROUND(E37*P37,2)</f>
        <v>0</v>
      </c>
      <c r="R37" s="245"/>
      <c r="S37" s="245" t="s">
        <v>137</v>
      </c>
      <c r="T37" s="246" t="s">
        <v>138</v>
      </c>
      <c r="U37" s="223">
        <v>0</v>
      </c>
      <c r="V37" s="223">
        <f>ROUND(E37*U37,2)</f>
        <v>0</v>
      </c>
      <c r="W37" s="223"/>
      <c r="X37" s="223" t="s">
        <v>139</v>
      </c>
      <c r="Y37" s="223" t="s">
        <v>140</v>
      </c>
      <c r="Z37" s="212"/>
      <c r="AA37" s="212"/>
      <c r="AB37" s="212"/>
      <c r="AC37" s="212"/>
      <c r="AD37" s="212"/>
      <c r="AE37" s="212"/>
      <c r="AF37" s="212"/>
      <c r="AG37" s="212" t="s">
        <v>141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33">
        <v>20</v>
      </c>
      <c r="B38" s="234" t="s">
        <v>192</v>
      </c>
      <c r="C38" s="251" t="s">
        <v>193</v>
      </c>
      <c r="D38" s="235" t="s">
        <v>136</v>
      </c>
      <c r="E38" s="236">
        <v>9</v>
      </c>
      <c r="F38" s="237"/>
      <c r="G38" s="238">
        <f>ROUND(E38*F38,2)</f>
        <v>0</v>
      </c>
      <c r="H38" s="237"/>
      <c r="I38" s="238">
        <f>ROUND(E38*H38,2)</f>
        <v>0</v>
      </c>
      <c r="J38" s="237"/>
      <c r="K38" s="238">
        <f>ROUND(E38*J38,2)</f>
        <v>0</v>
      </c>
      <c r="L38" s="238">
        <v>21</v>
      </c>
      <c r="M38" s="238">
        <f>G38*(1+L38/100)</f>
        <v>0</v>
      </c>
      <c r="N38" s="236">
        <v>0</v>
      </c>
      <c r="O38" s="236">
        <f>ROUND(E38*N38,2)</f>
        <v>0</v>
      </c>
      <c r="P38" s="236">
        <v>0</v>
      </c>
      <c r="Q38" s="236">
        <f>ROUND(E38*P38,2)</f>
        <v>0</v>
      </c>
      <c r="R38" s="238"/>
      <c r="S38" s="238" t="s">
        <v>137</v>
      </c>
      <c r="T38" s="239" t="s">
        <v>138</v>
      </c>
      <c r="U38" s="223">
        <v>0</v>
      </c>
      <c r="V38" s="223">
        <f>ROUND(E38*U38,2)</f>
        <v>0</v>
      </c>
      <c r="W38" s="223"/>
      <c r="X38" s="223" t="s">
        <v>139</v>
      </c>
      <c r="Y38" s="223" t="s">
        <v>140</v>
      </c>
      <c r="Z38" s="212"/>
      <c r="AA38" s="212"/>
      <c r="AB38" s="212"/>
      <c r="AC38" s="212"/>
      <c r="AD38" s="212"/>
      <c r="AE38" s="212"/>
      <c r="AF38" s="212"/>
      <c r="AG38" s="212" t="s">
        <v>141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x14ac:dyDescent="0.2">
      <c r="A39" s="3"/>
      <c r="B39" s="4"/>
      <c r="C39" s="253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E39">
        <v>12</v>
      </c>
      <c r="AF39">
        <v>21</v>
      </c>
      <c r="AG39" t="s">
        <v>118</v>
      </c>
    </row>
    <row r="40" spans="1:60" x14ac:dyDescent="0.2">
      <c r="A40" s="215"/>
      <c r="B40" s="216" t="s">
        <v>29</v>
      </c>
      <c r="C40" s="254"/>
      <c r="D40" s="217"/>
      <c r="E40" s="218"/>
      <c r="F40" s="218"/>
      <c r="G40" s="232">
        <f>G8+G15</f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f>SUMIF(L7:L38,AE39,G7:G38)</f>
        <v>0</v>
      </c>
      <c r="AF40">
        <f>SUMIF(L7:L38,AF39,G7:G38)</f>
        <v>0</v>
      </c>
      <c r="AG40" t="s">
        <v>194</v>
      </c>
    </row>
    <row r="41" spans="1:60" x14ac:dyDescent="0.2">
      <c r="C41" s="255"/>
      <c r="D41" s="10"/>
      <c r="AG41" t="s">
        <v>195</v>
      </c>
    </row>
    <row r="42" spans="1:60" x14ac:dyDescent="0.2">
      <c r="D42" s="10"/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C66D" sheet="1" formatRows="0"/>
  <mergeCells count="13">
    <mergeCell ref="C35:G35"/>
    <mergeCell ref="C22:G22"/>
    <mergeCell ref="C24:G24"/>
    <mergeCell ref="C27:G27"/>
    <mergeCell ref="C29:G29"/>
    <mergeCell ref="C31:G31"/>
    <mergeCell ref="C33:G33"/>
    <mergeCell ref="A1:G1"/>
    <mergeCell ref="C2:G2"/>
    <mergeCell ref="C3:G3"/>
    <mergeCell ref="C4:G4"/>
    <mergeCell ref="C11:G11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196</v>
      </c>
      <c r="B1" s="197"/>
      <c r="C1" s="197"/>
      <c r="D1" s="197"/>
      <c r="E1" s="197"/>
      <c r="F1" s="197"/>
      <c r="G1" s="197"/>
      <c r="AG1" t="s">
        <v>104</v>
      </c>
    </row>
    <row r="2" spans="1:60" ht="24.95" customHeight="1" x14ac:dyDescent="0.2">
      <c r="A2" s="198" t="s">
        <v>7</v>
      </c>
      <c r="B2" s="48" t="s">
        <v>44</v>
      </c>
      <c r="C2" s="201" t="s">
        <v>45</v>
      </c>
      <c r="D2" s="199"/>
      <c r="E2" s="199"/>
      <c r="F2" s="199"/>
      <c r="G2" s="200"/>
      <c r="AG2" t="s">
        <v>105</v>
      </c>
    </row>
    <row r="3" spans="1:60" ht="24.95" customHeight="1" x14ac:dyDescent="0.2">
      <c r="A3" s="198" t="s">
        <v>8</v>
      </c>
      <c r="B3" s="48" t="s">
        <v>61</v>
      </c>
      <c r="C3" s="201" t="s">
        <v>62</v>
      </c>
      <c r="D3" s="199"/>
      <c r="E3" s="199"/>
      <c r="F3" s="199"/>
      <c r="G3" s="200"/>
      <c r="AC3" s="176" t="s">
        <v>105</v>
      </c>
      <c r="AG3" t="s">
        <v>108</v>
      </c>
    </row>
    <row r="4" spans="1:60" ht="24.95" customHeight="1" x14ac:dyDescent="0.2">
      <c r="A4" s="202" t="s">
        <v>9</v>
      </c>
      <c r="B4" s="203" t="s">
        <v>58</v>
      </c>
      <c r="C4" s="204" t="s">
        <v>62</v>
      </c>
      <c r="D4" s="205"/>
      <c r="E4" s="205"/>
      <c r="F4" s="205"/>
      <c r="G4" s="206"/>
      <c r="AG4" t="s">
        <v>109</v>
      </c>
    </row>
    <row r="5" spans="1:60" x14ac:dyDescent="0.2">
      <c r="D5" s="10"/>
    </row>
    <row r="6" spans="1:60" ht="38.25" x14ac:dyDescent="0.2">
      <c r="A6" s="208" t="s">
        <v>110</v>
      </c>
      <c r="B6" s="210" t="s">
        <v>111</v>
      </c>
      <c r="C6" s="210" t="s">
        <v>112</v>
      </c>
      <c r="D6" s="209" t="s">
        <v>113</v>
      </c>
      <c r="E6" s="208" t="s">
        <v>114</v>
      </c>
      <c r="F6" s="207" t="s">
        <v>115</v>
      </c>
      <c r="G6" s="208" t="s">
        <v>29</v>
      </c>
      <c r="H6" s="211" t="s">
        <v>30</v>
      </c>
      <c r="I6" s="211" t="s">
        <v>116</v>
      </c>
      <c r="J6" s="211" t="s">
        <v>31</v>
      </c>
      <c r="K6" s="211" t="s">
        <v>117</v>
      </c>
      <c r="L6" s="211" t="s">
        <v>118</v>
      </c>
      <c r="M6" s="211" t="s">
        <v>119</v>
      </c>
      <c r="N6" s="211" t="s">
        <v>120</v>
      </c>
      <c r="O6" s="211" t="s">
        <v>121</v>
      </c>
      <c r="P6" s="211" t="s">
        <v>122</v>
      </c>
      <c r="Q6" s="211" t="s">
        <v>123</v>
      </c>
      <c r="R6" s="211" t="s">
        <v>124</v>
      </c>
      <c r="S6" s="211" t="s">
        <v>125</v>
      </c>
      <c r="T6" s="211" t="s">
        <v>126</v>
      </c>
      <c r="U6" s="211" t="s">
        <v>127</v>
      </c>
      <c r="V6" s="211" t="s">
        <v>128</v>
      </c>
      <c r="W6" s="211" t="s">
        <v>129</v>
      </c>
      <c r="X6" s="211" t="s">
        <v>130</v>
      </c>
      <c r="Y6" s="211" t="s">
        <v>131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132</v>
      </c>
      <c r="B8" s="227" t="s">
        <v>78</v>
      </c>
      <c r="C8" s="249" t="s">
        <v>79</v>
      </c>
      <c r="D8" s="228"/>
      <c r="E8" s="229"/>
      <c r="F8" s="230"/>
      <c r="G8" s="230">
        <f>SUMIF(AG9:AG198,"&lt;&gt;NOR",G9:G198)</f>
        <v>0</v>
      </c>
      <c r="H8" s="230"/>
      <c r="I8" s="230">
        <f>SUM(I9:I198)</f>
        <v>0</v>
      </c>
      <c r="J8" s="230"/>
      <c r="K8" s="230">
        <f>SUM(K9:K198)</f>
        <v>0</v>
      </c>
      <c r="L8" s="230"/>
      <c r="M8" s="230">
        <f>SUM(M9:M198)</f>
        <v>0</v>
      </c>
      <c r="N8" s="229"/>
      <c r="O8" s="229">
        <f>SUM(O9:O198)</f>
        <v>236.37</v>
      </c>
      <c r="P8" s="229"/>
      <c r="Q8" s="229">
        <f>SUM(Q9:Q198)</f>
        <v>267.43</v>
      </c>
      <c r="R8" s="230"/>
      <c r="S8" s="230"/>
      <c r="T8" s="231"/>
      <c r="U8" s="225"/>
      <c r="V8" s="225">
        <f>SUM(V9:V198)</f>
        <v>5672.119999999999</v>
      </c>
      <c r="W8" s="225"/>
      <c r="X8" s="225"/>
      <c r="Y8" s="225"/>
      <c r="AG8" t="s">
        <v>133</v>
      </c>
    </row>
    <row r="9" spans="1:60" ht="22.5" outlineLevel="1" x14ac:dyDescent="0.2">
      <c r="A9" s="233">
        <v>1</v>
      </c>
      <c r="B9" s="234" t="s">
        <v>197</v>
      </c>
      <c r="C9" s="251" t="s">
        <v>198</v>
      </c>
      <c r="D9" s="235" t="s">
        <v>199</v>
      </c>
      <c r="E9" s="236">
        <v>230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0.13800000000000001</v>
      </c>
      <c r="Q9" s="236">
        <f>ROUND(E9*P9,2)</f>
        <v>31.74</v>
      </c>
      <c r="R9" s="238" t="s">
        <v>200</v>
      </c>
      <c r="S9" s="238" t="s">
        <v>144</v>
      </c>
      <c r="T9" s="239" t="s">
        <v>144</v>
      </c>
      <c r="U9" s="223">
        <v>0.16</v>
      </c>
      <c r="V9" s="223">
        <f>ROUND(E9*U9,2)</f>
        <v>36.799999999999997</v>
      </c>
      <c r="W9" s="223"/>
      <c r="X9" s="223" t="s">
        <v>201</v>
      </c>
      <c r="Y9" s="223" t="s">
        <v>140</v>
      </c>
      <c r="Z9" s="212"/>
      <c r="AA9" s="212"/>
      <c r="AB9" s="212"/>
      <c r="AC9" s="212"/>
      <c r="AD9" s="212"/>
      <c r="AE9" s="212"/>
      <c r="AF9" s="212"/>
      <c r="AG9" s="212" t="s">
        <v>202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19"/>
      <c r="B10" s="220"/>
      <c r="C10" s="263" t="s">
        <v>203</v>
      </c>
      <c r="D10" s="259"/>
      <c r="E10" s="259"/>
      <c r="F10" s="259"/>
      <c r="G10" s="259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2"/>
      <c r="AA10" s="212"/>
      <c r="AB10" s="212"/>
      <c r="AC10" s="212"/>
      <c r="AD10" s="212"/>
      <c r="AE10" s="212"/>
      <c r="AF10" s="212"/>
      <c r="AG10" s="212" t="s">
        <v>204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64" t="s">
        <v>205</v>
      </c>
      <c r="D11" s="257"/>
      <c r="E11" s="258">
        <v>226</v>
      </c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2"/>
      <c r="AA11" s="212"/>
      <c r="AB11" s="212"/>
      <c r="AC11" s="212"/>
      <c r="AD11" s="212"/>
      <c r="AE11" s="212"/>
      <c r="AF11" s="212"/>
      <c r="AG11" s="212" t="s">
        <v>206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 x14ac:dyDescent="0.2">
      <c r="A12" s="219"/>
      <c r="B12" s="220"/>
      <c r="C12" s="264" t="s">
        <v>207</v>
      </c>
      <c r="D12" s="257"/>
      <c r="E12" s="258">
        <v>4</v>
      </c>
      <c r="F12" s="223"/>
      <c r="G12" s="223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2"/>
      <c r="AA12" s="212"/>
      <c r="AB12" s="212"/>
      <c r="AC12" s="212"/>
      <c r="AD12" s="212"/>
      <c r="AE12" s="212"/>
      <c r="AF12" s="212"/>
      <c r="AG12" s="212" t="s">
        <v>206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33.75" outlineLevel="1" x14ac:dyDescent="0.2">
      <c r="A13" s="233">
        <v>2</v>
      </c>
      <c r="B13" s="234" t="s">
        <v>208</v>
      </c>
      <c r="C13" s="251" t="s">
        <v>209</v>
      </c>
      <c r="D13" s="235" t="s">
        <v>199</v>
      </c>
      <c r="E13" s="236">
        <v>52</v>
      </c>
      <c r="F13" s="237"/>
      <c r="G13" s="238">
        <f>ROUND(E13*F13,2)</f>
        <v>0</v>
      </c>
      <c r="H13" s="237"/>
      <c r="I13" s="238">
        <f>ROUND(E13*H13,2)</f>
        <v>0</v>
      </c>
      <c r="J13" s="237"/>
      <c r="K13" s="238">
        <f>ROUND(E13*J13,2)</f>
        <v>0</v>
      </c>
      <c r="L13" s="238">
        <v>21</v>
      </c>
      <c r="M13" s="238">
        <f>G13*(1+L13/100)</f>
        <v>0</v>
      </c>
      <c r="N13" s="236">
        <v>0</v>
      </c>
      <c r="O13" s="236">
        <f>ROUND(E13*N13,2)</f>
        <v>0</v>
      </c>
      <c r="P13" s="236">
        <v>0.2</v>
      </c>
      <c r="Q13" s="236">
        <f>ROUND(E13*P13,2)</f>
        <v>10.4</v>
      </c>
      <c r="R13" s="238" t="s">
        <v>200</v>
      </c>
      <c r="S13" s="238" t="s">
        <v>144</v>
      </c>
      <c r="T13" s="239" t="s">
        <v>144</v>
      </c>
      <c r="U13" s="223">
        <v>0.1</v>
      </c>
      <c r="V13" s="223">
        <f>ROUND(E13*U13,2)</f>
        <v>5.2</v>
      </c>
      <c r="W13" s="223"/>
      <c r="X13" s="223" t="s">
        <v>201</v>
      </c>
      <c r="Y13" s="223" t="s">
        <v>140</v>
      </c>
      <c r="Z13" s="212"/>
      <c r="AA13" s="212"/>
      <c r="AB13" s="212"/>
      <c r="AC13" s="212"/>
      <c r="AD13" s="212"/>
      <c r="AE13" s="212"/>
      <c r="AF13" s="212"/>
      <c r="AG13" s="212" t="s">
        <v>202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2" x14ac:dyDescent="0.2">
      <c r="A14" s="219"/>
      <c r="B14" s="220"/>
      <c r="C14" s="263" t="s">
        <v>203</v>
      </c>
      <c r="D14" s="259"/>
      <c r="E14" s="259"/>
      <c r="F14" s="259"/>
      <c r="G14" s="259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2"/>
      <c r="AA14" s="212"/>
      <c r="AB14" s="212"/>
      <c r="AC14" s="212"/>
      <c r="AD14" s="212"/>
      <c r="AE14" s="212"/>
      <c r="AF14" s="212"/>
      <c r="AG14" s="212" t="s">
        <v>204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2" x14ac:dyDescent="0.2">
      <c r="A15" s="219"/>
      <c r="B15" s="220"/>
      <c r="C15" s="264" t="s">
        <v>210</v>
      </c>
      <c r="D15" s="257"/>
      <c r="E15" s="258">
        <v>24</v>
      </c>
      <c r="F15" s="223"/>
      <c r="G15" s="223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2"/>
      <c r="AA15" s="212"/>
      <c r="AB15" s="212"/>
      <c r="AC15" s="212"/>
      <c r="AD15" s="212"/>
      <c r="AE15" s="212"/>
      <c r="AF15" s="212"/>
      <c r="AG15" s="212" t="s">
        <v>206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3" x14ac:dyDescent="0.2">
      <c r="A16" s="219"/>
      <c r="B16" s="220"/>
      <c r="C16" s="264" t="s">
        <v>211</v>
      </c>
      <c r="D16" s="257"/>
      <c r="E16" s="258"/>
      <c r="F16" s="223"/>
      <c r="G16" s="223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2"/>
      <c r="AA16" s="212"/>
      <c r="AB16" s="212"/>
      <c r="AC16" s="212"/>
      <c r="AD16" s="212"/>
      <c r="AE16" s="212"/>
      <c r="AF16" s="212"/>
      <c r="AG16" s="212" t="s">
        <v>206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3" x14ac:dyDescent="0.2">
      <c r="A17" s="219"/>
      <c r="B17" s="220"/>
      <c r="C17" s="264" t="s">
        <v>212</v>
      </c>
      <c r="D17" s="257"/>
      <c r="E17" s="258">
        <v>28</v>
      </c>
      <c r="F17" s="223"/>
      <c r="G17" s="223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2"/>
      <c r="AA17" s="212"/>
      <c r="AB17" s="212"/>
      <c r="AC17" s="212"/>
      <c r="AD17" s="212"/>
      <c r="AE17" s="212"/>
      <c r="AF17" s="212"/>
      <c r="AG17" s="212" t="s">
        <v>206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ht="22.5" outlineLevel="1" x14ac:dyDescent="0.2">
      <c r="A18" s="233">
        <v>3</v>
      </c>
      <c r="B18" s="234" t="s">
        <v>213</v>
      </c>
      <c r="C18" s="251" t="s">
        <v>214</v>
      </c>
      <c r="D18" s="235" t="s">
        <v>199</v>
      </c>
      <c r="E18" s="236">
        <v>38</v>
      </c>
      <c r="F18" s="237"/>
      <c r="G18" s="238">
        <f>ROUND(E18*F18,2)</f>
        <v>0</v>
      </c>
      <c r="H18" s="237"/>
      <c r="I18" s="238">
        <f>ROUND(E18*H18,2)</f>
        <v>0</v>
      </c>
      <c r="J18" s="237"/>
      <c r="K18" s="238">
        <f>ROUND(E18*J18,2)</f>
        <v>0</v>
      </c>
      <c r="L18" s="238">
        <v>21</v>
      </c>
      <c r="M18" s="238">
        <f>G18*(1+L18/100)</f>
        <v>0</v>
      </c>
      <c r="N18" s="236">
        <v>0</v>
      </c>
      <c r="O18" s="236">
        <f>ROUND(E18*N18,2)</f>
        <v>0</v>
      </c>
      <c r="P18" s="236">
        <v>0.22500000000000001</v>
      </c>
      <c r="Q18" s="236">
        <f>ROUND(E18*P18,2)</f>
        <v>8.5500000000000007</v>
      </c>
      <c r="R18" s="238" t="s">
        <v>200</v>
      </c>
      <c r="S18" s="238" t="s">
        <v>144</v>
      </c>
      <c r="T18" s="239" t="s">
        <v>144</v>
      </c>
      <c r="U18" s="223">
        <v>0.14199999999999999</v>
      </c>
      <c r="V18" s="223">
        <f>ROUND(E18*U18,2)</f>
        <v>5.4</v>
      </c>
      <c r="W18" s="223"/>
      <c r="X18" s="223" t="s">
        <v>201</v>
      </c>
      <c r="Y18" s="223" t="s">
        <v>140</v>
      </c>
      <c r="Z18" s="212"/>
      <c r="AA18" s="212"/>
      <c r="AB18" s="212"/>
      <c r="AC18" s="212"/>
      <c r="AD18" s="212"/>
      <c r="AE18" s="212"/>
      <c r="AF18" s="212"/>
      <c r="AG18" s="212" t="s">
        <v>202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2" x14ac:dyDescent="0.2">
      <c r="A19" s="219"/>
      <c r="B19" s="220"/>
      <c r="C19" s="263" t="s">
        <v>203</v>
      </c>
      <c r="D19" s="259"/>
      <c r="E19" s="259"/>
      <c r="F19" s="259"/>
      <c r="G19" s="259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2"/>
      <c r="AA19" s="212"/>
      <c r="AB19" s="212"/>
      <c r="AC19" s="212"/>
      <c r="AD19" s="212"/>
      <c r="AE19" s="212"/>
      <c r="AF19" s="212"/>
      <c r="AG19" s="212" t="s">
        <v>204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2" x14ac:dyDescent="0.2">
      <c r="A20" s="219"/>
      <c r="B20" s="220"/>
      <c r="C20" s="264" t="s">
        <v>215</v>
      </c>
      <c r="D20" s="257"/>
      <c r="E20" s="258">
        <v>38</v>
      </c>
      <c r="F20" s="223"/>
      <c r="G20" s="223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2"/>
      <c r="AA20" s="212"/>
      <c r="AB20" s="212"/>
      <c r="AC20" s="212"/>
      <c r="AD20" s="212"/>
      <c r="AE20" s="212"/>
      <c r="AF20" s="212"/>
      <c r="AG20" s="212" t="s">
        <v>206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ht="22.5" outlineLevel="1" x14ac:dyDescent="0.2">
      <c r="A21" s="233">
        <v>4</v>
      </c>
      <c r="B21" s="234" t="s">
        <v>216</v>
      </c>
      <c r="C21" s="251" t="s">
        <v>217</v>
      </c>
      <c r="D21" s="235" t="s">
        <v>199</v>
      </c>
      <c r="E21" s="236">
        <v>108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0.33</v>
      </c>
      <c r="Q21" s="236">
        <f>ROUND(E21*P21,2)</f>
        <v>35.64</v>
      </c>
      <c r="R21" s="238" t="s">
        <v>200</v>
      </c>
      <c r="S21" s="238" t="s">
        <v>144</v>
      </c>
      <c r="T21" s="239" t="s">
        <v>144</v>
      </c>
      <c r="U21" s="223">
        <v>0.06</v>
      </c>
      <c r="V21" s="223">
        <f>ROUND(E21*U21,2)</f>
        <v>6.48</v>
      </c>
      <c r="W21" s="223"/>
      <c r="X21" s="223" t="s">
        <v>201</v>
      </c>
      <c r="Y21" s="223" t="s">
        <v>140</v>
      </c>
      <c r="Z21" s="212"/>
      <c r="AA21" s="212"/>
      <c r="AB21" s="212"/>
      <c r="AC21" s="212"/>
      <c r="AD21" s="212"/>
      <c r="AE21" s="212"/>
      <c r="AF21" s="212"/>
      <c r="AG21" s="212" t="s">
        <v>202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64" t="s">
        <v>218</v>
      </c>
      <c r="D22" s="257"/>
      <c r="E22" s="258">
        <v>100</v>
      </c>
      <c r="F22" s="223"/>
      <c r="G22" s="223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2"/>
      <c r="AA22" s="212"/>
      <c r="AB22" s="212"/>
      <c r="AC22" s="212"/>
      <c r="AD22" s="212"/>
      <c r="AE22" s="212"/>
      <c r="AF22" s="212"/>
      <c r="AG22" s="212" t="s">
        <v>206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3" x14ac:dyDescent="0.2">
      <c r="A23" s="219"/>
      <c r="B23" s="220"/>
      <c r="C23" s="264" t="s">
        <v>219</v>
      </c>
      <c r="D23" s="257"/>
      <c r="E23" s="258">
        <v>8</v>
      </c>
      <c r="F23" s="223"/>
      <c r="G23" s="223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2"/>
      <c r="AA23" s="212"/>
      <c r="AB23" s="212"/>
      <c r="AC23" s="212"/>
      <c r="AD23" s="212"/>
      <c r="AE23" s="212"/>
      <c r="AF23" s="212"/>
      <c r="AG23" s="212" t="s">
        <v>206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ht="22.5" outlineLevel="1" x14ac:dyDescent="0.2">
      <c r="A24" s="233">
        <v>5</v>
      </c>
      <c r="B24" s="234" t="s">
        <v>220</v>
      </c>
      <c r="C24" s="251" t="s">
        <v>221</v>
      </c>
      <c r="D24" s="235" t="s">
        <v>199</v>
      </c>
      <c r="E24" s="236">
        <v>319</v>
      </c>
      <c r="F24" s="237"/>
      <c r="G24" s="238">
        <f>ROUND(E24*F24,2)</f>
        <v>0</v>
      </c>
      <c r="H24" s="237"/>
      <c r="I24" s="238">
        <f>ROUND(E24*H24,2)</f>
        <v>0</v>
      </c>
      <c r="J24" s="237"/>
      <c r="K24" s="238">
        <f>ROUND(E24*J24,2)</f>
        <v>0</v>
      </c>
      <c r="L24" s="238">
        <v>21</v>
      </c>
      <c r="M24" s="238">
        <f>G24*(1+L24/100)</f>
        <v>0</v>
      </c>
      <c r="N24" s="236">
        <v>0</v>
      </c>
      <c r="O24" s="236">
        <f>ROUND(E24*N24,2)</f>
        <v>0</v>
      </c>
      <c r="P24" s="236">
        <v>0.44</v>
      </c>
      <c r="Q24" s="236">
        <f>ROUND(E24*P24,2)</f>
        <v>140.36000000000001</v>
      </c>
      <c r="R24" s="238" t="s">
        <v>200</v>
      </c>
      <c r="S24" s="238" t="s">
        <v>144</v>
      </c>
      <c r="T24" s="239" t="s">
        <v>144</v>
      </c>
      <c r="U24" s="223">
        <v>7.2999999999999995E-2</v>
      </c>
      <c r="V24" s="223">
        <f>ROUND(E24*U24,2)</f>
        <v>23.29</v>
      </c>
      <c r="W24" s="223"/>
      <c r="X24" s="223" t="s">
        <v>201</v>
      </c>
      <c r="Y24" s="223" t="s">
        <v>140</v>
      </c>
      <c r="Z24" s="212"/>
      <c r="AA24" s="212"/>
      <c r="AB24" s="212"/>
      <c r="AC24" s="212"/>
      <c r="AD24" s="212"/>
      <c r="AE24" s="212"/>
      <c r="AF24" s="212"/>
      <c r="AG24" s="212" t="s">
        <v>202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2" x14ac:dyDescent="0.2">
      <c r="A25" s="219"/>
      <c r="B25" s="220"/>
      <c r="C25" s="264" t="s">
        <v>215</v>
      </c>
      <c r="D25" s="257"/>
      <c r="E25" s="258">
        <v>38</v>
      </c>
      <c r="F25" s="223"/>
      <c r="G25" s="223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2"/>
      <c r="AA25" s="212"/>
      <c r="AB25" s="212"/>
      <c r="AC25" s="212"/>
      <c r="AD25" s="212"/>
      <c r="AE25" s="212"/>
      <c r="AF25" s="212"/>
      <c r="AG25" s="212" t="s">
        <v>206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3" x14ac:dyDescent="0.2">
      <c r="A26" s="219"/>
      <c r="B26" s="220"/>
      <c r="C26" s="264" t="s">
        <v>205</v>
      </c>
      <c r="D26" s="257"/>
      <c r="E26" s="258">
        <v>226</v>
      </c>
      <c r="F26" s="223"/>
      <c r="G26" s="223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2"/>
      <c r="AA26" s="212"/>
      <c r="AB26" s="212"/>
      <c r="AC26" s="212"/>
      <c r="AD26" s="212"/>
      <c r="AE26" s="212"/>
      <c r="AF26" s="212"/>
      <c r="AG26" s="212" t="s">
        <v>206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3" x14ac:dyDescent="0.2">
      <c r="A27" s="219"/>
      <c r="B27" s="220"/>
      <c r="C27" s="264" t="s">
        <v>210</v>
      </c>
      <c r="D27" s="257"/>
      <c r="E27" s="258">
        <v>24</v>
      </c>
      <c r="F27" s="223"/>
      <c r="G27" s="223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2"/>
      <c r="AA27" s="212"/>
      <c r="AB27" s="212"/>
      <c r="AC27" s="212"/>
      <c r="AD27" s="212"/>
      <c r="AE27" s="212"/>
      <c r="AF27" s="212"/>
      <c r="AG27" s="212" t="s">
        <v>206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3" x14ac:dyDescent="0.2">
      <c r="A28" s="219"/>
      <c r="B28" s="220"/>
      <c r="C28" s="264" t="s">
        <v>222</v>
      </c>
      <c r="D28" s="257"/>
      <c r="E28" s="258">
        <v>3</v>
      </c>
      <c r="F28" s="223"/>
      <c r="G28" s="223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2"/>
      <c r="AA28" s="212"/>
      <c r="AB28" s="212"/>
      <c r="AC28" s="212"/>
      <c r="AD28" s="212"/>
      <c r="AE28" s="212"/>
      <c r="AF28" s="212"/>
      <c r="AG28" s="212" t="s">
        <v>206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3" x14ac:dyDescent="0.2">
      <c r="A29" s="219"/>
      <c r="B29" s="220"/>
      <c r="C29" s="264" t="s">
        <v>211</v>
      </c>
      <c r="D29" s="257"/>
      <c r="E29" s="258"/>
      <c r="F29" s="223"/>
      <c r="G29" s="223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2"/>
      <c r="AA29" s="212"/>
      <c r="AB29" s="212"/>
      <c r="AC29" s="212"/>
      <c r="AD29" s="212"/>
      <c r="AE29" s="212"/>
      <c r="AF29" s="212"/>
      <c r="AG29" s="212" t="s">
        <v>206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3" x14ac:dyDescent="0.2">
      <c r="A30" s="219"/>
      <c r="B30" s="220"/>
      <c r="C30" s="264" t="s">
        <v>212</v>
      </c>
      <c r="D30" s="257"/>
      <c r="E30" s="258">
        <v>28</v>
      </c>
      <c r="F30" s="223"/>
      <c r="G30" s="22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2"/>
      <c r="AA30" s="212"/>
      <c r="AB30" s="212"/>
      <c r="AC30" s="212"/>
      <c r="AD30" s="212"/>
      <c r="AE30" s="212"/>
      <c r="AF30" s="212"/>
      <c r="AG30" s="212" t="s">
        <v>206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ht="22.5" outlineLevel="1" x14ac:dyDescent="0.2">
      <c r="A31" s="233">
        <v>6</v>
      </c>
      <c r="B31" s="234" t="s">
        <v>223</v>
      </c>
      <c r="C31" s="251" t="s">
        <v>224</v>
      </c>
      <c r="D31" s="235" t="s">
        <v>199</v>
      </c>
      <c r="E31" s="236">
        <v>3</v>
      </c>
      <c r="F31" s="237"/>
      <c r="G31" s="238">
        <f>ROUND(E31*F31,2)</f>
        <v>0</v>
      </c>
      <c r="H31" s="237"/>
      <c r="I31" s="238">
        <f>ROUND(E31*H31,2)</f>
        <v>0</v>
      </c>
      <c r="J31" s="237"/>
      <c r="K31" s="238">
        <f>ROUND(E31*J31,2)</f>
        <v>0</v>
      </c>
      <c r="L31" s="238">
        <v>21</v>
      </c>
      <c r="M31" s="238">
        <f>G31*(1+L31/100)</f>
        <v>0</v>
      </c>
      <c r="N31" s="236">
        <v>0</v>
      </c>
      <c r="O31" s="236">
        <f>ROUND(E31*N31,2)</f>
        <v>0</v>
      </c>
      <c r="P31" s="236">
        <v>0.11</v>
      </c>
      <c r="Q31" s="236">
        <f>ROUND(E31*P31,2)</f>
        <v>0.33</v>
      </c>
      <c r="R31" s="238" t="s">
        <v>200</v>
      </c>
      <c r="S31" s="238" t="s">
        <v>144</v>
      </c>
      <c r="T31" s="239" t="s">
        <v>144</v>
      </c>
      <c r="U31" s="223">
        <v>4.2999999999999997E-2</v>
      </c>
      <c r="V31" s="223">
        <f>ROUND(E31*U31,2)</f>
        <v>0.13</v>
      </c>
      <c r="W31" s="223"/>
      <c r="X31" s="223" t="s">
        <v>201</v>
      </c>
      <c r="Y31" s="223" t="s">
        <v>140</v>
      </c>
      <c r="Z31" s="212"/>
      <c r="AA31" s="212"/>
      <c r="AB31" s="212"/>
      <c r="AC31" s="212"/>
      <c r="AD31" s="212"/>
      <c r="AE31" s="212"/>
      <c r="AF31" s="212"/>
      <c r="AG31" s="212" t="s">
        <v>202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2" x14ac:dyDescent="0.2">
      <c r="A32" s="219"/>
      <c r="B32" s="220"/>
      <c r="C32" s="264" t="s">
        <v>222</v>
      </c>
      <c r="D32" s="257"/>
      <c r="E32" s="258">
        <v>3</v>
      </c>
      <c r="F32" s="223"/>
      <c r="G32" s="223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2"/>
      <c r="AA32" s="212"/>
      <c r="AB32" s="212"/>
      <c r="AC32" s="212"/>
      <c r="AD32" s="212"/>
      <c r="AE32" s="212"/>
      <c r="AF32" s="212"/>
      <c r="AG32" s="212" t="s">
        <v>206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 x14ac:dyDescent="0.2">
      <c r="A33" s="233">
        <v>7</v>
      </c>
      <c r="B33" s="234" t="s">
        <v>225</v>
      </c>
      <c r="C33" s="251" t="s">
        <v>226</v>
      </c>
      <c r="D33" s="235" t="s">
        <v>199</v>
      </c>
      <c r="E33" s="236">
        <v>50</v>
      </c>
      <c r="F33" s="237"/>
      <c r="G33" s="238">
        <f>ROUND(E33*F33,2)</f>
        <v>0</v>
      </c>
      <c r="H33" s="237"/>
      <c r="I33" s="238">
        <f>ROUND(E33*H33,2)</f>
        <v>0</v>
      </c>
      <c r="J33" s="237"/>
      <c r="K33" s="238">
        <f>ROUND(E33*J33,2)</f>
        <v>0</v>
      </c>
      <c r="L33" s="238">
        <v>21</v>
      </c>
      <c r="M33" s="238">
        <f>G33*(1+L33/100)</f>
        <v>0</v>
      </c>
      <c r="N33" s="236">
        <v>0</v>
      </c>
      <c r="O33" s="236">
        <f>ROUND(E33*N33,2)</f>
        <v>0</v>
      </c>
      <c r="P33" s="236">
        <v>0.24199999999999999</v>
      </c>
      <c r="Q33" s="236">
        <f>ROUND(E33*P33,2)</f>
        <v>12.1</v>
      </c>
      <c r="R33" s="238" t="s">
        <v>200</v>
      </c>
      <c r="S33" s="238" t="s">
        <v>144</v>
      </c>
      <c r="T33" s="239" t="s">
        <v>144</v>
      </c>
      <c r="U33" s="223">
        <v>7.8399999999999997E-2</v>
      </c>
      <c r="V33" s="223">
        <f>ROUND(E33*U33,2)</f>
        <v>3.92</v>
      </c>
      <c r="W33" s="223"/>
      <c r="X33" s="223" t="s">
        <v>201</v>
      </c>
      <c r="Y33" s="223" t="s">
        <v>140</v>
      </c>
      <c r="Z33" s="212"/>
      <c r="AA33" s="212"/>
      <c r="AB33" s="212"/>
      <c r="AC33" s="212"/>
      <c r="AD33" s="212"/>
      <c r="AE33" s="212"/>
      <c r="AF33" s="212"/>
      <c r="AG33" s="212" t="s">
        <v>202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19"/>
      <c r="B34" s="220"/>
      <c r="C34" s="264" t="s">
        <v>227</v>
      </c>
      <c r="D34" s="257"/>
      <c r="E34" s="258">
        <v>50</v>
      </c>
      <c r="F34" s="223"/>
      <c r="G34" s="223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2"/>
      <c r="AA34" s="212"/>
      <c r="AB34" s="212"/>
      <c r="AC34" s="212"/>
      <c r="AD34" s="212"/>
      <c r="AE34" s="212"/>
      <c r="AF34" s="212"/>
      <c r="AG34" s="212" t="s">
        <v>206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ht="22.5" outlineLevel="1" x14ac:dyDescent="0.2">
      <c r="A35" s="233">
        <v>8</v>
      </c>
      <c r="B35" s="234" t="s">
        <v>228</v>
      </c>
      <c r="C35" s="251" t="s">
        <v>229</v>
      </c>
      <c r="D35" s="235" t="s">
        <v>199</v>
      </c>
      <c r="E35" s="236">
        <v>30</v>
      </c>
      <c r="F35" s="237"/>
      <c r="G35" s="238">
        <f>ROUND(E35*F35,2)</f>
        <v>0</v>
      </c>
      <c r="H35" s="237"/>
      <c r="I35" s="238">
        <f>ROUND(E35*H35,2)</f>
        <v>0</v>
      </c>
      <c r="J35" s="237"/>
      <c r="K35" s="238">
        <f>ROUND(E35*J35,2)</f>
        <v>0</v>
      </c>
      <c r="L35" s="238">
        <v>21</v>
      </c>
      <c r="M35" s="238">
        <f>G35*(1+L35/100)</f>
        <v>0</v>
      </c>
      <c r="N35" s="236">
        <v>0</v>
      </c>
      <c r="O35" s="236">
        <f>ROUND(E35*N35,2)</f>
        <v>0</v>
      </c>
      <c r="P35" s="236">
        <v>0.11</v>
      </c>
      <c r="Q35" s="236">
        <f>ROUND(E35*P35,2)</f>
        <v>3.3</v>
      </c>
      <c r="R35" s="238" t="s">
        <v>200</v>
      </c>
      <c r="S35" s="238" t="s">
        <v>144</v>
      </c>
      <c r="T35" s="239" t="s">
        <v>144</v>
      </c>
      <c r="U35" s="223">
        <v>0.08</v>
      </c>
      <c r="V35" s="223">
        <f>ROUND(E35*U35,2)</f>
        <v>2.4</v>
      </c>
      <c r="W35" s="223"/>
      <c r="X35" s="223" t="s">
        <v>201</v>
      </c>
      <c r="Y35" s="223" t="s">
        <v>140</v>
      </c>
      <c r="Z35" s="212"/>
      <c r="AA35" s="212"/>
      <c r="AB35" s="212"/>
      <c r="AC35" s="212"/>
      <c r="AD35" s="212"/>
      <c r="AE35" s="212"/>
      <c r="AF35" s="212"/>
      <c r="AG35" s="212" t="s">
        <v>202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ht="22.5" outlineLevel="2" x14ac:dyDescent="0.2">
      <c r="A36" s="219"/>
      <c r="B36" s="220"/>
      <c r="C36" s="263" t="s">
        <v>230</v>
      </c>
      <c r="D36" s="259"/>
      <c r="E36" s="259"/>
      <c r="F36" s="259"/>
      <c r="G36" s="259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2"/>
      <c r="AA36" s="212"/>
      <c r="AB36" s="212"/>
      <c r="AC36" s="212"/>
      <c r="AD36" s="212"/>
      <c r="AE36" s="212"/>
      <c r="AF36" s="212"/>
      <c r="AG36" s="212" t="s">
        <v>204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48" t="str">
        <f>C36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19"/>
      <c r="B37" s="220"/>
      <c r="C37" s="264" t="s">
        <v>231</v>
      </c>
      <c r="D37" s="257"/>
      <c r="E37" s="258">
        <v>30</v>
      </c>
      <c r="F37" s="223"/>
      <c r="G37" s="223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2"/>
      <c r="AA37" s="212"/>
      <c r="AB37" s="212"/>
      <c r="AC37" s="212"/>
      <c r="AD37" s="212"/>
      <c r="AE37" s="212"/>
      <c r="AF37" s="212"/>
      <c r="AG37" s="212" t="s">
        <v>206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33">
        <v>9</v>
      </c>
      <c r="B38" s="234" t="s">
        <v>232</v>
      </c>
      <c r="C38" s="251" t="s">
        <v>233</v>
      </c>
      <c r="D38" s="235" t="s">
        <v>234</v>
      </c>
      <c r="E38" s="236">
        <v>29</v>
      </c>
      <c r="F38" s="237"/>
      <c r="G38" s="238">
        <f>ROUND(E38*F38,2)</f>
        <v>0</v>
      </c>
      <c r="H38" s="237"/>
      <c r="I38" s="238">
        <f>ROUND(E38*H38,2)</f>
        <v>0</v>
      </c>
      <c r="J38" s="237"/>
      <c r="K38" s="238">
        <f>ROUND(E38*J38,2)</f>
        <v>0</v>
      </c>
      <c r="L38" s="238">
        <v>21</v>
      </c>
      <c r="M38" s="238">
        <f>G38*(1+L38/100)</f>
        <v>0</v>
      </c>
      <c r="N38" s="236">
        <v>0</v>
      </c>
      <c r="O38" s="236">
        <f>ROUND(E38*N38,2)</f>
        <v>0</v>
      </c>
      <c r="P38" s="236">
        <v>0.22</v>
      </c>
      <c r="Q38" s="236">
        <f>ROUND(E38*P38,2)</f>
        <v>6.38</v>
      </c>
      <c r="R38" s="238" t="s">
        <v>200</v>
      </c>
      <c r="S38" s="238" t="s">
        <v>144</v>
      </c>
      <c r="T38" s="239" t="s">
        <v>144</v>
      </c>
      <c r="U38" s="223">
        <v>0.14299999999999999</v>
      </c>
      <c r="V38" s="223">
        <f>ROUND(E38*U38,2)</f>
        <v>4.1500000000000004</v>
      </c>
      <c r="W38" s="223"/>
      <c r="X38" s="223" t="s">
        <v>201</v>
      </c>
      <c r="Y38" s="223" t="s">
        <v>140</v>
      </c>
      <c r="Z38" s="212"/>
      <c r="AA38" s="212"/>
      <c r="AB38" s="212"/>
      <c r="AC38" s="212"/>
      <c r="AD38" s="212"/>
      <c r="AE38" s="212"/>
      <c r="AF38" s="212"/>
      <c r="AG38" s="212" t="s">
        <v>202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2" x14ac:dyDescent="0.2">
      <c r="A39" s="219"/>
      <c r="B39" s="220"/>
      <c r="C39" s="263" t="s">
        <v>235</v>
      </c>
      <c r="D39" s="259"/>
      <c r="E39" s="259"/>
      <c r="F39" s="259"/>
      <c r="G39" s="259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2"/>
      <c r="AA39" s="212"/>
      <c r="AB39" s="212"/>
      <c r="AC39" s="212"/>
      <c r="AD39" s="212"/>
      <c r="AE39" s="212"/>
      <c r="AF39" s="212"/>
      <c r="AG39" s="212" t="s">
        <v>204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48" t="str">
        <f>C39</f>
        <v>s vybouráním lože, s přemístěním hmot na skládku na vzdálenost do 3 m nebo naložením na dopravní prostředek</v>
      </c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33">
        <v>10</v>
      </c>
      <c r="B40" s="234" t="s">
        <v>236</v>
      </c>
      <c r="C40" s="251" t="s">
        <v>237</v>
      </c>
      <c r="D40" s="235" t="s">
        <v>234</v>
      </c>
      <c r="E40" s="236">
        <v>69</v>
      </c>
      <c r="F40" s="237"/>
      <c r="G40" s="238">
        <f>ROUND(E40*F40,2)</f>
        <v>0</v>
      </c>
      <c r="H40" s="237"/>
      <c r="I40" s="238">
        <f>ROUND(E40*H40,2)</f>
        <v>0</v>
      </c>
      <c r="J40" s="237"/>
      <c r="K40" s="238">
        <f>ROUND(E40*J40,2)</f>
        <v>0</v>
      </c>
      <c r="L40" s="238">
        <v>21</v>
      </c>
      <c r="M40" s="238">
        <f>G40*(1+L40/100)</f>
        <v>0</v>
      </c>
      <c r="N40" s="236">
        <v>0</v>
      </c>
      <c r="O40" s="236">
        <f>ROUND(E40*N40,2)</f>
        <v>0</v>
      </c>
      <c r="P40" s="236">
        <v>0.27</v>
      </c>
      <c r="Q40" s="236">
        <f>ROUND(E40*P40,2)</f>
        <v>18.63</v>
      </c>
      <c r="R40" s="238" t="s">
        <v>200</v>
      </c>
      <c r="S40" s="238" t="s">
        <v>144</v>
      </c>
      <c r="T40" s="239" t="s">
        <v>144</v>
      </c>
      <c r="U40" s="223">
        <v>0.123</v>
      </c>
      <c r="V40" s="223">
        <f>ROUND(E40*U40,2)</f>
        <v>8.49</v>
      </c>
      <c r="W40" s="223"/>
      <c r="X40" s="223" t="s">
        <v>201</v>
      </c>
      <c r="Y40" s="223" t="s">
        <v>140</v>
      </c>
      <c r="Z40" s="212"/>
      <c r="AA40" s="212"/>
      <c r="AB40" s="212"/>
      <c r="AC40" s="212"/>
      <c r="AD40" s="212"/>
      <c r="AE40" s="212"/>
      <c r="AF40" s="212"/>
      <c r="AG40" s="212" t="s">
        <v>202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 x14ac:dyDescent="0.2">
      <c r="A41" s="219"/>
      <c r="B41" s="220"/>
      <c r="C41" s="263" t="s">
        <v>235</v>
      </c>
      <c r="D41" s="259"/>
      <c r="E41" s="259"/>
      <c r="F41" s="259"/>
      <c r="G41" s="259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2"/>
      <c r="AA41" s="212"/>
      <c r="AB41" s="212"/>
      <c r="AC41" s="212"/>
      <c r="AD41" s="212"/>
      <c r="AE41" s="212"/>
      <c r="AF41" s="212"/>
      <c r="AG41" s="212" t="s">
        <v>204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48" t="str">
        <f>C41</f>
        <v>s vybouráním lože, s přemístěním hmot na skládku na vzdálenost do 3 m nebo naložením na dopravní prostředek</v>
      </c>
      <c r="BB41" s="212"/>
      <c r="BC41" s="212"/>
      <c r="BD41" s="212"/>
      <c r="BE41" s="212"/>
      <c r="BF41" s="212"/>
      <c r="BG41" s="212"/>
      <c r="BH41" s="212"/>
    </row>
    <row r="42" spans="1:60" ht="22.5" outlineLevel="1" x14ac:dyDescent="0.2">
      <c r="A42" s="233">
        <v>11</v>
      </c>
      <c r="B42" s="234" t="s">
        <v>238</v>
      </c>
      <c r="C42" s="251" t="s">
        <v>239</v>
      </c>
      <c r="D42" s="235" t="s">
        <v>234</v>
      </c>
      <c r="E42" s="236">
        <v>10.4</v>
      </c>
      <c r="F42" s="237"/>
      <c r="G42" s="238">
        <f>ROUND(E42*F42,2)</f>
        <v>0</v>
      </c>
      <c r="H42" s="237"/>
      <c r="I42" s="238">
        <f>ROUND(E42*H42,2)</f>
        <v>0</v>
      </c>
      <c r="J42" s="237"/>
      <c r="K42" s="238">
        <f>ROUND(E42*J42,2)</f>
        <v>0</v>
      </c>
      <c r="L42" s="238">
        <v>21</v>
      </c>
      <c r="M42" s="238">
        <f>G42*(1+L42/100)</f>
        <v>0</v>
      </c>
      <c r="N42" s="236">
        <v>1.269E-2</v>
      </c>
      <c r="O42" s="236">
        <f>ROUND(E42*N42,2)</f>
        <v>0.13</v>
      </c>
      <c r="P42" s="236">
        <v>0</v>
      </c>
      <c r="Q42" s="236">
        <f>ROUND(E42*P42,2)</f>
        <v>0</v>
      </c>
      <c r="R42" s="238" t="s">
        <v>240</v>
      </c>
      <c r="S42" s="238" t="s">
        <v>144</v>
      </c>
      <c r="T42" s="239" t="s">
        <v>144</v>
      </c>
      <c r="U42" s="223">
        <v>1.153</v>
      </c>
      <c r="V42" s="223">
        <f>ROUND(E42*U42,2)</f>
        <v>11.99</v>
      </c>
      <c r="W42" s="223"/>
      <c r="X42" s="223" t="s">
        <v>201</v>
      </c>
      <c r="Y42" s="223" t="s">
        <v>140</v>
      </c>
      <c r="Z42" s="212"/>
      <c r="AA42" s="212"/>
      <c r="AB42" s="212"/>
      <c r="AC42" s="212"/>
      <c r="AD42" s="212"/>
      <c r="AE42" s="212"/>
      <c r="AF42" s="212"/>
      <c r="AG42" s="212" t="s">
        <v>202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ht="22.5" outlineLevel="2" x14ac:dyDescent="0.2">
      <c r="A43" s="219"/>
      <c r="B43" s="220"/>
      <c r="C43" s="263" t="s">
        <v>241</v>
      </c>
      <c r="D43" s="259"/>
      <c r="E43" s="259"/>
      <c r="F43" s="259"/>
      <c r="G43" s="259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2"/>
      <c r="AA43" s="212"/>
      <c r="AB43" s="212"/>
      <c r="AC43" s="212"/>
      <c r="AD43" s="212"/>
      <c r="AE43" s="212"/>
      <c r="AF43" s="212"/>
      <c r="AG43" s="212" t="s">
        <v>204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48" t="str">
        <f>C43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43" s="212"/>
      <c r="BC43" s="212"/>
      <c r="BD43" s="212"/>
      <c r="BE43" s="212"/>
      <c r="BF43" s="212"/>
      <c r="BG43" s="212"/>
      <c r="BH43" s="212"/>
    </row>
    <row r="44" spans="1:60" outlineLevel="2" x14ac:dyDescent="0.2">
      <c r="A44" s="219"/>
      <c r="B44" s="220"/>
      <c r="C44" s="264" t="s">
        <v>242</v>
      </c>
      <c r="D44" s="257"/>
      <c r="E44" s="258">
        <v>5.2</v>
      </c>
      <c r="F44" s="223"/>
      <c r="G44" s="223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2"/>
      <c r="AA44" s="212"/>
      <c r="AB44" s="212"/>
      <c r="AC44" s="212"/>
      <c r="AD44" s="212"/>
      <c r="AE44" s="212"/>
      <c r="AF44" s="212"/>
      <c r="AG44" s="212" t="s">
        <v>206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3" x14ac:dyDescent="0.2">
      <c r="A45" s="219"/>
      <c r="B45" s="220"/>
      <c r="C45" s="264" t="s">
        <v>242</v>
      </c>
      <c r="D45" s="257"/>
      <c r="E45" s="258">
        <v>5.2</v>
      </c>
      <c r="F45" s="223"/>
      <c r="G45" s="223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2"/>
      <c r="AA45" s="212"/>
      <c r="AB45" s="212"/>
      <c r="AC45" s="212"/>
      <c r="AD45" s="212"/>
      <c r="AE45" s="212"/>
      <c r="AF45" s="212"/>
      <c r="AG45" s="212" t="s">
        <v>206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ht="22.5" outlineLevel="1" x14ac:dyDescent="0.2">
      <c r="A46" s="233">
        <v>12</v>
      </c>
      <c r="B46" s="234" t="s">
        <v>243</v>
      </c>
      <c r="C46" s="251" t="s">
        <v>244</v>
      </c>
      <c r="D46" s="235" t="s">
        <v>234</v>
      </c>
      <c r="E46" s="236">
        <v>3.9</v>
      </c>
      <c r="F46" s="237"/>
      <c r="G46" s="238">
        <f>ROUND(E46*F46,2)</f>
        <v>0</v>
      </c>
      <c r="H46" s="237"/>
      <c r="I46" s="238">
        <f>ROUND(E46*H46,2)</f>
        <v>0</v>
      </c>
      <c r="J46" s="237"/>
      <c r="K46" s="238">
        <f>ROUND(E46*J46,2)</f>
        <v>0</v>
      </c>
      <c r="L46" s="238">
        <v>21</v>
      </c>
      <c r="M46" s="238">
        <f>G46*(1+L46/100)</f>
        <v>0</v>
      </c>
      <c r="N46" s="236">
        <v>1.269E-2</v>
      </c>
      <c r="O46" s="236">
        <f>ROUND(E46*N46,2)</f>
        <v>0.05</v>
      </c>
      <c r="P46" s="236">
        <v>0</v>
      </c>
      <c r="Q46" s="236">
        <f>ROUND(E46*P46,2)</f>
        <v>0</v>
      </c>
      <c r="R46" s="238" t="s">
        <v>240</v>
      </c>
      <c r="S46" s="238" t="s">
        <v>144</v>
      </c>
      <c r="T46" s="239" t="s">
        <v>144</v>
      </c>
      <c r="U46" s="223">
        <v>1.153</v>
      </c>
      <c r="V46" s="223">
        <f>ROUND(E46*U46,2)</f>
        <v>4.5</v>
      </c>
      <c r="W46" s="223"/>
      <c r="X46" s="223" t="s">
        <v>201</v>
      </c>
      <c r="Y46" s="223" t="s">
        <v>140</v>
      </c>
      <c r="Z46" s="212"/>
      <c r="AA46" s="212"/>
      <c r="AB46" s="212"/>
      <c r="AC46" s="212"/>
      <c r="AD46" s="212"/>
      <c r="AE46" s="212"/>
      <c r="AF46" s="212"/>
      <c r="AG46" s="212" t="s">
        <v>202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22.5" outlineLevel="2" x14ac:dyDescent="0.2">
      <c r="A47" s="219"/>
      <c r="B47" s="220"/>
      <c r="C47" s="263" t="s">
        <v>241</v>
      </c>
      <c r="D47" s="259"/>
      <c r="E47" s="259"/>
      <c r="F47" s="259"/>
      <c r="G47" s="259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2"/>
      <c r="AA47" s="212"/>
      <c r="AB47" s="212"/>
      <c r="AC47" s="212"/>
      <c r="AD47" s="212"/>
      <c r="AE47" s="212"/>
      <c r="AF47" s="212"/>
      <c r="AG47" s="212" t="s">
        <v>204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48" t="str">
        <f>C47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47" s="212"/>
      <c r="BC47" s="212"/>
      <c r="BD47" s="212"/>
      <c r="BE47" s="212"/>
      <c r="BF47" s="212"/>
      <c r="BG47" s="212"/>
      <c r="BH47" s="212"/>
    </row>
    <row r="48" spans="1:60" outlineLevel="2" x14ac:dyDescent="0.2">
      <c r="A48" s="219"/>
      <c r="B48" s="220"/>
      <c r="C48" s="264" t="s">
        <v>245</v>
      </c>
      <c r="D48" s="257"/>
      <c r="E48" s="258">
        <v>3.9</v>
      </c>
      <c r="F48" s="223"/>
      <c r="G48" s="223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2"/>
      <c r="AA48" s="212"/>
      <c r="AB48" s="212"/>
      <c r="AC48" s="212"/>
      <c r="AD48" s="212"/>
      <c r="AE48" s="212"/>
      <c r="AF48" s="212"/>
      <c r="AG48" s="212" t="s">
        <v>206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">
      <c r="A49" s="233">
        <v>13</v>
      </c>
      <c r="B49" s="234" t="s">
        <v>246</v>
      </c>
      <c r="C49" s="251" t="s">
        <v>247</v>
      </c>
      <c r="D49" s="235" t="s">
        <v>234</v>
      </c>
      <c r="E49" s="236">
        <v>20.8</v>
      </c>
      <c r="F49" s="237"/>
      <c r="G49" s="238">
        <f>ROUND(E49*F49,2)</f>
        <v>0</v>
      </c>
      <c r="H49" s="237"/>
      <c r="I49" s="238">
        <f>ROUND(E49*H49,2)</f>
        <v>0</v>
      </c>
      <c r="J49" s="237"/>
      <c r="K49" s="238">
        <f>ROUND(E49*J49,2)</f>
        <v>0</v>
      </c>
      <c r="L49" s="238">
        <v>21</v>
      </c>
      <c r="M49" s="238">
        <f>G49*(1+L49/100)</f>
        <v>0</v>
      </c>
      <c r="N49" s="236">
        <v>2.478E-2</v>
      </c>
      <c r="O49" s="236">
        <f>ROUND(E49*N49,2)</f>
        <v>0.52</v>
      </c>
      <c r="P49" s="236">
        <v>0</v>
      </c>
      <c r="Q49" s="236">
        <f>ROUND(E49*P49,2)</f>
        <v>0</v>
      </c>
      <c r="R49" s="238" t="s">
        <v>240</v>
      </c>
      <c r="S49" s="238" t="s">
        <v>144</v>
      </c>
      <c r="T49" s="239" t="s">
        <v>144</v>
      </c>
      <c r="U49" s="223">
        <v>0.55000000000000004</v>
      </c>
      <c r="V49" s="223">
        <f>ROUND(E49*U49,2)</f>
        <v>11.44</v>
      </c>
      <c r="W49" s="223"/>
      <c r="X49" s="223" t="s">
        <v>201</v>
      </c>
      <c r="Y49" s="223" t="s">
        <v>140</v>
      </c>
      <c r="Z49" s="212"/>
      <c r="AA49" s="212"/>
      <c r="AB49" s="212"/>
      <c r="AC49" s="212"/>
      <c r="AD49" s="212"/>
      <c r="AE49" s="212"/>
      <c r="AF49" s="212"/>
      <c r="AG49" s="212" t="s">
        <v>202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ht="22.5" outlineLevel="2" x14ac:dyDescent="0.2">
      <c r="A50" s="219"/>
      <c r="B50" s="220"/>
      <c r="C50" s="263" t="s">
        <v>241</v>
      </c>
      <c r="D50" s="259"/>
      <c r="E50" s="259"/>
      <c r="F50" s="259"/>
      <c r="G50" s="259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2"/>
      <c r="AA50" s="212"/>
      <c r="AB50" s="212"/>
      <c r="AC50" s="212"/>
      <c r="AD50" s="212"/>
      <c r="AE50" s="212"/>
      <c r="AF50" s="212"/>
      <c r="AG50" s="212" t="s">
        <v>204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48" t="str">
        <f>C50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50" s="212"/>
      <c r="BC50" s="212"/>
      <c r="BD50" s="212"/>
      <c r="BE50" s="212"/>
      <c r="BF50" s="212"/>
      <c r="BG50" s="212"/>
      <c r="BH50" s="212"/>
    </row>
    <row r="51" spans="1:60" outlineLevel="2" x14ac:dyDescent="0.2">
      <c r="A51" s="219"/>
      <c r="B51" s="220"/>
      <c r="C51" s="264" t="s">
        <v>248</v>
      </c>
      <c r="D51" s="257"/>
      <c r="E51" s="258">
        <v>20.8</v>
      </c>
      <c r="F51" s="223"/>
      <c r="G51" s="223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2"/>
      <c r="AA51" s="212"/>
      <c r="AB51" s="212"/>
      <c r="AC51" s="212"/>
      <c r="AD51" s="212"/>
      <c r="AE51" s="212"/>
      <c r="AF51" s="212"/>
      <c r="AG51" s="212" t="s">
        <v>206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">
      <c r="A52" s="233">
        <v>14</v>
      </c>
      <c r="B52" s="234" t="s">
        <v>249</v>
      </c>
      <c r="C52" s="251" t="s">
        <v>250</v>
      </c>
      <c r="D52" s="235" t="s">
        <v>251</v>
      </c>
      <c r="E52" s="236">
        <v>66.69</v>
      </c>
      <c r="F52" s="237"/>
      <c r="G52" s="238">
        <f>ROUND(E52*F52,2)</f>
        <v>0</v>
      </c>
      <c r="H52" s="237"/>
      <c r="I52" s="238">
        <f>ROUND(E52*H52,2)</f>
        <v>0</v>
      </c>
      <c r="J52" s="237"/>
      <c r="K52" s="238">
        <f>ROUND(E52*J52,2)</f>
        <v>0</v>
      </c>
      <c r="L52" s="238">
        <v>21</v>
      </c>
      <c r="M52" s="238">
        <f>G52*(1+L52/100)</f>
        <v>0</v>
      </c>
      <c r="N52" s="236">
        <v>0</v>
      </c>
      <c r="O52" s="236">
        <f>ROUND(E52*N52,2)</f>
        <v>0</v>
      </c>
      <c r="P52" s="236">
        <v>0</v>
      </c>
      <c r="Q52" s="236">
        <f>ROUND(E52*P52,2)</f>
        <v>0</v>
      </c>
      <c r="R52" s="238" t="s">
        <v>240</v>
      </c>
      <c r="S52" s="238" t="s">
        <v>144</v>
      </c>
      <c r="T52" s="239" t="s">
        <v>144</v>
      </c>
      <c r="U52" s="223">
        <v>1.548</v>
      </c>
      <c r="V52" s="223">
        <f>ROUND(E52*U52,2)</f>
        <v>103.24</v>
      </c>
      <c r="W52" s="223"/>
      <c r="X52" s="223" t="s">
        <v>201</v>
      </c>
      <c r="Y52" s="223" t="s">
        <v>140</v>
      </c>
      <c r="Z52" s="212"/>
      <c r="AA52" s="212"/>
      <c r="AB52" s="212"/>
      <c r="AC52" s="212"/>
      <c r="AD52" s="212"/>
      <c r="AE52" s="212"/>
      <c r="AF52" s="212"/>
      <c r="AG52" s="212" t="s">
        <v>252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2" x14ac:dyDescent="0.2">
      <c r="A53" s="219"/>
      <c r="B53" s="220"/>
      <c r="C53" s="263" t="s">
        <v>253</v>
      </c>
      <c r="D53" s="259"/>
      <c r="E53" s="259"/>
      <c r="F53" s="259"/>
      <c r="G53" s="259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2"/>
      <c r="AA53" s="212"/>
      <c r="AB53" s="212"/>
      <c r="AC53" s="212"/>
      <c r="AD53" s="212"/>
      <c r="AE53" s="212"/>
      <c r="AF53" s="212"/>
      <c r="AG53" s="212" t="s">
        <v>204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48" t="str">
        <f>C53</f>
        <v>příplatek k cenám vykopávek za ztížení vykopávky v blízkosti podzemního vedení nebo výbušnin v horninách jakékoliv třídy,</v>
      </c>
      <c r="BB53" s="212"/>
      <c r="BC53" s="212"/>
      <c r="BD53" s="212"/>
      <c r="BE53" s="212"/>
      <c r="BF53" s="212"/>
      <c r="BG53" s="212"/>
      <c r="BH53" s="212"/>
    </row>
    <row r="54" spans="1:60" outlineLevel="2" x14ac:dyDescent="0.2">
      <c r="A54" s="219"/>
      <c r="B54" s="220"/>
      <c r="C54" s="264" t="s">
        <v>254</v>
      </c>
      <c r="D54" s="257"/>
      <c r="E54" s="258">
        <v>66.69</v>
      </c>
      <c r="F54" s="223"/>
      <c r="G54" s="223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2"/>
      <c r="AA54" s="212"/>
      <c r="AB54" s="212"/>
      <c r="AC54" s="212"/>
      <c r="AD54" s="212"/>
      <c r="AE54" s="212"/>
      <c r="AF54" s="212"/>
      <c r="AG54" s="212" t="s">
        <v>206</v>
      </c>
      <c r="AH54" s="212">
        <v>0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1" x14ac:dyDescent="0.2">
      <c r="A55" s="233">
        <v>15</v>
      </c>
      <c r="B55" s="234" t="s">
        <v>255</v>
      </c>
      <c r="C55" s="251" t="s">
        <v>256</v>
      </c>
      <c r="D55" s="235" t="s">
        <v>251</v>
      </c>
      <c r="E55" s="236">
        <v>8.84</v>
      </c>
      <c r="F55" s="237"/>
      <c r="G55" s="238">
        <f>ROUND(E55*F55,2)</f>
        <v>0</v>
      </c>
      <c r="H55" s="237"/>
      <c r="I55" s="238">
        <f>ROUND(E55*H55,2)</f>
        <v>0</v>
      </c>
      <c r="J55" s="237"/>
      <c r="K55" s="238">
        <f>ROUND(E55*J55,2)</f>
        <v>0</v>
      </c>
      <c r="L55" s="238">
        <v>21</v>
      </c>
      <c r="M55" s="238">
        <f>G55*(1+L55/100)</f>
        <v>0</v>
      </c>
      <c r="N55" s="236">
        <v>0</v>
      </c>
      <c r="O55" s="236">
        <f>ROUND(E55*N55,2)</f>
        <v>0</v>
      </c>
      <c r="P55" s="236">
        <v>0</v>
      </c>
      <c r="Q55" s="236">
        <f>ROUND(E55*P55,2)</f>
        <v>0</v>
      </c>
      <c r="R55" s="238" t="s">
        <v>240</v>
      </c>
      <c r="S55" s="238" t="s">
        <v>144</v>
      </c>
      <c r="T55" s="239" t="s">
        <v>144</v>
      </c>
      <c r="U55" s="223">
        <v>3.2000000000000001E-2</v>
      </c>
      <c r="V55" s="223">
        <f>ROUND(E55*U55,2)</f>
        <v>0.28000000000000003</v>
      </c>
      <c r="W55" s="223"/>
      <c r="X55" s="223" t="s">
        <v>201</v>
      </c>
      <c r="Y55" s="223" t="s">
        <v>140</v>
      </c>
      <c r="Z55" s="212"/>
      <c r="AA55" s="212"/>
      <c r="AB55" s="212"/>
      <c r="AC55" s="212"/>
      <c r="AD55" s="212"/>
      <c r="AE55" s="212"/>
      <c r="AF55" s="212"/>
      <c r="AG55" s="212" t="s">
        <v>252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ht="22.5" outlineLevel="2" x14ac:dyDescent="0.2">
      <c r="A56" s="219"/>
      <c r="B56" s="220"/>
      <c r="C56" s="263" t="s">
        <v>257</v>
      </c>
      <c r="D56" s="259"/>
      <c r="E56" s="259"/>
      <c r="F56" s="259"/>
      <c r="G56" s="259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2"/>
      <c r="AA56" s="212"/>
      <c r="AB56" s="212"/>
      <c r="AC56" s="212"/>
      <c r="AD56" s="212"/>
      <c r="AE56" s="212"/>
      <c r="AF56" s="212"/>
      <c r="AG56" s="212" t="s">
        <v>204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48" t="str">
        <f>C56</f>
        <v>nebo lesní půdy, s naložením na dopravní prostředek a vodorovným přemístěním na hromady v místě upotřebení nebo na dočasné či trvalé skládky se složením,</v>
      </c>
      <c r="BB56" s="212"/>
      <c r="BC56" s="212"/>
      <c r="BD56" s="212"/>
      <c r="BE56" s="212"/>
      <c r="BF56" s="212"/>
      <c r="BG56" s="212"/>
      <c r="BH56" s="212"/>
    </row>
    <row r="57" spans="1:60" outlineLevel="2" x14ac:dyDescent="0.2">
      <c r="A57" s="219"/>
      <c r="B57" s="220"/>
      <c r="C57" s="264" t="s">
        <v>258</v>
      </c>
      <c r="D57" s="257"/>
      <c r="E57" s="258">
        <v>8.84</v>
      </c>
      <c r="F57" s="223"/>
      <c r="G57" s="223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2"/>
      <c r="AA57" s="212"/>
      <c r="AB57" s="212"/>
      <c r="AC57" s="212"/>
      <c r="AD57" s="212"/>
      <c r="AE57" s="212"/>
      <c r="AF57" s="212"/>
      <c r="AG57" s="212" t="s">
        <v>206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ht="22.5" outlineLevel="1" x14ac:dyDescent="0.2">
      <c r="A58" s="233">
        <v>16</v>
      </c>
      <c r="B58" s="234" t="s">
        <v>259</v>
      </c>
      <c r="C58" s="251" t="s">
        <v>260</v>
      </c>
      <c r="D58" s="235" t="s">
        <v>251</v>
      </c>
      <c r="E58" s="236">
        <v>4.5359999999999996</v>
      </c>
      <c r="F58" s="237"/>
      <c r="G58" s="238">
        <f>ROUND(E58*F58,2)</f>
        <v>0</v>
      </c>
      <c r="H58" s="237"/>
      <c r="I58" s="238">
        <f>ROUND(E58*H58,2)</f>
        <v>0</v>
      </c>
      <c r="J58" s="237"/>
      <c r="K58" s="238">
        <f>ROUND(E58*J58,2)</f>
        <v>0</v>
      </c>
      <c r="L58" s="238">
        <v>21</v>
      </c>
      <c r="M58" s="238">
        <f>G58*(1+L58/100)</f>
        <v>0</v>
      </c>
      <c r="N58" s="236">
        <v>0</v>
      </c>
      <c r="O58" s="236">
        <f>ROUND(E58*N58,2)</f>
        <v>0</v>
      </c>
      <c r="P58" s="236">
        <v>0</v>
      </c>
      <c r="Q58" s="236">
        <f>ROUND(E58*P58,2)</f>
        <v>0</v>
      </c>
      <c r="R58" s="238" t="s">
        <v>240</v>
      </c>
      <c r="S58" s="238" t="s">
        <v>144</v>
      </c>
      <c r="T58" s="239" t="s">
        <v>144</v>
      </c>
      <c r="U58" s="223">
        <v>30.439</v>
      </c>
      <c r="V58" s="223">
        <f>ROUND(E58*U58,2)</f>
        <v>138.07</v>
      </c>
      <c r="W58" s="223"/>
      <c r="X58" s="223" t="s">
        <v>201</v>
      </c>
      <c r="Y58" s="223" t="s">
        <v>140</v>
      </c>
      <c r="Z58" s="212"/>
      <c r="AA58" s="212"/>
      <c r="AB58" s="212"/>
      <c r="AC58" s="212"/>
      <c r="AD58" s="212"/>
      <c r="AE58" s="212"/>
      <c r="AF58" s="212"/>
      <c r="AG58" s="212" t="s">
        <v>252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2" x14ac:dyDescent="0.2">
      <c r="A59" s="219"/>
      <c r="B59" s="220"/>
      <c r="C59" s="263" t="s">
        <v>261</v>
      </c>
      <c r="D59" s="259"/>
      <c r="E59" s="259"/>
      <c r="F59" s="259"/>
      <c r="G59" s="259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2"/>
      <c r="AA59" s="212"/>
      <c r="AB59" s="212"/>
      <c r="AC59" s="212"/>
      <c r="AD59" s="212"/>
      <c r="AE59" s="212"/>
      <c r="AF59" s="212"/>
      <c r="AG59" s="212" t="s">
        <v>204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2" x14ac:dyDescent="0.2">
      <c r="A60" s="219"/>
      <c r="B60" s="220"/>
      <c r="C60" s="264" t="s">
        <v>262</v>
      </c>
      <c r="D60" s="257"/>
      <c r="E60" s="258">
        <v>3.3</v>
      </c>
      <c r="F60" s="223"/>
      <c r="G60" s="223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2"/>
      <c r="AA60" s="212"/>
      <c r="AB60" s="212"/>
      <c r="AC60" s="212"/>
      <c r="AD60" s="212"/>
      <c r="AE60" s="212"/>
      <c r="AF60" s="212"/>
      <c r="AG60" s="212" t="s">
        <v>206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2">
      <c r="A61" s="219"/>
      <c r="B61" s="220"/>
      <c r="C61" s="264" t="s">
        <v>263</v>
      </c>
      <c r="D61" s="257"/>
      <c r="E61" s="258">
        <v>1.2</v>
      </c>
      <c r="F61" s="223"/>
      <c r="G61" s="223"/>
      <c r="H61" s="223"/>
      <c r="I61" s="223"/>
      <c r="J61" s="223"/>
      <c r="K61" s="223"/>
      <c r="L61" s="223"/>
      <c r="M61" s="223"/>
      <c r="N61" s="222"/>
      <c r="O61" s="222"/>
      <c r="P61" s="222"/>
      <c r="Q61" s="222"/>
      <c r="R61" s="223"/>
      <c r="S61" s="223"/>
      <c r="T61" s="223"/>
      <c r="U61" s="223"/>
      <c r="V61" s="223"/>
      <c r="W61" s="223"/>
      <c r="X61" s="223"/>
      <c r="Y61" s="223"/>
      <c r="Z61" s="212"/>
      <c r="AA61" s="212"/>
      <c r="AB61" s="212"/>
      <c r="AC61" s="212"/>
      <c r="AD61" s="212"/>
      <c r="AE61" s="212"/>
      <c r="AF61" s="212"/>
      <c r="AG61" s="212" t="s">
        <v>206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3" x14ac:dyDescent="0.2">
      <c r="A62" s="219"/>
      <c r="B62" s="220"/>
      <c r="C62" s="264" t="s">
        <v>264</v>
      </c>
      <c r="D62" s="257"/>
      <c r="E62" s="258">
        <v>3.5999999999999997E-2</v>
      </c>
      <c r="F62" s="223"/>
      <c r="G62" s="223"/>
      <c r="H62" s="223"/>
      <c r="I62" s="223"/>
      <c r="J62" s="223"/>
      <c r="K62" s="223"/>
      <c r="L62" s="223"/>
      <c r="M62" s="223"/>
      <c r="N62" s="222"/>
      <c r="O62" s="222"/>
      <c r="P62" s="222"/>
      <c r="Q62" s="222"/>
      <c r="R62" s="223"/>
      <c r="S62" s="223"/>
      <c r="T62" s="223"/>
      <c r="U62" s="223"/>
      <c r="V62" s="223"/>
      <c r="W62" s="223"/>
      <c r="X62" s="223"/>
      <c r="Y62" s="223"/>
      <c r="Z62" s="212"/>
      <c r="AA62" s="212"/>
      <c r="AB62" s="212"/>
      <c r="AC62" s="212"/>
      <c r="AD62" s="212"/>
      <c r="AE62" s="212"/>
      <c r="AF62" s="212"/>
      <c r="AG62" s="212" t="s">
        <v>206</v>
      </c>
      <c r="AH62" s="212">
        <v>0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 x14ac:dyDescent="0.2">
      <c r="A63" s="233">
        <v>17</v>
      </c>
      <c r="B63" s="234" t="s">
        <v>265</v>
      </c>
      <c r="C63" s="251" t="s">
        <v>266</v>
      </c>
      <c r="D63" s="235" t="s">
        <v>251</v>
      </c>
      <c r="E63" s="236">
        <v>34.951720000000002</v>
      </c>
      <c r="F63" s="237"/>
      <c r="G63" s="238">
        <f>ROUND(E63*F63,2)</f>
        <v>0</v>
      </c>
      <c r="H63" s="237"/>
      <c r="I63" s="238">
        <f>ROUND(E63*H63,2)</f>
        <v>0</v>
      </c>
      <c r="J63" s="237"/>
      <c r="K63" s="238">
        <f>ROUND(E63*J63,2)</f>
        <v>0</v>
      </c>
      <c r="L63" s="238">
        <v>21</v>
      </c>
      <c r="M63" s="238">
        <f>G63*(1+L63/100)</f>
        <v>0</v>
      </c>
      <c r="N63" s="236">
        <v>0</v>
      </c>
      <c r="O63" s="236">
        <f>ROUND(E63*N63,2)</f>
        <v>0</v>
      </c>
      <c r="P63" s="236">
        <v>0</v>
      </c>
      <c r="Q63" s="236">
        <f>ROUND(E63*P63,2)</f>
        <v>0</v>
      </c>
      <c r="R63" s="238" t="s">
        <v>240</v>
      </c>
      <c r="S63" s="238" t="s">
        <v>144</v>
      </c>
      <c r="T63" s="239" t="s">
        <v>144</v>
      </c>
      <c r="U63" s="223">
        <v>0.16</v>
      </c>
      <c r="V63" s="223">
        <f>ROUND(E63*U63,2)</f>
        <v>5.59</v>
      </c>
      <c r="W63" s="223"/>
      <c r="X63" s="223" t="s">
        <v>201</v>
      </c>
      <c r="Y63" s="223" t="s">
        <v>140</v>
      </c>
      <c r="Z63" s="212"/>
      <c r="AA63" s="212"/>
      <c r="AB63" s="212"/>
      <c r="AC63" s="212"/>
      <c r="AD63" s="212"/>
      <c r="AE63" s="212"/>
      <c r="AF63" s="212"/>
      <c r="AG63" s="212" t="s">
        <v>252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ht="33.75" outlineLevel="2" x14ac:dyDescent="0.2">
      <c r="A64" s="219"/>
      <c r="B64" s="220"/>
      <c r="C64" s="263" t="s">
        <v>267</v>
      </c>
      <c r="D64" s="259"/>
      <c r="E64" s="259"/>
      <c r="F64" s="259"/>
      <c r="G64" s="259"/>
      <c r="H64" s="223"/>
      <c r="I64" s="223"/>
      <c r="J64" s="223"/>
      <c r="K64" s="223"/>
      <c r="L64" s="223"/>
      <c r="M64" s="223"/>
      <c r="N64" s="222"/>
      <c r="O64" s="222"/>
      <c r="P64" s="222"/>
      <c r="Q64" s="222"/>
      <c r="R64" s="223"/>
      <c r="S64" s="223"/>
      <c r="T64" s="223"/>
      <c r="U64" s="223"/>
      <c r="V64" s="223"/>
      <c r="W64" s="223"/>
      <c r="X64" s="223"/>
      <c r="Y64" s="223"/>
      <c r="Z64" s="212"/>
      <c r="AA64" s="212"/>
      <c r="AB64" s="212"/>
      <c r="AC64" s="212"/>
      <c r="AD64" s="212"/>
      <c r="AE64" s="212"/>
      <c r="AF64" s="212"/>
      <c r="AG64" s="212" t="s">
        <v>204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48" t="str">
        <f>C64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4" s="212"/>
      <c r="BC64" s="212"/>
      <c r="BD64" s="212"/>
      <c r="BE64" s="212"/>
      <c r="BF64" s="212"/>
      <c r="BG64" s="212"/>
      <c r="BH64" s="212"/>
    </row>
    <row r="65" spans="1:60" outlineLevel="2" x14ac:dyDescent="0.2">
      <c r="A65" s="219"/>
      <c r="B65" s="220"/>
      <c r="C65" s="264" t="s">
        <v>268</v>
      </c>
      <c r="D65" s="257"/>
      <c r="E65" s="258">
        <v>161.92171999999999</v>
      </c>
      <c r="F65" s="223"/>
      <c r="G65" s="223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2"/>
      <c r="AA65" s="212"/>
      <c r="AB65" s="212"/>
      <c r="AC65" s="212"/>
      <c r="AD65" s="212"/>
      <c r="AE65" s="212"/>
      <c r="AF65" s="212"/>
      <c r="AG65" s="212" t="s">
        <v>206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3" x14ac:dyDescent="0.2">
      <c r="A66" s="219"/>
      <c r="B66" s="220"/>
      <c r="C66" s="264" t="s">
        <v>269</v>
      </c>
      <c r="D66" s="257"/>
      <c r="E66" s="258">
        <v>-8.84</v>
      </c>
      <c r="F66" s="223"/>
      <c r="G66" s="223"/>
      <c r="H66" s="223"/>
      <c r="I66" s="223"/>
      <c r="J66" s="223"/>
      <c r="K66" s="223"/>
      <c r="L66" s="223"/>
      <c r="M66" s="223"/>
      <c r="N66" s="222"/>
      <c r="O66" s="222"/>
      <c r="P66" s="222"/>
      <c r="Q66" s="222"/>
      <c r="R66" s="223"/>
      <c r="S66" s="223"/>
      <c r="T66" s="223"/>
      <c r="U66" s="223"/>
      <c r="V66" s="223"/>
      <c r="W66" s="223"/>
      <c r="X66" s="223"/>
      <c r="Y66" s="223"/>
      <c r="Z66" s="212"/>
      <c r="AA66" s="212"/>
      <c r="AB66" s="212"/>
      <c r="AC66" s="212"/>
      <c r="AD66" s="212"/>
      <c r="AE66" s="212"/>
      <c r="AF66" s="212"/>
      <c r="AG66" s="212" t="s">
        <v>206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3" x14ac:dyDescent="0.2">
      <c r="A67" s="219"/>
      <c r="B67" s="220"/>
      <c r="C67" s="264" t="s">
        <v>270</v>
      </c>
      <c r="D67" s="257"/>
      <c r="E67" s="258">
        <v>-20.5</v>
      </c>
      <c r="F67" s="223"/>
      <c r="G67" s="223"/>
      <c r="H67" s="223"/>
      <c r="I67" s="223"/>
      <c r="J67" s="223"/>
      <c r="K67" s="223"/>
      <c r="L67" s="223"/>
      <c r="M67" s="223"/>
      <c r="N67" s="222"/>
      <c r="O67" s="222"/>
      <c r="P67" s="222"/>
      <c r="Q67" s="222"/>
      <c r="R67" s="223"/>
      <c r="S67" s="223"/>
      <c r="T67" s="223"/>
      <c r="U67" s="223"/>
      <c r="V67" s="223"/>
      <c r="W67" s="223"/>
      <c r="X67" s="223"/>
      <c r="Y67" s="223"/>
      <c r="Z67" s="212"/>
      <c r="AA67" s="212"/>
      <c r="AB67" s="212"/>
      <c r="AC67" s="212"/>
      <c r="AD67" s="212"/>
      <c r="AE67" s="212"/>
      <c r="AF67" s="212"/>
      <c r="AG67" s="212" t="s">
        <v>206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3" x14ac:dyDescent="0.2">
      <c r="A68" s="219"/>
      <c r="B68" s="220"/>
      <c r="C68" s="264" t="s">
        <v>271</v>
      </c>
      <c r="D68" s="257"/>
      <c r="E68" s="258">
        <v>-12.16</v>
      </c>
      <c r="F68" s="223"/>
      <c r="G68" s="223"/>
      <c r="H68" s="223"/>
      <c r="I68" s="223"/>
      <c r="J68" s="223"/>
      <c r="K68" s="223"/>
      <c r="L68" s="223"/>
      <c r="M68" s="223"/>
      <c r="N68" s="222"/>
      <c r="O68" s="222"/>
      <c r="P68" s="222"/>
      <c r="Q68" s="222"/>
      <c r="R68" s="223"/>
      <c r="S68" s="223"/>
      <c r="T68" s="223"/>
      <c r="U68" s="223"/>
      <c r="V68" s="223"/>
      <c r="W68" s="223"/>
      <c r="X68" s="223"/>
      <c r="Y68" s="223"/>
      <c r="Z68" s="212"/>
      <c r="AA68" s="212"/>
      <c r="AB68" s="212"/>
      <c r="AC68" s="212"/>
      <c r="AD68" s="212"/>
      <c r="AE68" s="212"/>
      <c r="AF68" s="212"/>
      <c r="AG68" s="212" t="s">
        <v>206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3" x14ac:dyDescent="0.2">
      <c r="A69" s="219"/>
      <c r="B69" s="220"/>
      <c r="C69" s="264" t="s">
        <v>272</v>
      </c>
      <c r="D69" s="257"/>
      <c r="E69" s="258">
        <v>-67.8</v>
      </c>
      <c r="F69" s="223"/>
      <c r="G69" s="223"/>
      <c r="H69" s="223"/>
      <c r="I69" s="223"/>
      <c r="J69" s="223"/>
      <c r="K69" s="223"/>
      <c r="L69" s="223"/>
      <c r="M69" s="223"/>
      <c r="N69" s="222"/>
      <c r="O69" s="222"/>
      <c r="P69" s="222"/>
      <c r="Q69" s="222"/>
      <c r="R69" s="223"/>
      <c r="S69" s="223"/>
      <c r="T69" s="223"/>
      <c r="U69" s="223"/>
      <c r="V69" s="223"/>
      <c r="W69" s="223"/>
      <c r="X69" s="223"/>
      <c r="Y69" s="223"/>
      <c r="Z69" s="212"/>
      <c r="AA69" s="212"/>
      <c r="AB69" s="212"/>
      <c r="AC69" s="212"/>
      <c r="AD69" s="212"/>
      <c r="AE69" s="212"/>
      <c r="AF69" s="212"/>
      <c r="AG69" s="212" t="s">
        <v>206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3" x14ac:dyDescent="0.2">
      <c r="A70" s="219"/>
      <c r="B70" s="220"/>
      <c r="C70" s="264" t="s">
        <v>273</v>
      </c>
      <c r="D70" s="257"/>
      <c r="E70" s="258">
        <v>-7.44</v>
      </c>
      <c r="F70" s="223"/>
      <c r="G70" s="223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2"/>
      <c r="AA70" s="212"/>
      <c r="AB70" s="212"/>
      <c r="AC70" s="212"/>
      <c r="AD70" s="212"/>
      <c r="AE70" s="212"/>
      <c r="AF70" s="212"/>
      <c r="AG70" s="212" t="s">
        <v>206</v>
      </c>
      <c r="AH70" s="212">
        <v>0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3" x14ac:dyDescent="0.2">
      <c r="A71" s="219"/>
      <c r="B71" s="220"/>
      <c r="C71" s="264" t="s">
        <v>274</v>
      </c>
      <c r="D71" s="257"/>
      <c r="E71" s="258">
        <v>-0.75</v>
      </c>
      <c r="F71" s="223"/>
      <c r="G71" s="223"/>
      <c r="H71" s="223"/>
      <c r="I71" s="223"/>
      <c r="J71" s="223"/>
      <c r="K71" s="223"/>
      <c r="L71" s="223"/>
      <c r="M71" s="223"/>
      <c r="N71" s="222"/>
      <c r="O71" s="222"/>
      <c r="P71" s="222"/>
      <c r="Q71" s="222"/>
      <c r="R71" s="223"/>
      <c r="S71" s="223"/>
      <c r="T71" s="223"/>
      <c r="U71" s="223"/>
      <c r="V71" s="223"/>
      <c r="W71" s="223"/>
      <c r="X71" s="223"/>
      <c r="Y71" s="223"/>
      <c r="Z71" s="212"/>
      <c r="AA71" s="212"/>
      <c r="AB71" s="212"/>
      <c r="AC71" s="212"/>
      <c r="AD71" s="212"/>
      <c r="AE71" s="212"/>
      <c r="AF71" s="212"/>
      <c r="AG71" s="212" t="s">
        <v>206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3" x14ac:dyDescent="0.2">
      <c r="A72" s="219"/>
      <c r="B72" s="220"/>
      <c r="C72" s="264" t="s">
        <v>275</v>
      </c>
      <c r="D72" s="257"/>
      <c r="E72" s="258">
        <v>-1.68</v>
      </c>
      <c r="F72" s="223"/>
      <c r="G72" s="223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2"/>
      <c r="AA72" s="212"/>
      <c r="AB72" s="212"/>
      <c r="AC72" s="212"/>
      <c r="AD72" s="212"/>
      <c r="AE72" s="212"/>
      <c r="AF72" s="212"/>
      <c r="AG72" s="212" t="s">
        <v>206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 x14ac:dyDescent="0.2">
      <c r="A73" s="219"/>
      <c r="B73" s="220"/>
      <c r="C73" s="264" t="s">
        <v>276</v>
      </c>
      <c r="D73" s="257"/>
      <c r="E73" s="258"/>
      <c r="F73" s="223"/>
      <c r="G73" s="223"/>
      <c r="H73" s="223"/>
      <c r="I73" s="223"/>
      <c r="J73" s="223"/>
      <c r="K73" s="223"/>
      <c r="L73" s="223"/>
      <c r="M73" s="223"/>
      <c r="N73" s="222"/>
      <c r="O73" s="222"/>
      <c r="P73" s="222"/>
      <c r="Q73" s="222"/>
      <c r="R73" s="223"/>
      <c r="S73" s="223"/>
      <c r="T73" s="223"/>
      <c r="U73" s="223"/>
      <c r="V73" s="223"/>
      <c r="W73" s="223"/>
      <c r="X73" s="223"/>
      <c r="Y73" s="223"/>
      <c r="Z73" s="212"/>
      <c r="AA73" s="212"/>
      <c r="AB73" s="212"/>
      <c r="AC73" s="212"/>
      <c r="AD73" s="212"/>
      <c r="AE73" s="212"/>
      <c r="AF73" s="212"/>
      <c r="AG73" s="212" t="s">
        <v>206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3" x14ac:dyDescent="0.2">
      <c r="A74" s="219"/>
      <c r="B74" s="220"/>
      <c r="C74" s="264" t="s">
        <v>277</v>
      </c>
      <c r="D74" s="257"/>
      <c r="E74" s="258">
        <v>-7.8</v>
      </c>
      <c r="F74" s="223"/>
      <c r="G74" s="223"/>
      <c r="H74" s="223"/>
      <c r="I74" s="223"/>
      <c r="J74" s="223"/>
      <c r="K74" s="223"/>
      <c r="L74" s="223"/>
      <c r="M74" s="223"/>
      <c r="N74" s="222"/>
      <c r="O74" s="222"/>
      <c r="P74" s="222"/>
      <c r="Q74" s="222"/>
      <c r="R74" s="223"/>
      <c r="S74" s="223"/>
      <c r="T74" s="223"/>
      <c r="U74" s="223"/>
      <c r="V74" s="223"/>
      <c r="W74" s="223"/>
      <c r="X74" s="223"/>
      <c r="Y74" s="223"/>
      <c r="Z74" s="212"/>
      <c r="AA74" s="212"/>
      <c r="AB74" s="212"/>
      <c r="AC74" s="212"/>
      <c r="AD74" s="212"/>
      <c r="AE74" s="212"/>
      <c r="AF74" s="212"/>
      <c r="AG74" s="212" t="s">
        <v>206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33">
        <v>18</v>
      </c>
      <c r="B75" s="234" t="s">
        <v>278</v>
      </c>
      <c r="C75" s="251" t="s">
        <v>279</v>
      </c>
      <c r="D75" s="235" t="s">
        <v>251</v>
      </c>
      <c r="E75" s="236">
        <v>215.89562000000001</v>
      </c>
      <c r="F75" s="237"/>
      <c r="G75" s="238">
        <f>ROUND(E75*F75,2)</f>
        <v>0</v>
      </c>
      <c r="H75" s="237"/>
      <c r="I75" s="238">
        <f>ROUND(E75*H75,2)</f>
        <v>0</v>
      </c>
      <c r="J75" s="237"/>
      <c r="K75" s="238">
        <f>ROUND(E75*J75,2)</f>
        <v>0</v>
      </c>
      <c r="L75" s="238">
        <v>21</v>
      </c>
      <c r="M75" s="238">
        <f>G75*(1+L75/100)</f>
        <v>0</v>
      </c>
      <c r="N75" s="236">
        <v>0</v>
      </c>
      <c r="O75" s="236">
        <f>ROUND(E75*N75,2)</f>
        <v>0</v>
      </c>
      <c r="P75" s="236">
        <v>0</v>
      </c>
      <c r="Q75" s="236">
        <f>ROUND(E75*P75,2)</f>
        <v>0</v>
      </c>
      <c r="R75" s="238" t="s">
        <v>240</v>
      </c>
      <c r="S75" s="238" t="s">
        <v>144</v>
      </c>
      <c r="T75" s="239" t="s">
        <v>144</v>
      </c>
      <c r="U75" s="223">
        <v>0.28999999999999998</v>
      </c>
      <c r="V75" s="223">
        <f>ROUND(E75*U75,2)</f>
        <v>62.61</v>
      </c>
      <c r="W75" s="223"/>
      <c r="X75" s="223" t="s">
        <v>201</v>
      </c>
      <c r="Y75" s="223" t="s">
        <v>140</v>
      </c>
      <c r="Z75" s="212"/>
      <c r="AA75" s="212"/>
      <c r="AB75" s="212"/>
      <c r="AC75" s="212"/>
      <c r="AD75" s="212"/>
      <c r="AE75" s="212"/>
      <c r="AF75" s="212"/>
      <c r="AG75" s="212" t="s">
        <v>252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ht="33.75" outlineLevel="2" x14ac:dyDescent="0.2">
      <c r="A76" s="219"/>
      <c r="B76" s="220"/>
      <c r="C76" s="263" t="s">
        <v>267</v>
      </c>
      <c r="D76" s="259"/>
      <c r="E76" s="259"/>
      <c r="F76" s="259"/>
      <c r="G76" s="259"/>
      <c r="H76" s="223"/>
      <c r="I76" s="223"/>
      <c r="J76" s="223"/>
      <c r="K76" s="223"/>
      <c r="L76" s="223"/>
      <c r="M76" s="223"/>
      <c r="N76" s="222"/>
      <c r="O76" s="222"/>
      <c r="P76" s="222"/>
      <c r="Q76" s="222"/>
      <c r="R76" s="223"/>
      <c r="S76" s="223"/>
      <c r="T76" s="223"/>
      <c r="U76" s="223"/>
      <c r="V76" s="223"/>
      <c r="W76" s="223"/>
      <c r="X76" s="223"/>
      <c r="Y76" s="223"/>
      <c r="Z76" s="212"/>
      <c r="AA76" s="212"/>
      <c r="AB76" s="212"/>
      <c r="AC76" s="212"/>
      <c r="AD76" s="212"/>
      <c r="AE76" s="212"/>
      <c r="AF76" s="212"/>
      <c r="AG76" s="212" t="s">
        <v>204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48" t="str">
        <f>C76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76" s="212"/>
      <c r="BC76" s="212"/>
      <c r="BD76" s="212"/>
      <c r="BE76" s="212"/>
      <c r="BF76" s="212"/>
      <c r="BG76" s="212"/>
      <c r="BH76" s="212"/>
    </row>
    <row r="77" spans="1:60" outlineLevel="2" x14ac:dyDescent="0.2">
      <c r="A77" s="219"/>
      <c r="B77" s="220"/>
      <c r="C77" s="264" t="s">
        <v>280</v>
      </c>
      <c r="D77" s="257"/>
      <c r="E77" s="258">
        <v>37.737699999999997</v>
      </c>
      <c r="F77" s="223"/>
      <c r="G77" s="223"/>
      <c r="H77" s="223"/>
      <c r="I77" s="223"/>
      <c r="J77" s="223"/>
      <c r="K77" s="223"/>
      <c r="L77" s="223"/>
      <c r="M77" s="223"/>
      <c r="N77" s="222"/>
      <c r="O77" s="222"/>
      <c r="P77" s="222"/>
      <c r="Q77" s="222"/>
      <c r="R77" s="223"/>
      <c r="S77" s="223"/>
      <c r="T77" s="223"/>
      <c r="U77" s="223"/>
      <c r="V77" s="223"/>
      <c r="W77" s="223"/>
      <c r="X77" s="223"/>
      <c r="Y77" s="223"/>
      <c r="Z77" s="212"/>
      <c r="AA77" s="212"/>
      <c r="AB77" s="212"/>
      <c r="AC77" s="212"/>
      <c r="AD77" s="212"/>
      <c r="AE77" s="212"/>
      <c r="AF77" s="212"/>
      <c r="AG77" s="212" t="s">
        <v>206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">
      <c r="A78" s="219"/>
      <c r="B78" s="220"/>
      <c r="C78" s="264" t="s">
        <v>281</v>
      </c>
      <c r="D78" s="257"/>
      <c r="E78" s="258">
        <v>56.702100000000002</v>
      </c>
      <c r="F78" s="223"/>
      <c r="G78" s="223"/>
      <c r="H78" s="223"/>
      <c r="I78" s="223"/>
      <c r="J78" s="223"/>
      <c r="K78" s="223"/>
      <c r="L78" s="223"/>
      <c r="M78" s="223"/>
      <c r="N78" s="222"/>
      <c r="O78" s="222"/>
      <c r="P78" s="222"/>
      <c r="Q78" s="222"/>
      <c r="R78" s="223"/>
      <c r="S78" s="223"/>
      <c r="T78" s="223"/>
      <c r="U78" s="223"/>
      <c r="V78" s="223"/>
      <c r="W78" s="223"/>
      <c r="X78" s="223"/>
      <c r="Y78" s="223"/>
      <c r="Z78" s="212"/>
      <c r="AA78" s="212"/>
      <c r="AB78" s="212"/>
      <c r="AC78" s="212"/>
      <c r="AD78" s="212"/>
      <c r="AE78" s="212"/>
      <c r="AF78" s="212"/>
      <c r="AG78" s="212" t="s">
        <v>206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3" x14ac:dyDescent="0.2">
      <c r="A79" s="219"/>
      <c r="B79" s="220"/>
      <c r="C79" s="264" t="s">
        <v>282</v>
      </c>
      <c r="D79" s="257"/>
      <c r="E79" s="258">
        <v>69.819100000000006</v>
      </c>
      <c r="F79" s="223"/>
      <c r="G79" s="223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2"/>
      <c r="AA79" s="212"/>
      <c r="AB79" s="212"/>
      <c r="AC79" s="212"/>
      <c r="AD79" s="212"/>
      <c r="AE79" s="212"/>
      <c r="AF79" s="212"/>
      <c r="AG79" s="212" t="s">
        <v>206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3" x14ac:dyDescent="0.2">
      <c r="A80" s="219"/>
      <c r="B80" s="220"/>
      <c r="C80" s="264" t="s">
        <v>283</v>
      </c>
      <c r="D80" s="257"/>
      <c r="E80" s="258">
        <v>94.362449999999995</v>
      </c>
      <c r="F80" s="223"/>
      <c r="G80" s="223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2"/>
      <c r="AA80" s="212"/>
      <c r="AB80" s="212"/>
      <c r="AC80" s="212"/>
      <c r="AD80" s="212"/>
      <c r="AE80" s="212"/>
      <c r="AF80" s="212"/>
      <c r="AG80" s="212" t="s">
        <v>206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3" x14ac:dyDescent="0.2">
      <c r="A81" s="219"/>
      <c r="B81" s="220"/>
      <c r="C81" s="264" t="s">
        <v>284</v>
      </c>
      <c r="D81" s="257"/>
      <c r="E81" s="258">
        <v>39.146900000000002</v>
      </c>
      <c r="F81" s="223"/>
      <c r="G81" s="223"/>
      <c r="H81" s="223"/>
      <c r="I81" s="223"/>
      <c r="J81" s="223"/>
      <c r="K81" s="223"/>
      <c r="L81" s="223"/>
      <c r="M81" s="223"/>
      <c r="N81" s="222"/>
      <c r="O81" s="222"/>
      <c r="P81" s="222"/>
      <c r="Q81" s="222"/>
      <c r="R81" s="223"/>
      <c r="S81" s="223"/>
      <c r="T81" s="223"/>
      <c r="U81" s="223"/>
      <c r="V81" s="223"/>
      <c r="W81" s="223"/>
      <c r="X81" s="223"/>
      <c r="Y81" s="223"/>
      <c r="Z81" s="212"/>
      <c r="AA81" s="212"/>
      <c r="AB81" s="212"/>
      <c r="AC81" s="212"/>
      <c r="AD81" s="212"/>
      <c r="AE81" s="212"/>
      <c r="AF81" s="212"/>
      <c r="AG81" s="212" t="s">
        <v>206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3" x14ac:dyDescent="0.2">
      <c r="A82" s="219"/>
      <c r="B82" s="220"/>
      <c r="C82" s="264" t="s">
        <v>285</v>
      </c>
      <c r="D82" s="257"/>
      <c r="E82" s="258">
        <v>35.915100000000002</v>
      </c>
      <c r="F82" s="223"/>
      <c r="G82" s="223"/>
      <c r="H82" s="223"/>
      <c r="I82" s="223"/>
      <c r="J82" s="223"/>
      <c r="K82" s="223"/>
      <c r="L82" s="223"/>
      <c r="M82" s="223"/>
      <c r="N82" s="222"/>
      <c r="O82" s="222"/>
      <c r="P82" s="222"/>
      <c r="Q82" s="222"/>
      <c r="R82" s="223"/>
      <c r="S82" s="223"/>
      <c r="T82" s="223"/>
      <c r="U82" s="223"/>
      <c r="V82" s="223"/>
      <c r="W82" s="223"/>
      <c r="X82" s="223"/>
      <c r="Y82" s="223"/>
      <c r="Z82" s="212"/>
      <c r="AA82" s="212"/>
      <c r="AB82" s="212"/>
      <c r="AC82" s="212"/>
      <c r="AD82" s="212"/>
      <c r="AE82" s="212"/>
      <c r="AF82" s="212"/>
      <c r="AG82" s="212" t="s">
        <v>206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3" x14ac:dyDescent="0.2">
      <c r="A83" s="219"/>
      <c r="B83" s="220"/>
      <c r="C83" s="264" t="s">
        <v>286</v>
      </c>
      <c r="D83" s="257"/>
      <c r="E83" s="258">
        <v>43.206800000000001</v>
      </c>
      <c r="F83" s="223"/>
      <c r="G83" s="223"/>
      <c r="H83" s="223"/>
      <c r="I83" s="223"/>
      <c r="J83" s="223"/>
      <c r="K83" s="223"/>
      <c r="L83" s="223"/>
      <c r="M83" s="223"/>
      <c r="N83" s="222"/>
      <c r="O83" s="222"/>
      <c r="P83" s="222"/>
      <c r="Q83" s="222"/>
      <c r="R83" s="223"/>
      <c r="S83" s="223"/>
      <c r="T83" s="223"/>
      <c r="U83" s="223"/>
      <c r="V83" s="223"/>
      <c r="W83" s="223"/>
      <c r="X83" s="223"/>
      <c r="Y83" s="223"/>
      <c r="Z83" s="212"/>
      <c r="AA83" s="212"/>
      <c r="AB83" s="212"/>
      <c r="AC83" s="212"/>
      <c r="AD83" s="212"/>
      <c r="AE83" s="212"/>
      <c r="AF83" s="212"/>
      <c r="AG83" s="212" t="s">
        <v>206</v>
      </c>
      <c r="AH83" s="212">
        <v>0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3" x14ac:dyDescent="0.2">
      <c r="A84" s="219"/>
      <c r="B84" s="220"/>
      <c r="C84" s="264" t="s">
        <v>287</v>
      </c>
      <c r="D84" s="257"/>
      <c r="E84" s="258">
        <v>39.422499999999999</v>
      </c>
      <c r="F84" s="223"/>
      <c r="G84" s="223"/>
      <c r="H84" s="223"/>
      <c r="I84" s="223"/>
      <c r="J84" s="223"/>
      <c r="K84" s="223"/>
      <c r="L84" s="223"/>
      <c r="M84" s="223"/>
      <c r="N84" s="222"/>
      <c r="O84" s="222"/>
      <c r="P84" s="222"/>
      <c r="Q84" s="222"/>
      <c r="R84" s="223"/>
      <c r="S84" s="223"/>
      <c r="T84" s="223"/>
      <c r="U84" s="223"/>
      <c r="V84" s="223"/>
      <c r="W84" s="223"/>
      <c r="X84" s="223"/>
      <c r="Y84" s="223"/>
      <c r="Z84" s="212"/>
      <c r="AA84" s="212"/>
      <c r="AB84" s="212"/>
      <c r="AC84" s="212"/>
      <c r="AD84" s="212"/>
      <c r="AE84" s="212"/>
      <c r="AF84" s="212"/>
      <c r="AG84" s="212" t="s">
        <v>206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3" x14ac:dyDescent="0.2">
      <c r="A85" s="219"/>
      <c r="B85" s="220"/>
      <c r="C85" s="264" t="s">
        <v>288</v>
      </c>
      <c r="D85" s="257"/>
      <c r="E85" s="258">
        <v>33.094749999999998</v>
      </c>
      <c r="F85" s="223"/>
      <c r="G85" s="223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2"/>
      <c r="AA85" s="212"/>
      <c r="AB85" s="212"/>
      <c r="AC85" s="212"/>
      <c r="AD85" s="212"/>
      <c r="AE85" s="212"/>
      <c r="AF85" s="212"/>
      <c r="AG85" s="212" t="s">
        <v>206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3" x14ac:dyDescent="0.2">
      <c r="A86" s="219"/>
      <c r="B86" s="220"/>
      <c r="C86" s="264" t="s">
        <v>289</v>
      </c>
      <c r="D86" s="257"/>
      <c r="E86" s="258">
        <v>30.573399999999999</v>
      </c>
      <c r="F86" s="223"/>
      <c r="G86" s="223"/>
      <c r="H86" s="223"/>
      <c r="I86" s="223"/>
      <c r="J86" s="223"/>
      <c r="K86" s="223"/>
      <c r="L86" s="223"/>
      <c r="M86" s="223"/>
      <c r="N86" s="222"/>
      <c r="O86" s="222"/>
      <c r="P86" s="222"/>
      <c r="Q86" s="222"/>
      <c r="R86" s="223"/>
      <c r="S86" s="223"/>
      <c r="T86" s="223"/>
      <c r="U86" s="223"/>
      <c r="V86" s="223"/>
      <c r="W86" s="223"/>
      <c r="X86" s="223"/>
      <c r="Y86" s="223"/>
      <c r="Z86" s="212"/>
      <c r="AA86" s="212"/>
      <c r="AB86" s="212"/>
      <c r="AC86" s="212"/>
      <c r="AD86" s="212"/>
      <c r="AE86" s="212"/>
      <c r="AF86" s="212"/>
      <c r="AG86" s="212" t="s">
        <v>206</v>
      </c>
      <c r="AH86" s="212">
        <v>0</v>
      </c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3" x14ac:dyDescent="0.2">
      <c r="A87" s="219"/>
      <c r="B87" s="220"/>
      <c r="C87" s="264" t="s">
        <v>290</v>
      </c>
      <c r="D87" s="257"/>
      <c r="E87" s="258">
        <v>38.288249999999998</v>
      </c>
      <c r="F87" s="223"/>
      <c r="G87" s="223"/>
      <c r="H87" s="223"/>
      <c r="I87" s="223"/>
      <c r="J87" s="223"/>
      <c r="K87" s="223"/>
      <c r="L87" s="223"/>
      <c r="M87" s="223"/>
      <c r="N87" s="222"/>
      <c r="O87" s="222"/>
      <c r="P87" s="222"/>
      <c r="Q87" s="222"/>
      <c r="R87" s="223"/>
      <c r="S87" s="223"/>
      <c r="T87" s="223"/>
      <c r="U87" s="223"/>
      <c r="V87" s="223"/>
      <c r="W87" s="223"/>
      <c r="X87" s="223"/>
      <c r="Y87" s="223"/>
      <c r="Z87" s="212"/>
      <c r="AA87" s="212"/>
      <c r="AB87" s="212"/>
      <c r="AC87" s="212"/>
      <c r="AD87" s="212"/>
      <c r="AE87" s="212"/>
      <c r="AF87" s="212"/>
      <c r="AG87" s="212" t="s">
        <v>206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">
      <c r="A88" s="219"/>
      <c r="B88" s="220"/>
      <c r="C88" s="264" t="s">
        <v>291</v>
      </c>
      <c r="D88" s="257"/>
      <c r="E88" s="258">
        <v>6.84</v>
      </c>
      <c r="F88" s="223"/>
      <c r="G88" s="223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2"/>
      <c r="AA88" s="212"/>
      <c r="AB88" s="212"/>
      <c r="AC88" s="212"/>
      <c r="AD88" s="212"/>
      <c r="AE88" s="212"/>
      <c r="AF88" s="212"/>
      <c r="AG88" s="212" t="s">
        <v>206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2">
      <c r="A89" s="219"/>
      <c r="B89" s="220"/>
      <c r="C89" s="264" t="s">
        <v>292</v>
      </c>
      <c r="D89" s="257"/>
      <c r="E89" s="258">
        <v>14.63</v>
      </c>
      <c r="F89" s="223"/>
      <c r="G89" s="223"/>
      <c r="H89" s="223"/>
      <c r="I89" s="223"/>
      <c r="J89" s="223"/>
      <c r="K89" s="223"/>
      <c r="L89" s="223"/>
      <c r="M89" s="223"/>
      <c r="N89" s="222"/>
      <c r="O89" s="222"/>
      <c r="P89" s="222"/>
      <c r="Q89" s="222"/>
      <c r="R89" s="223"/>
      <c r="S89" s="223"/>
      <c r="T89" s="223"/>
      <c r="U89" s="223"/>
      <c r="V89" s="223"/>
      <c r="W89" s="223"/>
      <c r="X89" s="223"/>
      <c r="Y89" s="223"/>
      <c r="Z89" s="212"/>
      <c r="AA89" s="212"/>
      <c r="AB89" s="212"/>
      <c r="AC89" s="212"/>
      <c r="AD89" s="212"/>
      <c r="AE89" s="212"/>
      <c r="AF89" s="212"/>
      <c r="AG89" s="212" t="s">
        <v>206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3" x14ac:dyDescent="0.2">
      <c r="A90" s="219"/>
      <c r="B90" s="220"/>
      <c r="C90" s="264" t="s">
        <v>293</v>
      </c>
      <c r="D90" s="257"/>
      <c r="E90" s="258">
        <v>-161.92171999999999</v>
      </c>
      <c r="F90" s="223"/>
      <c r="G90" s="223"/>
      <c r="H90" s="223"/>
      <c r="I90" s="223"/>
      <c r="J90" s="223"/>
      <c r="K90" s="223"/>
      <c r="L90" s="223"/>
      <c r="M90" s="223"/>
      <c r="N90" s="222"/>
      <c r="O90" s="222"/>
      <c r="P90" s="222"/>
      <c r="Q90" s="222"/>
      <c r="R90" s="223"/>
      <c r="S90" s="223"/>
      <c r="T90" s="223"/>
      <c r="U90" s="223"/>
      <c r="V90" s="223"/>
      <c r="W90" s="223"/>
      <c r="X90" s="223"/>
      <c r="Y90" s="223"/>
      <c r="Z90" s="212"/>
      <c r="AA90" s="212"/>
      <c r="AB90" s="212"/>
      <c r="AC90" s="212"/>
      <c r="AD90" s="212"/>
      <c r="AE90" s="212"/>
      <c r="AF90" s="212"/>
      <c r="AG90" s="212" t="s">
        <v>206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3" x14ac:dyDescent="0.2">
      <c r="A91" s="219"/>
      <c r="B91" s="220"/>
      <c r="C91" s="264" t="s">
        <v>294</v>
      </c>
      <c r="D91" s="257"/>
      <c r="E91" s="258">
        <v>-134.93476000000001</v>
      </c>
      <c r="F91" s="223"/>
      <c r="G91" s="223"/>
      <c r="H91" s="223"/>
      <c r="I91" s="223"/>
      <c r="J91" s="223"/>
      <c r="K91" s="223"/>
      <c r="L91" s="223"/>
      <c r="M91" s="223"/>
      <c r="N91" s="222"/>
      <c r="O91" s="222"/>
      <c r="P91" s="222"/>
      <c r="Q91" s="222"/>
      <c r="R91" s="223"/>
      <c r="S91" s="223"/>
      <c r="T91" s="223"/>
      <c r="U91" s="223"/>
      <c r="V91" s="223"/>
      <c r="W91" s="223"/>
      <c r="X91" s="223"/>
      <c r="Y91" s="223"/>
      <c r="Z91" s="212"/>
      <c r="AA91" s="212"/>
      <c r="AB91" s="212"/>
      <c r="AC91" s="212"/>
      <c r="AD91" s="212"/>
      <c r="AE91" s="212"/>
      <c r="AF91" s="212"/>
      <c r="AG91" s="212" t="s">
        <v>206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3" x14ac:dyDescent="0.2">
      <c r="A92" s="219"/>
      <c r="B92" s="220"/>
      <c r="C92" s="264" t="s">
        <v>295</v>
      </c>
      <c r="D92" s="257"/>
      <c r="E92" s="258">
        <v>-26.98695</v>
      </c>
      <c r="F92" s="223"/>
      <c r="G92" s="223"/>
      <c r="H92" s="223"/>
      <c r="I92" s="223"/>
      <c r="J92" s="223"/>
      <c r="K92" s="223"/>
      <c r="L92" s="223"/>
      <c r="M92" s="223"/>
      <c r="N92" s="222"/>
      <c r="O92" s="222"/>
      <c r="P92" s="222"/>
      <c r="Q92" s="222"/>
      <c r="R92" s="223"/>
      <c r="S92" s="223"/>
      <c r="T92" s="223"/>
      <c r="U92" s="223"/>
      <c r="V92" s="223"/>
      <c r="W92" s="223"/>
      <c r="X92" s="223"/>
      <c r="Y92" s="223"/>
      <c r="Z92" s="212"/>
      <c r="AA92" s="212"/>
      <c r="AB92" s="212"/>
      <c r="AC92" s="212"/>
      <c r="AD92" s="212"/>
      <c r="AE92" s="212"/>
      <c r="AF92" s="212"/>
      <c r="AG92" s="212" t="s">
        <v>206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1" x14ac:dyDescent="0.2">
      <c r="A93" s="233">
        <v>19</v>
      </c>
      <c r="B93" s="234" t="s">
        <v>296</v>
      </c>
      <c r="C93" s="251" t="s">
        <v>297</v>
      </c>
      <c r="D93" s="235" t="s">
        <v>251</v>
      </c>
      <c r="E93" s="236">
        <v>121.44128000000001</v>
      </c>
      <c r="F93" s="237"/>
      <c r="G93" s="238">
        <f>ROUND(E93*F93,2)</f>
        <v>0</v>
      </c>
      <c r="H93" s="237"/>
      <c r="I93" s="238">
        <f>ROUND(E93*H93,2)</f>
        <v>0</v>
      </c>
      <c r="J93" s="237"/>
      <c r="K93" s="238">
        <f>ROUND(E93*J93,2)</f>
        <v>0</v>
      </c>
      <c r="L93" s="238">
        <v>21</v>
      </c>
      <c r="M93" s="238">
        <f>G93*(1+L93/100)</f>
        <v>0</v>
      </c>
      <c r="N93" s="236">
        <v>0</v>
      </c>
      <c r="O93" s="236">
        <f>ROUND(E93*N93,2)</f>
        <v>0</v>
      </c>
      <c r="P93" s="236">
        <v>0</v>
      </c>
      <c r="Q93" s="236">
        <f>ROUND(E93*P93,2)</f>
        <v>0</v>
      </c>
      <c r="R93" s="238" t="s">
        <v>240</v>
      </c>
      <c r="S93" s="238" t="s">
        <v>144</v>
      </c>
      <c r="T93" s="239" t="s">
        <v>144</v>
      </c>
      <c r="U93" s="223">
        <v>0.53</v>
      </c>
      <c r="V93" s="223">
        <f>ROUND(E93*U93,2)</f>
        <v>64.36</v>
      </c>
      <c r="W93" s="223"/>
      <c r="X93" s="223" t="s">
        <v>201</v>
      </c>
      <c r="Y93" s="223" t="s">
        <v>140</v>
      </c>
      <c r="Z93" s="212"/>
      <c r="AA93" s="212"/>
      <c r="AB93" s="212"/>
      <c r="AC93" s="212"/>
      <c r="AD93" s="212"/>
      <c r="AE93" s="212"/>
      <c r="AF93" s="212"/>
      <c r="AG93" s="212" t="s">
        <v>252</v>
      </c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ht="33.75" outlineLevel="2" x14ac:dyDescent="0.2">
      <c r="A94" s="219"/>
      <c r="B94" s="220"/>
      <c r="C94" s="263" t="s">
        <v>267</v>
      </c>
      <c r="D94" s="259"/>
      <c r="E94" s="259"/>
      <c r="F94" s="259"/>
      <c r="G94" s="259"/>
      <c r="H94" s="223"/>
      <c r="I94" s="223"/>
      <c r="J94" s="223"/>
      <c r="K94" s="223"/>
      <c r="L94" s="223"/>
      <c r="M94" s="223"/>
      <c r="N94" s="222"/>
      <c r="O94" s="222"/>
      <c r="P94" s="222"/>
      <c r="Q94" s="222"/>
      <c r="R94" s="223"/>
      <c r="S94" s="223"/>
      <c r="T94" s="223"/>
      <c r="U94" s="223"/>
      <c r="V94" s="223"/>
      <c r="W94" s="223"/>
      <c r="X94" s="223"/>
      <c r="Y94" s="223"/>
      <c r="Z94" s="212"/>
      <c r="AA94" s="212"/>
      <c r="AB94" s="212"/>
      <c r="AC94" s="212"/>
      <c r="AD94" s="212"/>
      <c r="AE94" s="212"/>
      <c r="AF94" s="212"/>
      <c r="AG94" s="212" t="s">
        <v>204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48" t="str">
        <f>C94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94" s="212"/>
      <c r="BC94" s="212"/>
      <c r="BD94" s="212"/>
      <c r="BE94" s="212"/>
      <c r="BF94" s="212"/>
      <c r="BG94" s="212"/>
      <c r="BH94" s="212"/>
    </row>
    <row r="95" spans="1:60" outlineLevel="2" x14ac:dyDescent="0.2">
      <c r="A95" s="219"/>
      <c r="B95" s="220"/>
      <c r="C95" s="264" t="s">
        <v>298</v>
      </c>
      <c r="D95" s="257"/>
      <c r="E95" s="258">
        <v>134.93476000000001</v>
      </c>
      <c r="F95" s="223"/>
      <c r="G95" s="223"/>
      <c r="H95" s="223"/>
      <c r="I95" s="223"/>
      <c r="J95" s="223"/>
      <c r="K95" s="223"/>
      <c r="L95" s="223"/>
      <c r="M95" s="223"/>
      <c r="N95" s="222"/>
      <c r="O95" s="222"/>
      <c r="P95" s="222"/>
      <c r="Q95" s="222"/>
      <c r="R95" s="223"/>
      <c r="S95" s="223"/>
      <c r="T95" s="223"/>
      <c r="U95" s="223"/>
      <c r="V95" s="223"/>
      <c r="W95" s="223"/>
      <c r="X95" s="223"/>
      <c r="Y95" s="223"/>
      <c r="Z95" s="212"/>
      <c r="AA95" s="212"/>
      <c r="AB95" s="212"/>
      <c r="AC95" s="212"/>
      <c r="AD95" s="212"/>
      <c r="AE95" s="212"/>
      <c r="AF95" s="212"/>
      <c r="AG95" s="212" t="s">
        <v>206</v>
      </c>
      <c r="AH95" s="212">
        <v>0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3" x14ac:dyDescent="0.2">
      <c r="A96" s="219"/>
      <c r="B96" s="220"/>
      <c r="C96" s="264" t="s">
        <v>299</v>
      </c>
      <c r="D96" s="257"/>
      <c r="E96" s="258">
        <v>-13.49348</v>
      </c>
      <c r="F96" s="223"/>
      <c r="G96" s="223"/>
      <c r="H96" s="223"/>
      <c r="I96" s="223"/>
      <c r="J96" s="223"/>
      <c r="K96" s="223"/>
      <c r="L96" s="223"/>
      <c r="M96" s="223"/>
      <c r="N96" s="222"/>
      <c r="O96" s="222"/>
      <c r="P96" s="222"/>
      <c r="Q96" s="222"/>
      <c r="R96" s="223"/>
      <c r="S96" s="223"/>
      <c r="T96" s="223"/>
      <c r="U96" s="223"/>
      <c r="V96" s="223"/>
      <c r="W96" s="223"/>
      <c r="X96" s="223"/>
      <c r="Y96" s="223"/>
      <c r="Z96" s="212"/>
      <c r="AA96" s="212"/>
      <c r="AB96" s="212"/>
      <c r="AC96" s="212"/>
      <c r="AD96" s="212"/>
      <c r="AE96" s="212"/>
      <c r="AF96" s="212"/>
      <c r="AG96" s="212" t="s">
        <v>206</v>
      </c>
      <c r="AH96" s="212">
        <v>0</v>
      </c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1" x14ac:dyDescent="0.2">
      <c r="A97" s="233">
        <v>20</v>
      </c>
      <c r="B97" s="234" t="s">
        <v>300</v>
      </c>
      <c r="C97" s="251" t="s">
        <v>301</v>
      </c>
      <c r="D97" s="235" t="s">
        <v>251</v>
      </c>
      <c r="E97" s="236">
        <v>24.288250000000001</v>
      </c>
      <c r="F97" s="237"/>
      <c r="G97" s="238">
        <f>ROUND(E97*F97,2)</f>
        <v>0</v>
      </c>
      <c r="H97" s="237"/>
      <c r="I97" s="238">
        <f>ROUND(E97*H97,2)</f>
        <v>0</v>
      </c>
      <c r="J97" s="237"/>
      <c r="K97" s="238">
        <f>ROUND(E97*J97,2)</f>
        <v>0</v>
      </c>
      <c r="L97" s="238">
        <v>21</v>
      </c>
      <c r="M97" s="238">
        <f>G97*(1+L97/100)</f>
        <v>0</v>
      </c>
      <c r="N97" s="236">
        <v>0</v>
      </c>
      <c r="O97" s="236">
        <f>ROUND(E97*N97,2)</f>
        <v>0</v>
      </c>
      <c r="P97" s="236">
        <v>0</v>
      </c>
      <c r="Q97" s="236">
        <f>ROUND(E97*P97,2)</f>
        <v>0</v>
      </c>
      <c r="R97" s="238" t="s">
        <v>240</v>
      </c>
      <c r="S97" s="238" t="s">
        <v>144</v>
      </c>
      <c r="T97" s="239" t="s">
        <v>144</v>
      </c>
      <c r="U97" s="223">
        <v>0.3</v>
      </c>
      <c r="V97" s="223">
        <f>ROUND(E97*U97,2)</f>
        <v>7.29</v>
      </c>
      <c r="W97" s="223"/>
      <c r="X97" s="223" t="s">
        <v>201</v>
      </c>
      <c r="Y97" s="223" t="s">
        <v>140</v>
      </c>
      <c r="Z97" s="212"/>
      <c r="AA97" s="212"/>
      <c r="AB97" s="212"/>
      <c r="AC97" s="212"/>
      <c r="AD97" s="212"/>
      <c r="AE97" s="212"/>
      <c r="AF97" s="212"/>
      <c r="AG97" s="212" t="s">
        <v>202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ht="33.75" outlineLevel="2" x14ac:dyDescent="0.2">
      <c r="A98" s="219"/>
      <c r="B98" s="220"/>
      <c r="C98" s="263" t="s">
        <v>267</v>
      </c>
      <c r="D98" s="259"/>
      <c r="E98" s="259"/>
      <c r="F98" s="259"/>
      <c r="G98" s="259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2"/>
      <c r="AA98" s="212"/>
      <c r="AB98" s="212"/>
      <c r="AC98" s="212"/>
      <c r="AD98" s="212"/>
      <c r="AE98" s="212"/>
      <c r="AF98" s="212"/>
      <c r="AG98" s="212" t="s">
        <v>204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48" t="str">
        <f>C98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98" s="212"/>
      <c r="BC98" s="212"/>
      <c r="BD98" s="212"/>
      <c r="BE98" s="212"/>
      <c r="BF98" s="212"/>
      <c r="BG98" s="212"/>
      <c r="BH98" s="212"/>
    </row>
    <row r="99" spans="1:60" outlineLevel="2" x14ac:dyDescent="0.2">
      <c r="A99" s="219"/>
      <c r="B99" s="220"/>
      <c r="C99" s="264" t="s">
        <v>302</v>
      </c>
      <c r="D99" s="257"/>
      <c r="E99" s="258">
        <v>26.98695</v>
      </c>
      <c r="F99" s="223"/>
      <c r="G99" s="223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2"/>
      <c r="AA99" s="212"/>
      <c r="AB99" s="212"/>
      <c r="AC99" s="212"/>
      <c r="AD99" s="212"/>
      <c r="AE99" s="212"/>
      <c r="AF99" s="212"/>
      <c r="AG99" s="212" t="s">
        <v>206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3" x14ac:dyDescent="0.2">
      <c r="A100" s="219"/>
      <c r="B100" s="220"/>
      <c r="C100" s="264" t="s">
        <v>303</v>
      </c>
      <c r="D100" s="257"/>
      <c r="E100" s="258">
        <v>-2.6987000000000001</v>
      </c>
      <c r="F100" s="223"/>
      <c r="G100" s="223"/>
      <c r="H100" s="223"/>
      <c r="I100" s="223"/>
      <c r="J100" s="223"/>
      <c r="K100" s="223"/>
      <c r="L100" s="223"/>
      <c r="M100" s="223"/>
      <c r="N100" s="222"/>
      <c r="O100" s="222"/>
      <c r="P100" s="222"/>
      <c r="Q100" s="222"/>
      <c r="R100" s="223"/>
      <c r="S100" s="223"/>
      <c r="T100" s="223"/>
      <c r="U100" s="223"/>
      <c r="V100" s="223"/>
      <c r="W100" s="223"/>
      <c r="X100" s="223"/>
      <c r="Y100" s="223"/>
      <c r="Z100" s="212"/>
      <c r="AA100" s="212"/>
      <c r="AB100" s="212"/>
      <c r="AC100" s="212"/>
      <c r="AD100" s="212"/>
      <c r="AE100" s="212"/>
      <c r="AF100" s="212"/>
      <c r="AG100" s="212" t="s">
        <v>206</v>
      </c>
      <c r="AH100" s="212">
        <v>0</v>
      </c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 x14ac:dyDescent="0.2">
      <c r="A101" s="233">
        <v>21</v>
      </c>
      <c r="B101" s="234" t="s">
        <v>304</v>
      </c>
      <c r="C101" s="251" t="s">
        <v>305</v>
      </c>
      <c r="D101" s="235" t="s">
        <v>251</v>
      </c>
      <c r="E101" s="236">
        <v>13.49348</v>
      </c>
      <c r="F101" s="237"/>
      <c r="G101" s="238">
        <f>ROUND(E101*F101,2)</f>
        <v>0</v>
      </c>
      <c r="H101" s="237"/>
      <c r="I101" s="238">
        <f>ROUND(E101*H101,2)</f>
        <v>0</v>
      </c>
      <c r="J101" s="237"/>
      <c r="K101" s="238">
        <f>ROUND(E101*J101,2)</f>
        <v>0</v>
      </c>
      <c r="L101" s="238">
        <v>21</v>
      </c>
      <c r="M101" s="238">
        <f>G101*(1+L101/100)</f>
        <v>0</v>
      </c>
      <c r="N101" s="236">
        <v>0</v>
      </c>
      <c r="O101" s="236">
        <f>ROUND(E101*N101,2)</f>
        <v>0</v>
      </c>
      <c r="P101" s="236">
        <v>0</v>
      </c>
      <c r="Q101" s="236">
        <f>ROUND(E101*P101,2)</f>
        <v>0</v>
      </c>
      <c r="R101" s="238" t="s">
        <v>240</v>
      </c>
      <c r="S101" s="238" t="s">
        <v>144</v>
      </c>
      <c r="T101" s="239" t="s">
        <v>144</v>
      </c>
      <c r="U101" s="223">
        <v>7.5220000000000002</v>
      </c>
      <c r="V101" s="223">
        <f>ROUND(E101*U101,2)</f>
        <v>101.5</v>
      </c>
      <c r="W101" s="223"/>
      <c r="X101" s="223" t="s">
        <v>201</v>
      </c>
      <c r="Y101" s="223" t="s">
        <v>140</v>
      </c>
      <c r="Z101" s="212"/>
      <c r="AA101" s="212"/>
      <c r="AB101" s="212"/>
      <c r="AC101" s="212"/>
      <c r="AD101" s="212"/>
      <c r="AE101" s="212"/>
      <c r="AF101" s="212"/>
      <c r="AG101" s="212" t="s">
        <v>252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ht="22.5" outlineLevel="2" x14ac:dyDescent="0.2">
      <c r="A102" s="219"/>
      <c r="B102" s="220"/>
      <c r="C102" s="263" t="s">
        <v>306</v>
      </c>
      <c r="D102" s="259"/>
      <c r="E102" s="259"/>
      <c r="F102" s="259"/>
      <c r="G102" s="259"/>
      <c r="H102" s="223"/>
      <c r="I102" s="223"/>
      <c r="J102" s="223"/>
      <c r="K102" s="223"/>
      <c r="L102" s="223"/>
      <c r="M102" s="223"/>
      <c r="N102" s="222"/>
      <c r="O102" s="222"/>
      <c r="P102" s="222"/>
      <c r="Q102" s="222"/>
      <c r="R102" s="223"/>
      <c r="S102" s="223"/>
      <c r="T102" s="223"/>
      <c r="U102" s="223"/>
      <c r="V102" s="223"/>
      <c r="W102" s="223"/>
      <c r="X102" s="223"/>
      <c r="Y102" s="223"/>
      <c r="Z102" s="212"/>
      <c r="AA102" s="212"/>
      <c r="AB102" s="212"/>
      <c r="AC102" s="212"/>
      <c r="AD102" s="212"/>
      <c r="AE102" s="212"/>
      <c r="AF102" s="212"/>
      <c r="AG102" s="212" t="s">
        <v>204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48" t="str">
        <f>C102</f>
        <v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v>
      </c>
      <c r="BB102" s="212"/>
      <c r="BC102" s="212"/>
      <c r="BD102" s="212"/>
      <c r="BE102" s="212"/>
      <c r="BF102" s="212"/>
      <c r="BG102" s="212"/>
      <c r="BH102" s="212"/>
    </row>
    <row r="103" spans="1:60" outlineLevel="2" x14ac:dyDescent="0.2">
      <c r="A103" s="219"/>
      <c r="B103" s="220"/>
      <c r="C103" s="264" t="s">
        <v>307</v>
      </c>
      <c r="D103" s="257"/>
      <c r="E103" s="258">
        <v>13.49348</v>
      </c>
      <c r="F103" s="223"/>
      <c r="G103" s="223"/>
      <c r="H103" s="223"/>
      <c r="I103" s="223"/>
      <c r="J103" s="223"/>
      <c r="K103" s="223"/>
      <c r="L103" s="223"/>
      <c r="M103" s="223"/>
      <c r="N103" s="222"/>
      <c r="O103" s="222"/>
      <c r="P103" s="222"/>
      <c r="Q103" s="222"/>
      <c r="R103" s="223"/>
      <c r="S103" s="223"/>
      <c r="T103" s="223"/>
      <c r="U103" s="223"/>
      <c r="V103" s="223"/>
      <c r="W103" s="223"/>
      <c r="X103" s="223"/>
      <c r="Y103" s="223"/>
      <c r="Z103" s="212"/>
      <c r="AA103" s="212"/>
      <c r="AB103" s="212"/>
      <c r="AC103" s="212"/>
      <c r="AD103" s="212"/>
      <c r="AE103" s="212"/>
      <c r="AF103" s="212"/>
      <c r="AG103" s="212" t="s">
        <v>206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1" x14ac:dyDescent="0.2">
      <c r="A104" s="233">
        <v>22</v>
      </c>
      <c r="B104" s="234" t="s">
        <v>308</v>
      </c>
      <c r="C104" s="251" t="s">
        <v>309</v>
      </c>
      <c r="D104" s="235" t="s">
        <v>251</v>
      </c>
      <c r="E104" s="236">
        <v>2.6987000000000001</v>
      </c>
      <c r="F104" s="237"/>
      <c r="G104" s="238">
        <f>ROUND(E104*F104,2)</f>
        <v>0</v>
      </c>
      <c r="H104" s="237"/>
      <c r="I104" s="238">
        <f>ROUND(E104*H104,2)</f>
        <v>0</v>
      </c>
      <c r="J104" s="237"/>
      <c r="K104" s="238">
        <f>ROUND(E104*J104,2)</f>
        <v>0</v>
      </c>
      <c r="L104" s="238">
        <v>21</v>
      </c>
      <c r="M104" s="238">
        <f>G104*(1+L104/100)</f>
        <v>0</v>
      </c>
      <c r="N104" s="236">
        <v>0</v>
      </c>
      <c r="O104" s="236">
        <f>ROUND(E104*N104,2)</f>
        <v>0</v>
      </c>
      <c r="P104" s="236">
        <v>0</v>
      </c>
      <c r="Q104" s="236">
        <f>ROUND(E104*P104,2)</f>
        <v>0</v>
      </c>
      <c r="R104" s="238" t="s">
        <v>240</v>
      </c>
      <c r="S104" s="238" t="s">
        <v>144</v>
      </c>
      <c r="T104" s="239" t="s">
        <v>144</v>
      </c>
      <c r="U104" s="223">
        <v>10.58</v>
      </c>
      <c r="V104" s="223">
        <f>ROUND(E104*U104,2)</f>
        <v>28.55</v>
      </c>
      <c r="W104" s="223"/>
      <c r="X104" s="223" t="s">
        <v>201</v>
      </c>
      <c r="Y104" s="223" t="s">
        <v>140</v>
      </c>
      <c r="Z104" s="212"/>
      <c r="AA104" s="212"/>
      <c r="AB104" s="212"/>
      <c r="AC104" s="212"/>
      <c r="AD104" s="212"/>
      <c r="AE104" s="212"/>
      <c r="AF104" s="212"/>
      <c r="AG104" s="212" t="s">
        <v>202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ht="22.5" outlineLevel="2" x14ac:dyDescent="0.2">
      <c r="A105" s="219"/>
      <c r="B105" s="220"/>
      <c r="C105" s="263" t="s">
        <v>306</v>
      </c>
      <c r="D105" s="259"/>
      <c r="E105" s="259"/>
      <c r="F105" s="259"/>
      <c r="G105" s="259"/>
      <c r="H105" s="223"/>
      <c r="I105" s="223"/>
      <c r="J105" s="223"/>
      <c r="K105" s="223"/>
      <c r="L105" s="223"/>
      <c r="M105" s="223"/>
      <c r="N105" s="222"/>
      <c r="O105" s="222"/>
      <c r="P105" s="222"/>
      <c r="Q105" s="222"/>
      <c r="R105" s="223"/>
      <c r="S105" s="223"/>
      <c r="T105" s="223"/>
      <c r="U105" s="223"/>
      <c r="V105" s="223"/>
      <c r="W105" s="223"/>
      <c r="X105" s="223"/>
      <c r="Y105" s="223"/>
      <c r="Z105" s="212"/>
      <c r="AA105" s="212"/>
      <c r="AB105" s="212"/>
      <c r="AC105" s="212"/>
      <c r="AD105" s="212"/>
      <c r="AE105" s="212"/>
      <c r="AF105" s="212"/>
      <c r="AG105" s="212" t="s">
        <v>204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48" t="str">
        <f>C105</f>
        <v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v>
      </c>
      <c r="BB105" s="212"/>
      <c r="BC105" s="212"/>
      <c r="BD105" s="212"/>
      <c r="BE105" s="212"/>
      <c r="BF105" s="212"/>
      <c r="BG105" s="212"/>
      <c r="BH105" s="212"/>
    </row>
    <row r="106" spans="1:60" outlineLevel="2" x14ac:dyDescent="0.2">
      <c r="A106" s="219"/>
      <c r="B106" s="220"/>
      <c r="C106" s="264" t="s">
        <v>310</v>
      </c>
      <c r="D106" s="257"/>
      <c r="E106" s="258">
        <v>2.6987000000000001</v>
      </c>
      <c r="F106" s="223"/>
      <c r="G106" s="223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2"/>
      <c r="AA106" s="212"/>
      <c r="AB106" s="212"/>
      <c r="AC106" s="212"/>
      <c r="AD106" s="212"/>
      <c r="AE106" s="212"/>
      <c r="AF106" s="212"/>
      <c r="AG106" s="212" t="s">
        <v>206</v>
      </c>
      <c r="AH106" s="212">
        <v>0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ht="22.5" outlineLevel="1" x14ac:dyDescent="0.2">
      <c r="A107" s="233">
        <v>23</v>
      </c>
      <c r="B107" s="234" t="s">
        <v>311</v>
      </c>
      <c r="C107" s="251" t="s">
        <v>312</v>
      </c>
      <c r="D107" s="235" t="s">
        <v>199</v>
      </c>
      <c r="E107" s="236">
        <v>563.29</v>
      </c>
      <c r="F107" s="237"/>
      <c r="G107" s="238">
        <f>ROUND(E107*F107,2)</f>
        <v>0</v>
      </c>
      <c r="H107" s="237"/>
      <c r="I107" s="238">
        <f>ROUND(E107*H107,2)</f>
        <v>0</v>
      </c>
      <c r="J107" s="237"/>
      <c r="K107" s="238">
        <f>ROUND(E107*J107,2)</f>
        <v>0</v>
      </c>
      <c r="L107" s="238">
        <v>21</v>
      </c>
      <c r="M107" s="238">
        <f>G107*(1+L107/100)</f>
        <v>0</v>
      </c>
      <c r="N107" s="236">
        <v>9.7999999999999997E-4</v>
      </c>
      <c r="O107" s="236">
        <f>ROUND(E107*N107,2)</f>
        <v>0.55000000000000004</v>
      </c>
      <c r="P107" s="236">
        <v>0</v>
      </c>
      <c r="Q107" s="236">
        <f>ROUND(E107*P107,2)</f>
        <v>0</v>
      </c>
      <c r="R107" s="238" t="s">
        <v>240</v>
      </c>
      <c r="S107" s="238" t="s">
        <v>144</v>
      </c>
      <c r="T107" s="239" t="s">
        <v>144</v>
      </c>
      <c r="U107" s="223">
        <v>0.23599999999999999</v>
      </c>
      <c r="V107" s="223">
        <f>ROUND(E107*U107,2)</f>
        <v>132.94</v>
      </c>
      <c r="W107" s="223"/>
      <c r="X107" s="223" t="s">
        <v>201</v>
      </c>
      <c r="Y107" s="223" t="s">
        <v>140</v>
      </c>
      <c r="Z107" s="212"/>
      <c r="AA107" s="212"/>
      <c r="AB107" s="212"/>
      <c r="AC107" s="212"/>
      <c r="AD107" s="212"/>
      <c r="AE107" s="212"/>
      <c r="AF107" s="212"/>
      <c r="AG107" s="212" t="s">
        <v>202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2" x14ac:dyDescent="0.2">
      <c r="A108" s="219"/>
      <c r="B108" s="220"/>
      <c r="C108" s="263" t="s">
        <v>313</v>
      </c>
      <c r="D108" s="259"/>
      <c r="E108" s="259"/>
      <c r="F108" s="259"/>
      <c r="G108" s="259"/>
      <c r="H108" s="223"/>
      <c r="I108" s="223"/>
      <c r="J108" s="223"/>
      <c r="K108" s="223"/>
      <c r="L108" s="223"/>
      <c r="M108" s="223"/>
      <c r="N108" s="222"/>
      <c r="O108" s="222"/>
      <c r="P108" s="222"/>
      <c r="Q108" s="222"/>
      <c r="R108" s="223"/>
      <c r="S108" s="223"/>
      <c r="T108" s="223"/>
      <c r="U108" s="223"/>
      <c r="V108" s="223"/>
      <c r="W108" s="223"/>
      <c r="X108" s="223"/>
      <c r="Y108" s="223"/>
      <c r="Z108" s="212"/>
      <c r="AA108" s="212"/>
      <c r="AB108" s="212"/>
      <c r="AC108" s="212"/>
      <c r="AD108" s="212"/>
      <c r="AE108" s="212"/>
      <c r="AF108" s="212"/>
      <c r="AG108" s="212" t="s">
        <v>204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2" x14ac:dyDescent="0.2">
      <c r="A109" s="219"/>
      <c r="B109" s="220"/>
      <c r="C109" s="264" t="s">
        <v>314</v>
      </c>
      <c r="D109" s="257"/>
      <c r="E109" s="258">
        <v>29.029</v>
      </c>
      <c r="F109" s="223"/>
      <c r="G109" s="223"/>
      <c r="H109" s="223"/>
      <c r="I109" s="223"/>
      <c r="J109" s="223"/>
      <c r="K109" s="223"/>
      <c r="L109" s="223"/>
      <c r="M109" s="223"/>
      <c r="N109" s="222"/>
      <c r="O109" s="222"/>
      <c r="P109" s="222"/>
      <c r="Q109" s="222"/>
      <c r="R109" s="223"/>
      <c r="S109" s="223"/>
      <c r="T109" s="223"/>
      <c r="U109" s="223"/>
      <c r="V109" s="223"/>
      <c r="W109" s="223"/>
      <c r="X109" s="223"/>
      <c r="Y109" s="223"/>
      <c r="Z109" s="212"/>
      <c r="AA109" s="212"/>
      <c r="AB109" s="212"/>
      <c r="AC109" s="212"/>
      <c r="AD109" s="212"/>
      <c r="AE109" s="212"/>
      <c r="AF109" s="212"/>
      <c r="AG109" s="212" t="s">
        <v>206</v>
      </c>
      <c r="AH109" s="212">
        <v>0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3" x14ac:dyDescent="0.2">
      <c r="A110" s="219"/>
      <c r="B110" s="220"/>
      <c r="C110" s="264" t="s">
        <v>315</v>
      </c>
      <c r="D110" s="257"/>
      <c r="E110" s="258">
        <v>22.23</v>
      </c>
      <c r="F110" s="223"/>
      <c r="G110" s="223"/>
      <c r="H110" s="223"/>
      <c r="I110" s="223"/>
      <c r="J110" s="223"/>
      <c r="K110" s="223"/>
      <c r="L110" s="223"/>
      <c r="M110" s="223"/>
      <c r="N110" s="222"/>
      <c r="O110" s="222"/>
      <c r="P110" s="222"/>
      <c r="Q110" s="222"/>
      <c r="R110" s="223"/>
      <c r="S110" s="223"/>
      <c r="T110" s="223"/>
      <c r="U110" s="223"/>
      <c r="V110" s="223"/>
      <c r="W110" s="223"/>
      <c r="X110" s="223"/>
      <c r="Y110" s="223"/>
      <c r="Z110" s="212"/>
      <c r="AA110" s="212"/>
      <c r="AB110" s="212"/>
      <c r="AC110" s="212"/>
      <c r="AD110" s="212"/>
      <c r="AE110" s="212"/>
      <c r="AF110" s="212"/>
      <c r="AG110" s="212" t="s">
        <v>206</v>
      </c>
      <c r="AH110" s="212">
        <v>0</v>
      </c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3" x14ac:dyDescent="0.2">
      <c r="A111" s="219"/>
      <c r="B111" s="220"/>
      <c r="C111" s="264" t="s">
        <v>316</v>
      </c>
      <c r="D111" s="257"/>
      <c r="E111" s="258">
        <v>15.4665</v>
      </c>
      <c r="F111" s="223"/>
      <c r="G111" s="223"/>
      <c r="H111" s="223"/>
      <c r="I111" s="223"/>
      <c r="J111" s="223"/>
      <c r="K111" s="223"/>
      <c r="L111" s="223"/>
      <c r="M111" s="223"/>
      <c r="N111" s="222"/>
      <c r="O111" s="222"/>
      <c r="P111" s="222"/>
      <c r="Q111" s="222"/>
      <c r="R111" s="223"/>
      <c r="S111" s="223"/>
      <c r="T111" s="223"/>
      <c r="U111" s="223"/>
      <c r="V111" s="223"/>
      <c r="W111" s="223"/>
      <c r="X111" s="223"/>
      <c r="Y111" s="223"/>
      <c r="Z111" s="212"/>
      <c r="AA111" s="212"/>
      <c r="AB111" s="212"/>
      <c r="AC111" s="212"/>
      <c r="AD111" s="212"/>
      <c r="AE111" s="212"/>
      <c r="AF111" s="212"/>
      <c r="AG111" s="212" t="s">
        <v>206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3" x14ac:dyDescent="0.2">
      <c r="A112" s="219"/>
      <c r="B112" s="220"/>
      <c r="C112" s="264" t="s">
        <v>317</v>
      </c>
      <c r="D112" s="257"/>
      <c r="E112" s="258">
        <v>30.113</v>
      </c>
      <c r="F112" s="223"/>
      <c r="G112" s="223"/>
      <c r="H112" s="223"/>
      <c r="I112" s="223"/>
      <c r="J112" s="223"/>
      <c r="K112" s="223"/>
      <c r="L112" s="223"/>
      <c r="M112" s="223"/>
      <c r="N112" s="222"/>
      <c r="O112" s="222"/>
      <c r="P112" s="222"/>
      <c r="Q112" s="222"/>
      <c r="R112" s="223"/>
      <c r="S112" s="223"/>
      <c r="T112" s="223"/>
      <c r="U112" s="223"/>
      <c r="V112" s="223"/>
      <c r="W112" s="223"/>
      <c r="X112" s="223"/>
      <c r="Y112" s="223"/>
      <c r="Z112" s="212"/>
      <c r="AA112" s="212"/>
      <c r="AB112" s="212"/>
      <c r="AC112" s="212"/>
      <c r="AD112" s="212"/>
      <c r="AE112" s="212"/>
      <c r="AF112" s="212"/>
      <c r="AG112" s="212" t="s">
        <v>206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3" x14ac:dyDescent="0.2">
      <c r="A113" s="219"/>
      <c r="B113" s="220"/>
      <c r="C113" s="264" t="s">
        <v>318</v>
      </c>
      <c r="D113" s="257"/>
      <c r="E113" s="258">
        <v>27.626999999999999</v>
      </c>
      <c r="F113" s="223"/>
      <c r="G113" s="223"/>
      <c r="H113" s="223"/>
      <c r="I113" s="223"/>
      <c r="J113" s="223"/>
      <c r="K113" s="223"/>
      <c r="L113" s="223"/>
      <c r="M113" s="223"/>
      <c r="N113" s="222"/>
      <c r="O113" s="222"/>
      <c r="P113" s="222"/>
      <c r="Q113" s="222"/>
      <c r="R113" s="223"/>
      <c r="S113" s="223"/>
      <c r="T113" s="223"/>
      <c r="U113" s="223"/>
      <c r="V113" s="223"/>
      <c r="W113" s="223"/>
      <c r="X113" s="223"/>
      <c r="Y113" s="223"/>
      <c r="Z113" s="212"/>
      <c r="AA113" s="212"/>
      <c r="AB113" s="212"/>
      <c r="AC113" s="212"/>
      <c r="AD113" s="212"/>
      <c r="AE113" s="212"/>
      <c r="AF113" s="212"/>
      <c r="AG113" s="212" t="s">
        <v>206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3" x14ac:dyDescent="0.2">
      <c r="A114" s="219"/>
      <c r="B114" s="220"/>
      <c r="C114" s="264" t="s">
        <v>319</v>
      </c>
      <c r="D114" s="257"/>
      <c r="E114" s="258">
        <v>33.235999999999997</v>
      </c>
      <c r="F114" s="223"/>
      <c r="G114" s="223"/>
      <c r="H114" s="223"/>
      <c r="I114" s="223"/>
      <c r="J114" s="223"/>
      <c r="K114" s="223"/>
      <c r="L114" s="223"/>
      <c r="M114" s="223"/>
      <c r="N114" s="222"/>
      <c r="O114" s="222"/>
      <c r="P114" s="222"/>
      <c r="Q114" s="222"/>
      <c r="R114" s="223"/>
      <c r="S114" s="223"/>
      <c r="T114" s="223"/>
      <c r="U114" s="223"/>
      <c r="V114" s="223"/>
      <c r="W114" s="223"/>
      <c r="X114" s="223"/>
      <c r="Y114" s="223"/>
      <c r="Z114" s="212"/>
      <c r="AA114" s="212"/>
      <c r="AB114" s="212"/>
      <c r="AC114" s="212"/>
      <c r="AD114" s="212"/>
      <c r="AE114" s="212"/>
      <c r="AF114" s="212"/>
      <c r="AG114" s="212" t="s">
        <v>206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3" x14ac:dyDescent="0.2">
      <c r="A115" s="219"/>
      <c r="B115" s="220"/>
      <c r="C115" s="264" t="s">
        <v>320</v>
      </c>
      <c r="D115" s="257"/>
      <c r="E115" s="258">
        <v>30.324999999999999</v>
      </c>
      <c r="F115" s="223"/>
      <c r="G115" s="223"/>
      <c r="H115" s="223"/>
      <c r="I115" s="223"/>
      <c r="J115" s="223"/>
      <c r="K115" s="223"/>
      <c r="L115" s="223"/>
      <c r="M115" s="223"/>
      <c r="N115" s="222"/>
      <c r="O115" s="222"/>
      <c r="P115" s="222"/>
      <c r="Q115" s="222"/>
      <c r="R115" s="223"/>
      <c r="S115" s="223"/>
      <c r="T115" s="223"/>
      <c r="U115" s="223"/>
      <c r="V115" s="223"/>
      <c r="W115" s="223"/>
      <c r="X115" s="223"/>
      <c r="Y115" s="223"/>
      <c r="Z115" s="212"/>
      <c r="AA115" s="212"/>
      <c r="AB115" s="212"/>
      <c r="AC115" s="212"/>
      <c r="AD115" s="212"/>
      <c r="AE115" s="212"/>
      <c r="AF115" s="212"/>
      <c r="AG115" s="212" t="s">
        <v>206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3" x14ac:dyDescent="0.2">
      <c r="A116" s="219"/>
      <c r="B116" s="220"/>
      <c r="C116" s="264" t="s">
        <v>321</v>
      </c>
      <c r="D116" s="257"/>
      <c r="E116" s="258">
        <v>21.648</v>
      </c>
      <c r="F116" s="223"/>
      <c r="G116" s="223"/>
      <c r="H116" s="223"/>
      <c r="I116" s="223"/>
      <c r="J116" s="223"/>
      <c r="K116" s="223"/>
      <c r="L116" s="223"/>
      <c r="M116" s="223"/>
      <c r="N116" s="222"/>
      <c r="O116" s="222"/>
      <c r="P116" s="222"/>
      <c r="Q116" s="222"/>
      <c r="R116" s="223"/>
      <c r="S116" s="223"/>
      <c r="T116" s="223"/>
      <c r="U116" s="223"/>
      <c r="V116" s="223"/>
      <c r="W116" s="223"/>
      <c r="X116" s="223"/>
      <c r="Y116" s="223"/>
      <c r="Z116" s="212"/>
      <c r="AA116" s="212"/>
      <c r="AB116" s="212"/>
      <c r="AC116" s="212"/>
      <c r="AD116" s="212"/>
      <c r="AE116" s="212"/>
      <c r="AF116" s="212"/>
      <c r="AG116" s="212" t="s">
        <v>206</v>
      </c>
      <c r="AH116" s="212">
        <v>0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3" x14ac:dyDescent="0.2">
      <c r="A117" s="219"/>
      <c r="B117" s="220"/>
      <c r="C117" s="264" t="s">
        <v>322</v>
      </c>
      <c r="D117" s="257"/>
      <c r="E117" s="258">
        <v>23.518000000000001</v>
      </c>
      <c r="F117" s="223"/>
      <c r="G117" s="223"/>
      <c r="H117" s="223"/>
      <c r="I117" s="223"/>
      <c r="J117" s="223"/>
      <c r="K117" s="223"/>
      <c r="L117" s="223"/>
      <c r="M117" s="223"/>
      <c r="N117" s="222"/>
      <c r="O117" s="222"/>
      <c r="P117" s="222"/>
      <c r="Q117" s="222"/>
      <c r="R117" s="223"/>
      <c r="S117" s="223"/>
      <c r="T117" s="223"/>
      <c r="U117" s="223"/>
      <c r="V117" s="223"/>
      <c r="W117" s="223"/>
      <c r="X117" s="223"/>
      <c r="Y117" s="223"/>
      <c r="Z117" s="212"/>
      <c r="AA117" s="212"/>
      <c r="AB117" s="212"/>
      <c r="AC117" s="212"/>
      <c r="AD117" s="212"/>
      <c r="AE117" s="212"/>
      <c r="AF117" s="212"/>
      <c r="AG117" s="212" t="s">
        <v>206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3" x14ac:dyDescent="0.2">
      <c r="A118" s="219"/>
      <c r="B118" s="220"/>
      <c r="C118" s="264" t="s">
        <v>323</v>
      </c>
      <c r="D118" s="257"/>
      <c r="E118" s="258">
        <v>29.452500000000001</v>
      </c>
      <c r="F118" s="223"/>
      <c r="G118" s="223"/>
      <c r="H118" s="223"/>
      <c r="I118" s="223"/>
      <c r="J118" s="223"/>
      <c r="K118" s="223"/>
      <c r="L118" s="223"/>
      <c r="M118" s="223"/>
      <c r="N118" s="222"/>
      <c r="O118" s="222"/>
      <c r="P118" s="222"/>
      <c r="Q118" s="222"/>
      <c r="R118" s="223"/>
      <c r="S118" s="223"/>
      <c r="T118" s="223"/>
      <c r="U118" s="223"/>
      <c r="V118" s="223"/>
      <c r="W118" s="223"/>
      <c r="X118" s="223"/>
      <c r="Y118" s="223"/>
      <c r="Z118" s="212"/>
      <c r="AA118" s="212"/>
      <c r="AB118" s="212"/>
      <c r="AC118" s="212"/>
      <c r="AD118" s="212"/>
      <c r="AE118" s="212"/>
      <c r="AF118" s="212"/>
      <c r="AG118" s="212" t="s">
        <v>206</v>
      </c>
      <c r="AH118" s="212">
        <v>0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3" x14ac:dyDescent="0.2">
      <c r="A119" s="219"/>
      <c r="B119" s="220"/>
      <c r="C119" s="264" t="s">
        <v>324</v>
      </c>
      <c r="D119" s="257"/>
      <c r="E119" s="258">
        <v>5.7</v>
      </c>
      <c r="F119" s="223"/>
      <c r="G119" s="223"/>
      <c r="H119" s="223"/>
      <c r="I119" s="223"/>
      <c r="J119" s="223"/>
      <c r="K119" s="223"/>
      <c r="L119" s="223"/>
      <c r="M119" s="223"/>
      <c r="N119" s="222"/>
      <c r="O119" s="222"/>
      <c r="P119" s="222"/>
      <c r="Q119" s="222"/>
      <c r="R119" s="223"/>
      <c r="S119" s="223"/>
      <c r="T119" s="223"/>
      <c r="U119" s="223"/>
      <c r="V119" s="223"/>
      <c r="W119" s="223"/>
      <c r="X119" s="223"/>
      <c r="Y119" s="223"/>
      <c r="Z119" s="212"/>
      <c r="AA119" s="212"/>
      <c r="AB119" s="212"/>
      <c r="AC119" s="212"/>
      <c r="AD119" s="212"/>
      <c r="AE119" s="212"/>
      <c r="AF119" s="212"/>
      <c r="AG119" s="212" t="s">
        <v>206</v>
      </c>
      <c r="AH119" s="212">
        <v>0</v>
      </c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3" x14ac:dyDescent="0.2">
      <c r="A120" s="219"/>
      <c r="B120" s="220"/>
      <c r="C120" s="264" t="s">
        <v>325</v>
      </c>
      <c r="D120" s="257"/>
      <c r="E120" s="258">
        <v>13.3</v>
      </c>
      <c r="F120" s="223"/>
      <c r="G120" s="223"/>
      <c r="H120" s="223"/>
      <c r="I120" s="223"/>
      <c r="J120" s="223"/>
      <c r="K120" s="223"/>
      <c r="L120" s="223"/>
      <c r="M120" s="223"/>
      <c r="N120" s="222"/>
      <c r="O120" s="222"/>
      <c r="P120" s="222"/>
      <c r="Q120" s="222"/>
      <c r="R120" s="223"/>
      <c r="S120" s="223"/>
      <c r="T120" s="223"/>
      <c r="U120" s="223"/>
      <c r="V120" s="223"/>
      <c r="W120" s="223"/>
      <c r="X120" s="223"/>
      <c r="Y120" s="223"/>
      <c r="Z120" s="212"/>
      <c r="AA120" s="212"/>
      <c r="AB120" s="212"/>
      <c r="AC120" s="212"/>
      <c r="AD120" s="212"/>
      <c r="AE120" s="212"/>
      <c r="AF120" s="212"/>
      <c r="AG120" s="212" t="s">
        <v>206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3" x14ac:dyDescent="0.2">
      <c r="A121" s="219"/>
      <c r="B121" s="220"/>
      <c r="C121" s="264" t="s">
        <v>326</v>
      </c>
      <c r="D121" s="257"/>
      <c r="E121" s="258">
        <v>281.64499999999998</v>
      </c>
      <c r="F121" s="223"/>
      <c r="G121" s="223"/>
      <c r="H121" s="223"/>
      <c r="I121" s="223"/>
      <c r="J121" s="223"/>
      <c r="K121" s="223"/>
      <c r="L121" s="223"/>
      <c r="M121" s="223"/>
      <c r="N121" s="222"/>
      <c r="O121" s="222"/>
      <c r="P121" s="222"/>
      <c r="Q121" s="222"/>
      <c r="R121" s="223"/>
      <c r="S121" s="223"/>
      <c r="T121" s="223"/>
      <c r="U121" s="223"/>
      <c r="V121" s="223"/>
      <c r="W121" s="223"/>
      <c r="X121" s="223"/>
      <c r="Y121" s="223"/>
      <c r="Z121" s="212"/>
      <c r="AA121" s="212"/>
      <c r="AB121" s="212"/>
      <c r="AC121" s="212"/>
      <c r="AD121" s="212"/>
      <c r="AE121" s="212"/>
      <c r="AF121" s="212"/>
      <c r="AG121" s="212" t="s">
        <v>206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ht="22.5" outlineLevel="1" x14ac:dyDescent="0.2">
      <c r="A122" s="233">
        <v>24</v>
      </c>
      <c r="B122" s="234" t="s">
        <v>327</v>
      </c>
      <c r="C122" s="251" t="s">
        <v>328</v>
      </c>
      <c r="D122" s="235" t="s">
        <v>199</v>
      </c>
      <c r="E122" s="236">
        <v>272.04700000000003</v>
      </c>
      <c r="F122" s="237"/>
      <c r="G122" s="238">
        <f>ROUND(E122*F122,2)</f>
        <v>0</v>
      </c>
      <c r="H122" s="237"/>
      <c r="I122" s="238">
        <f>ROUND(E122*H122,2)</f>
        <v>0</v>
      </c>
      <c r="J122" s="237"/>
      <c r="K122" s="238">
        <f>ROUND(E122*J122,2)</f>
        <v>0</v>
      </c>
      <c r="L122" s="238">
        <v>21</v>
      </c>
      <c r="M122" s="238">
        <f>G122*(1+L122/100)</f>
        <v>0</v>
      </c>
      <c r="N122" s="236">
        <v>8.4999999999999995E-4</v>
      </c>
      <c r="O122" s="236">
        <f>ROUND(E122*N122,2)</f>
        <v>0.23</v>
      </c>
      <c r="P122" s="236">
        <v>0</v>
      </c>
      <c r="Q122" s="236">
        <f>ROUND(E122*P122,2)</f>
        <v>0</v>
      </c>
      <c r="R122" s="238" t="s">
        <v>240</v>
      </c>
      <c r="S122" s="238" t="s">
        <v>144</v>
      </c>
      <c r="T122" s="239" t="s">
        <v>144</v>
      </c>
      <c r="U122" s="223">
        <v>0.47899999999999998</v>
      </c>
      <c r="V122" s="223">
        <f>ROUND(E122*U122,2)</f>
        <v>130.31</v>
      </c>
      <c r="W122" s="223"/>
      <c r="X122" s="223" t="s">
        <v>201</v>
      </c>
      <c r="Y122" s="223" t="s">
        <v>140</v>
      </c>
      <c r="Z122" s="212"/>
      <c r="AA122" s="212"/>
      <c r="AB122" s="212"/>
      <c r="AC122" s="212"/>
      <c r="AD122" s="212"/>
      <c r="AE122" s="212"/>
      <c r="AF122" s="212"/>
      <c r="AG122" s="212" t="s">
        <v>202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2" x14ac:dyDescent="0.2">
      <c r="A123" s="219"/>
      <c r="B123" s="220"/>
      <c r="C123" s="263" t="s">
        <v>313</v>
      </c>
      <c r="D123" s="259"/>
      <c r="E123" s="259"/>
      <c r="F123" s="259"/>
      <c r="G123" s="259"/>
      <c r="H123" s="223"/>
      <c r="I123" s="223"/>
      <c r="J123" s="223"/>
      <c r="K123" s="223"/>
      <c r="L123" s="223"/>
      <c r="M123" s="223"/>
      <c r="N123" s="222"/>
      <c r="O123" s="222"/>
      <c r="P123" s="222"/>
      <c r="Q123" s="222"/>
      <c r="R123" s="223"/>
      <c r="S123" s="223"/>
      <c r="T123" s="223"/>
      <c r="U123" s="223"/>
      <c r="V123" s="223"/>
      <c r="W123" s="223"/>
      <c r="X123" s="223"/>
      <c r="Y123" s="223"/>
      <c r="Z123" s="212"/>
      <c r="AA123" s="212"/>
      <c r="AB123" s="212"/>
      <c r="AC123" s="212"/>
      <c r="AD123" s="212"/>
      <c r="AE123" s="212"/>
      <c r="AF123" s="212"/>
      <c r="AG123" s="212" t="s">
        <v>204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2" x14ac:dyDescent="0.2">
      <c r="A124" s="219"/>
      <c r="B124" s="220"/>
      <c r="C124" s="264" t="s">
        <v>329</v>
      </c>
      <c r="D124" s="257"/>
      <c r="E124" s="258">
        <v>21.387</v>
      </c>
      <c r="F124" s="223"/>
      <c r="G124" s="223"/>
      <c r="H124" s="223"/>
      <c r="I124" s="223"/>
      <c r="J124" s="223"/>
      <c r="K124" s="223"/>
      <c r="L124" s="223"/>
      <c r="M124" s="223"/>
      <c r="N124" s="222"/>
      <c r="O124" s="222"/>
      <c r="P124" s="222"/>
      <c r="Q124" s="222"/>
      <c r="R124" s="223"/>
      <c r="S124" s="223"/>
      <c r="T124" s="223"/>
      <c r="U124" s="223"/>
      <c r="V124" s="223"/>
      <c r="W124" s="223"/>
      <c r="X124" s="223"/>
      <c r="Y124" s="223"/>
      <c r="Z124" s="212"/>
      <c r="AA124" s="212"/>
      <c r="AB124" s="212"/>
      <c r="AC124" s="212"/>
      <c r="AD124" s="212"/>
      <c r="AE124" s="212"/>
      <c r="AF124" s="212"/>
      <c r="AG124" s="212" t="s">
        <v>206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3" x14ac:dyDescent="0.2">
      <c r="A125" s="219"/>
      <c r="B125" s="220"/>
      <c r="C125" s="264" t="s">
        <v>330</v>
      </c>
      <c r="D125" s="257"/>
      <c r="E125" s="258">
        <v>53.707000000000001</v>
      </c>
      <c r="F125" s="223"/>
      <c r="G125" s="223"/>
      <c r="H125" s="223"/>
      <c r="I125" s="223"/>
      <c r="J125" s="223"/>
      <c r="K125" s="223"/>
      <c r="L125" s="223"/>
      <c r="M125" s="223"/>
      <c r="N125" s="222"/>
      <c r="O125" s="222"/>
      <c r="P125" s="222"/>
      <c r="Q125" s="222"/>
      <c r="R125" s="223"/>
      <c r="S125" s="223"/>
      <c r="T125" s="223"/>
      <c r="U125" s="223"/>
      <c r="V125" s="223"/>
      <c r="W125" s="223"/>
      <c r="X125" s="223"/>
      <c r="Y125" s="223"/>
      <c r="Z125" s="212"/>
      <c r="AA125" s="212"/>
      <c r="AB125" s="212"/>
      <c r="AC125" s="212"/>
      <c r="AD125" s="212"/>
      <c r="AE125" s="212"/>
      <c r="AF125" s="212"/>
      <c r="AG125" s="212" t="s">
        <v>206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3" x14ac:dyDescent="0.2">
      <c r="A126" s="219"/>
      <c r="B126" s="220"/>
      <c r="C126" s="264" t="s">
        <v>331</v>
      </c>
      <c r="D126" s="257"/>
      <c r="E126" s="258">
        <v>57.12</v>
      </c>
      <c r="F126" s="223"/>
      <c r="G126" s="223"/>
      <c r="H126" s="223"/>
      <c r="I126" s="223"/>
      <c r="J126" s="223"/>
      <c r="K126" s="223"/>
      <c r="L126" s="223"/>
      <c r="M126" s="223"/>
      <c r="N126" s="222"/>
      <c r="O126" s="222"/>
      <c r="P126" s="222"/>
      <c r="Q126" s="222"/>
      <c r="R126" s="223"/>
      <c r="S126" s="223"/>
      <c r="T126" s="223"/>
      <c r="U126" s="223"/>
      <c r="V126" s="223"/>
      <c r="W126" s="223"/>
      <c r="X126" s="223"/>
      <c r="Y126" s="223"/>
      <c r="Z126" s="212"/>
      <c r="AA126" s="212"/>
      <c r="AB126" s="212"/>
      <c r="AC126" s="212"/>
      <c r="AD126" s="212"/>
      <c r="AE126" s="212"/>
      <c r="AF126" s="212"/>
      <c r="AG126" s="212" t="s">
        <v>206</v>
      </c>
      <c r="AH126" s="212">
        <v>0</v>
      </c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3" x14ac:dyDescent="0.2">
      <c r="A127" s="219"/>
      <c r="B127" s="220"/>
      <c r="C127" s="264" t="s">
        <v>332</v>
      </c>
      <c r="D127" s="257"/>
      <c r="E127" s="258">
        <v>3.8094999999999999</v>
      </c>
      <c r="F127" s="223"/>
      <c r="G127" s="223"/>
      <c r="H127" s="223"/>
      <c r="I127" s="223"/>
      <c r="J127" s="223"/>
      <c r="K127" s="223"/>
      <c r="L127" s="223"/>
      <c r="M127" s="223"/>
      <c r="N127" s="222"/>
      <c r="O127" s="222"/>
      <c r="P127" s="222"/>
      <c r="Q127" s="222"/>
      <c r="R127" s="223"/>
      <c r="S127" s="223"/>
      <c r="T127" s="223"/>
      <c r="U127" s="223"/>
      <c r="V127" s="223"/>
      <c r="W127" s="223"/>
      <c r="X127" s="223"/>
      <c r="Y127" s="223"/>
      <c r="Z127" s="212"/>
      <c r="AA127" s="212"/>
      <c r="AB127" s="212"/>
      <c r="AC127" s="212"/>
      <c r="AD127" s="212"/>
      <c r="AE127" s="212"/>
      <c r="AF127" s="212"/>
      <c r="AG127" s="212" t="s">
        <v>206</v>
      </c>
      <c r="AH127" s="212">
        <v>0</v>
      </c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3" x14ac:dyDescent="0.2">
      <c r="A128" s="219"/>
      <c r="B128" s="220"/>
      <c r="C128" s="264" t="s">
        <v>333</v>
      </c>
      <c r="D128" s="257"/>
      <c r="E128" s="258">
        <v>136.02350000000001</v>
      </c>
      <c r="F128" s="223"/>
      <c r="G128" s="223"/>
      <c r="H128" s="223"/>
      <c r="I128" s="223"/>
      <c r="J128" s="223"/>
      <c r="K128" s="223"/>
      <c r="L128" s="223"/>
      <c r="M128" s="223"/>
      <c r="N128" s="222"/>
      <c r="O128" s="222"/>
      <c r="P128" s="222"/>
      <c r="Q128" s="222"/>
      <c r="R128" s="223"/>
      <c r="S128" s="223"/>
      <c r="T128" s="223"/>
      <c r="U128" s="223"/>
      <c r="V128" s="223"/>
      <c r="W128" s="223"/>
      <c r="X128" s="223"/>
      <c r="Y128" s="223"/>
      <c r="Z128" s="212"/>
      <c r="AA128" s="212"/>
      <c r="AB128" s="212"/>
      <c r="AC128" s="212"/>
      <c r="AD128" s="212"/>
      <c r="AE128" s="212"/>
      <c r="AF128" s="212"/>
      <c r="AG128" s="212" t="s">
        <v>206</v>
      </c>
      <c r="AH128" s="212">
        <v>0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1" x14ac:dyDescent="0.2">
      <c r="A129" s="233">
        <v>25</v>
      </c>
      <c r="B129" s="234" t="s">
        <v>334</v>
      </c>
      <c r="C129" s="251" t="s">
        <v>335</v>
      </c>
      <c r="D129" s="235" t="s">
        <v>199</v>
      </c>
      <c r="E129" s="236">
        <v>563.29</v>
      </c>
      <c r="F129" s="237"/>
      <c r="G129" s="238">
        <f>ROUND(E129*F129,2)</f>
        <v>0</v>
      </c>
      <c r="H129" s="237"/>
      <c r="I129" s="238">
        <f>ROUND(E129*H129,2)</f>
        <v>0</v>
      </c>
      <c r="J129" s="237"/>
      <c r="K129" s="238">
        <f>ROUND(E129*J129,2)</f>
        <v>0</v>
      </c>
      <c r="L129" s="238">
        <v>21</v>
      </c>
      <c r="M129" s="238">
        <f>G129*(1+L129/100)</f>
        <v>0</v>
      </c>
      <c r="N129" s="236">
        <v>0</v>
      </c>
      <c r="O129" s="236">
        <f>ROUND(E129*N129,2)</f>
        <v>0</v>
      </c>
      <c r="P129" s="236">
        <v>0</v>
      </c>
      <c r="Q129" s="236">
        <f>ROUND(E129*P129,2)</f>
        <v>0</v>
      </c>
      <c r="R129" s="238" t="s">
        <v>240</v>
      </c>
      <c r="S129" s="238" t="s">
        <v>144</v>
      </c>
      <c r="T129" s="239" t="s">
        <v>144</v>
      </c>
      <c r="U129" s="223">
        <v>7.0000000000000007E-2</v>
      </c>
      <c r="V129" s="223">
        <f>ROUND(E129*U129,2)</f>
        <v>39.43</v>
      </c>
      <c r="W129" s="223"/>
      <c r="X129" s="223" t="s">
        <v>201</v>
      </c>
      <c r="Y129" s="223" t="s">
        <v>140</v>
      </c>
      <c r="Z129" s="212"/>
      <c r="AA129" s="212"/>
      <c r="AB129" s="212"/>
      <c r="AC129" s="212"/>
      <c r="AD129" s="212"/>
      <c r="AE129" s="212"/>
      <c r="AF129" s="212"/>
      <c r="AG129" s="212" t="s">
        <v>202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2" x14ac:dyDescent="0.2">
      <c r="A130" s="219"/>
      <c r="B130" s="220"/>
      <c r="C130" s="263" t="s">
        <v>336</v>
      </c>
      <c r="D130" s="259"/>
      <c r="E130" s="259"/>
      <c r="F130" s="259"/>
      <c r="G130" s="259"/>
      <c r="H130" s="223"/>
      <c r="I130" s="223"/>
      <c r="J130" s="223"/>
      <c r="K130" s="223"/>
      <c r="L130" s="223"/>
      <c r="M130" s="223"/>
      <c r="N130" s="222"/>
      <c r="O130" s="222"/>
      <c r="P130" s="222"/>
      <c r="Q130" s="222"/>
      <c r="R130" s="223"/>
      <c r="S130" s="223"/>
      <c r="T130" s="223"/>
      <c r="U130" s="223"/>
      <c r="V130" s="223"/>
      <c r="W130" s="223"/>
      <c r="X130" s="223"/>
      <c r="Y130" s="223"/>
      <c r="Z130" s="212"/>
      <c r="AA130" s="212"/>
      <c r="AB130" s="212"/>
      <c r="AC130" s="212"/>
      <c r="AD130" s="212"/>
      <c r="AE130" s="212"/>
      <c r="AF130" s="212"/>
      <c r="AG130" s="212" t="s">
        <v>204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1" x14ac:dyDescent="0.2">
      <c r="A131" s="233">
        <v>26</v>
      </c>
      <c r="B131" s="234" t="s">
        <v>337</v>
      </c>
      <c r="C131" s="251" t="s">
        <v>338</v>
      </c>
      <c r="D131" s="235" t="s">
        <v>199</v>
      </c>
      <c r="E131" s="236">
        <v>272.04700000000003</v>
      </c>
      <c r="F131" s="237"/>
      <c r="G131" s="238">
        <f>ROUND(E131*F131,2)</f>
        <v>0</v>
      </c>
      <c r="H131" s="237"/>
      <c r="I131" s="238">
        <f>ROUND(E131*H131,2)</f>
        <v>0</v>
      </c>
      <c r="J131" s="237"/>
      <c r="K131" s="238">
        <f>ROUND(E131*J131,2)</f>
        <v>0</v>
      </c>
      <c r="L131" s="238">
        <v>21</v>
      </c>
      <c r="M131" s="238">
        <f>G131*(1+L131/100)</f>
        <v>0</v>
      </c>
      <c r="N131" s="236">
        <v>0</v>
      </c>
      <c r="O131" s="236">
        <f>ROUND(E131*N131,2)</f>
        <v>0</v>
      </c>
      <c r="P131" s="236">
        <v>0</v>
      </c>
      <c r="Q131" s="236">
        <f>ROUND(E131*P131,2)</f>
        <v>0</v>
      </c>
      <c r="R131" s="238" t="s">
        <v>240</v>
      </c>
      <c r="S131" s="238" t="s">
        <v>144</v>
      </c>
      <c r="T131" s="239" t="s">
        <v>144</v>
      </c>
      <c r="U131" s="223">
        <v>0.32700000000000001</v>
      </c>
      <c r="V131" s="223">
        <f>ROUND(E131*U131,2)</f>
        <v>88.96</v>
      </c>
      <c r="W131" s="223"/>
      <c r="X131" s="223" t="s">
        <v>201</v>
      </c>
      <c r="Y131" s="223" t="s">
        <v>140</v>
      </c>
      <c r="Z131" s="212"/>
      <c r="AA131" s="212"/>
      <c r="AB131" s="212"/>
      <c r="AC131" s="212"/>
      <c r="AD131" s="212"/>
      <c r="AE131" s="212"/>
      <c r="AF131" s="212"/>
      <c r="AG131" s="212" t="s">
        <v>202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2" x14ac:dyDescent="0.2">
      <c r="A132" s="219"/>
      <c r="B132" s="220"/>
      <c r="C132" s="263" t="s">
        <v>336</v>
      </c>
      <c r="D132" s="259"/>
      <c r="E132" s="259"/>
      <c r="F132" s="259"/>
      <c r="G132" s="259"/>
      <c r="H132" s="223"/>
      <c r="I132" s="223"/>
      <c r="J132" s="223"/>
      <c r="K132" s="223"/>
      <c r="L132" s="223"/>
      <c r="M132" s="223"/>
      <c r="N132" s="222"/>
      <c r="O132" s="222"/>
      <c r="P132" s="222"/>
      <c r="Q132" s="222"/>
      <c r="R132" s="223"/>
      <c r="S132" s="223"/>
      <c r="T132" s="223"/>
      <c r="U132" s="223"/>
      <c r="V132" s="223"/>
      <c r="W132" s="223"/>
      <c r="X132" s="223"/>
      <c r="Y132" s="223"/>
      <c r="Z132" s="212"/>
      <c r="AA132" s="212"/>
      <c r="AB132" s="212"/>
      <c r="AC132" s="212"/>
      <c r="AD132" s="212"/>
      <c r="AE132" s="212"/>
      <c r="AF132" s="212"/>
      <c r="AG132" s="212" t="s">
        <v>204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1" x14ac:dyDescent="0.2">
      <c r="A133" s="233">
        <v>27</v>
      </c>
      <c r="B133" s="234" t="s">
        <v>339</v>
      </c>
      <c r="C133" s="251" t="s">
        <v>340</v>
      </c>
      <c r="D133" s="235" t="s">
        <v>251</v>
      </c>
      <c r="E133" s="236">
        <v>125.42367</v>
      </c>
      <c r="F133" s="237"/>
      <c r="G133" s="238">
        <f>ROUND(E133*F133,2)</f>
        <v>0</v>
      </c>
      <c r="H133" s="237"/>
      <c r="I133" s="238">
        <f>ROUND(E133*H133,2)</f>
        <v>0</v>
      </c>
      <c r="J133" s="237"/>
      <c r="K133" s="238">
        <f>ROUND(E133*J133,2)</f>
        <v>0</v>
      </c>
      <c r="L133" s="238">
        <v>21</v>
      </c>
      <c r="M133" s="238">
        <f>G133*(1+L133/100)</f>
        <v>0</v>
      </c>
      <c r="N133" s="236">
        <v>0</v>
      </c>
      <c r="O133" s="236">
        <f>ROUND(E133*N133,2)</f>
        <v>0</v>
      </c>
      <c r="P133" s="236">
        <v>0</v>
      </c>
      <c r="Q133" s="236">
        <f>ROUND(E133*P133,2)</f>
        <v>0</v>
      </c>
      <c r="R133" s="238" t="s">
        <v>240</v>
      </c>
      <c r="S133" s="238" t="s">
        <v>144</v>
      </c>
      <c r="T133" s="239" t="s">
        <v>144</v>
      </c>
      <c r="U133" s="223">
        <v>5.52</v>
      </c>
      <c r="V133" s="223">
        <f>ROUND(E133*U133,2)</f>
        <v>692.34</v>
      </c>
      <c r="W133" s="223"/>
      <c r="X133" s="223" t="s">
        <v>201</v>
      </c>
      <c r="Y133" s="223" t="s">
        <v>140</v>
      </c>
      <c r="Z133" s="212"/>
      <c r="AA133" s="212"/>
      <c r="AB133" s="212"/>
      <c r="AC133" s="212"/>
      <c r="AD133" s="212"/>
      <c r="AE133" s="212"/>
      <c r="AF133" s="212"/>
      <c r="AG133" s="212" t="s">
        <v>252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2" x14ac:dyDescent="0.2">
      <c r="A134" s="219"/>
      <c r="B134" s="220"/>
      <c r="C134" s="263" t="s">
        <v>341</v>
      </c>
      <c r="D134" s="259"/>
      <c r="E134" s="259"/>
      <c r="F134" s="259"/>
      <c r="G134" s="259"/>
      <c r="H134" s="223"/>
      <c r="I134" s="223"/>
      <c r="J134" s="223"/>
      <c r="K134" s="223"/>
      <c r="L134" s="223"/>
      <c r="M134" s="223"/>
      <c r="N134" s="222"/>
      <c r="O134" s="222"/>
      <c r="P134" s="222"/>
      <c r="Q134" s="222"/>
      <c r="R134" s="223"/>
      <c r="S134" s="223"/>
      <c r="T134" s="223"/>
      <c r="U134" s="223"/>
      <c r="V134" s="223"/>
      <c r="W134" s="223"/>
      <c r="X134" s="223"/>
      <c r="Y134" s="223"/>
      <c r="Z134" s="212"/>
      <c r="AA134" s="212"/>
      <c r="AB134" s="212"/>
      <c r="AC134" s="212"/>
      <c r="AD134" s="212"/>
      <c r="AE134" s="212"/>
      <c r="AF134" s="212"/>
      <c r="AG134" s="212" t="s">
        <v>204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48" t="str">
        <f>C134</f>
        <v>bez naložení do dopravní nádoby, ale s vyprázdněním dopravní nádoby na hromadu nebo na dopravní prostředek,</v>
      </c>
      <c r="BB134" s="212"/>
      <c r="BC134" s="212"/>
      <c r="BD134" s="212"/>
      <c r="BE134" s="212"/>
      <c r="BF134" s="212"/>
      <c r="BG134" s="212"/>
      <c r="BH134" s="212"/>
    </row>
    <row r="135" spans="1:60" outlineLevel="2" x14ac:dyDescent="0.2">
      <c r="A135" s="219"/>
      <c r="B135" s="220"/>
      <c r="C135" s="264" t="s">
        <v>342</v>
      </c>
      <c r="D135" s="257"/>
      <c r="E135" s="258">
        <v>125.42367</v>
      </c>
      <c r="F135" s="223"/>
      <c r="G135" s="223"/>
      <c r="H135" s="223"/>
      <c r="I135" s="223"/>
      <c r="J135" s="223"/>
      <c r="K135" s="223"/>
      <c r="L135" s="223"/>
      <c r="M135" s="223"/>
      <c r="N135" s="222"/>
      <c r="O135" s="222"/>
      <c r="P135" s="222"/>
      <c r="Q135" s="222"/>
      <c r="R135" s="223"/>
      <c r="S135" s="223"/>
      <c r="T135" s="223"/>
      <c r="U135" s="223"/>
      <c r="V135" s="223"/>
      <c r="W135" s="223"/>
      <c r="X135" s="223"/>
      <c r="Y135" s="223"/>
      <c r="Z135" s="212"/>
      <c r="AA135" s="212"/>
      <c r="AB135" s="212"/>
      <c r="AC135" s="212"/>
      <c r="AD135" s="212"/>
      <c r="AE135" s="212"/>
      <c r="AF135" s="212"/>
      <c r="AG135" s="212" t="s">
        <v>206</v>
      </c>
      <c r="AH135" s="212">
        <v>0</v>
      </c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1" x14ac:dyDescent="0.2">
      <c r="A136" s="233">
        <v>28</v>
      </c>
      <c r="B136" s="234" t="s">
        <v>343</v>
      </c>
      <c r="C136" s="251" t="s">
        <v>344</v>
      </c>
      <c r="D136" s="235" t="s">
        <v>251</v>
      </c>
      <c r="E136" s="236">
        <v>85.496859999999998</v>
      </c>
      <c r="F136" s="237"/>
      <c r="G136" s="238">
        <f>ROUND(E136*F136,2)</f>
        <v>0</v>
      </c>
      <c r="H136" s="237"/>
      <c r="I136" s="238">
        <f>ROUND(E136*H136,2)</f>
        <v>0</v>
      </c>
      <c r="J136" s="237"/>
      <c r="K136" s="238">
        <f>ROUND(E136*J136,2)</f>
        <v>0</v>
      </c>
      <c r="L136" s="238">
        <v>21</v>
      </c>
      <c r="M136" s="238">
        <f>G136*(1+L136/100)</f>
        <v>0</v>
      </c>
      <c r="N136" s="236">
        <v>0</v>
      </c>
      <c r="O136" s="236">
        <f>ROUND(E136*N136,2)</f>
        <v>0</v>
      </c>
      <c r="P136" s="236">
        <v>0</v>
      </c>
      <c r="Q136" s="236">
        <f>ROUND(E136*P136,2)</f>
        <v>0</v>
      </c>
      <c r="R136" s="238" t="s">
        <v>240</v>
      </c>
      <c r="S136" s="238" t="s">
        <v>144</v>
      </c>
      <c r="T136" s="239" t="s">
        <v>144</v>
      </c>
      <c r="U136" s="223">
        <v>0.48399999999999999</v>
      </c>
      <c r="V136" s="223">
        <f>ROUND(E136*U136,2)</f>
        <v>41.38</v>
      </c>
      <c r="W136" s="223"/>
      <c r="X136" s="223" t="s">
        <v>201</v>
      </c>
      <c r="Y136" s="223" t="s">
        <v>140</v>
      </c>
      <c r="Z136" s="212"/>
      <c r="AA136" s="212"/>
      <c r="AB136" s="212"/>
      <c r="AC136" s="212"/>
      <c r="AD136" s="212"/>
      <c r="AE136" s="212"/>
      <c r="AF136" s="212"/>
      <c r="AG136" s="212" t="s">
        <v>202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2" x14ac:dyDescent="0.2">
      <c r="A137" s="219"/>
      <c r="B137" s="220"/>
      <c r="C137" s="263" t="s">
        <v>341</v>
      </c>
      <c r="D137" s="259"/>
      <c r="E137" s="259"/>
      <c r="F137" s="259"/>
      <c r="G137" s="259"/>
      <c r="H137" s="223"/>
      <c r="I137" s="223"/>
      <c r="J137" s="223"/>
      <c r="K137" s="223"/>
      <c r="L137" s="223"/>
      <c r="M137" s="223"/>
      <c r="N137" s="222"/>
      <c r="O137" s="222"/>
      <c r="P137" s="222"/>
      <c r="Q137" s="222"/>
      <c r="R137" s="223"/>
      <c r="S137" s="223"/>
      <c r="T137" s="223"/>
      <c r="U137" s="223"/>
      <c r="V137" s="223"/>
      <c r="W137" s="223"/>
      <c r="X137" s="223"/>
      <c r="Y137" s="223"/>
      <c r="Z137" s="212"/>
      <c r="AA137" s="212"/>
      <c r="AB137" s="212"/>
      <c r="AC137" s="212"/>
      <c r="AD137" s="212"/>
      <c r="AE137" s="212"/>
      <c r="AF137" s="212"/>
      <c r="AG137" s="212" t="s">
        <v>204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48" t="str">
        <f>C137</f>
        <v>bez naložení do dopravní nádoby, ale s vyprázdněním dopravní nádoby na hromadu nebo na dopravní prostředek,</v>
      </c>
      <c r="BB137" s="212"/>
      <c r="BC137" s="212"/>
      <c r="BD137" s="212"/>
      <c r="BE137" s="212"/>
      <c r="BF137" s="212"/>
      <c r="BG137" s="212"/>
      <c r="BH137" s="212"/>
    </row>
    <row r="138" spans="1:60" outlineLevel="2" x14ac:dyDescent="0.2">
      <c r="A138" s="219"/>
      <c r="B138" s="220"/>
      <c r="C138" s="264" t="s">
        <v>345</v>
      </c>
      <c r="D138" s="257"/>
      <c r="E138" s="258">
        <v>80.960859999999997</v>
      </c>
      <c r="F138" s="223"/>
      <c r="G138" s="223"/>
      <c r="H138" s="223"/>
      <c r="I138" s="223"/>
      <c r="J138" s="223"/>
      <c r="K138" s="223"/>
      <c r="L138" s="223"/>
      <c r="M138" s="223"/>
      <c r="N138" s="222"/>
      <c r="O138" s="222"/>
      <c r="P138" s="222"/>
      <c r="Q138" s="222"/>
      <c r="R138" s="223"/>
      <c r="S138" s="223"/>
      <c r="T138" s="223"/>
      <c r="U138" s="223"/>
      <c r="V138" s="223"/>
      <c r="W138" s="223"/>
      <c r="X138" s="223"/>
      <c r="Y138" s="223"/>
      <c r="Z138" s="212"/>
      <c r="AA138" s="212"/>
      <c r="AB138" s="212"/>
      <c r="AC138" s="212"/>
      <c r="AD138" s="212"/>
      <c r="AE138" s="212"/>
      <c r="AF138" s="212"/>
      <c r="AG138" s="212" t="s">
        <v>206</v>
      </c>
      <c r="AH138" s="212">
        <v>0</v>
      </c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3" x14ac:dyDescent="0.2">
      <c r="A139" s="219"/>
      <c r="B139" s="220"/>
      <c r="C139" s="264" t="s">
        <v>346</v>
      </c>
      <c r="D139" s="257"/>
      <c r="E139" s="258">
        <v>4.5359999999999996</v>
      </c>
      <c r="F139" s="223"/>
      <c r="G139" s="223"/>
      <c r="H139" s="223"/>
      <c r="I139" s="223"/>
      <c r="J139" s="223"/>
      <c r="K139" s="223"/>
      <c r="L139" s="223"/>
      <c r="M139" s="223"/>
      <c r="N139" s="222"/>
      <c r="O139" s="222"/>
      <c r="P139" s="222"/>
      <c r="Q139" s="222"/>
      <c r="R139" s="223"/>
      <c r="S139" s="223"/>
      <c r="T139" s="223"/>
      <c r="U139" s="223"/>
      <c r="V139" s="223"/>
      <c r="W139" s="223"/>
      <c r="X139" s="223"/>
      <c r="Y139" s="223"/>
      <c r="Z139" s="212"/>
      <c r="AA139" s="212"/>
      <c r="AB139" s="212"/>
      <c r="AC139" s="212"/>
      <c r="AD139" s="212"/>
      <c r="AE139" s="212"/>
      <c r="AF139" s="212"/>
      <c r="AG139" s="212" t="s">
        <v>206</v>
      </c>
      <c r="AH139" s="212">
        <v>0</v>
      </c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1" x14ac:dyDescent="0.2">
      <c r="A140" s="233">
        <v>29</v>
      </c>
      <c r="B140" s="234" t="s">
        <v>347</v>
      </c>
      <c r="C140" s="251" t="s">
        <v>348</v>
      </c>
      <c r="D140" s="235" t="s">
        <v>251</v>
      </c>
      <c r="E140" s="236">
        <v>611.86694</v>
      </c>
      <c r="F140" s="237"/>
      <c r="G140" s="238">
        <f>ROUND(E140*F140,2)</f>
        <v>0</v>
      </c>
      <c r="H140" s="237"/>
      <c r="I140" s="238">
        <f>ROUND(E140*H140,2)</f>
        <v>0</v>
      </c>
      <c r="J140" s="237"/>
      <c r="K140" s="238">
        <f>ROUND(E140*J140,2)</f>
        <v>0</v>
      </c>
      <c r="L140" s="238">
        <v>21</v>
      </c>
      <c r="M140" s="238">
        <f>G140*(1+L140/100)</f>
        <v>0</v>
      </c>
      <c r="N140" s="236">
        <v>0</v>
      </c>
      <c r="O140" s="236">
        <f>ROUND(E140*N140,2)</f>
        <v>0</v>
      </c>
      <c r="P140" s="236">
        <v>0</v>
      </c>
      <c r="Q140" s="236">
        <f>ROUND(E140*P140,2)</f>
        <v>0</v>
      </c>
      <c r="R140" s="238" t="s">
        <v>240</v>
      </c>
      <c r="S140" s="238" t="s">
        <v>144</v>
      </c>
      <c r="T140" s="239" t="s">
        <v>144</v>
      </c>
      <c r="U140" s="223">
        <v>1.0999999999999999E-2</v>
      </c>
      <c r="V140" s="223">
        <f>ROUND(E140*U140,2)</f>
        <v>6.73</v>
      </c>
      <c r="W140" s="223"/>
      <c r="X140" s="223" t="s">
        <v>201</v>
      </c>
      <c r="Y140" s="223" t="s">
        <v>140</v>
      </c>
      <c r="Z140" s="212"/>
      <c r="AA140" s="212"/>
      <c r="AB140" s="212"/>
      <c r="AC140" s="212"/>
      <c r="AD140" s="212"/>
      <c r="AE140" s="212"/>
      <c r="AF140" s="212"/>
      <c r="AG140" s="212" t="s">
        <v>202</v>
      </c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2" x14ac:dyDescent="0.2">
      <c r="A141" s="219"/>
      <c r="B141" s="220"/>
      <c r="C141" s="263" t="s">
        <v>349</v>
      </c>
      <c r="D141" s="259"/>
      <c r="E141" s="259"/>
      <c r="F141" s="259"/>
      <c r="G141" s="259"/>
      <c r="H141" s="223"/>
      <c r="I141" s="223"/>
      <c r="J141" s="223"/>
      <c r="K141" s="223"/>
      <c r="L141" s="223"/>
      <c r="M141" s="223"/>
      <c r="N141" s="222"/>
      <c r="O141" s="222"/>
      <c r="P141" s="222"/>
      <c r="Q141" s="222"/>
      <c r="R141" s="223"/>
      <c r="S141" s="223"/>
      <c r="T141" s="223"/>
      <c r="U141" s="223"/>
      <c r="V141" s="223"/>
      <c r="W141" s="223"/>
      <c r="X141" s="223"/>
      <c r="Y141" s="223"/>
      <c r="Z141" s="212"/>
      <c r="AA141" s="212"/>
      <c r="AB141" s="212"/>
      <c r="AC141" s="212"/>
      <c r="AD141" s="212"/>
      <c r="AE141" s="212"/>
      <c r="AF141" s="212"/>
      <c r="AG141" s="212" t="s">
        <v>204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2" x14ac:dyDescent="0.2">
      <c r="A142" s="219"/>
      <c r="B142" s="220"/>
      <c r="C142" s="264" t="s">
        <v>350</v>
      </c>
      <c r="D142" s="257"/>
      <c r="E142" s="258">
        <v>611.86694</v>
      </c>
      <c r="F142" s="223"/>
      <c r="G142" s="223"/>
      <c r="H142" s="223"/>
      <c r="I142" s="223"/>
      <c r="J142" s="223"/>
      <c r="K142" s="223"/>
      <c r="L142" s="223"/>
      <c r="M142" s="223"/>
      <c r="N142" s="222"/>
      <c r="O142" s="222"/>
      <c r="P142" s="222"/>
      <c r="Q142" s="222"/>
      <c r="R142" s="223"/>
      <c r="S142" s="223"/>
      <c r="T142" s="223"/>
      <c r="U142" s="223"/>
      <c r="V142" s="223"/>
      <c r="W142" s="223"/>
      <c r="X142" s="223"/>
      <c r="Y142" s="223"/>
      <c r="Z142" s="212"/>
      <c r="AA142" s="212"/>
      <c r="AB142" s="212"/>
      <c r="AC142" s="212"/>
      <c r="AD142" s="212"/>
      <c r="AE142" s="212"/>
      <c r="AF142" s="212"/>
      <c r="AG142" s="212" t="s">
        <v>206</v>
      </c>
      <c r="AH142" s="212">
        <v>0</v>
      </c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ht="22.5" outlineLevel="1" x14ac:dyDescent="0.2">
      <c r="A143" s="233">
        <v>30</v>
      </c>
      <c r="B143" s="234" t="s">
        <v>351</v>
      </c>
      <c r="C143" s="251" t="s">
        <v>352</v>
      </c>
      <c r="D143" s="235" t="s">
        <v>251</v>
      </c>
      <c r="E143" s="236">
        <v>10.913869999999999</v>
      </c>
      <c r="F143" s="237"/>
      <c r="G143" s="238">
        <f>ROUND(E143*F143,2)</f>
        <v>0</v>
      </c>
      <c r="H143" s="237"/>
      <c r="I143" s="238">
        <f>ROUND(E143*H143,2)</f>
        <v>0</v>
      </c>
      <c r="J143" s="237"/>
      <c r="K143" s="238">
        <f>ROUND(E143*J143,2)</f>
        <v>0</v>
      </c>
      <c r="L143" s="238">
        <v>21</v>
      </c>
      <c r="M143" s="238">
        <f>G143*(1+L143/100)</f>
        <v>0</v>
      </c>
      <c r="N143" s="236">
        <v>0</v>
      </c>
      <c r="O143" s="236">
        <f>ROUND(E143*N143,2)</f>
        <v>0</v>
      </c>
      <c r="P143" s="236">
        <v>0</v>
      </c>
      <c r="Q143" s="236">
        <f>ROUND(E143*P143,2)</f>
        <v>0</v>
      </c>
      <c r="R143" s="238" t="s">
        <v>240</v>
      </c>
      <c r="S143" s="238" t="s">
        <v>144</v>
      </c>
      <c r="T143" s="239" t="s">
        <v>144</v>
      </c>
      <c r="U143" s="223">
        <v>0.01</v>
      </c>
      <c r="V143" s="223">
        <f>ROUND(E143*U143,2)</f>
        <v>0.11</v>
      </c>
      <c r="W143" s="223"/>
      <c r="X143" s="223" t="s">
        <v>201</v>
      </c>
      <c r="Y143" s="223" t="s">
        <v>140</v>
      </c>
      <c r="Z143" s="212"/>
      <c r="AA143" s="212"/>
      <c r="AB143" s="212"/>
      <c r="AC143" s="212"/>
      <c r="AD143" s="212"/>
      <c r="AE143" s="212"/>
      <c r="AF143" s="212"/>
      <c r="AG143" s="212" t="s">
        <v>252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2" x14ac:dyDescent="0.2">
      <c r="A144" s="219"/>
      <c r="B144" s="220"/>
      <c r="C144" s="263" t="s">
        <v>349</v>
      </c>
      <c r="D144" s="259"/>
      <c r="E144" s="259"/>
      <c r="F144" s="259"/>
      <c r="G144" s="259"/>
      <c r="H144" s="223"/>
      <c r="I144" s="223"/>
      <c r="J144" s="223"/>
      <c r="K144" s="223"/>
      <c r="L144" s="223"/>
      <c r="M144" s="223"/>
      <c r="N144" s="222"/>
      <c r="O144" s="222"/>
      <c r="P144" s="222"/>
      <c r="Q144" s="222"/>
      <c r="R144" s="223"/>
      <c r="S144" s="223"/>
      <c r="T144" s="223"/>
      <c r="U144" s="223"/>
      <c r="V144" s="223"/>
      <c r="W144" s="223"/>
      <c r="X144" s="223"/>
      <c r="Y144" s="223"/>
      <c r="Z144" s="212"/>
      <c r="AA144" s="212"/>
      <c r="AB144" s="212"/>
      <c r="AC144" s="212"/>
      <c r="AD144" s="212"/>
      <c r="AE144" s="212"/>
      <c r="AF144" s="212"/>
      <c r="AG144" s="212" t="s">
        <v>204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2" x14ac:dyDescent="0.2">
      <c r="A145" s="219"/>
      <c r="B145" s="220"/>
      <c r="C145" s="264" t="s">
        <v>353</v>
      </c>
      <c r="D145" s="257"/>
      <c r="E145" s="258">
        <v>3.5651000000000002</v>
      </c>
      <c r="F145" s="223"/>
      <c r="G145" s="223"/>
      <c r="H145" s="223"/>
      <c r="I145" s="223"/>
      <c r="J145" s="223"/>
      <c r="K145" s="223"/>
      <c r="L145" s="223"/>
      <c r="M145" s="223"/>
      <c r="N145" s="222"/>
      <c r="O145" s="222"/>
      <c r="P145" s="222"/>
      <c r="Q145" s="222"/>
      <c r="R145" s="223"/>
      <c r="S145" s="223"/>
      <c r="T145" s="223"/>
      <c r="U145" s="223"/>
      <c r="V145" s="223"/>
      <c r="W145" s="223"/>
      <c r="X145" s="223"/>
      <c r="Y145" s="223"/>
      <c r="Z145" s="212"/>
      <c r="AA145" s="212"/>
      <c r="AB145" s="212"/>
      <c r="AC145" s="212"/>
      <c r="AD145" s="212"/>
      <c r="AE145" s="212"/>
      <c r="AF145" s="212"/>
      <c r="AG145" s="212" t="s">
        <v>206</v>
      </c>
      <c r="AH145" s="212">
        <v>0</v>
      </c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3" x14ac:dyDescent="0.2">
      <c r="A146" s="219"/>
      <c r="B146" s="220"/>
      <c r="C146" s="264" t="s">
        <v>354</v>
      </c>
      <c r="D146" s="257"/>
      <c r="E146" s="258">
        <v>2.052</v>
      </c>
      <c r="F146" s="223"/>
      <c r="G146" s="223"/>
      <c r="H146" s="223"/>
      <c r="I146" s="223"/>
      <c r="J146" s="223"/>
      <c r="K146" s="223"/>
      <c r="L146" s="223"/>
      <c r="M146" s="223"/>
      <c r="N146" s="222"/>
      <c r="O146" s="222"/>
      <c r="P146" s="222"/>
      <c r="Q146" s="222"/>
      <c r="R146" s="223"/>
      <c r="S146" s="223"/>
      <c r="T146" s="223"/>
      <c r="U146" s="223"/>
      <c r="V146" s="223"/>
      <c r="W146" s="223"/>
      <c r="X146" s="223"/>
      <c r="Y146" s="223"/>
      <c r="Z146" s="212"/>
      <c r="AA146" s="212"/>
      <c r="AB146" s="212"/>
      <c r="AC146" s="212"/>
      <c r="AD146" s="212"/>
      <c r="AE146" s="212"/>
      <c r="AF146" s="212"/>
      <c r="AG146" s="212" t="s">
        <v>206</v>
      </c>
      <c r="AH146" s="212">
        <v>0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3" x14ac:dyDescent="0.2">
      <c r="A147" s="219"/>
      <c r="B147" s="220"/>
      <c r="C147" s="264" t="s">
        <v>355</v>
      </c>
      <c r="D147" s="257"/>
      <c r="E147" s="258">
        <v>167.21848</v>
      </c>
      <c r="F147" s="223"/>
      <c r="G147" s="223"/>
      <c r="H147" s="223"/>
      <c r="I147" s="223"/>
      <c r="J147" s="223"/>
      <c r="K147" s="223"/>
      <c r="L147" s="223"/>
      <c r="M147" s="223"/>
      <c r="N147" s="222"/>
      <c r="O147" s="222"/>
      <c r="P147" s="222"/>
      <c r="Q147" s="222"/>
      <c r="R147" s="223"/>
      <c r="S147" s="223"/>
      <c r="T147" s="223"/>
      <c r="U147" s="223"/>
      <c r="V147" s="223"/>
      <c r="W147" s="223"/>
      <c r="X147" s="223"/>
      <c r="Y147" s="223"/>
      <c r="Z147" s="212"/>
      <c r="AA147" s="212"/>
      <c r="AB147" s="212"/>
      <c r="AC147" s="212"/>
      <c r="AD147" s="212"/>
      <c r="AE147" s="212"/>
      <c r="AF147" s="212"/>
      <c r="AG147" s="212" t="s">
        <v>206</v>
      </c>
      <c r="AH147" s="212">
        <v>0</v>
      </c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3" x14ac:dyDescent="0.2">
      <c r="A148" s="219"/>
      <c r="B148" s="220"/>
      <c r="C148" s="264" t="s">
        <v>356</v>
      </c>
      <c r="D148" s="257"/>
      <c r="E148" s="258">
        <v>-161.92170999999999</v>
      </c>
      <c r="F148" s="223"/>
      <c r="G148" s="223"/>
      <c r="H148" s="223"/>
      <c r="I148" s="223"/>
      <c r="J148" s="223"/>
      <c r="K148" s="223"/>
      <c r="L148" s="223"/>
      <c r="M148" s="223"/>
      <c r="N148" s="222"/>
      <c r="O148" s="222"/>
      <c r="P148" s="222"/>
      <c r="Q148" s="222"/>
      <c r="R148" s="223"/>
      <c r="S148" s="223"/>
      <c r="T148" s="223"/>
      <c r="U148" s="223"/>
      <c r="V148" s="223"/>
      <c r="W148" s="223"/>
      <c r="X148" s="223"/>
      <c r="Y148" s="223"/>
      <c r="Z148" s="212"/>
      <c r="AA148" s="212"/>
      <c r="AB148" s="212"/>
      <c r="AC148" s="212"/>
      <c r="AD148" s="212"/>
      <c r="AE148" s="212"/>
      <c r="AF148" s="212"/>
      <c r="AG148" s="212" t="s">
        <v>206</v>
      </c>
      <c r="AH148" s="212">
        <v>0</v>
      </c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ht="22.5" outlineLevel="1" x14ac:dyDescent="0.2">
      <c r="A149" s="233">
        <v>31</v>
      </c>
      <c r="B149" s="234" t="s">
        <v>357</v>
      </c>
      <c r="C149" s="251" t="s">
        <v>358</v>
      </c>
      <c r="D149" s="235" t="s">
        <v>251</v>
      </c>
      <c r="E149" s="236">
        <v>133.45770999999999</v>
      </c>
      <c r="F149" s="237"/>
      <c r="G149" s="238">
        <f>ROUND(E149*F149,2)</f>
        <v>0</v>
      </c>
      <c r="H149" s="237"/>
      <c r="I149" s="238">
        <f>ROUND(E149*H149,2)</f>
        <v>0</v>
      </c>
      <c r="J149" s="237"/>
      <c r="K149" s="238">
        <f>ROUND(E149*J149,2)</f>
        <v>0</v>
      </c>
      <c r="L149" s="238">
        <v>21</v>
      </c>
      <c r="M149" s="238">
        <f>G149*(1+L149/100)</f>
        <v>0</v>
      </c>
      <c r="N149" s="236">
        <v>0</v>
      </c>
      <c r="O149" s="236">
        <f>ROUND(E149*N149,2)</f>
        <v>0</v>
      </c>
      <c r="P149" s="236">
        <v>0</v>
      </c>
      <c r="Q149" s="236">
        <f>ROUND(E149*P149,2)</f>
        <v>0</v>
      </c>
      <c r="R149" s="238" t="s">
        <v>240</v>
      </c>
      <c r="S149" s="238" t="s">
        <v>144</v>
      </c>
      <c r="T149" s="239" t="s">
        <v>144</v>
      </c>
      <c r="U149" s="223">
        <v>0.01</v>
      </c>
      <c r="V149" s="223">
        <f>ROUND(E149*U149,2)</f>
        <v>1.33</v>
      </c>
      <c r="W149" s="223"/>
      <c r="X149" s="223" t="s">
        <v>201</v>
      </c>
      <c r="Y149" s="223" t="s">
        <v>140</v>
      </c>
      <c r="Z149" s="212"/>
      <c r="AA149" s="212"/>
      <c r="AB149" s="212"/>
      <c r="AC149" s="212"/>
      <c r="AD149" s="212"/>
      <c r="AE149" s="212"/>
      <c r="AF149" s="212"/>
      <c r="AG149" s="212" t="s">
        <v>202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2" x14ac:dyDescent="0.2">
      <c r="A150" s="219"/>
      <c r="B150" s="220"/>
      <c r="C150" s="263" t="s">
        <v>349</v>
      </c>
      <c r="D150" s="259"/>
      <c r="E150" s="259"/>
      <c r="F150" s="259"/>
      <c r="G150" s="259"/>
      <c r="H150" s="223"/>
      <c r="I150" s="223"/>
      <c r="J150" s="223"/>
      <c r="K150" s="223"/>
      <c r="L150" s="223"/>
      <c r="M150" s="223"/>
      <c r="N150" s="222"/>
      <c r="O150" s="222"/>
      <c r="P150" s="222"/>
      <c r="Q150" s="222"/>
      <c r="R150" s="223"/>
      <c r="S150" s="223"/>
      <c r="T150" s="223"/>
      <c r="U150" s="223"/>
      <c r="V150" s="223"/>
      <c r="W150" s="223"/>
      <c r="X150" s="223"/>
      <c r="Y150" s="223"/>
      <c r="Z150" s="212"/>
      <c r="AA150" s="212"/>
      <c r="AB150" s="212"/>
      <c r="AC150" s="212"/>
      <c r="AD150" s="212"/>
      <c r="AE150" s="212"/>
      <c r="AF150" s="212"/>
      <c r="AG150" s="212" t="s">
        <v>204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2" x14ac:dyDescent="0.2">
      <c r="A151" s="219"/>
      <c r="B151" s="220"/>
      <c r="C151" s="264" t="s">
        <v>359</v>
      </c>
      <c r="D151" s="257"/>
      <c r="E151" s="258">
        <v>145.72953000000001</v>
      </c>
      <c r="F151" s="223"/>
      <c r="G151" s="223"/>
      <c r="H151" s="223"/>
      <c r="I151" s="223"/>
      <c r="J151" s="223"/>
      <c r="K151" s="223"/>
      <c r="L151" s="223"/>
      <c r="M151" s="223"/>
      <c r="N151" s="222"/>
      <c r="O151" s="222"/>
      <c r="P151" s="222"/>
      <c r="Q151" s="222"/>
      <c r="R151" s="223"/>
      <c r="S151" s="223"/>
      <c r="T151" s="223"/>
      <c r="U151" s="223"/>
      <c r="V151" s="223"/>
      <c r="W151" s="223"/>
      <c r="X151" s="223"/>
      <c r="Y151" s="223"/>
      <c r="Z151" s="212"/>
      <c r="AA151" s="212"/>
      <c r="AB151" s="212"/>
      <c r="AC151" s="212"/>
      <c r="AD151" s="212"/>
      <c r="AE151" s="212"/>
      <c r="AF151" s="212"/>
      <c r="AG151" s="212" t="s">
        <v>206</v>
      </c>
      <c r="AH151" s="212">
        <v>0</v>
      </c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3" x14ac:dyDescent="0.2">
      <c r="A152" s="219"/>
      <c r="B152" s="220"/>
      <c r="C152" s="264" t="s">
        <v>360</v>
      </c>
      <c r="D152" s="257"/>
      <c r="E152" s="258">
        <v>16.19218</v>
      </c>
      <c r="F152" s="223"/>
      <c r="G152" s="223"/>
      <c r="H152" s="223"/>
      <c r="I152" s="223"/>
      <c r="J152" s="223"/>
      <c r="K152" s="223"/>
      <c r="L152" s="223"/>
      <c r="M152" s="223"/>
      <c r="N152" s="222"/>
      <c r="O152" s="222"/>
      <c r="P152" s="222"/>
      <c r="Q152" s="222"/>
      <c r="R152" s="223"/>
      <c r="S152" s="223"/>
      <c r="T152" s="223"/>
      <c r="U152" s="223"/>
      <c r="V152" s="223"/>
      <c r="W152" s="223"/>
      <c r="X152" s="223"/>
      <c r="Y152" s="223"/>
      <c r="Z152" s="212"/>
      <c r="AA152" s="212"/>
      <c r="AB152" s="212"/>
      <c r="AC152" s="212"/>
      <c r="AD152" s="212"/>
      <c r="AE152" s="212"/>
      <c r="AF152" s="212"/>
      <c r="AG152" s="212" t="s">
        <v>206</v>
      </c>
      <c r="AH152" s="212">
        <v>0</v>
      </c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3" x14ac:dyDescent="0.2">
      <c r="A153" s="219"/>
      <c r="B153" s="220"/>
      <c r="C153" s="264" t="s">
        <v>361</v>
      </c>
      <c r="D153" s="257"/>
      <c r="E153" s="258">
        <v>-33</v>
      </c>
      <c r="F153" s="223"/>
      <c r="G153" s="223"/>
      <c r="H153" s="223"/>
      <c r="I153" s="223"/>
      <c r="J153" s="223"/>
      <c r="K153" s="223"/>
      <c r="L153" s="223"/>
      <c r="M153" s="223"/>
      <c r="N153" s="222"/>
      <c r="O153" s="222"/>
      <c r="P153" s="222"/>
      <c r="Q153" s="222"/>
      <c r="R153" s="223"/>
      <c r="S153" s="223"/>
      <c r="T153" s="223"/>
      <c r="U153" s="223"/>
      <c r="V153" s="223"/>
      <c r="W153" s="223"/>
      <c r="X153" s="223"/>
      <c r="Y153" s="223"/>
      <c r="Z153" s="212"/>
      <c r="AA153" s="212"/>
      <c r="AB153" s="212"/>
      <c r="AC153" s="212"/>
      <c r="AD153" s="212"/>
      <c r="AE153" s="212"/>
      <c r="AF153" s="212"/>
      <c r="AG153" s="212" t="s">
        <v>206</v>
      </c>
      <c r="AH153" s="212">
        <v>0</v>
      </c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3" x14ac:dyDescent="0.2">
      <c r="A154" s="219"/>
      <c r="B154" s="220"/>
      <c r="C154" s="264" t="s">
        <v>346</v>
      </c>
      <c r="D154" s="257"/>
      <c r="E154" s="258">
        <v>4.5359999999999996</v>
      </c>
      <c r="F154" s="223"/>
      <c r="G154" s="223"/>
      <c r="H154" s="223"/>
      <c r="I154" s="223"/>
      <c r="J154" s="223"/>
      <c r="K154" s="223"/>
      <c r="L154" s="223"/>
      <c r="M154" s="223"/>
      <c r="N154" s="222"/>
      <c r="O154" s="222"/>
      <c r="P154" s="222"/>
      <c r="Q154" s="222"/>
      <c r="R154" s="223"/>
      <c r="S154" s="223"/>
      <c r="T154" s="223"/>
      <c r="U154" s="223"/>
      <c r="V154" s="223"/>
      <c r="W154" s="223"/>
      <c r="X154" s="223"/>
      <c r="Y154" s="223"/>
      <c r="Z154" s="212"/>
      <c r="AA154" s="212"/>
      <c r="AB154" s="212"/>
      <c r="AC154" s="212"/>
      <c r="AD154" s="212"/>
      <c r="AE154" s="212"/>
      <c r="AF154" s="212"/>
      <c r="AG154" s="212" t="s">
        <v>206</v>
      </c>
      <c r="AH154" s="212">
        <v>0</v>
      </c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ht="22.5" outlineLevel="1" x14ac:dyDescent="0.2">
      <c r="A155" s="233">
        <v>32</v>
      </c>
      <c r="B155" s="234" t="s">
        <v>362</v>
      </c>
      <c r="C155" s="251" t="s">
        <v>363</v>
      </c>
      <c r="D155" s="235" t="s">
        <v>251</v>
      </c>
      <c r="E155" s="236">
        <v>54.56935</v>
      </c>
      <c r="F155" s="237"/>
      <c r="G155" s="238">
        <f>ROUND(E155*F155,2)</f>
        <v>0</v>
      </c>
      <c r="H155" s="237"/>
      <c r="I155" s="238">
        <f>ROUND(E155*H155,2)</f>
        <v>0</v>
      </c>
      <c r="J155" s="237"/>
      <c r="K155" s="238">
        <f>ROUND(E155*J155,2)</f>
        <v>0</v>
      </c>
      <c r="L155" s="238">
        <v>21</v>
      </c>
      <c r="M155" s="238">
        <f>G155*(1+L155/100)</f>
        <v>0</v>
      </c>
      <c r="N155" s="236">
        <v>0</v>
      </c>
      <c r="O155" s="236">
        <f>ROUND(E155*N155,2)</f>
        <v>0</v>
      </c>
      <c r="P155" s="236">
        <v>0</v>
      </c>
      <c r="Q155" s="236">
        <f>ROUND(E155*P155,2)</f>
        <v>0</v>
      </c>
      <c r="R155" s="238" t="s">
        <v>240</v>
      </c>
      <c r="S155" s="238" t="s">
        <v>144</v>
      </c>
      <c r="T155" s="239" t="s">
        <v>144</v>
      </c>
      <c r="U155" s="223">
        <v>0</v>
      </c>
      <c r="V155" s="223">
        <f>ROUND(E155*U155,2)</f>
        <v>0</v>
      </c>
      <c r="W155" s="223"/>
      <c r="X155" s="223" t="s">
        <v>201</v>
      </c>
      <c r="Y155" s="223" t="s">
        <v>140</v>
      </c>
      <c r="Z155" s="212"/>
      <c r="AA155" s="212"/>
      <c r="AB155" s="212"/>
      <c r="AC155" s="212"/>
      <c r="AD155" s="212"/>
      <c r="AE155" s="212"/>
      <c r="AF155" s="212"/>
      <c r="AG155" s="212" t="s">
        <v>202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2" x14ac:dyDescent="0.2">
      <c r="A156" s="219"/>
      <c r="B156" s="220"/>
      <c r="C156" s="263" t="s">
        <v>349</v>
      </c>
      <c r="D156" s="259"/>
      <c r="E156" s="259"/>
      <c r="F156" s="259"/>
      <c r="G156" s="259"/>
      <c r="H156" s="223"/>
      <c r="I156" s="223"/>
      <c r="J156" s="223"/>
      <c r="K156" s="223"/>
      <c r="L156" s="223"/>
      <c r="M156" s="223"/>
      <c r="N156" s="222"/>
      <c r="O156" s="222"/>
      <c r="P156" s="222"/>
      <c r="Q156" s="222"/>
      <c r="R156" s="223"/>
      <c r="S156" s="223"/>
      <c r="T156" s="223"/>
      <c r="U156" s="223"/>
      <c r="V156" s="223"/>
      <c r="W156" s="223"/>
      <c r="X156" s="223"/>
      <c r="Y156" s="223"/>
      <c r="Z156" s="212"/>
      <c r="AA156" s="212"/>
      <c r="AB156" s="212"/>
      <c r="AC156" s="212"/>
      <c r="AD156" s="212"/>
      <c r="AE156" s="212"/>
      <c r="AF156" s="212"/>
      <c r="AG156" s="212" t="s">
        <v>204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2" x14ac:dyDescent="0.2">
      <c r="A157" s="219"/>
      <c r="B157" s="220"/>
      <c r="C157" s="264" t="s">
        <v>364</v>
      </c>
      <c r="D157" s="257"/>
      <c r="E157" s="258">
        <v>54.56935</v>
      </c>
      <c r="F157" s="223"/>
      <c r="G157" s="223"/>
      <c r="H157" s="223"/>
      <c r="I157" s="223"/>
      <c r="J157" s="223"/>
      <c r="K157" s="223"/>
      <c r="L157" s="223"/>
      <c r="M157" s="223"/>
      <c r="N157" s="222"/>
      <c r="O157" s="222"/>
      <c r="P157" s="222"/>
      <c r="Q157" s="222"/>
      <c r="R157" s="223"/>
      <c r="S157" s="223"/>
      <c r="T157" s="223"/>
      <c r="U157" s="223"/>
      <c r="V157" s="223"/>
      <c r="W157" s="223"/>
      <c r="X157" s="223"/>
      <c r="Y157" s="223"/>
      <c r="Z157" s="212"/>
      <c r="AA157" s="212"/>
      <c r="AB157" s="212"/>
      <c r="AC157" s="212"/>
      <c r="AD157" s="212"/>
      <c r="AE157" s="212"/>
      <c r="AF157" s="212"/>
      <c r="AG157" s="212" t="s">
        <v>206</v>
      </c>
      <c r="AH157" s="212">
        <v>0</v>
      </c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ht="22.5" outlineLevel="1" x14ac:dyDescent="0.2">
      <c r="A158" s="233">
        <v>33</v>
      </c>
      <c r="B158" s="234" t="s">
        <v>365</v>
      </c>
      <c r="C158" s="251" t="s">
        <v>366</v>
      </c>
      <c r="D158" s="235" t="s">
        <v>251</v>
      </c>
      <c r="E158" s="236">
        <v>667.28854999999999</v>
      </c>
      <c r="F158" s="237"/>
      <c r="G158" s="238">
        <f>ROUND(E158*F158,2)</f>
        <v>0</v>
      </c>
      <c r="H158" s="237"/>
      <c r="I158" s="238">
        <f>ROUND(E158*H158,2)</f>
        <v>0</v>
      </c>
      <c r="J158" s="237"/>
      <c r="K158" s="238">
        <f>ROUND(E158*J158,2)</f>
        <v>0</v>
      </c>
      <c r="L158" s="238">
        <v>21</v>
      </c>
      <c r="M158" s="238">
        <f>G158*(1+L158/100)</f>
        <v>0</v>
      </c>
      <c r="N158" s="236">
        <v>0</v>
      </c>
      <c r="O158" s="236">
        <f>ROUND(E158*N158,2)</f>
        <v>0</v>
      </c>
      <c r="P158" s="236">
        <v>0</v>
      </c>
      <c r="Q158" s="236">
        <f>ROUND(E158*P158,2)</f>
        <v>0</v>
      </c>
      <c r="R158" s="238" t="s">
        <v>240</v>
      </c>
      <c r="S158" s="238" t="s">
        <v>144</v>
      </c>
      <c r="T158" s="239" t="s">
        <v>144</v>
      </c>
      <c r="U158" s="223">
        <v>0</v>
      </c>
      <c r="V158" s="223">
        <f>ROUND(E158*U158,2)</f>
        <v>0</v>
      </c>
      <c r="W158" s="223"/>
      <c r="X158" s="223" t="s">
        <v>201</v>
      </c>
      <c r="Y158" s="223" t="s">
        <v>140</v>
      </c>
      <c r="Z158" s="212"/>
      <c r="AA158" s="212"/>
      <c r="AB158" s="212"/>
      <c r="AC158" s="212"/>
      <c r="AD158" s="212"/>
      <c r="AE158" s="212"/>
      <c r="AF158" s="212"/>
      <c r="AG158" s="212" t="s">
        <v>202</v>
      </c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2" x14ac:dyDescent="0.2">
      <c r="A159" s="219"/>
      <c r="B159" s="220"/>
      <c r="C159" s="263" t="s">
        <v>349</v>
      </c>
      <c r="D159" s="259"/>
      <c r="E159" s="259"/>
      <c r="F159" s="259"/>
      <c r="G159" s="259"/>
      <c r="H159" s="223"/>
      <c r="I159" s="223"/>
      <c r="J159" s="223"/>
      <c r="K159" s="223"/>
      <c r="L159" s="223"/>
      <c r="M159" s="223"/>
      <c r="N159" s="222"/>
      <c r="O159" s="222"/>
      <c r="P159" s="222"/>
      <c r="Q159" s="222"/>
      <c r="R159" s="223"/>
      <c r="S159" s="223"/>
      <c r="T159" s="223"/>
      <c r="U159" s="223"/>
      <c r="V159" s="223"/>
      <c r="W159" s="223"/>
      <c r="X159" s="223"/>
      <c r="Y159" s="223"/>
      <c r="Z159" s="212"/>
      <c r="AA159" s="212"/>
      <c r="AB159" s="212"/>
      <c r="AC159" s="212"/>
      <c r="AD159" s="212"/>
      <c r="AE159" s="212"/>
      <c r="AF159" s="212"/>
      <c r="AG159" s="212" t="s">
        <v>204</v>
      </c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2" x14ac:dyDescent="0.2">
      <c r="A160" s="219"/>
      <c r="B160" s="220"/>
      <c r="C160" s="264" t="s">
        <v>367</v>
      </c>
      <c r="D160" s="257"/>
      <c r="E160" s="258">
        <v>644.60855000000004</v>
      </c>
      <c r="F160" s="223"/>
      <c r="G160" s="223"/>
      <c r="H160" s="223"/>
      <c r="I160" s="223"/>
      <c r="J160" s="223"/>
      <c r="K160" s="223"/>
      <c r="L160" s="223"/>
      <c r="M160" s="223"/>
      <c r="N160" s="222"/>
      <c r="O160" s="222"/>
      <c r="P160" s="222"/>
      <c r="Q160" s="222"/>
      <c r="R160" s="223"/>
      <c r="S160" s="223"/>
      <c r="T160" s="223"/>
      <c r="U160" s="223"/>
      <c r="V160" s="223"/>
      <c r="W160" s="223"/>
      <c r="X160" s="223"/>
      <c r="Y160" s="223"/>
      <c r="Z160" s="212"/>
      <c r="AA160" s="212"/>
      <c r="AB160" s="212"/>
      <c r="AC160" s="212"/>
      <c r="AD160" s="212"/>
      <c r="AE160" s="212"/>
      <c r="AF160" s="212"/>
      <c r="AG160" s="212" t="s">
        <v>206</v>
      </c>
      <c r="AH160" s="212">
        <v>0</v>
      </c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3" x14ac:dyDescent="0.2">
      <c r="A161" s="219"/>
      <c r="B161" s="220"/>
      <c r="C161" s="264" t="s">
        <v>368</v>
      </c>
      <c r="D161" s="257"/>
      <c r="E161" s="258">
        <v>22.68</v>
      </c>
      <c r="F161" s="223"/>
      <c r="G161" s="223"/>
      <c r="H161" s="223"/>
      <c r="I161" s="223"/>
      <c r="J161" s="223"/>
      <c r="K161" s="223"/>
      <c r="L161" s="223"/>
      <c r="M161" s="223"/>
      <c r="N161" s="222"/>
      <c r="O161" s="222"/>
      <c r="P161" s="222"/>
      <c r="Q161" s="222"/>
      <c r="R161" s="223"/>
      <c r="S161" s="223"/>
      <c r="T161" s="223"/>
      <c r="U161" s="223"/>
      <c r="V161" s="223"/>
      <c r="W161" s="223"/>
      <c r="X161" s="223"/>
      <c r="Y161" s="223"/>
      <c r="Z161" s="212"/>
      <c r="AA161" s="212"/>
      <c r="AB161" s="212"/>
      <c r="AC161" s="212"/>
      <c r="AD161" s="212"/>
      <c r="AE161" s="212"/>
      <c r="AF161" s="212"/>
      <c r="AG161" s="212" t="s">
        <v>206</v>
      </c>
      <c r="AH161" s="212">
        <v>0</v>
      </c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ht="22.5" outlineLevel="1" x14ac:dyDescent="0.2">
      <c r="A162" s="233">
        <v>34</v>
      </c>
      <c r="B162" s="234" t="s">
        <v>369</v>
      </c>
      <c r="C162" s="251" t="s">
        <v>370</v>
      </c>
      <c r="D162" s="235" t="s">
        <v>251</v>
      </c>
      <c r="E162" s="236">
        <v>305.93347</v>
      </c>
      <c r="F162" s="237"/>
      <c r="G162" s="238">
        <f>ROUND(E162*F162,2)</f>
        <v>0</v>
      </c>
      <c r="H162" s="237"/>
      <c r="I162" s="238">
        <f>ROUND(E162*H162,2)</f>
        <v>0</v>
      </c>
      <c r="J162" s="237"/>
      <c r="K162" s="238">
        <f>ROUND(E162*J162,2)</f>
        <v>0</v>
      </c>
      <c r="L162" s="238">
        <v>21</v>
      </c>
      <c r="M162" s="238">
        <f>G162*(1+L162/100)</f>
        <v>0</v>
      </c>
      <c r="N162" s="236">
        <v>0</v>
      </c>
      <c r="O162" s="236">
        <f>ROUND(E162*N162,2)</f>
        <v>0</v>
      </c>
      <c r="P162" s="236">
        <v>0</v>
      </c>
      <c r="Q162" s="236">
        <f>ROUND(E162*P162,2)</f>
        <v>0</v>
      </c>
      <c r="R162" s="238" t="s">
        <v>240</v>
      </c>
      <c r="S162" s="238" t="s">
        <v>144</v>
      </c>
      <c r="T162" s="239" t="s">
        <v>144</v>
      </c>
      <c r="U162" s="223">
        <v>5.2999999999999999E-2</v>
      </c>
      <c r="V162" s="223">
        <f>ROUND(E162*U162,2)</f>
        <v>16.21</v>
      </c>
      <c r="W162" s="223"/>
      <c r="X162" s="223" t="s">
        <v>201</v>
      </c>
      <c r="Y162" s="223" t="s">
        <v>140</v>
      </c>
      <c r="Z162" s="212"/>
      <c r="AA162" s="212"/>
      <c r="AB162" s="212"/>
      <c r="AC162" s="212"/>
      <c r="AD162" s="212"/>
      <c r="AE162" s="212"/>
      <c r="AF162" s="212"/>
      <c r="AG162" s="212" t="s">
        <v>202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2" x14ac:dyDescent="0.2">
      <c r="A163" s="219"/>
      <c r="B163" s="220"/>
      <c r="C163" s="264" t="s">
        <v>371</v>
      </c>
      <c r="D163" s="257"/>
      <c r="E163" s="258">
        <v>305.93347</v>
      </c>
      <c r="F163" s="223"/>
      <c r="G163" s="223"/>
      <c r="H163" s="223"/>
      <c r="I163" s="223"/>
      <c r="J163" s="223"/>
      <c r="K163" s="223"/>
      <c r="L163" s="223"/>
      <c r="M163" s="223"/>
      <c r="N163" s="222"/>
      <c r="O163" s="222"/>
      <c r="P163" s="222"/>
      <c r="Q163" s="222"/>
      <c r="R163" s="223"/>
      <c r="S163" s="223"/>
      <c r="T163" s="223"/>
      <c r="U163" s="223"/>
      <c r="V163" s="223"/>
      <c r="W163" s="223"/>
      <c r="X163" s="223"/>
      <c r="Y163" s="223"/>
      <c r="Z163" s="212"/>
      <c r="AA163" s="212"/>
      <c r="AB163" s="212"/>
      <c r="AC163" s="212"/>
      <c r="AD163" s="212"/>
      <c r="AE163" s="212"/>
      <c r="AF163" s="212"/>
      <c r="AG163" s="212" t="s">
        <v>206</v>
      </c>
      <c r="AH163" s="212">
        <v>0</v>
      </c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outlineLevel="1" x14ac:dyDescent="0.2">
      <c r="A164" s="233">
        <v>35</v>
      </c>
      <c r="B164" s="234" t="s">
        <v>372</v>
      </c>
      <c r="C164" s="251" t="s">
        <v>373</v>
      </c>
      <c r="D164" s="235" t="s">
        <v>251</v>
      </c>
      <c r="E164" s="236">
        <v>445.76904999999999</v>
      </c>
      <c r="F164" s="237"/>
      <c r="G164" s="238">
        <f>ROUND(E164*F164,2)</f>
        <v>0</v>
      </c>
      <c r="H164" s="237"/>
      <c r="I164" s="238">
        <f>ROUND(E164*H164,2)</f>
        <v>0</v>
      </c>
      <c r="J164" s="237"/>
      <c r="K164" s="238">
        <f>ROUND(E164*J164,2)</f>
        <v>0</v>
      </c>
      <c r="L164" s="238">
        <v>21</v>
      </c>
      <c r="M164" s="238">
        <f>G164*(1+L164/100)</f>
        <v>0</v>
      </c>
      <c r="N164" s="236">
        <v>0</v>
      </c>
      <c r="O164" s="236">
        <f>ROUND(E164*N164,2)</f>
        <v>0</v>
      </c>
      <c r="P164" s="236">
        <v>0</v>
      </c>
      <c r="Q164" s="236">
        <f>ROUND(E164*P164,2)</f>
        <v>0</v>
      </c>
      <c r="R164" s="238" t="s">
        <v>240</v>
      </c>
      <c r="S164" s="238" t="s">
        <v>144</v>
      </c>
      <c r="T164" s="239" t="s">
        <v>144</v>
      </c>
      <c r="U164" s="223">
        <v>3.1E-2</v>
      </c>
      <c r="V164" s="223">
        <f>ROUND(E164*U164,2)</f>
        <v>13.82</v>
      </c>
      <c r="W164" s="223"/>
      <c r="X164" s="223" t="s">
        <v>201</v>
      </c>
      <c r="Y164" s="223" t="s">
        <v>140</v>
      </c>
      <c r="Z164" s="212"/>
      <c r="AA164" s="212"/>
      <c r="AB164" s="212"/>
      <c r="AC164" s="212"/>
      <c r="AD164" s="212"/>
      <c r="AE164" s="212"/>
      <c r="AF164" s="212"/>
      <c r="AG164" s="212" t="s">
        <v>252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2" x14ac:dyDescent="0.2">
      <c r="A165" s="219"/>
      <c r="B165" s="220"/>
      <c r="C165" s="252" t="s">
        <v>374</v>
      </c>
      <c r="D165" s="247"/>
      <c r="E165" s="247"/>
      <c r="F165" s="247"/>
      <c r="G165" s="247"/>
      <c r="H165" s="223"/>
      <c r="I165" s="223"/>
      <c r="J165" s="223"/>
      <c r="K165" s="223"/>
      <c r="L165" s="223"/>
      <c r="M165" s="223"/>
      <c r="N165" s="222"/>
      <c r="O165" s="222"/>
      <c r="P165" s="222"/>
      <c r="Q165" s="222"/>
      <c r="R165" s="223"/>
      <c r="S165" s="223"/>
      <c r="T165" s="223"/>
      <c r="U165" s="223"/>
      <c r="V165" s="223"/>
      <c r="W165" s="223"/>
      <c r="X165" s="223"/>
      <c r="Y165" s="223"/>
      <c r="Z165" s="212"/>
      <c r="AA165" s="212"/>
      <c r="AB165" s="212"/>
      <c r="AC165" s="212"/>
      <c r="AD165" s="212"/>
      <c r="AE165" s="212"/>
      <c r="AF165" s="212"/>
      <c r="AG165" s="212" t="s">
        <v>147</v>
      </c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48" t="str">
        <f>C165</f>
        <v>Uložení sypaniny do násypů nebo na skládku s rozprostřením sypaniny ve vrstvách a s hrubým urovnáním.</v>
      </c>
      <c r="BB165" s="212"/>
      <c r="BC165" s="212"/>
      <c r="BD165" s="212"/>
      <c r="BE165" s="212"/>
      <c r="BF165" s="212"/>
      <c r="BG165" s="212"/>
      <c r="BH165" s="212"/>
    </row>
    <row r="166" spans="1:60" outlineLevel="2" x14ac:dyDescent="0.2">
      <c r="A166" s="219"/>
      <c r="B166" s="220"/>
      <c r="C166" s="264" t="s">
        <v>375</v>
      </c>
      <c r="D166" s="257"/>
      <c r="E166" s="258">
        <v>139.83557999999999</v>
      </c>
      <c r="F166" s="223"/>
      <c r="G166" s="223"/>
      <c r="H166" s="223"/>
      <c r="I166" s="223"/>
      <c r="J166" s="223"/>
      <c r="K166" s="223"/>
      <c r="L166" s="223"/>
      <c r="M166" s="223"/>
      <c r="N166" s="222"/>
      <c r="O166" s="222"/>
      <c r="P166" s="222"/>
      <c r="Q166" s="222"/>
      <c r="R166" s="223"/>
      <c r="S166" s="223"/>
      <c r="T166" s="223"/>
      <c r="U166" s="223"/>
      <c r="V166" s="223"/>
      <c r="W166" s="223"/>
      <c r="X166" s="223"/>
      <c r="Y166" s="223"/>
      <c r="Z166" s="212"/>
      <c r="AA166" s="212"/>
      <c r="AB166" s="212"/>
      <c r="AC166" s="212"/>
      <c r="AD166" s="212"/>
      <c r="AE166" s="212"/>
      <c r="AF166" s="212"/>
      <c r="AG166" s="212" t="s">
        <v>206</v>
      </c>
      <c r="AH166" s="212">
        <v>0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3" x14ac:dyDescent="0.2">
      <c r="A167" s="219"/>
      <c r="B167" s="220"/>
      <c r="C167" s="264" t="s">
        <v>371</v>
      </c>
      <c r="D167" s="257"/>
      <c r="E167" s="258">
        <v>305.93347</v>
      </c>
      <c r="F167" s="223"/>
      <c r="G167" s="223"/>
      <c r="H167" s="223"/>
      <c r="I167" s="223"/>
      <c r="J167" s="223"/>
      <c r="K167" s="223"/>
      <c r="L167" s="223"/>
      <c r="M167" s="223"/>
      <c r="N167" s="222"/>
      <c r="O167" s="222"/>
      <c r="P167" s="222"/>
      <c r="Q167" s="222"/>
      <c r="R167" s="223"/>
      <c r="S167" s="223"/>
      <c r="T167" s="223"/>
      <c r="U167" s="223"/>
      <c r="V167" s="223"/>
      <c r="W167" s="223"/>
      <c r="X167" s="223"/>
      <c r="Y167" s="223"/>
      <c r="Z167" s="212"/>
      <c r="AA167" s="212"/>
      <c r="AB167" s="212"/>
      <c r="AC167" s="212"/>
      <c r="AD167" s="212"/>
      <c r="AE167" s="212"/>
      <c r="AF167" s="212"/>
      <c r="AG167" s="212" t="s">
        <v>206</v>
      </c>
      <c r="AH167" s="212">
        <v>0</v>
      </c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ht="22.5" outlineLevel="1" x14ac:dyDescent="0.2">
      <c r="A168" s="233">
        <v>36</v>
      </c>
      <c r="B168" s="234" t="s">
        <v>376</v>
      </c>
      <c r="C168" s="251" t="s">
        <v>377</v>
      </c>
      <c r="D168" s="235" t="s">
        <v>251</v>
      </c>
      <c r="E168" s="236">
        <v>305.93347</v>
      </c>
      <c r="F168" s="237"/>
      <c r="G168" s="238">
        <f>ROUND(E168*F168,2)</f>
        <v>0</v>
      </c>
      <c r="H168" s="237"/>
      <c r="I168" s="238">
        <f>ROUND(E168*H168,2)</f>
        <v>0</v>
      </c>
      <c r="J168" s="237"/>
      <c r="K168" s="238">
        <f>ROUND(E168*J168,2)</f>
        <v>0</v>
      </c>
      <c r="L168" s="238">
        <v>21</v>
      </c>
      <c r="M168" s="238">
        <f>G168*(1+L168/100)</f>
        <v>0</v>
      </c>
      <c r="N168" s="236">
        <v>0</v>
      </c>
      <c r="O168" s="236">
        <f>ROUND(E168*N168,2)</f>
        <v>0</v>
      </c>
      <c r="P168" s="236">
        <v>0</v>
      </c>
      <c r="Q168" s="236">
        <f>ROUND(E168*P168,2)</f>
        <v>0</v>
      </c>
      <c r="R168" s="238" t="s">
        <v>240</v>
      </c>
      <c r="S168" s="238" t="s">
        <v>144</v>
      </c>
      <c r="T168" s="239" t="s">
        <v>144</v>
      </c>
      <c r="U168" s="223">
        <v>1.196</v>
      </c>
      <c r="V168" s="223">
        <f>ROUND(E168*U168,2)</f>
        <v>365.9</v>
      </c>
      <c r="W168" s="223"/>
      <c r="X168" s="223" t="s">
        <v>201</v>
      </c>
      <c r="Y168" s="223" t="s">
        <v>140</v>
      </c>
      <c r="Z168" s="212"/>
      <c r="AA168" s="212"/>
      <c r="AB168" s="212"/>
      <c r="AC168" s="212"/>
      <c r="AD168" s="212"/>
      <c r="AE168" s="212"/>
      <c r="AF168" s="212"/>
      <c r="AG168" s="212" t="s">
        <v>252</v>
      </c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2" x14ac:dyDescent="0.2">
      <c r="A169" s="219"/>
      <c r="B169" s="220"/>
      <c r="C169" s="263" t="s">
        <v>378</v>
      </c>
      <c r="D169" s="259"/>
      <c r="E169" s="259"/>
      <c r="F169" s="259"/>
      <c r="G169" s="259"/>
      <c r="H169" s="223"/>
      <c r="I169" s="223"/>
      <c r="J169" s="223"/>
      <c r="K169" s="223"/>
      <c r="L169" s="223"/>
      <c r="M169" s="223"/>
      <c r="N169" s="222"/>
      <c r="O169" s="222"/>
      <c r="P169" s="222"/>
      <c r="Q169" s="222"/>
      <c r="R169" s="223"/>
      <c r="S169" s="223"/>
      <c r="T169" s="223"/>
      <c r="U169" s="223"/>
      <c r="V169" s="223"/>
      <c r="W169" s="223"/>
      <c r="X169" s="223"/>
      <c r="Y169" s="223"/>
      <c r="Z169" s="212"/>
      <c r="AA169" s="212"/>
      <c r="AB169" s="212"/>
      <c r="AC169" s="212"/>
      <c r="AD169" s="212"/>
      <c r="AE169" s="212"/>
      <c r="AF169" s="212"/>
      <c r="AG169" s="212" t="s">
        <v>204</v>
      </c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2" x14ac:dyDescent="0.2">
      <c r="A170" s="219"/>
      <c r="B170" s="220"/>
      <c r="C170" s="265" t="s">
        <v>379</v>
      </c>
      <c r="D170" s="260"/>
      <c r="E170" s="260"/>
      <c r="F170" s="260"/>
      <c r="G170" s="260"/>
      <c r="H170" s="223"/>
      <c r="I170" s="223"/>
      <c r="J170" s="223"/>
      <c r="K170" s="223"/>
      <c r="L170" s="223"/>
      <c r="M170" s="223"/>
      <c r="N170" s="222"/>
      <c r="O170" s="222"/>
      <c r="P170" s="222"/>
      <c r="Q170" s="222"/>
      <c r="R170" s="223"/>
      <c r="S170" s="223"/>
      <c r="T170" s="223"/>
      <c r="U170" s="223"/>
      <c r="V170" s="223"/>
      <c r="W170" s="223"/>
      <c r="X170" s="223"/>
      <c r="Y170" s="223"/>
      <c r="Z170" s="212"/>
      <c r="AA170" s="212"/>
      <c r="AB170" s="212"/>
      <c r="AC170" s="212"/>
      <c r="AD170" s="212"/>
      <c r="AE170" s="212"/>
      <c r="AF170" s="212"/>
      <c r="AG170" s="212" t="s">
        <v>147</v>
      </c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2" x14ac:dyDescent="0.2">
      <c r="A171" s="219"/>
      <c r="B171" s="220"/>
      <c r="C171" s="264" t="s">
        <v>380</v>
      </c>
      <c r="D171" s="257"/>
      <c r="E171" s="258">
        <v>396.57686999999999</v>
      </c>
      <c r="F171" s="223"/>
      <c r="G171" s="223"/>
      <c r="H171" s="223"/>
      <c r="I171" s="223"/>
      <c r="J171" s="223"/>
      <c r="K171" s="223"/>
      <c r="L171" s="223"/>
      <c r="M171" s="223"/>
      <c r="N171" s="222"/>
      <c r="O171" s="222"/>
      <c r="P171" s="222"/>
      <c r="Q171" s="222"/>
      <c r="R171" s="223"/>
      <c r="S171" s="223"/>
      <c r="T171" s="223"/>
      <c r="U171" s="223"/>
      <c r="V171" s="223"/>
      <c r="W171" s="223"/>
      <c r="X171" s="223"/>
      <c r="Y171" s="223"/>
      <c r="Z171" s="212"/>
      <c r="AA171" s="212"/>
      <c r="AB171" s="212"/>
      <c r="AC171" s="212"/>
      <c r="AD171" s="212"/>
      <c r="AE171" s="212"/>
      <c r="AF171" s="212"/>
      <c r="AG171" s="212" t="s">
        <v>206</v>
      </c>
      <c r="AH171" s="212">
        <v>0</v>
      </c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3" x14ac:dyDescent="0.2">
      <c r="A172" s="219"/>
      <c r="B172" s="220"/>
      <c r="C172" s="264" t="s">
        <v>360</v>
      </c>
      <c r="D172" s="257"/>
      <c r="E172" s="258">
        <v>16.19218</v>
      </c>
      <c r="F172" s="223"/>
      <c r="G172" s="223"/>
      <c r="H172" s="223"/>
      <c r="I172" s="223"/>
      <c r="J172" s="223"/>
      <c r="K172" s="223"/>
      <c r="L172" s="223"/>
      <c r="M172" s="223"/>
      <c r="N172" s="222"/>
      <c r="O172" s="222"/>
      <c r="P172" s="222"/>
      <c r="Q172" s="222"/>
      <c r="R172" s="223"/>
      <c r="S172" s="223"/>
      <c r="T172" s="223"/>
      <c r="U172" s="223"/>
      <c r="V172" s="223"/>
      <c r="W172" s="223"/>
      <c r="X172" s="223"/>
      <c r="Y172" s="223"/>
      <c r="Z172" s="212"/>
      <c r="AA172" s="212"/>
      <c r="AB172" s="212"/>
      <c r="AC172" s="212"/>
      <c r="AD172" s="212"/>
      <c r="AE172" s="212"/>
      <c r="AF172" s="212"/>
      <c r="AG172" s="212" t="s">
        <v>206</v>
      </c>
      <c r="AH172" s="212">
        <v>0</v>
      </c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3" x14ac:dyDescent="0.2">
      <c r="A173" s="219"/>
      <c r="B173" s="220"/>
      <c r="C173" s="264" t="s">
        <v>381</v>
      </c>
      <c r="D173" s="257"/>
      <c r="E173" s="258">
        <v>-139.83557999999999</v>
      </c>
      <c r="F173" s="223"/>
      <c r="G173" s="223"/>
      <c r="H173" s="223"/>
      <c r="I173" s="223"/>
      <c r="J173" s="223"/>
      <c r="K173" s="223"/>
      <c r="L173" s="223"/>
      <c r="M173" s="223"/>
      <c r="N173" s="222"/>
      <c r="O173" s="222"/>
      <c r="P173" s="222"/>
      <c r="Q173" s="222"/>
      <c r="R173" s="223"/>
      <c r="S173" s="223"/>
      <c r="T173" s="223"/>
      <c r="U173" s="223"/>
      <c r="V173" s="223"/>
      <c r="W173" s="223"/>
      <c r="X173" s="223"/>
      <c r="Y173" s="223"/>
      <c r="Z173" s="212"/>
      <c r="AA173" s="212"/>
      <c r="AB173" s="212"/>
      <c r="AC173" s="212"/>
      <c r="AD173" s="212"/>
      <c r="AE173" s="212"/>
      <c r="AF173" s="212"/>
      <c r="AG173" s="212" t="s">
        <v>206</v>
      </c>
      <c r="AH173" s="212">
        <v>0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3" x14ac:dyDescent="0.2">
      <c r="A174" s="219"/>
      <c r="B174" s="220"/>
      <c r="C174" s="264" t="s">
        <v>382</v>
      </c>
      <c r="D174" s="257"/>
      <c r="E174" s="258">
        <v>33</v>
      </c>
      <c r="F174" s="223"/>
      <c r="G174" s="223"/>
      <c r="H174" s="223"/>
      <c r="I174" s="223"/>
      <c r="J174" s="223"/>
      <c r="K174" s="223"/>
      <c r="L174" s="223"/>
      <c r="M174" s="223"/>
      <c r="N174" s="222"/>
      <c r="O174" s="222"/>
      <c r="P174" s="222"/>
      <c r="Q174" s="222"/>
      <c r="R174" s="223"/>
      <c r="S174" s="223"/>
      <c r="T174" s="223"/>
      <c r="U174" s="223"/>
      <c r="V174" s="223"/>
      <c r="W174" s="223"/>
      <c r="X174" s="223"/>
      <c r="Y174" s="223"/>
      <c r="Z174" s="212"/>
      <c r="AA174" s="212"/>
      <c r="AB174" s="212"/>
      <c r="AC174" s="212"/>
      <c r="AD174" s="212"/>
      <c r="AE174" s="212"/>
      <c r="AF174" s="212"/>
      <c r="AG174" s="212" t="s">
        <v>206</v>
      </c>
      <c r="AH174" s="212">
        <v>0</v>
      </c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1" x14ac:dyDescent="0.2">
      <c r="A175" s="233">
        <v>37</v>
      </c>
      <c r="B175" s="234" t="s">
        <v>383</v>
      </c>
      <c r="C175" s="251" t="s">
        <v>384</v>
      </c>
      <c r="D175" s="235" t="s">
        <v>251</v>
      </c>
      <c r="E175" s="236">
        <v>136.72847999999999</v>
      </c>
      <c r="F175" s="237"/>
      <c r="G175" s="238">
        <f>ROUND(E175*F175,2)</f>
        <v>0</v>
      </c>
      <c r="H175" s="237"/>
      <c r="I175" s="238">
        <f>ROUND(E175*H175,2)</f>
        <v>0</v>
      </c>
      <c r="J175" s="237"/>
      <c r="K175" s="238">
        <f>ROUND(E175*J175,2)</f>
        <v>0</v>
      </c>
      <c r="L175" s="238">
        <v>21</v>
      </c>
      <c r="M175" s="238">
        <f>G175*(1+L175/100)</f>
        <v>0</v>
      </c>
      <c r="N175" s="236">
        <v>0</v>
      </c>
      <c r="O175" s="236">
        <f>ROUND(E175*N175,2)</f>
        <v>0</v>
      </c>
      <c r="P175" s="236">
        <v>0</v>
      </c>
      <c r="Q175" s="236">
        <f>ROUND(E175*P175,2)</f>
        <v>0</v>
      </c>
      <c r="R175" s="238" t="s">
        <v>240</v>
      </c>
      <c r="S175" s="238" t="s">
        <v>144</v>
      </c>
      <c r="T175" s="239" t="s">
        <v>144</v>
      </c>
      <c r="U175" s="223">
        <v>25.391999999999999</v>
      </c>
      <c r="V175" s="223">
        <f>ROUND(E175*U175,2)</f>
        <v>3471.81</v>
      </c>
      <c r="W175" s="223"/>
      <c r="X175" s="223" t="s">
        <v>201</v>
      </c>
      <c r="Y175" s="223" t="s">
        <v>140</v>
      </c>
      <c r="Z175" s="212"/>
      <c r="AA175" s="212"/>
      <c r="AB175" s="212"/>
      <c r="AC175" s="212"/>
      <c r="AD175" s="212"/>
      <c r="AE175" s="212"/>
      <c r="AF175" s="212"/>
      <c r="AG175" s="212" t="s">
        <v>252</v>
      </c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ht="22.5" outlineLevel="2" x14ac:dyDescent="0.2">
      <c r="A176" s="219"/>
      <c r="B176" s="220"/>
      <c r="C176" s="263" t="s">
        <v>385</v>
      </c>
      <c r="D176" s="259"/>
      <c r="E176" s="259"/>
      <c r="F176" s="259"/>
      <c r="G176" s="259"/>
      <c r="H176" s="223"/>
      <c r="I176" s="223"/>
      <c r="J176" s="223"/>
      <c r="K176" s="223"/>
      <c r="L176" s="223"/>
      <c r="M176" s="223"/>
      <c r="N176" s="222"/>
      <c r="O176" s="222"/>
      <c r="P176" s="222"/>
      <c r="Q176" s="222"/>
      <c r="R176" s="223"/>
      <c r="S176" s="223"/>
      <c r="T176" s="223"/>
      <c r="U176" s="223"/>
      <c r="V176" s="223"/>
      <c r="W176" s="223"/>
      <c r="X176" s="223"/>
      <c r="Y176" s="223"/>
      <c r="Z176" s="212"/>
      <c r="AA176" s="212"/>
      <c r="AB176" s="212"/>
      <c r="AC176" s="212"/>
      <c r="AD176" s="212"/>
      <c r="AE176" s="212"/>
      <c r="AF176" s="212"/>
      <c r="AG176" s="212" t="s">
        <v>204</v>
      </c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48" t="str">
        <f>C176</f>
        <v>sypaninou z vhodných hornin tř. 1 - 4 nebo materiálem připraveným podél výkopu ve vzdálenosti do 3 m od jeho kraje, pro jakoukoliv hloubku výkopu a jakoukoliv míru zhutnění,</v>
      </c>
      <c r="BB176" s="212"/>
      <c r="BC176" s="212"/>
      <c r="BD176" s="212"/>
      <c r="BE176" s="212"/>
      <c r="BF176" s="212"/>
      <c r="BG176" s="212"/>
      <c r="BH176" s="212"/>
    </row>
    <row r="177" spans="1:60" outlineLevel="2" x14ac:dyDescent="0.2">
      <c r="A177" s="219"/>
      <c r="B177" s="220"/>
      <c r="C177" s="264" t="s">
        <v>386</v>
      </c>
      <c r="D177" s="257"/>
      <c r="E177" s="258">
        <v>2.7732600000000001</v>
      </c>
      <c r="F177" s="223"/>
      <c r="G177" s="223"/>
      <c r="H177" s="223"/>
      <c r="I177" s="223"/>
      <c r="J177" s="223"/>
      <c r="K177" s="223"/>
      <c r="L177" s="223"/>
      <c r="M177" s="223"/>
      <c r="N177" s="222"/>
      <c r="O177" s="222"/>
      <c r="P177" s="222"/>
      <c r="Q177" s="222"/>
      <c r="R177" s="223"/>
      <c r="S177" s="223"/>
      <c r="T177" s="223"/>
      <c r="U177" s="223"/>
      <c r="V177" s="223"/>
      <c r="W177" s="223"/>
      <c r="X177" s="223"/>
      <c r="Y177" s="223"/>
      <c r="Z177" s="212"/>
      <c r="AA177" s="212"/>
      <c r="AB177" s="212"/>
      <c r="AC177" s="212"/>
      <c r="AD177" s="212"/>
      <c r="AE177" s="212"/>
      <c r="AF177" s="212"/>
      <c r="AG177" s="212" t="s">
        <v>206</v>
      </c>
      <c r="AH177" s="212">
        <v>0</v>
      </c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3" x14ac:dyDescent="0.2">
      <c r="A178" s="219"/>
      <c r="B178" s="220"/>
      <c r="C178" s="264" t="s">
        <v>387</v>
      </c>
      <c r="D178" s="257"/>
      <c r="E178" s="258">
        <v>1.6238999999999999</v>
      </c>
      <c r="F178" s="223"/>
      <c r="G178" s="223"/>
      <c r="H178" s="223"/>
      <c r="I178" s="223"/>
      <c r="J178" s="223"/>
      <c r="K178" s="223"/>
      <c r="L178" s="223"/>
      <c r="M178" s="223"/>
      <c r="N178" s="222"/>
      <c r="O178" s="222"/>
      <c r="P178" s="222"/>
      <c r="Q178" s="222"/>
      <c r="R178" s="223"/>
      <c r="S178" s="223"/>
      <c r="T178" s="223"/>
      <c r="U178" s="223"/>
      <c r="V178" s="223"/>
      <c r="W178" s="223"/>
      <c r="X178" s="223"/>
      <c r="Y178" s="223"/>
      <c r="Z178" s="212"/>
      <c r="AA178" s="212"/>
      <c r="AB178" s="212"/>
      <c r="AC178" s="212"/>
      <c r="AD178" s="212"/>
      <c r="AE178" s="212"/>
      <c r="AF178" s="212"/>
      <c r="AG178" s="212" t="s">
        <v>206</v>
      </c>
      <c r="AH178" s="212">
        <v>0</v>
      </c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3" x14ac:dyDescent="0.2">
      <c r="A179" s="219"/>
      <c r="B179" s="220"/>
      <c r="C179" s="264" t="s">
        <v>388</v>
      </c>
      <c r="D179" s="257"/>
      <c r="E179" s="258">
        <v>132.33132000000001</v>
      </c>
      <c r="F179" s="223"/>
      <c r="G179" s="223"/>
      <c r="H179" s="223"/>
      <c r="I179" s="223"/>
      <c r="J179" s="223"/>
      <c r="K179" s="223"/>
      <c r="L179" s="223"/>
      <c r="M179" s="223"/>
      <c r="N179" s="222"/>
      <c r="O179" s="222"/>
      <c r="P179" s="222"/>
      <c r="Q179" s="222"/>
      <c r="R179" s="223"/>
      <c r="S179" s="223"/>
      <c r="T179" s="223"/>
      <c r="U179" s="223"/>
      <c r="V179" s="223"/>
      <c r="W179" s="223"/>
      <c r="X179" s="223"/>
      <c r="Y179" s="223"/>
      <c r="Z179" s="212"/>
      <c r="AA179" s="212"/>
      <c r="AB179" s="212"/>
      <c r="AC179" s="212"/>
      <c r="AD179" s="212"/>
      <c r="AE179" s="212"/>
      <c r="AF179" s="212"/>
      <c r="AG179" s="212" t="s">
        <v>206</v>
      </c>
      <c r="AH179" s="212">
        <v>0</v>
      </c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1" x14ac:dyDescent="0.2">
      <c r="A180" s="233">
        <v>38</v>
      </c>
      <c r="B180" s="234" t="s">
        <v>389</v>
      </c>
      <c r="C180" s="251" t="s">
        <v>390</v>
      </c>
      <c r="D180" s="235" t="s">
        <v>199</v>
      </c>
      <c r="E180" s="236">
        <v>88.4</v>
      </c>
      <c r="F180" s="237"/>
      <c r="G180" s="238">
        <f>ROUND(E180*F180,2)</f>
        <v>0</v>
      </c>
      <c r="H180" s="237"/>
      <c r="I180" s="238">
        <f>ROUND(E180*H180,2)</f>
        <v>0</v>
      </c>
      <c r="J180" s="237"/>
      <c r="K180" s="238">
        <f>ROUND(E180*J180,2)</f>
        <v>0</v>
      </c>
      <c r="L180" s="238">
        <v>21</v>
      </c>
      <c r="M180" s="238">
        <f>G180*(1+L180/100)</f>
        <v>0</v>
      </c>
      <c r="N180" s="236">
        <v>0</v>
      </c>
      <c r="O180" s="236">
        <f>ROUND(E180*N180,2)</f>
        <v>0</v>
      </c>
      <c r="P180" s="236">
        <v>0</v>
      </c>
      <c r="Q180" s="236">
        <f>ROUND(E180*P180,2)</f>
        <v>0</v>
      </c>
      <c r="R180" s="238"/>
      <c r="S180" s="238" t="s">
        <v>144</v>
      </c>
      <c r="T180" s="239" t="s">
        <v>144</v>
      </c>
      <c r="U180" s="223">
        <v>0.06</v>
      </c>
      <c r="V180" s="223">
        <f>ROUND(E180*U180,2)</f>
        <v>5.3</v>
      </c>
      <c r="W180" s="223"/>
      <c r="X180" s="223" t="s">
        <v>201</v>
      </c>
      <c r="Y180" s="223" t="s">
        <v>140</v>
      </c>
      <c r="Z180" s="212"/>
      <c r="AA180" s="212"/>
      <c r="AB180" s="212"/>
      <c r="AC180" s="212"/>
      <c r="AD180" s="212"/>
      <c r="AE180" s="212"/>
      <c r="AF180" s="212"/>
      <c r="AG180" s="212" t="s">
        <v>252</v>
      </c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2" x14ac:dyDescent="0.2">
      <c r="A181" s="219"/>
      <c r="B181" s="220"/>
      <c r="C181" s="264" t="s">
        <v>391</v>
      </c>
      <c r="D181" s="257"/>
      <c r="E181" s="258">
        <v>88.4</v>
      </c>
      <c r="F181" s="223"/>
      <c r="G181" s="223"/>
      <c r="H181" s="223"/>
      <c r="I181" s="223"/>
      <c r="J181" s="223"/>
      <c r="K181" s="223"/>
      <c r="L181" s="223"/>
      <c r="M181" s="223"/>
      <c r="N181" s="222"/>
      <c r="O181" s="222"/>
      <c r="P181" s="222"/>
      <c r="Q181" s="222"/>
      <c r="R181" s="223"/>
      <c r="S181" s="223"/>
      <c r="T181" s="223"/>
      <c r="U181" s="223"/>
      <c r="V181" s="223"/>
      <c r="W181" s="223"/>
      <c r="X181" s="223"/>
      <c r="Y181" s="223"/>
      <c r="Z181" s="212"/>
      <c r="AA181" s="212"/>
      <c r="AB181" s="212"/>
      <c r="AC181" s="212"/>
      <c r="AD181" s="212"/>
      <c r="AE181" s="212"/>
      <c r="AF181" s="212"/>
      <c r="AG181" s="212" t="s">
        <v>206</v>
      </c>
      <c r="AH181" s="212">
        <v>0</v>
      </c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1" x14ac:dyDescent="0.2">
      <c r="A182" s="233">
        <v>39</v>
      </c>
      <c r="B182" s="234" t="s">
        <v>392</v>
      </c>
      <c r="C182" s="251" t="s">
        <v>393</v>
      </c>
      <c r="D182" s="235" t="s">
        <v>199</v>
      </c>
      <c r="E182" s="236">
        <v>88.4</v>
      </c>
      <c r="F182" s="237"/>
      <c r="G182" s="238">
        <f>ROUND(E182*F182,2)</f>
        <v>0</v>
      </c>
      <c r="H182" s="237"/>
      <c r="I182" s="238">
        <f>ROUND(E182*H182,2)</f>
        <v>0</v>
      </c>
      <c r="J182" s="237"/>
      <c r="K182" s="238">
        <f>ROUND(E182*J182,2)</f>
        <v>0</v>
      </c>
      <c r="L182" s="238">
        <v>21</v>
      </c>
      <c r="M182" s="238">
        <f>G182*(1+L182/100)</f>
        <v>0</v>
      </c>
      <c r="N182" s="236">
        <v>0</v>
      </c>
      <c r="O182" s="236">
        <f>ROUND(E182*N182,2)</f>
        <v>0</v>
      </c>
      <c r="P182" s="236">
        <v>0</v>
      </c>
      <c r="Q182" s="236">
        <f>ROUND(E182*P182,2)</f>
        <v>0</v>
      </c>
      <c r="R182" s="238" t="s">
        <v>240</v>
      </c>
      <c r="S182" s="238" t="s">
        <v>144</v>
      </c>
      <c r="T182" s="239" t="s">
        <v>144</v>
      </c>
      <c r="U182" s="223">
        <v>1.2999999999999999E-2</v>
      </c>
      <c r="V182" s="223">
        <f>ROUND(E182*U182,2)</f>
        <v>1.1499999999999999</v>
      </c>
      <c r="W182" s="223"/>
      <c r="X182" s="223" t="s">
        <v>201</v>
      </c>
      <c r="Y182" s="223" t="s">
        <v>140</v>
      </c>
      <c r="Z182" s="212"/>
      <c r="AA182" s="212"/>
      <c r="AB182" s="212"/>
      <c r="AC182" s="212"/>
      <c r="AD182" s="212"/>
      <c r="AE182" s="212"/>
      <c r="AF182" s="212"/>
      <c r="AG182" s="212" t="s">
        <v>252</v>
      </c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2" x14ac:dyDescent="0.2">
      <c r="A183" s="219"/>
      <c r="B183" s="220"/>
      <c r="C183" s="263" t="s">
        <v>394</v>
      </c>
      <c r="D183" s="259"/>
      <c r="E183" s="259"/>
      <c r="F183" s="259"/>
      <c r="G183" s="259"/>
      <c r="H183" s="223"/>
      <c r="I183" s="223"/>
      <c r="J183" s="223"/>
      <c r="K183" s="223"/>
      <c r="L183" s="223"/>
      <c r="M183" s="223"/>
      <c r="N183" s="222"/>
      <c r="O183" s="222"/>
      <c r="P183" s="222"/>
      <c r="Q183" s="222"/>
      <c r="R183" s="223"/>
      <c r="S183" s="223"/>
      <c r="T183" s="223"/>
      <c r="U183" s="223"/>
      <c r="V183" s="223"/>
      <c r="W183" s="223"/>
      <c r="X183" s="223"/>
      <c r="Y183" s="223"/>
      <c r="Z183" s="212"/>
      <c r="AA183" s="212"/>
      <c r="AB183" s="212"/>
      <c r="AC183" s="212"/>
      <c r="AD183" s="212"/>
      <c r="AE183" s="212"/>
      <c r="AF183" s="212"/>
      <c r="AG183" s="212" t="s">
        <v>204</v>
      </c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ht="22.5" outlineLevel="1" x14ac:dyDescent="0.2">
      <c r="A184" s="233">
        <v>40</v>
      </c>
      <c r="B184" s="234" t="s">
        <v>395</v>
      </c>
      <c r="C184" s="251" t="s">
        <v>396</v>
      </c>
      <c r="D184" s="235" t="s">
        <v>199</v>
      </c>
      <c r="E184" s="236">
        <v>88.4</v>
      </c>
      <c r="F184" s="237"/>
      <c r="G184" s="238">
        <f>ROUND(E184*F184,2)</f>
        <v>0</v>
      </c>
      <c r="H184" s="237"/>
      <c r="I184" s="238">
        <f>ROUND(E184*H184,2)</f>
        <v>0</v>
      </c>
      <c r="J184" s="237"/>
      <c r="K184" s="238">
        <f>ROUND(E184*J184,2)</f>
        <v>0</v>
      </c>
      <c r="L184" s="238">
        <v>21</v>
      </c>
      <c r="M184" s="238">
        <f>G184*(1+L184/100)</f>
        <v>0</v>
      </c>
      <c r="N184" s="236">
        <v>0</v>
      </c>
      <c r="O184" s="236">
        <f>ROUND(E184*N184,2)</f>
        <v>0</v>
      </c>
      <c r="P184" s="236">
        <v>0</v>
      </c>
      <c r="Q184" s="236">
        <f>ROUND(E184*P184,2)</f>
        <v>0</v>
      </c>
      <c r="R184" s="238" t="s">
        <v>240</v>
      </c>
      <c r="S184" s="238" t="s">
        <v>144</v>
      </c>
      <c r="T184" s="239" t="s">
        <v>144</v>
      </c>
      <c r="U184" s="223">
        <v>0.13</v>
      </c>
      <c r="V184" s="223">
        <f>ROUND(E184*U184,2)</f>
        <v>11.49</v>
      </c>
      <c r="W184" s="223"/>
      <c r="X184" s="223" t="s">
        <v>201</v>
      </c>
      <c r="Y184" s="223" t="s">
        <v>140</v>
      </c>
      <c r="Z184" s="212"/>
      <c r="AA184" s="212"/>
      <c r="AB184" s="212"/>
      <c r="AC184" s="212"/>
      <c r="AD184" s="212"/>
      <c r="AE184" s="212"/>
      <c r="AF184" s="212"/>
      <c r="AG184" s="212" t="s">
        <v>252</v>
      </c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ht="22.5" outlineLevel="2" x14ac:dyDescent="0.2">
      <c r="A185" s="219"/>
      <c r="B185" s="220"/>
      <c r="C185" s="263" t="s">
        <v>397</v>
      </c>
      <c r="D185" s="259"/>
      <c r="E185" s="259"/>
      <c r="F185" s="259"/>
      <c r="G185" s="259"/>
      <c r="H185" s="223"/>
      <c r="I185" s="223"/>
      <c r="J185" s="223"/>
      <c r="K185" s="223"/>
      <c r="L185" s="223"/>
      <c r="M185" s="223"/>
      <c r="N185" s="222"/>
      <c r="O185" s="222"/>
      <c r="P185" s="222"/>
      <c r="Q185" s="222"/>
      <c r="R185" s="223"/>
      <c r="S185" s="223"/>
      <c r="T185" s="223"/>
      <c r="U185" s="223"/>
      <c r="V185" s="223"/>
      <c r="W185" s="223"/>
      <c r="X185" s="223"/>
      <c r="Y185" s="223"/>
      <c r="Z185" s="212"/>
      <c r="AA185" s="212"/>
      <c r="AB185" s="212"/>
      <c r="AC185" s="212"/>
      <c r="AD185" s="212"/>
      <c r="AE185" s="212"/>
      <c r="AF185" s="212"/>
      <c r="AG185" s="212" t="s">
        <v>204</v>
      </c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48" t="str">
        <f>C185</f>
        <v>s případným nutným přemístěním hromad nebo dočasných skládek na místo potřeby ze vzdálenosti do 30 m, v rovině nebo ve svahu do 1 : 5,</v>
      </c>
      <c r="BB185" s="212"/>
      <c r="BC185" s="212"/>
      <c r="BD185" s="212"/>
      <c r="BE185" s="212"/>
      <c r="BF185" s="212"/>
      <c r="BG185" s="212"/>
      <c r="BH185" s="212"/>
    </row>
    <row r="186" spans="1:60" outlineLevel="1" x14ac:dyDescent="0.2">
      <c r="A186" s="233">
        <v>41</v>
      </c>
      <c r="B186" s="234" t="s">
        <v>398</v>
      </c>
      <c r="C186" s="251" t="s">
        <v>399</v>
      </c>
      <c r="D186" s="235" t="s">
        <v>199</v>
      </c>
      <c r="E186" s="236">
        <v>14</v>
      </c>
      <c r="F186" s="237"/>
      <c r="G186" s="238">
        <f>ROUND(E186*F186,2)</f>
        <v>0</v>
      </c>
      <c r="H186" s="237"/>
      <c r="I186" s="238">
        <f>ROUND(E186*H186,2)</f>
        <v>0</v>
      </c>
      <c r="J186" s="237"/>
      <c r="K186" s="238">
        <f>ROUND(E186*J186,2)</f>
        <v>0</v>
      </c>
      <c r="L186" s="238">
        <v>21</v>
      </c>
      <c r="M186" s="238">
        <f>G186*(1+L186/100)</f>
        <v>0</v>
      </c>
      <c r="N186" s="236">
        <v>9.4000000000000004E-3</v>
      </c>
      <c r="O186" s="236">
        <f>ROUND(E186*N186,2)</f>
        <v>0.13</v>
      </c>
      <c r="P186" s="236">
        <v>0</v>
      </c>
      <c r="Q186" s="236">
        <f>ROUND(E186*P186,2)</f>
        <v>0</v>
      </c>
      <c r="R186" s="238" t="s">
        <v>400</v>
      </c>
      <c r="S186" s="238" t="s">
        <v>144</v>
      </c>
      <c r="T186" s="239" t="s">
        <v>144</v>
      </c>
      <c r="U186" s="223">
        <v>0.86</v>
      </c>
      <c r="V186" s="223">
        <f>ROUND(E186*U186,2)</f>
        <v>12.04</v>
      </c>
      <c r="W186" s="223"/>
      <c r="X186" s="223" t="s">
        <v>201</v>
      </c>
      <c r="Y186" s="223" t="s">
        <v>140</v>
      </c>
      <c r="Z186" s="212"/>
      <c r="AA186" s="212"/>
      <c r="AB186" s="212"/>
      <c r="AC186" s="212"/>
      <c r="AD186" s="212"/>
      <c r="AE186" s="212"/>
      <c r="AF186" s="212"/>
      <c r="AG186" s="212" t="s">
        <v>202</v>
      </c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2" x14ac:dyDescent="0.2">
      <c r="A187" s="219"/>
      <c r="B187" s="220"/>
      <c r="C187" s="263" t="s">
        <v>401</v>
      </c>
      <c r="D187" s="259"/>
      <c r="E187" s="259"/>
      <c r="F187" s="259"/>
      <c r="G187" s="259"/>
      <c r="H187" s="223"/>
      <c r="I187" s="223"/>
      <c r="J187" s="223"/>
      <c r="K187" s="223"/>
      <c r="L187" s="223"/>
      <c r="M187" s="223"/>
      <c r="N187" s="222"/>
      <c r="O187" s="222"/>
      <c r="P187" s="222"/>
      <c r="Q187" s="222"/>
      <c r="R187" s="223"/>
      <c r="S187" s="223"/>
      <c r="T187" s="223"/>
      <c r="U187" s="223"/>
      <c r="V187" s="223"/>
      <c r="W187" s="223"/>
      <c r="X187" s="223"/>
      <c r="Y187" s="223"/>
      <c r="Z187" s="212"/>
      <c r="AA187" s="212"/>
      <c r="AB187" s="212"/>
      <c r="AC187" s="212"/>
      <c r="AD187" s="212"/>
      <c r="AE187" s="212"/>
      <c r="AF187" s="212"/>
      <c r="AG187" s="212" t="s">
        <v>204</v>
      </c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2" x14ac:dyDescent="0.2">
      <c r="A188" s="219"/>
      <c r="B188" s="220"/>
      <c r="C188" s="265" t="s">
        <v>402</v>
      </c>
      <c r="D188" s="260"/>
      <c r="E188" s="260"/>
      <c r="F188" s="260"/>
      <c r="G188" s="260"/>
      <c r="H188" s="223"/>
      <c r="I188" s="223"/>
      <c r="J188" s="223"/>
      <c r="K188" s="223"/>
      <c r="L188" s="223"/>
      <c r="M188" s="223"/>
      <c r="N188" s="222"/>
      <c r="O188" s="222"/>
      <c r="P188" s="222"/>
      <c r="Q188" s="222"/>
      <c r="R188" s="223"/>
      <c r="S188" s="223"/>
      <c r="T188" s="223"/>
      <c r="U188" s="223"/>
      <c r="V188" s="223"/>
      <c r="W188" s="223"/>
      <c r="X188" s="223"/>
      <c r="Y188" s="223"/>
      <c r="Z188" s="212"/>
      <c r="AA188" s="212"/>
      <c r="AB188" s="212"/>
      <c r="AC188" s="212"/>
      <c r="AD188" s="212"/>
      <c r="AE188" s="212"/>
      <c r="AF188" s="212"/>
      <c r="AG188" s="212" t="s">
        <v>147</v>
      </c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2" x14ac:dyDescent="0.2">
      <c r="A189" s="219"/>
      <c r="B189" s="220"/>
      <c r="C189" s="264" t="s">
        <v>403</v>
      </c>
      <c r="D189" s="257"/>
      <c r="E189" s="258">
        <v>14</v>
      </c>
      <c r="F189" s="223"/>
      <c r="G189" s="223"/>
      <c r="H189" s="223"/>
      <c r="I189" s="223"/>
      <c r="J189" s="223"/>
      <c r="K189" s="223"/>
      <c r="L189" s="223"/>
      <c r="M189" s="223"/>
      <c r="N189" s="222"/>
      <c r="O189" s="222"/>
      <c r="P189" s="222"/>
      <c r="Q189" s="222"/>
      <c r="R189" s="223"/>
      <c r="S189" s="223"/>
      <c r="T189" s="223"/>
      <c r="U189" s="223"/>
      <c r="V189" s="223"/>
      <c r="W189" s="223"/>
      <c r="X189" s="223"/>
      <c r="Y189" s="223"/>
      <c r="Z189" s="212"/>
      <c r="AA189" s="212"/>
      <c r="AB189" s="212"/>
      <c r="AC189" s="212"/>
      <c r="AD189" s="212"/>
      <c r="AE189" s="212"/>
      <c r="AF189" s="212"/>
      <c r="AG189" s="212" t="s">
        <v>206</v>
      </c>
      <c r="AH189" s="212">
        <v>0</v>
      </c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1" x14ac:dyDescent="0.2">
      <c r="A190" s="233">
        <v>42</v>
      </c>
      <c r="B190" s="234" t="s">
        <v>404</v>
      </c>
      <c r="C190" s="251" t="s">
        <v>405</v>
      </c>
      <c r="D190" s="235" t="s">
        <v>199</v>
      </c>
      <c r="E190" s="236">
        <v>14</v>
      </c>
      <c r="F190" s="237"/>
      <c r="G190" s="238">
        <f>ROUND(E190*F190,2)</f>
        <v>0</v>
      </c>
      <c r="H190" s="237"/>
      <c r="I190" s="238">
        <f>ROUND(E190*H190,2)</f>
        <v>0</v>
      </c>
      <c r="J190" s="237"/>
      <c r="K190" s="238">
        <f>ROUND(E190*J190,2)</f>
        <v>0</v>
      </c>
      <c r="L190" s="238">
        <v>21</v>
      </c>
      <c r="M190" s="238">
        <f>G190*(1+L190/100)</f>
        <v>0</v>
      </c>
      <c r="N190" s="236">
        <v>0</v>
      </c>
      <c r="O190" s="236">
        <f>ROUND(E190*N190,2)</f>
        <v>0</v>
      </c>
      <c r="P190" s="236">
        <v>0</v>
      </c>
      <c r="Q190" s="236">
        <f>ROUND(E190*P190,2)</f>
        <v>0</v>
      </c>
      <c r="R190" s="238" t="s">
        <v>400</v>
      </c>
      <c r="S190" s="238" t="s">
        <v>144</v>
      </c>
      <c r="T190" s="239" t="s">
        <v>144</v>
      </c>
      <c r="U190" s="223">
        <v>0.371</v>
      </c>
      <c r="V190" s="223">
        <f>ROUND(E190*U190,2)</f>
        <v>5.19</v>
      </c>
      <c r="W190" s="223"/>
      <c r="X190" s="223" t="s">
        <v>201</v>
      </c>
      <c r="Y190" s="223" t="s">
        <v>140</v>
      </c>
      <c r="Z190" s="212"/>
      <c r="AA190" s="212"/>
      <c r="AB190" s="212"/>
      <c r="AC190" s="212"/>
      <c r="AD190" s="212"/>
      <c r="AE190" s="212"/>
      <c r="AF190" s="212"/>
      <c r="AG190" s="212" t="s">
        <v>202</v>
      </c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outlineLevel="2" x14ac:dyDescent="0.2">
      <c r="A191" s="219"/>
      <c r="B191" s="220"/>
      <c r="C191" s="263" t="s">
        <v>401</v>
      </c>
      <c r="D191" s="259"/>
      <c r="E191" s="259"/>
      <c r="F191" s="259"/>
      <c r="G191" s="259"/>
      <c r="H191" s="223"/>
      <c r="I191" s="223"/>
      <c r="J191" s="223"/>
      <c r="K191" s="223"/>
      <c r="L191" s="223"/>
      <c r="M191" s="223"/>
      <c r="N191" s="222"/>
      <c r="O191" s="222"/>
      <c r="P191" s="222"/>
      <c r="Q191" s="222"/>
      <c r="R191" s="223"/>
      <c r="S191" s="223"/>
      <c r="T191" s="223"/>
      <c r="U191" s="223"/>
      <c r="V191" s="223"/>
      <c r="W191" s="223"/>
      <c r="X191" s="223"/>
      <c r="Y191" s="223"/>
      <c r="Z191" s="212"/>
      <c r="AA191" s="212"/>
      <c r="AB191" s="212"/>
      <c r="AC191" s="212"/>
      <c r="AD191" s="212"/>
      <c r="AE191" s="212"/>
      <c r="AF191" s="212"/>
      <c r="AG191" s="212" t="s">
        <v>204</v>
      </c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outlineLevel="2" x14ac:dyDescent="0.2">
      <c r="A192" s="219"/>
      <c r="B192" s="220"/>
      <c r="C192" s="265" t="s">
        <v>402</v>
      </c>
      <c r="D192" s="260"/>
      <c r="E192" s="260"/>
      <c r="F192" s="260"/>
      <c r="G192" s="260"/>
      <c r="H192" s="223"/>
      <c r="I192" s="223"/>
      <c r="J192" s="223"/>
      <c r="K192" s="223"/>
      <c r="L192" s="223"/>
      <c r="M192" s="223"/>
      <c r="N192" s="222"/>
      <c r="O192" s="222"/>
      <c r="P192" s="222"/>
      <c r="Q192" s="222"/>
      <c r="R192" s="223"/>
      <c r="S192" s="223"/>
      <c r="T192" s="223"/>
      <c r="U192" s="223"/>
      <c r="V192" s="223"/>
      <c r="W192" s="223"/>
      <c r="X192" s="223"/>
      <c r="Y192" s="223"/>
      <c r="Z192" s="212"/>
      <c r="AA192" s="212"/>
      <c r="AB192" s="212"/>
      <c r="AC192" s="212"/>
      <c r="AD192" s="212"/>
      <c r="AE192" s="212"/>
      <c r="AF192" s="212"/>
      <c r="AG192" s="212" t="s">
        <v>147</v>
      </c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1" x14ac:dyDescent="0.2">
      <c r="A193" s="240">
        <v>43</v>
      </c>
      <c r="B193" s="241" t="s">
        <v>406</v>
      </c>
      <c r="C193" s="250" t="s">
        <v>407</v>
      </c>
      <c r="D193" s="242" t="s">
        <v>251</v>
      </c>
      <c r="E193" s="243">
        <v>10.913869999999999</v>
      </c>
      <c r="F193" s="244"/>
      <c r="G193" s="245">
        <f>ROUND(E193*F193,2)</f>
        <v>0</v>
      </c>
      <c r="H193" s="244"/>
      <c r="I193" s="245">
        <f>ROUND(E193*H193,2)</f>
        <v>0</v>
      </c>
      <c r="J193" s="244"/>
      <c r="K193" s="245">
        <f>ROUND(E193*J193,2)</f>
        <v>0</v>
      </c>
      <c r="L193" s="245">
        <v>21</v>
      </c>
      <c r="M193" s="245">
        <f>G193*(1+L193/100)</f>
        <v>0</v>
      </c>
      <c r="N193" s="243">
        <v>0</v>
      </c>
      <c r="O193" s="243">
        <f>ROUND(E193*N193,2)</f>
        <v>0</v>
      </c>
      <c r="P193" s="243">
        <v>0</v>
      </c>
      <c r="Q193" s="243">
        <f>ROUND(E193*P193,2)</f>
        <v>0</v>
      </c>
      <c r="R193" s="245" t="s">
        <v>240</v>
      </c>
      <c r="S193" s="245" t="s">
        <v>144</v>
      </c>
      <c r="T193" s="246" t="s">
        <v>144</v>
      </c>
      <c r="U193" s="223">
        <v>0</v>
      </c>
      <c r="V193" s="223">
        <f>ROUND(E193*U193,2)</f>
        <v>0</v>
      </c>
      <c r="W193" s="223"/>
      <c r="X193" s="223" t="s">
        <v>201</v>
      </c>
      <c r="Y193" s="223" t="s">
        <v>140</v>
      </c>
      <c r="Z193" s="212"/>
      <c r="AA193" s="212"/>
      <c r="AB193" s="212"/>
      <c r="AC193" s="212"/>
      <c r="AD193" s="212"/>
      <c r="AE193" s="212"/>
      <c r="AF193" s="212"/>
      <c r="AG193" s="212" t="s">
        <v>252</v>
      </c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1" x14ac:dyDescent="0.2">
      <c r="A194" s="240">
        <v>44</v>
      </c>
      <c r="B194" s="241" t="s">
        <v>408</v>
      </c>
      <c r="C194" s="250" t="s">
        <v>409</v>
      </c>
      <c r="D194" s="242" t="s">
        <v>251</v>
      </c>
      <c r="E194" s="243">
        <v>128.92170999999999</v>
      </c>
      <c r="F194" s="244"/>
      <c r="G194" s="245">
        <f>ROUND(E194*F194,2)</f>
        <v>0</v>
      </c>
      <c r="H194" s="244"/>
      <c r="I194" s="245">
        <f>ROUND(E194*H194,2)</f>
        <v>0</v>
      </c>
      <c r="J194" s="244"/>
      <c r="K194" s="245">
        <f>ROUND(E194*J194,2)</f>
        <v>0</v>
      </c>
      <c r="L194" s="245">
        <v>21</v>
      </c>
      <c r="M194" s="245">
        <f>G194*(1+L194/100)</f>
        <v>0</v>
      </c>
      <c r="N194" s="243">
        <v>0</v>
      </c>
      <c r="O194" s="243">
        <f>ROUND(E194*N194,2)</f>
        <v>0</v>
      </c>
      <c r="P194" s="243">
        <v>0</v>
      </c>
      <c r="Q194" s="243">
        <f>ROUND(E194*P194,2)</f>
        <v>0</v>
      </c>
      <c r="R194" s="245" t="s">
        <v>240</v>
      </c>
      <c r="S194" s="245" t="s">
        <v>144</v>
      </c>
      <c r="T194" s="246" t="s">
        <v>144</v>
      </c>
      <c r="U194" s="223">
        <v>0</v>
      </c>
      <c r="V194" s="223">
        <f>ROUND(E194*U194,2)</f>
        <v>0</v>
      </c>
      <c r="W194" s="223"/>
      <c r="X194" s="223" t="s">
        <v>201</v>
      </c>
      <c r="Y194" s="223" t="s">
        <v>140</v>
      </c>
      <c r="Z194" s="212"/>
      <c r="AA194" s="212"/>
      <c r="AB194" s="212"/>
      <c r="AC194" s="212"/>
      <c r="AD194" s="212"/>
      <c r="AE194" s="212"/>
      <c r="AF194" s="212"/>
      <c r="AG194" s="212" t="s">
        <v>252</v>
      </c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1" x14ac:dyDescent="0.2">
      <c r="A195" s="233">
        <v>45</v>
      </c>
      <c r="B195" s="234" t="s">
        <v>410</v>
      </c>
      <c r="C195" s="251" t="s">
        <v>411</v>
      </c>
      <c r="D195" s="235" t="s">
        <v>412</v>
      </c>
      <c r="E195" s="236">
        <v>2.3205</v>
      </c>
      <c r="F195" s="237"/>
      <c r="G195" s="238">
        <f>ROUND(E195*F195,2)</f>
        <v>0</v>
      </c>
      <c r="H195" s="237"/>
      <c r="I195" s="238">
        <f>ROUND(E195*H195,2)</f>
        <v>0</v>
      </c>
      <c r="J195" s="237"/>
      <c r="K195" s="238">
        <f>ROUND(E195*J195,2)</f>
        <v>0</v>
      </c>
      <c r="L195" s="238">
        <v>21</v>
      </c>
      <c r="M195" s="238">
        <f>G195*(1+L195/100)</f>
        <v>0</v>
      </c>
      <c r="N195" s="236">
        <v>1E-3</v>
      </c>
      <c r="O195" s="236">
        <f>ROUND(E195*N195,2)</f>
        <v>0</v>
      </c>
      <c r="P195" s="236">
        <v>0</v>
      </c>
      <c r="Q195" s="236">
        <f>ROUND(E195*P195,2)</f>
        <v>0</v>
      </c>
      <c r="R195" s="238" t="s">
        <v>413</v>
      </c>
      <c r="S195" s="238" t="s">
        <v>144</v>
      </c>
      <c r="T195" s="239" t="s">
        <v>144</v>
      </c>
      <c r="U195" s="223">
        <v>0</v>
      </c>
      <c r="V195" s="223">
        <f>ROUND(E195*U195,2)</f>
        <v>0</v>
      </c>
      <c r="W195" s="223"/>
      <c r="X195" s="223" t="s">
        <v>414</v>
      </c>
      <c r="Y195" s="223" t="s">
        <v>140</v>
      </c>
      <c r="Z195" s="212"/>
      <c r="AA195" s="212"/>
      <c r="AB195" s="212"/>
      <c r="AC195" s="212"/>
      <c r="AD195" s="212"/>
      <c r="AE195" s="212"/>
      <c r="AF195" s="212"/>
      <c r="AG195" s="212" t="s">
        <v>415</v>
      </c>
      <c r="AH195" s="212"/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outlineLevel="2" x14ac:dyDescent="0.2">
      <c r="A196" s="219"/>
      <c r="B196" s="220"/>
      <c r="C196" s="264" t="s">
        <v>416</v>
      </c>
      <c r="D196" s="257"/>
      <c r="E196" s="258">
        <v>2.3205</v>
      </c>
      <c r="F196" s="223"/>
      <c r="G196" s="223"/>
      <c r="H196" s="223"/>
      <c r="I196" s="223"/>
      <c r="J196" s="223"/>
      <c r="K196" s="223"/>
      <c r="L196" s="223"/>
      <c r="M196" s="223"/>
      <c r="N196" s="222"/>
      <c r="O196" s="222"/>
      <c r="P196" s="222"/>
      <c r="Q196" s="222"/>
      <c r="R196" s="223"/>
      <c r="S196" s="223"/>
      <c r="T196" s="223"/>
      <c r="U196" s="223"/>
      <c r="V196" s="223"/>
      <c r="W196" s="223"/>
      <c r="X196" s="223"/>
      <c r="Y196" s="223"/>
      <c r="Z196" s="212"/>
      <c r="AA196" s="212"/>
      <c r="AB196" s="212"/>
      <c r="AC196" s="212"/>
      <c r="AD196" s="212"/>
      <c r="AE196" s="212"/>
      <c r="AF196" s="212"/>
      <c r="AG196" s="212" t="s">
        <v>206</v>
      </c>
      <c r="AH196" s="212">
        <v>0</v>
      </c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outlineLevel="1" x14ac:dyDescent="0.2">
      <c r="A197" s="233">
        <v>46</v>
      </c>
      <c r="B197" s="234" t="s">
        <v>417</v>
      </c>
      <c r="C197" s="251" t="s">
        <v>418</v>
      </c>
      <c r="D197" s="235" t="s">
        <v>419</v>
      </c>
      <c r="E197" s="236">
        <v>234.7628</v>
      </c>
      <c r="F197" s="237"/>
      <c r="G197" s="238">
        <f>ROUND(E197*F197,2)</f>
        <v>0</v>
      </c>
      <c r="H197" s="237"/>
      <c r="I197" s="238">
        <f>ROUND(E197*H197,2)</f>
        <v>0</v>
      </c>
      <c r="J197" s="237"/>
      <c r="K197" s="238">
        <f>ROUND(E197*J197,2)</f>
        <v>0</v>
      </c>
      <c r="L197" s="238">
        <v>21</v>
      </c>
      <c r="M197" s="238">
        <f>G197*(1+L197/100)</f>
        <v>0</v>
      </c>
      <c r="N197" s="236">
        <v>1</v>
      </c>
      <c r="O197" s="236">
        <f>ROUND(E197*N197,2)</f>
        <v>234.76</v>
      </c>
      <c r="P197" s="236">
        <v>0</v>
      </c>
      <c r="Q197" s="236">
        <f>ROUND(E197*P197,2)</f>
        <v>0</v>
      </c>
      <c r="R197" s="238"/>
      <c r="S197" s="238" t="s">
        <v>137</v>
      </c>
      <c r="T197" s="239" t="s">
        <v>138</v>
      </c>
      <c r="U197" s="223">
        <v>0</v>
      </c>
      <c r="V197" s="223">
        <f>ROUND(E197*U197,2)</f>
        <v>0</v>
      </c>
      <c r="W197" s="223"/>
      <c r="X197" s="223" t="s">
        <v>414</v>
      </c>
      <c r="Y197" s="223" t="s">
        <v>140</v>
      </c>
      <c r="Z197" s="212"/>
      <c r="AA197" s="212"/>
      <c r="AB197" s="212"/>
      <c r="AC197" s="212"/>
      <c r="AD197" s="212"/>
      <c r="AE197" s="212"/>
      <c r="AF197" s="212"/>
      <c r="AG197" s="212" t="s">
        <v>420</v>
      </c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2" x14ac:dyDescent="0.2">
      <c r="A198" s="219"/>
      <c r="B198" s="220"/>
      <c r="C198" s="264" t="s">
        <v>421</v>
      </c>
      <c r="D198" s="257"/>
      <c r="E198" s="258">
        <v>234.7628</v>
      </c>
      <c r="F198" s="223"/>
      <c r="G198" s="223"/>
      <c r="H198" s="223"/>
      <c r="I198" s="223"/>
      <c r="J198" s="223"/>
      <c r="K198" s="223"/>
      <c r="L198" s="223"/>
      <c r="M198" s="223"/>
      <c r="N198" s="222"/>
      <c r="O198" s="222"/>
      <c r="P198" s="222"/>
      <c r="Q198" s="222"/>
      <c r="R198" s="223"/>
      <c r="S198" s="223"/>
      <c r="T198" s="223"/>
      <c r="U198" s="223"/>
      <c r="V198" s="223"/>
      <c r="W198" s="223"/>
      <c r="X198" s="223"/>
      <c r="Y198" s="223"/>
      <c r="Z198" s="212"/>
      <c r="AA198" s="212"/>
      <c r="AB198" s="212"/>
      <c r="AC198" s="212"/>
      <c r="AD198" s="212"/>
      <c r="AE198" s="212"/>
      <c r="AF198" s="212"/>
      <c r="AG198" s="212" t="s">
        <v>206</v>
      </c>
      <c r="AH198" s="212">
        <v>0</v>
      </c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x14ac:dyDescent="0.2">
      <c r="A199" s="226" t="s">
        <v>132</v>
      </c>
      <c r="B199" s="227" t="s">
        <v>80</v>
      </c>
      <c r="C199" s="249" t="s">
        <v>81</v>
      </c>
      <c r="D199" s="228"/>
      <c r="E199" s="229"/>
      <c r="F199" s="230"/>
      <c r="G199" s="230">
        <f>SUMIF(AG200:AG212,"&lt;&gt;NOR",G200:G212)</f>
        <v>0</v>
      </c>
      <c r="H199" s="230"/>
      <c r="I199" s="230">
        <f>SUM(I200:I212)</f>
        <v>0</v>
      </c>
      <c r="J199" s="230"/>
      <c r="K199" s="230">
        <f>SUM(K200:K212)</f>
        <v>0</v>
      </c>
      <c r="L199" s="230"/>
      <c r="M199" s="230">
        <f>SUM(M200:M212)</f>
        <v>0</v>
      </c>
      <c r="N199" s="229"/>
      <c r="O199" s="229">
        <f>SUM(O200:O212)</f>
        <v>53.199999999999996</v>
      </c>
      <c r="P199" s="229"/>
      <c r="Q199" s="229">
        <f>SUM(Q200:Q212)</f>
        <v>0</v>
      </c>
      <c r="R199" s="230"/>
      <c r="S199" s="230"/>
      <c r="T199" s="231"/>
      <c r="U199" s="225"/>
      <c r="V199" s="225">
        <f>SUM(V200:V212)</f>
        <v>37.89</v>
      </c>
      <c r="W199" s="225"/>
      <c r="X199" s="225"/>
      <c r="Y199" s="225"/>
      <c r="AG199" t="s">
        <v>133</v>
      </c>
    </row>
    <row r="200" spans="1:60" outlineLevel="1" x14ac:dyDescent="0.2">
      <c r="A200" s="233">
        <v>47</v>
      </c>
      <c r="B200" s="234" t="s">
        <v>422</v>
      </c>
      <c r="C200" s="251" t="s">
        <v>423</v>
      </c>
      <c r="D200" s="235" t="s">
        <v>251</v>
      </c>
      <c r="E200" s="236">
        <v>28.013999999999999</v>
      </c>
      <c r="F200" s="237"/>
      <c r="G200" s="238">
        <f>ROUND(E200*F200,2)</f>
        <v>0</v>
      </c>
      <c r="H200" s="237"/>
      <c r="I200" s="238">
        <f>ROUND(E200*H200,2)</f>
        <v>0</v>
      </c>
      <c r="J200" s="237"/>
      <c r="K200" s="238">
        <f>ROUND(E200*J200,2)</f>
        <v>0</v>
      </c>
      <c r="L200" s="238">
        <v>21</v>
      </c>
      <c r="M200" s="238">
        <f>G200*(1+L200/100)</f>
        <v>0</v>
      </c>
      <c r="N200" s="236">
        <v>1.8907700000000001</v>
      </c>
      <c r="O200" s="236">
        <f>ROUND(E200*N200,2)</f>
        <v>52.97</v>
      </c>
      <c r="P200" s="236">
        <v>0</v>
      </c>
      <c r="Q200" s="236">
        <f>ROUND(E200*P200,2)</f>
        <v>0</v>
      </c>
      <c r="R200" s="238" t="s">
        <v>424</v>
      </c>
      <c r="S200" s="238" t="s">
        <v>144</v>
      </c>
      <c r="T200" s="239" t="s">
        <v>144</v>
      </c>
      <c r="U200" s="223">
        <v>1.3169999999999999</v>
      </c>
      <c r="V200" s="223">
        <f>ROUND(E200*U200,2)</f>
        <v>36.89</v>
      </c>
      <c r="W200" s="223"/>
      <c r="X200" s="223" t="s">
        <v>201</v>
      </c>
      <c r="Y200" s="223" t="s">
        <v>140</v>
      </c>
      <c r="Z200" s="212"/>
      <c r="AA200" s="212"/>
      <c r="AB200" s="212"/>
      <c r="AC200" s="212"/>
      <c r="AD200" s="212"/>
      <c r="AE200" s="212"/>
      <c r="AF200" s="212"/>
      <c r="AG200" s="212" t="s">
        <v>252</v>
      </c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2" x14ac:dyDescent="0.2">
      <c r="A201" s="219"/>
      <c r="B201" s="220"/>
      <c r="C201" s="263" t="s">
        <v>425</v>
      </c>
      <c r="D201" s="259"/>
      <c r="E201" s="259"/>
      <c r="F201" s="259"/>
      <c r="G201" s="259"/>
      <c r="H201" s="223"/>
      <c r="I201" s="223"/>
      <c r="J201" s="223"/>
      <c r="K201" s="223"/>
      <c r="L201" s="223"/>
      <c r="M201" s="223"/>
      <c r="N201" s="222"/>
      <c r="O201" s="222"/>
      <c r="P201" s="222"/>
      <c r="Q201" s="222"/>
      <c r="R201" s="223"/>
      <c r="S201" s="223"/>
      <c r="T201" s="223"/>
      <c r="U201" s="223"/>
      <c r="V201" s="223"/>
      <c r="W201" s="223"/>
      <c r="X201" s="223"/>
      <c r="Y201" s="223"/>
      <c r="Z201" s="212"/>
      <c r="AA201" s="212"/>
      <c r="AB201" s="212"/>
      <c r="AC201" s="212"/>
      <c r="AD201" s="212"/>
      <c r="AE201" s="212"/>
      <c r="AF201" s="212"/>
      <c r="AG201" s="212" t="s">
        <v>204</v>
      </c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2" x14ac:dyDescent="0.2">
      <c r="A202" s="219"/>
      <c r="B202" s="220"/>
      <c r="C202" s="264" t="s">
        <v>426</v>
      </c>
      <c r="D202" s="257"/>
      <c r="E202" s="258">
        <v>0.77</v>
      </c>
      <c r="F202" s="223"/>
      <c r="G202" s="223"/>
      <c r="H202" s="223"/>
      <c r="I202" s="223"/>
      <c r="J202" s="223"/>
      <c r="K202" s="223"/>
      <c r="L202" s="223"/>
      <c r="M202" s="223"/>
      <c r="N202" s="222"/>
      <c r="O202" s="222"/>
      <c r="P202" s="222"/>
      <c r="Q202" s="222"/>
      <c r="R202" s="223"/>
      <c r="S202" s="223"/>
      <c r="T202" s="223"/>
      <c r="U202" s="223"/>
      <c r="V202" s="223"/>
      <c r="W202" s="223"/>
      <c r="X202" s="223"/>
      <c r="Y202" s="223"/>
      <c r="Z202" s="212"/>
      <c r="AA202" s="212"/>
      <c r="AB202" s="212"/>
      <c r="AC202" s="212"/>
      <c r="AD202" s="212"/>
      <c r="AE202" s="212"/>
      <c r="AF202" s="212"/>
      <c r="AG202" s="212" t="s">
        <v>206</v>
      </c>
      <c r="AH202" s="212">
        <v>0</v>
      </c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outlineLevel="3" x14ac:dyDescent="0.2">
      <c r="A203" s="219"/>
      <c r="B203" s="220"/>
      <c r="C203" s="264" t="s">
        <v>427</v>
      </c>
      <c r="D203" s="257"/>
      <c r="E203" s="258">
        <v>0.36</v>
      </c>
      <c r="F203" s="223"/>
      <c r="G203" s="223"/>
      <c r="H203" s="223"/>
      <c r="I203" s="223"/>
      <c r="J203" s="223"/>
      <c r="K203" s="223"/>
      <c r="L203" s="223"/>
      <c r="M203" s="223"/>
      <c r="N203" s="222"/>
      <c r="O203" s="222"/>
      <c r="P203" s="222"/>
      <c r="Q203" s="222"/>
      <c r="R203" s="223"/>
      <c r="S203" s="223"/>
      <c r="T203" s="223"/>
      <c r="U203" s="223"/>
      <c r="V203" s="223"/>
      <c r="W203" s="223"/>
      <c r="X203" s="223"/>
      <c r="Y203" s="223"/>
      <c r="Z203" s="212"/>
      <c r="AA203" s="212"/>
      <c r="AB203" s="212"/>
      <c r="AC203" s="212"/>
      <c r="AD203" s="212"/>
      <c r="AE203" s="212"/>
      <c r="AF203" s="212"/>
      <c r="AG203" s="212" t="s">
        <v>206</v>
      </c>
      <c r="AH203" s="212">
        <v>0</v>
      </c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3" x14ac:dyDescent="0.2">
      <c r="A204" s="219"/>
      <c r="B204" s="220"/>
      <c r="C204" s="264" t="s">
        <v>428</v>
      </c>
      <c r="D204" s="257"/>
      <c r="E204" s="258">
        <v>26.884</v>
      </c>
      <c r="F204" s="223"/>
      <c r="G204" s="223"/>
      <c r="H204" s="223"/>
      <c r="I204" s="223"/>
      <c r="J204" s="223"/>
      <c r="K204" s="223"/>
      <c r="L204" s="223"/>
      <c r="M204" s="223"/>
      <c r="N204" s="222"/>
      <c r="O204" s="222"/>
      <c r="P204" s="222"/>
      <c r="Q204" s="222"/>
      <c r="R204" s="223"/>
      <c r="S204" s="223"/>
      <c r="T204" s="223"/>
      <c r="U204" s="223"/>
      <c r="V204" s="223"/>
      <c r="W204" s="223"/>
      <c r="X204" s="223"/>
      <c r="Y204" s="223"/>
      <c r="Z204" s="212"/>
      <c r="AA204" s="212"/>
      <c r="AB204" s="212"/>
      <c r="AC204" s="212"/>
      <c r="AD204" s="212"/>
      <c r="AE204" s="212"/>
      <c r="AF204" s="212"/>
      <c r="AG204" s="212" t="s">
        <v>206</v>
      </c>
      <c r="AH204" s="212">
        <v>0</v>
      </c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ht="22.5" outlineLevel="1" x14ac:dyDescent="0.2">
      <c r="A205" s="233">
        <v>48</v>
      </c>
      <c r="B205" s="234" t="s">
        <v>429</v>
      </c>
      <c r="C205" s="251" t="s">
        <v>430</v>
      </c>
      <c r="D205" s="235" t="s">
        <v>251</v>
      </c>
      <c r="E205" s="236">
        <v>8.6639999999999995E-2</v>
      </c>
      <c r="F205" s="237"/>
      <c r="G205" s="238">
        <f>ROUND(E205*F205,2)</f>
        <v>0</v>
      </c>
      <c r="H205" s="237"/>
      <c r="I205" s="238">
        <f>ROUND(E205*H205,2)</f>
        <v>0</v>
      </c>
      <c r="J205" s="237"/>
      <c r="K205" s="238">
        <f>ROUND(E205*J205,2)</f>
        <v>0</v>
      </c>
      <c r="L205" s="238">
        <v>21</v>
      </c>
      <c r="M205" s="238">
        <f>G205*(1+L205/100)</f>
        <v>0</v>
      </c>
      <c r="N205" s="236">
        <v>2.5</v>
      </c>
      <c r="O205" s="236">
        <f>ROUND(E205*N205,2)</f>
        <v>0.22</v>
      </c>
      <c r="P205" s="236">
        <v>0</v>
      </c>
      <c r="Q205" s="236">
        <f>ROUND(E205*P205,2)</f>
        <v>0</v>
      </c>
      <c r="R205" s="238" t="s">
        <v>424</v>
      </c>
      <c r="S205" s="238" t="s">
        <v>144</v>
      </c>
      <c r="T205" s="239" t="s">
        <v>144</v>
      </c>
      <c r="U205" s="223">
        <v>1.1919999999999999</v>
      </c>
      <c r="V205" s="223">
        <f>ROUND(E205*U205,2)</f>
        <v>0.1</v>
      </c>
      <c r="W205" s="223"/>
      <c r="X205" s="223" t="s">
        <v>201</v>
      </c>
      <c r="Y205" s="223" t="s">
        <v>140</v>
      </c>
      <c r="Z205" s="212"/>
      <c r="AA205" s="212"/>
      <c r="AB205" s="212"/>
      <c r="AC205" s="212"/>
      <c r="AD205" s="212"/>
      <c r="AE205" s="212"/>
      <c r="AF205" s="212"/>
      <c r="AG205" s="212" t="s">
        <v>252</v>
      </c>
      <c r="AH205" s="212"/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2" x14ac:dyDescent="0.2">
      <c r="A206" s="219"/>
      <c r="B206" s="220"/>
      <c r="C206" s="263" t="s">
        <v>431</v>
      </c>
      <c r="D206" s="259"/>
      <c r="E206" s="259"/>
      <c r="F206" s="259"/>
      <c r="G206" s="259"/>
      <c r="H206" s="223"/>
      <c r="I206" s="223"/>
      <c r="J206" s="223"/>
      <c r="K206" s="223"/>
      <c r="L206" s="223"/>
      <c r="M206" s="223"/>
      <c r="N206" s="222"/>
      <c r="O206" s="222"/>
      <c r="P206" s="222"/>
      <c r="Q206" s="222"/>
      <c r="R206" s="223"/>
      <c r="S206" s="223"/>
      <c r="T206" s="223"/>
      <c r="U206" s="223"/>
      <c r="V206" s="223"/>
      <c r="W206" s="223"/>
      <c r="X206" s="223"/>
      <c r="Y206" s="223"/>
      <c r="Z206" s="212"/>
      <c r="AA206" s="212"/>
      <c r="AB206" s="212"/>
      <c r="AC206" s="212"/>
      <c r="AD206" s="212"/>
      <c r="AE206" s="212"/>
      <c r="AF206" s="212"/>
      <c r="AG206" s="212" t="s">
        <v>204</v>
      </c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2" x14ac:dyDescent="0.2">
      <c r="A207" s="219"/>
      <c r="B207" s="220"/>
      <c r="C207" s="264" t="s">
        <v>432</v>
      </c>
      <c r="D207" s="257"/>
      <c r="E207" s="258">
        <v>4.5600000000000002E-2</v>
      </c>
      <c r="F207" s="223"/>
      <c r="G207" s="223"/>
      <c r="H207" s="223"/>
      <c r="I207" s="223"/>
      <c r="J207" s="223"/>
      <c r="K207" s="223"/>
      <c r="L207" s="223"/>
      <c r="M207" s="223"/>
      <c r="N207" s="222"/>
      <c r="O207" s="222"/>
      <c r="P207" s="222"/>
      <c r="Q207" s="222"/>
      <c r="R207" s="223"/>
      <c r="S207" s="223"/>
      <c r="T207" s="223"/>
      <c r="U207" s="223"/>
      <c r="V207" s="223"/>
      <c r="W207" s="223"/>
      <c r="X207" s="223"/>
      <c r="Y207" s="223"/>
      <c r="Z207" s="212"/>
      <c r="AA207" s="212"/>
      <c r="AB207" s="212"/>
      <c r="AC207" s="212"/>
      <c r="AD207" s="212"/>
      <c r="AE207" s="212"/>
      <c r="AF207" s="212"/>
      <c r="AG207" s="212" t="s">
        <v>206</v>
      </c>
      <c r="AH207" s="212">
        <v>0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3" x14ac:dyDescent="0.2">
      <c r="A208" s="219"/>
      <c r="B208" s="220"/>
      <c r="C208" s="264" t="s">
        <v>433</v>
      </c>
      <c r="D208" s="257"/>
      <c r="E208" s="258">
        <v>4.104E-2</v>
      </c>
      <c r="F208" s="223"/>
      <c r="G208" s="223"/>
      <c r="H208" s="223"/>
      <c r="I208" s="223"/>
      <c r="J208" s="223"/>
      <c r="K208" s="223"/>
      <c r="L208" s="223"/>
      <c r="M208" s="223"/>
      <c r="N208" s="222"/>
      <c r="O208" s="222"/>
      <c r="P208" s="222"/>
      <c r="Q208" s="222"/>
      <c r="R208" s="223"/>
      <c r="S208" s="223"/>
      <c r="T208" s="223"/>
      <c r="U208" s="223"/>
      <c r="V208" s="223"/>
      <c r="W208" s="223"/>
      <c r="X208" s="223"/>
      <c r="Y208" s="223"/>
      <c r="Z208" s="212"/>
      <c r="AA208" s="212"/>
      <c r="AB208" s="212"/>
      <c r="AC208" s="212"/>
      <c r="AD208" s="212"/>
      <c r="AE208" s="212"/>
      <c r="AF208" s="212"/>
      <c r="AG208" s="212" t="s">
        <v>206</v>
      </c>
      <c r="AH208" s="212">
        <v>0</v>
      </c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1" x14ac:dyDescent="0.2">
      <c r="A209" s="233">
        <v>49</v>
      </c>
      <c r="B209" s="234" t="s">
        <v>434</v>
      </c>
      <c r="C209" s="251" t="s">
        <v>435</v>
      </c>
      <c r="D209" s="235" t="s">
        <v>199</v>
      </c>
      <c r="E209" s="236">
        <v>1.0944</v>
      </c>
      <c r="F209" s="237"/>
      <c r="G209" s="238">
        <f>ROUND(E209*F209,2)</f>
        <v>0</v>
      </c>
      <c r="H209" s="237"/>
      <c r="I209" s="238">
        <f>ROUND(E209*H209,2)</f>
        <v>0</v>
      </c>
      <c r="J209" s="237"/>
      <c r="K209" s="238">
        <f>ROUND(E209*J209,2)</f>
        <v>0</v>
      </c>
      <c r="L209" s="238">
        <v>21</v>
      </c>
      <c r="M209" s="238">
        <f>G209*(1+L209/100)</f>
        <v>0</v>
      </c>
      <c r="N209" s="236">
        <v>4.7999999999999996E-3</v>
      </c>
      <c r="O209" s="236">
        <f>ROUND(E209*N209,2)</f>
        <v>0.01</v>
      </c>
      <c r="P209" s="236">
        <v>0</v>
      </c>
      <c r="Q209" s="236">
        <f>ROUND(E209*P209,2)</f>
        <v>0</v>
      </c>
      <c r="R209" s="238" t="s">
        <v>424</v>
      </c>
      <c r="S209" s="238" t="s">
        <v>144</v>
      </c>
      <c r="T209" s="239" t="s">
        <v>144</v>
      </c>
      <c r="U209" s="223">
        <v>0.82499999999999996</v>
      </c>
      <c r="V209" s="223">
        <f>ROUND(E209*U209,2)</f>
        <v>0.9</v>
      </c>
      <c r="W209" s="223"/>
      <c r="X209" s="223" t="s">
        <v>201</v>
      </c>
      <c r="Y209" s="223" t="s">
        <v>140</v>
      </c>
      <c r="Z209" s="212"/>
      <c r="AA209" s="212"/>
      <c r="AB209" s="212"/>
      <c r="AC209" s="212"/>
      <c r="AD209" s="212"/>
      <c r="AE209" s="212"/>
      <c r="AF209" s="212"/>
      <c r="AG209" s="212" t="s">
        <v>252</v>
      </c>
      <c r="AH209" s="212"/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2" x14ac:dyDescent="0.2">
      <c r="A210" s="219"/>
      <c r="B210" s="220"/>
      <c r="C210" s="263" t="s">
        <v>425</v>
      </c>
      <c r="D210" s="259"/>
      <c r="E210" s="259"/>
      <c r="F210" s="259"/>
      <c r="G210" s="259"/>
      <c r="H210" s="223"/>
      <c r="I210" s="223"/>
      <c r="J210" s="223"/>
      <c r="K210" s="223"/>
      <c r="L210" s="223"/>
      <c r="M210" s="223"/>
      <c r="N210" s="222"/>
      <c r="O210" s="222"/>
      <c r="P210" s="222"/>
      <c r="Q210" s="222"/>
      <c r="R210" s="223"/>
      <c r="S210" s="223"/>
      <c r="T210" s="223"/>
      <c r="U210" s="223"/>
      <c r="V210" s="223"/>
      <c r="W210" s="223"/>
      <c r="X210" s="223"/>
      <c r="Y210" s="223"/>
      <c r="Z210" s="212"/>
      <c r="AA210" s="212"/>
      <c r="AB210" s="212"/>
      <c r="AC210" s="212"/>
      <c r="AD210" s="212"/>
      <c r="AE210" s="212"/>
      <c r="AF210" s="212"/>
      <c r="AG210" s="212" t="s">
        <v>204</v>
      </c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2" x14ac:dyDescent="0.2">
      <c r="A211" s="219"/>
      <c r="B211" s="220"/>
      <c r="C211" s="264" t="s">
        <v>436</v>
      </c>
      <c r="D211" s="257"/>
      <c r="E211" s="258">
        <v>0.46800000000000003</v>
      </c>
      <c r="F211" s="223"/>
      <c r="G211" s="223"/>
      <c r="H211" s="223"/>
      <c r="I211" s="223"/>
      <c r="J211" s="223"/>
      <c r="K211" s="223"/>
      <c r="L211" s="223"/>
      <c r="M211" s="223"/>
      <c r="N211" s="222"/>
      <c r="O211" s="222"/>
      <c r="P211" s="222"/>
      <c r="Q211" s="222"/>
      <c r="R211" s="223"/>
      <c r="S211" s="223"/>
      <c r="T211" s="223"/>
      <c r="U211" s="223"/>
      <c r="V211" s="223"/>
      <c r="W211" s="223"/>
      <c r="X211" s="223"/>
      <c r="Y211" s="223"/>
      <c r="Z211" s="212"/>
      <c r="AA211" s="212"/>
      <c r="AB211" s="212"/>
      <c r="AC211" s="212"/>
      <c r="AD211" s="212"/>
      <c r="AE211" s="212"/>
      <c r="AF211" s="212"/>
      <c r="AG211" s="212" t="s">
        <v>206</v>
      </c>
      <c r="AH211" s="212">
        <v>0</v>
      </c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3" x14ac:dyDescent="0.2">
      <c r="A212" s="219"/>
      <c r="B212" s="220"/>
      <c r="C212" s="264" t="s">
        <v>437</v>
      </c>
      <c r="D212" s="257"/>
      <c r="E212" s="258">
        <v>0.62639999999999996</v>
      </c>
      <c r="F212" s="223"/>
      <c r="G212" s="223"/>
      <c r="H212" s="223"/>
      <c r="I212" s="223"/>
      <c r="J212" s="223"/>
      <c r="K212" s="223"/>
      <c r="L212" s="223"/>
      <c r="M212" s="223"/>
      <c r="N212" s="222"/>
      <c r="O212" s="222"/>
      <c r="P212" s="222"/>
      <c r="Q212" s="222"/>
      <c r="R212" s="223"/>
      <c r="S212" s="223"/>
      <c r="T212" s="223"/>
      <c r="U212" s="223"/>
      <c r="V212" s="223"/>
      <c r="W212" s="223"/>
      <c r="X212" s="223"/>
      <c r="Y212" s="223"/>
      <c r="Z212" s="212"/>
      <c r="AA212" s="212"/>
      <c r="AB212" s="212"/>
      <c r="AC212" s="212"/>
      <c r="AD212" s="212"/>
      <c r="AE212" s="212"/>
      <c r="AF212" s="212"/>
      <c r="AG212" s="212" t="s">
        <v>206</v>
      </c>
      <c r="AH212" s="212">
        <v>0</v>
      </c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x14ac:dyDescent="0.2">
      <c r="A213" s="226" t="s">
        <v>132</v>
      </c>
      <c r="B213" s="227" t="s">
        <v>82</v>
      </c>
      <c r="C213" s="249" t="s">
        <v>83</v>
      </c>
      <c r="D213" s="228"/>
      <c r="E213" s="229"/>
      <c r="F213" s="230"/>
      <c r="G213" s="230">
        <f>SUMIF(AG214:AG265,"&lt;&gt;NOR",G214:G265)</f>
        <v>0</v>
      </c>
      <c r="H213" s="230"/>
      <c r="I213" s="230">
        <f>SUM(I214:I265)</f>
        <v>0</v>
      </c>
      <c r="J213" s="230"/>
      <c r="K213" s="230">
        <f>SUM(K214:K265)</f>
        <v>0</v>
      </c>
      <c r="L213" s="230"/>
      <c r="M213" s="230">
        <f>SUM(M214:M265)</f>
        <v>0</v>
      </c>
      <c r="N213" s="229"/>
      <c r="O213" s="229">
        <f>SUM(O214:O265)</f>
        <v>217.55</v>
      </c>
      <c r="P213" s="229"/>
      <c r="Q213" s="229">
        <f>SUM(Q214:Q265)</f>
        <v>0</v>
      </c>
      <c r="R213" s="230"/>
      <c r="S213" s="230"/>
      <c r="T213" s="231"/>
      <c r="U213" s="225"/>
      <c r="V213" s="225">
        <f>SUM(V214:V265)</f>
        <v>164.05</v>
      </c>
      <c r="W213" s="225"/>
      <c r="X213" s="225"/>
      <c r="Y213" s="225"/>
      <c r="AG213" t="s">
        <v>133</v>
      </c>
    </row>
    <row r="214" spans="1:60" ht="22.5" outlineLevel="1" x14ac:dyDescent="0.2">
      <c r="A214" s="233">
        <v>50</v>
      </c>
      <c r="B214" s="234" t="s">
        <v>438</v>
      </c>
      <c r="C214" s="251" t="s">
        <v>439</v>
      </c>
      <c r="D214" s="235" t="s">
        <v>199</v>
      </c>
      <c r="E214" s="236">
        <v>111</v>
      </c>
      <c r="F214" s="237"/>
      <c r="G214" s="238">
        <f>ROUND(E214*F214,2)</f>
        <v>0</v>
      </c>
      <c r="H214" s="237"/>
      <c r="I214" s="238">
        <f>ROUND(E214*H214,2)</f>
        <v>0</v>
      </c>
      <c r="J214" s="237"/>
      <c r="K214" s="238">
        <f>ROUND(E214*J214,2)</f>
        <v>0</v>
      </c>
      <c r="L214" s="238">
        <v>21</v>
      </c>
      <c r="M214" s="238">
        <f>G214*(1+L214/100)</f>
        <v>0</v>
      </c>
      <c r="N214" s="236">
        <v>0.34499999999999997</v>
      </c>
      <c r="O214" s="236">
        <f>ROUND(E214*N214,2)</f>
        <v>38.299999999999997</v>
      </c>
      <c r="P214" s="236">
        <v>0</v>
      </c>
      <c r="Q214" s="236">
        <f>ROUND(E214*P214,2)</f>
        <v>0</v>
      </c>
      <c r="R214" s="238" t="s">
        <v>200</v>
      </c>
      <c r="S214" s="238" t="s">
        <v>144</v>
      </c>
      <c r="T214" s="239" t="s">
        <v>144</v>
      </c>
      <c r="U214" s="223">
        <v>0.03</v>
      </c>
      <c r="V214" s="223">
        <f>ROUND(E214*U214,2)</f>
        <v>3.33</v>
      </c>
      <c r="W214" s="223"/>
      <c r="X214" s="223" t="s">
        <v>201</v>
      </c>
      <c r="Y214" s="223" t="s">
        <v>140</v>
      </c>
      <c r="Z214" s="212"/>
      <c r="AA214" s="212"/>
      <c r="AB214" s="212"/>
      <c r="AC214" s="212"/>
      <c r="AD214" s="212"/>
      <c r="AE214" s="212"/>
      <c r="AF214" s="212"/>
      <c r="AG214" s="212" t="s">
        <v>202</v>
      </c>
      <c r="AH214" s="212"/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2" x14ac:dyDescent="0.2">
      <c r="A215" s="219"/>
      <c r="B215" s="220"/>
      <c r="C215" s="264" t="s">
        <v>218</v>
      </c>
      <c r="D215" s="257"/>
      <c r="E215" s="258">
        <v>100</v>
      </c>
      <c r="F215" s="223"/>
      <c r="G215" s="223"/>
      <c r="H215" s="223"/>
      <c r="I215" s="223"/>
      <c r="J215" s="223"/>
      <c r="K215" s="223"/>
      <c r="L215" s="223"/>
      <c r="M215" s="223"/>
      <c r="N215" s="222"/>
      <c r="O215" s="222"/>
      <c r="P215" s="222"/>
      <c r="Q215" s="222"/>
      <c r="R215" s="223"/>
      <c r="S215" s="223"/>
      <c r="T215" s="223"/>
      <c r="U215" s="223"/>
      <c r="V215" s="223"/>
      <c r="W215" s="223"/>
      <c r="X215" s="223"/>
      <c r="Y215" s="223"/>
      <c r="Z215" s="212"/>
      <c r="AA215" s="212"/>
      <c r="AB215" s="212"/>
      <c r="AC215" s="212"/>
      <c r="AD215" s="212"/>
      <c r="AE215" s="212"/>
      <c r="AF215" s="212"/>
      <c r="AG215" s="212" t="s">
        <v>206</v>
      </c>
      <c r="AH215" s="212">
        <v>0</v>
      </c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3" x14ac:dyDescent="0.2">
      <c r="A216" s="219"/>
      <c r="B216" s="220"/>
      <c r="C216" s="264" t="s">
        <v>222</v>
      </c>
      <c r="D216" s="257"/>
      <c r="E216" s="258">
        <v>3</v>
      </c>
      <c r="F216" s="223"/>
      <c r="G216" s="223"/>
      <c r="H216" s="223"/>
      <c r="I216" s="223"/>
      <c r="J216" s="223"/>
      <c r="K216" s="223"/>
      <c r="L216" s="223"/>
      <c r="M216" s="223"/>
      <c r="N216" s="222"/>
      <c r="O216" s="222"/>
      <c r="P216" s="222"/>
      <c r="Q216" s="222"/>
      <c r="R216" s="223"/>
      <c r="S216" s="223"/>
      <c r="T216" s="223"/>
      <c r="U216" s="223"/>
      <c r="V216" s="223"/>
      <c r="W216" s="223"/>
      <c r="X216" s="223"/>
      <c r="Y216" s="223"/>
      <c r="Z216" s="212"/>
      <c r="AA216" s="212"/>
      <c r="AB216" s="212"/>
      <c r="AC216" s="212"/>
      <c r="AD216" s="212"/>
      <c r="AE216" s="212"/>
      <c r="AF216" s="212"/>
      <c r="AG216" s="212" t="s">
        <v>206</v>
      </c>
      <c r="AH216" s="212">
        <v>0</v>
      </c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3" x14ac:dyDescent="0.2">
      <c r="A217" s="219"/>
      <c r="B217" s="220"/>
      <c r="C217" s="264" t="s">
        <v>440</v>
      </c>
      <c r="D217" s="257"/>
      <c r="E217" s="258">
        <v>8</v>
      </c>
      <c r="F217" s="223"/>
      <c r="G217" s="223"/>
      <c r="H217" s="223"/>
      <c r="I217" s="223"/>
      <c r="J217" s="223"/>
      <c r="K217" s="223"/>
      <c r="L217" s="223"/>
      <c r="M217" s="223"/>
      <c r="N217" s="222"/>
      <c r="O217" s="222"/>
      <c r="P217" s="222"/>
      <c r="Q217" s="222"/>
      <c r="R217" s="223"/>
      <c r="S217" s="223"/>
      <c r="T217" s="223"/>
      <c r="U217" s="223"/>
      <c r="V217" s="223"/>
      <c r="W217" s="223"/>
      <c r="X217" s="223"/>
      <c r="Y217" s="223"/>
      <c r="Z217" s="212"/>
      <c r="AA217" s="212"/>
      <c r="AB217" s="212"/>
      <c r="AC217" s="212"/>
      <c r="AD217" s="212"/>
      <c r="AE217" s="212"/>
      <c r="AF217" s="212"/>
      <c r="AG217" s="212" t="s">
        <v>206</v>
      </c>
      <c r="AH217" s="212">
        <v>0</v>
      </c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ht="22.5" outlineLevel="1" x14ac:dyDescent="0.2">
      <c r="A218" s="233">
        <v>51</v>
      </c>
      <c r="B218" s="234" t="s">
        <v>441</v>
      </c>
      <c r="C218" s="251" t="s">
        <v>442</v>
      </c>
      <c r="D218" s="235" t="s">
        <v>199</v>
      </c>
      <c r="E218" s="236">
        <v>288</v>
      </c>
      <c r="F218" s="237"/>
      <c r="G218" s="238">
        <f>ROUND(E218*F218,2)</f>
        <v>0</v>
      </c>
      <c r="H218" s="237"/>
      <c r="I218" s="238">
        <f>ROUND(E218*H218,2)</f>
        <v>0</v>
      </c>
      <c r="J218" s="237"/>
      <c r="K218" s="238">
        <f>ROUND(E218*J218,2)</f>
        <v>0</v>
      </c>
      <c r="L218" s="238">
        <v>21</v>
      </c>
      <c r="M218" s="238">
        <f>G218*(1+L218/100)</f>
        <v>0</v>
      </c>
      <c r="N218" s="236">
        <v>0.46</v>
      </c>
      <c r="O218" s="236">
        <f>ROUND(E218*N218,2)</f>
        <v>132.47999999999999</v>
      </c>
      <c r="P218" s="236">
        <v>0</v>
      </c>
      <c r="Q218" s="236">
        <f>ROUND(E218*P218,2)</f>
        <v>0</v>
      </c>
      <c r="R218" s="238" t="s">
        <v>200</v>
      </c>
      <c r="S218" s="238" t="s">
        <v>144</v>
      </c>
      <c r="T218" s="239" t="s">
        <v>144</v>
      </c>
      <c r="U218" s="223">
        <v>0.03</v>
      </c>
      <c r="V218" s="223">
        <f>ROUND(E218*U218,2)</f>
        <v>8.64</v>
      </c>
      <c r="W218" s="223"/>
      <c r="X218" s="223" t="s">
        <v>201</v>
      </c>
      <c r="Y218" s="223" t="s">
        <v>140</v>
      </c>
      <c r="Z218" s="212"/>
      <c r="AA218" s="212"/>
      <c r="AB218" s="212"/>
      <c r="AC218" s="212"/>
      <c r="AD218" s="212"/>
      <c r="AE218" s="212"/>
      <c r="AF218" s="212"/>
      <c r="AG218" s="212" t="s">
        <v>202</v>
      </c>
      <c r="AH218" s="212"/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2" x14ac:dyDescent="0.2">
      <c r="A219" s="219"/>
      <c r="B219" s="220"/>
      <c r="C219" s="264" t="s">
        <v>215</v>
      </c>
      <c r="D219" s="257"/>
      <c r="E219" s="258">
        <v>38</v>
      </c>
      <c r="F219" s="223"/>
      <c r="G219" s="223"/>
      <c r="H219" s="223"/>
      <c r="I219" s="223"/>
      <c r="J219" s="223"/>
      <c r="K219" s="223"/>
      <c r="L219" s="223"/>
      <c r="M219" s="223"/>
      <c r="N219" s="222"/>
      <c r="O219" s="222"/>
      <c r="P219" s="222"/>
      <c r="Q219" s="222"/>
      <c r="R219" s="223"/>
      <c r="S219" s="223"/>
      <c r="T219" s="223"/>
      <c r="U219" s="223"/>
      <c r="V219" s="223"/>
      <c r="W219" s="223"/>
      <c r="X219" s="223"/>
      <c r="Y219" s="223"/>
      <c r="Z219" s="212"/>
      <c r="AA219" s="212"/>
      <c r="AB219" s="212"/>
      <c r="AC219" s="212"/>
      <c r="AD219" s="212"/>
      <c r="AE219" s="212"/>
      <c r="AF219" s="212"/>
      <c r="AG219" s="212" t="s">
        <v>206</v>
      </c>
      <c r="AH219" s="212">
        <v>0</v>
      </c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3" x14ac:dyDescent="0.2">
      <c r="A220" s="219"/>
      <c r="B220" s="220"/>
      <c r="C220" s="264" t="s">
        <v>205</v>
      </c>
      <c r="D220" s="257"/>
      <c r="E220" s="258">
        <v>226</v>
      </c>
      <c r="F220" s="223"/>
      <c r="G220" s="223"/>
      <c r="H220" s="223"/>
      <c r="I220" s="223"/>
      <c r="J220" s="223"/>
      <c r="K220" s="223"/>
      <c r="L220" s="223"/>
      <c r="M220" s="223"/>
      <c r="N220" s="222"/>
      <c r="O220" s="222"/>
      <c r="P220" s="222"/>
      <c r="Q220" s="222"/>
      <c r="R220" s="223"/>
      <c r="S220" s="223"/>
      <c r="T220" s="223"/>
      <c r="U220" s="223"/>
      <c r="V220" s="223"/>
      <c r="W220" s="223"/>
      <c r="X220" s="223"/>
      <c r="Y220" s="223"/>
      <c r="Z220" s="212"/>
      <c r="AA220" s="212"/>
      <c r="AB220" s="212"/>
      <c r="AC220" s="212"/>
      <c r="AD220" s="212"/>
      <c r="AE220" s="212"/>
      <c r="AF220" s="212"/>
      <c r="AG220" s="212" t="s">
        <v>206</v>
      </c>
      <c r="AH220" s="212">
        <v>0</v>
      </c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3" x14ac:dyDescent="0.2">
      <c r="A221" s="219"/>
      <c r="B221" s="220"/>
      <c r="C221" s="264" t="s">
        <v>443</v>
      </c>
      <c r="D221" s="257"/>
      <c r="E221" s="258">
        <v>24</v>
      </c>
      <c r="F221" s="223"/>
      <c r="G221" s="223"/>
      <c r="H221" s="223"/>
      <c r="I221" s="223"/>
      <c r="J221" s="223"/>
      <c r="K221" s="223"/>
      <c r="L221" s="223"/>
      <c r="M221" s="223"/>
      <c r="N221" s="222"/>
      <c r="O221" s="222"/>
      <c r="P221" s="222"/>
      <c r="Q221" s="222"/>
      <c r="R221" s="223"/>
      <c r="S221" s="223"/>
      <c r="T221" s="223"/>
      <c r="U221" s="223"/>
      <c r="V221" s="223"/>
      <c r="W221" s="223"/>
      <c r="X221" s="223"/>
      <c r="Y221" s="223"/>
      <c r="Z221" s="212"/>
      <c r="AA221" s="212"/>
      <c r="AB221" s="212"/>
      <c r="AC221" s="212"/>
      <c r="AD221" s="212"/>
      <c r="AE221" s="212"/>
      <c r="AF221" s="212"/>
      <c r="AG221" s="212" t="s">
        <v>206</v>
      </c>
      <c r="AH221" s="212">
        <v>0</v>
      </c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ht="22.5" outlineLevel="1" x14ac:dyDescent="0.2">
      <c r="A222" s="233">
        <v>52</v>
      </c>
      <c r="B222" s="234" t="s">
        <v>444</v>
      </c>
      <c r="C222" s="251" t="s">
        <v>445</v>
      </c>
      <c r="D222" s="235" t="s">
        <v>199</v>
      </c>
      <c r="E222" s="236">
        <v>50</v>
      </c>
      <c r="F222" s="237"/>
      <c r="G222" s="238">
        <f>ROUND(E222*F222,2)</f>
        <v>0</v>
      </c>
      <c r="H222" s="237"/>
      <c r="I222" s="238">
        <f>ROUND(E222*H222,2)</f>
        <v>0</v>
      </c>
      <c r="J222" s="237"/>
      <c r="K222" s="238">
        <f>ROUND(E222*J222,2)</f>
        <v>0</v>
      </c>
      <c r="L222" s="238">
        <v>21</v>
      </c>
      <c r="M222" s="238">
        <f>G222*(1+L222/100)</f>
        <v>0</v>
      </c>
      <c r="N222" s="236">
        <v>0.15826000000000001</v>
      </c>
      <c r="O222" s="236">
        <f>ROUND(E222*N222,2)</f>
        <v>7.91</v>
      </c>
      <c r="P222" s="236">
        <v>0</v>
      </c>
      <c r="Q222" s="236">
        <f>ROUND(E222*P222,2)</f>
        <v>0</v>
      </c>
      <c r="R222" s="238" t="s">
        <v>200</v>
      </c>
      <c r="S222" s="238" t="s">
        <v>144</v>
      </c>
      <c r="T222" s="239" t="s">
        <v>144</v>
      </c>
      <c r="U222" s="223">
        <v>2.4E-2</v>
      </c>
      <c r="V222" s="223">
        <f>ROUND(E222*U222,2)</f>
        <v>1.2</v>
      </c>
      <c r="W222" s="223"/>
      <c r="X222" s="223" t="s">
        <v>201</v>
      </c>
      <c r="Y222" s="223" t="s">
        <v>140</v>
      </c>
      <c r="Z222" s="212"/>
      <c r="AA222" s="212"/>
      <c r="AB222" s="212"/>
      <c r="AC222" s="212"/>
      <c r="AD222" s="212"/>
      <c r="AE222" s="212"/>
      <c r="AF222" s="212"/>
      <c r="AG222" s="212" t="s">
        <v>202</v>
      </c>
      <c r="AH222" s="212"/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2" x14ac:dyDescent="0.2">
      <c r="A223" s="219"/>
      <c r="B223" s="220"/>
      <c r="C223" s="263" t="s">
        <v>446</v>
      </c>
      <c r="D223" s="259"/>
      <c r="E223" s="259"/>
      <c r="F223" s="259"/>
      <c r="G223" s="259"/>
      <c r="H223" s="223"/>
      <c r="I223" s="223"/>
      <c r="J223" s="223"/>
      <c r="K223" s="223"/>
      <c r="L223" s="223"/>
      <c r="M223" s="223"/>
      <c r="N223" s="222"/>
      <c r="O223" s="222"/>
      <c r="P223" s="222"/>
      <c r="Q223" s="222"/>
      <c r="R223" s="223"/>
      <c r="S223" s="223"/>
      <c r="T223" s="223"/>
      <c r="U223" s="223"/>
      <c r="V223" s="223"/>
      <c r="W223" s="223"/>
      <c r="X223" s="223"/>
      <c r="Y223" s="223"/>
      <c r="Z223" s="212"/>
      <c r="AA223" s="212"/>
      <c r="AB223" s="212"/>
      <c r="AC223" s="212"/>
      <c r="AD223" s="212"/>
      <c r="AE223" s="212"/>
      <c r="AF223" s="212"/>
      <c r="AG223" s="212" t="s">
        <v>204</v>
      </c>
      <c r="AH223" s="212"/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2" x14ac:dyDescent="0.2">
      <c r="A224" s="219"/>
      <c r="B224" s="220"/>
      <c r="C224" s="264" t="s">
        <v>227</v>
      </c>
      <c r="D224" s="257"/>
      <c r="E224" s="258">
        <v>50</v>
      </c>
      <c r="F224" s="223"/>
      <c r="G224" s="223"/>
      <c r="H224" s="223"/>
      <c r="I224" s="223"/>
      <c r="J224" s="223"/>
      <c r="K224" s="223"/>
      <c r="L224" s="223"/>
      <c r="M224" s="223"/>
      <c r="N224" s="222"/>
      <c r="O224" s="222"/>
      <c r="P224" s="222"/>
      <c r="Q224" s="222"/>
      <c r="R224" s="223"/>
      <c r="S224" s="223"/>
      <c r="T224" s="223"/>
      <c r="U224" s="223"/>
      <c r="V224" s="223"/>
      <c r="W224" s="223"/>
      <c r="X224" s="223"/>
      <c r="Y224" s="223"/>
      <c r="Z224" s="212"/>
      <c r="AA224" s="212"/>
      <c r="AB224" s="212"/>
      <c r="AC224" s="212"/>
      <c r="AD224" s="212"/>
      <c r="AE224" s="212"/>
      <c r="AF224" s="212"/>
      <c r="AG224" s="212" t="s">
        <v>206</v>
      </c>
      <c r="AH224" s="212">
        <v>0</v>
      </c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1" x14ac:dyDescent="0.2">
      <c r="A225" s="233">
        <v>53</v>
      </c>
      <c r="B225" s="234" t="s">
        <v>447</v>
      </c>
      <c r="C225" s="251" t="s">
        <v>448</v>
      </c>
      <c r="D225" s="235" t="s">
        <v>199</v>
      </c>
      <c r="E225" s="236">
        <v>3</v>
      </c>
      <c r="F225" s="237"/>
      <c r="G225" s="238">
        <f>ROUND(E225*F225,2)</f>
        <v>0</v>
      </c>
      <c r="H225" s="237"/>
      <c r="I225" s="238">
        <f>ROUND(E225*H225,2)</f>
        <v>0</v>
      </c>
      <c r="J225" s="237"/>
      <c r="K225" s="238">
        <f>ROUND(E225*J225,2)</f>
        <v>0</v>
      </c>
      <c r="L225" s="238">
        <v>21</v>
      </c>
      <c r="M225" s="238">
        <f>G225*(1+L225/100)</f>
        <v>0</v>
      </c>
      <c r="N225" s="236">
        <v>0.13750000000000001</v>
      </c>
      <c r="O225" s="236">
        <f>ROUND(E225*N225,2)</f>
        <v>0.41</v>
      </c>
      <c r="P225" s="236">
        <v>0</v>
      </c>
      <c r="Q225" s="236">
        <f>ROUND(E225*P225,2)</f>
        <v>0</v>
      </c>
      <c r="R225" s="238" t="s">
        <v>200</v>
      </c>
      <c r="S225" s="238" t="s">
        <v>144</v>
      </c>
      <c r="T225" s="239" t="s">
        <v>144</v>
      </c>
      <c r="U225" s="223">
        <v>4.9000000000000002E-2</v>
      </c>
      <c r="V225" s="223">
        <f>ROUND(E225*U225,2)</f>
        <v>0.15</v>
      </c>
      <c r="W225" s="223"/>
      <c r="X225" s="223" t="s">
        <v>201</v>
      </c>
      <c r="Y225" s="223" t="s">
        <v>140</v>
      </c>
      <c r="Z225" s="212"/>
      <c r="AA225" s="212"/>
      <c r="AB225" s="212"/>
      <c r="AC225" s="212"/>
      <c r="AD225" s="212"/>
      <c r="AE225" s="212"/>
      <c r="AF225" s="212"/>
      <c r="AG225" s="212" t="s">
        <v>202</v>
      </c>
      <c r="AH225" s="212"/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2" x14ac:dyDescent="0.2">
      <c r="A226" s="219"/>
      <c r="B226" s="220"/>
      <c r="C226" s="263" t="s">
        <v>446</v>
      </c>
      <c r="D226" s="259"/>
      <c r="E226" s="259"/>
      <c r="F226" s="259"/>
      <c r="G226" s="259"/>
      <c r="H226" s="223"/>
      <c r="I226" s="223"/>
      <c r="J226" s="223"/>
      <c r="K226" s="223"/>
      <c r="L226" s="223"/>
      <c r="M226" s="223"/>
      <c r="N226" s="222"/>
      <c r="O226" s="222"/>
      <c r="P226" s="222"/>
      <c r="Q226" s="222"/>
      <c r="R226" s="223"/>
      <c r="S226" s="223"/>
      <c r="T226" s="223"/>
      <c r="U226" s="223"/>
      <c r="V226" s="223"/>
      <c r="W226" s="223"/>
      <c r="X226" s="223"/>
      <c r="Y226" s="223"/>
      <c r="Z226" s="212"/>
      <c r="AA226" s="212"/>
      <c r="AB226" s="212"/>
      <c r="AC226" s="212"/>
      <c r="AD226" s="212"/>
      <c r="AE226" s="212"/>
      <c r="AF226" s="212"/>
      <c r="AG226" s="212" t="s">
        <v>204</v>
      </c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outlineLevel="2" x14ac:dyDescent="0.2">
      <c r="A227" s="219"/>
      <c r="B227" s="220"/>
      <c r="C227" s="264" t="s">
        <v>222</v>
      </c>
      <c r="D227" s="257"/>
      <c r="E227" s="258">
        <v>3</v>
      </c>
      <c r="F227" s="223"/>
      <c r="G227" s="223"/>
      <c r="H227" s="223"/>
      <c r="I227" s="223"/>
      <c r="J227" s="223"/>
      <c r="K227" s="223"/>
      <c r="L227" s="223"/>
      <c r="M227" s="223"/>
      <c r="N227" s="222"/>
      <c r="O227" s="222"/>
      <c r="P227" s="222"/>
      <c r="Q227" s="222"/>
      <c r="R227" s="223"/>
      <c r="S227" s="223"/>
      <c r="T227" s="223"/>
      <c r="U227" s="223"/>
      <c r="V227" s="223"/>
      <c r="W227" s="223"/>
      <c r="X227" s="223"/>
      <c r="Y227" s="223"/>
      <c r="Z227" s="212"/>
      <c r="AA227" s="212"/>
      <c r="AB227" s="212"/>
      <c r="AC227" s="212"/>
      <c r="AD227" s="212"/>
      <c r="AE227" s="212"/>
      <c r="AF227" s="212"/>
      <c r="AG227" s="212" t="s">
        <v>206</v>
      </c>
      <c r="AH227" s="212">
        <v>0</v>
      </c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outlineLevel="1" x14ac:dyDescent="0.2">
      <c r="A228" s="233">
        <v>54</v>
      </c>
      <c r="B228" s="234" t="s">
        <v>449</v>
      </c>
      <c r="C228" s="251" t="s">
        <v>450</v>
      </c>
      <c r="D228" s="235" t="s">
        <v>199</v>
      </c>
      <c r="E228" s="236">
        <v>58</v>
      </c>
      <c r="F228" s="237"/>
      <c r="G228" s="238">
        <f>ROUND(E228*F228,2)</f>
        <v>0</v>
      </c>
      <c r="H228" s="237"/>
      <c r="I228" s="238">
        <f>ROUND(E228*H228,2)</f>
        <v>0</v>
      </c>
      <c r="J228" s="237"/>
      <c r="K228" s="238">
        <f>ROUND(E228*J228,2)</f>
        <v>0</v>
      </c>
      <c r="L228" s="238">
        <v>21</v>
      </c>
      <c r="M228" s="238">
        <f>G228*(1+L228/100)</f>
        <v>0</v>
      </c>
      <c r="N228" s="236">
        <v>0</v>
      </c>
      <c r="O228" s="236">
        <f>ROUND(E228*N228,2)</f>
        <v>0</v>
      </c>
      <c r="P228" s="236">
        <v>0</v>
      </c>
      <c r="Q228" s="236">
        <f>ROUND(E228*P228,2)</f>
        <v>0</v>
      </c>
      <c r="R228" s="238" t="s">
        <v>200</v>
      </c>
      <c r="S228" s="238" t="s">
        <v>144</v>
      </c>
      <c r="T228" s="239" t="s">
        <v>144</v>
      </c>
      <c r="U228" s="223">
        <v>0.11</v>
      </c>
      <c r="V228" s="223">
        <f>ROUND(E228*U228,2)</f>
        <v>6.38</v>
      </c>
      <c r="W228" s="223"/>
      <c r="X228" s="223" t="s">
        <v>201</v>
      </c>
      <c r="Y228" s="223" t="s">
        <v>140</v>
      </c>
      <c r="Z228" s="212"/>
      <c r="AA228" s="212"/>
      <c r="AB228" s="212"/>
      <c r="AC228" s="212"/>
      <c r="AD228" s="212"/>
      <c r="AE228" s="212"/>
      <c r="AF228" s="212"/>
      <c r="AG228" s="212" t="s">
        <v>202</v>
      </c>
      <c r="AH228" s="212"/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outlineLevel="2" x14ac:dyDescent="0.2">
      <c r="A229" s="219"/>
      <c r="B229" s="220"/>
      <c r="C229" s="252" t="s">
        <v>451</v>
      </c>
      <c r="D229" s="247"/>
      <c r="E229" s="247"/>
      <c r="F229" s="247"/>
      <c r="G229" s="247"/>
      <c r="H229" s="223"/>
      <c r="I229" s="223"/>
      <c r="J229" s="223"/>
      <c r="K229" s="223"/>
      <c r="L229" s="223"/>
      <c r="M229" s="223"/>
      <c r="N229" s="222"/>
      <c r="O229" s="222"/>
      <c r="P229" s="222"/>
      <c r="Q229" s="222"/>
      <c r="R229" s="223"/>
      <c r="S229" s="223"/>
      <c r="T229" s="223"/>
      <c r="U229" s="223"/>
      <c r="V229" s="223"/>
      <c r="W229" s="223"/>
      <c r="X229" s="223"/>
      <c r="Y229" s="223"/>
      <c r="Z229" s="212"/>
      <c r="AA229" s="212"/>
      <c r="AB229" s="212"/>
      <c r="AC229" s="212"/>
      <c r="AD229" s="212"/>
      <c r="AE229" s="212"/>
      <c r="AF229" s="212"/>
      <c r="AG229" s="212" t="s">
        <v>147</v>
      </c>
      <c r="AH229" s="212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12"/>
      <c r="BB229" s="212"/>
      <c r="BC229" s="212"/>
      <c r="BD229" s="212"/>
      <c r="BE229" s="212"/>
      <c r="BF229" s="212"/>
      <c r="BG229" s="212"/>
      <c r="BH229" s="212"/>
    </row>
    <row r="230" spans="1:60" outlineLevel="1" x14ac:dyDescent="0.2">
      <c r="A230" s="233">
        <v>55</v>
      </c>
      <c r="B230" s="234" t="s">
        <v>452</v>
      </c>
      <c r="C230" s="251" t="s">
        <v>453</v>
      </c>
      <c r="D230" s="235" t="s">
        <v>199</v>
      </c>
      <c r="E230" s="236">
        <v>50</v>
      </c>
      <c r="F230" s="237"/>
      <c r="G230" s="238">
        <f>ROUND(E230*F230,2)</f>
        <v>0</v>
      </c>
      <c r="H230" s="237"/>
      <c r="I230" s="238">
        <f>ROUND(E230*H230,2)</f>
        <v>0</v>
      </c>
      <c r="J230" s="237"/>
      <c r="K230" s="238">
        <f>ROUND(E230*J230,2)</f>
        <v>0</v>
      </c>
      <c r="L230" s="238">
        <v>21</v>
      </c>
      <c r="M230" s="238">
        <f>G230*(1+L230/100)</f>
        <v>0</v>
      </c>
      <c r="N230" s="236">
        <v>5.6100000000000004E-3</v>
      </c>
      <c r="O230" s="236">
        <f>ROUND(E230*N230,2)</f>
        <v>0.28000000000000003</v>
      </c>
      <c r="P230" s="236">
        <v>0</v>
      </c>
      <c r="Q230" s="236">
        <f>ROUND(E230*P230,2)</f>
        <v>0</v>
      </c>
      <c r="R230" s="238" t="s">
        <v>200</v>
      </c>
      <c r="S230" s="238" t="s">
        <v>144</v>
      </c>
      <c r="T230" s="239" t="s">
        <v>144</v>
      </c>
      <c r="U230" s="223">
        <v>4.0000000000000001E-3</v>
      </c>
      <c r="V230" s="223">
        <f>ROUND(E230*U230,2)</f>
        <v>0.2</v>
      </c>
      <c r="W230" s="223"/>
      <c r="X230" s="223" t="s">
        <v>201</v>
      </c>
      <c r="Y230" s="223" t="s">
        <v>140</v>
      </c>
      <c r="Z230" s="212"/>
      <c r="AA230" s="212"/>
      <c r="AB230" s="212"/>
      <c r="AC230" s="212"/>
      <c r="AD230" s="212"/>
      <c r="AE230" s="212"/>
      <c r="AF230" s="212"/>
      <c r="AG230" s="212" t="s">
        <v>202</v>
      </c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outlineLevel="2" x14ac:dyDescent="0.2">
      <c r="A231" s="219"/>
      <c r="B231" s="220"/>
      <c r="C231" s="264" t="s">
        <v>227</v>
      </c>
      <c r="D231" s="257"/>
      <c r="E231" s="258">
        <v>50</v>
      </c>
      <c r="F231" s="223"/>
      <c r="G231" s="223"/>
      <c r="H231" s="223"/>
      <c r="I231" s="223"/>
      <c r="J231" s="223"/>
      <c r="K231" s="223"/>
      <c r="L231" s="223"/>
      <c r="M231" s="223"/>
      <c r="N231" s="222"/>
      <c r="O231" s="222"/>
      <c r="P231" s="222"/>
      <c r="Q231" s="222"/>
      <c r="R231" s="223"/>
      <c r="S231" s="223"/>
      <c r="T231" s="223"/>
      <c r="U231" s="223"/>
      <c r="V231" s="223"/>
      <c r="W231" s="223"/>
      <c r="X231" s="223"/>
      <c r="Y231" s="223"/>
      <c r="Z231" s="212"/>
      <c r="AA231" s="212"/>
      <c r="AB231" s="212"/>
      <c r="AC231" s="212"/>
      <c r="AD231" s="212"/>
      <c r="AE231" s="212"/>
      <c r="AF231" s="212"/>
      <c r="AG231" s="212" t="s">
        <v>206</v>
      </c>
      <c r="AH231" s="212">
        <v>0</v>
      </c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12"/>
      <c r="BB231" s="212"/>
      <c r="BC231" s="212"/>
      <c r="BD231" s="212"/>
      <c r="BE231" s="212"/>
      <c r="BF231" s="212"/>
      <c r="BG231" s="212"/>
      <c r="BH231" s="212"/>
    </row>
    <row r="232" spans="1:60" outlineLevel="1" x14ac:dyDescent="0.2">
      <c r="A232" s="233">
        <v>56</v>
      </c>
      <c r="B232" s="234" t="s">
        <v>454</v>
      </c>
      <c r="C232" s="251" t="s">
        <v>455</v>
      </c>
      <c r="D232" s="235" t="s">
        <v>199</v>
      </c>
      <c r="E232" s="236">
        <v>3</v>
      </c>
      <c r="F232" s="237"/>
      <c r="G232" s="238">
        <f>ROUND(E232*F232,2)</f>
        <v>0</v>
      </c>
      <c r="H232" s="237"/>
      <c r="I232" s="238">
        <f>ROUND(E232*H232,2)</f>
        <v>0</v>
      </c>
      <c r="J232" s="237"/>
      <c r="K232" s="238">
        <f>ROUND(E232*J232,2)</f>
        <v>0</v>
      </c>
      <c r="L232" s="238">
        <v>21</v>
      </c>
      <c r="M232" s="238">
        <f>G232*(1+L232/100)</f>
        <v>0</v>
      </c>
      <c r="N232" s="236">
        <v>1.01E-3</v>
      </c>
      <c r="O232" s="236">
        <f>ROUND(E232*N232,2)</f>
        <v>0</v>
      </c>
      <c r="P232" s="236">
        <v>0</v>
      </c>
      <c r="Q232" s="236">
        <f>ROUND(E232*P232,2)</f>
        <v>0</v>
      </c>
      <c r="R232" s="238" t="s">
        <v>200</v>
      </c>
      <c r="S232" s="238" t="s">
        <v>144</v>
      </c>
      <c r="T232" s="239" t="s">
        <v>144</v>
      </c>
      <c r="U232" s="223">
        <v>4.0000000000000001E-3</v>
      </c>
      <c r="V232" s="223">
        <f>ROUND(E232*U232,2)</f>
        <v>0.01</v>
      </c>
      <c r="W232" s="223"/>
      <c r="X232" s="223" t="s">
        <v>201</v>
      </c>
      <c r="Y232" s="223" t="s">
        <v>140</v>
      </c>
      <c r="Z232" s="212"/>
      <c r="AA232" s="212"/>
      <c r="AB232" s="212"/>
      <c r="AC232" s="212"/>
      <c r="AD232" s="212"/>
      <c r="AE232" s="212"/>
      <c r="AF232" s="212"/>
      <c r="AG232" s="212" t="s">
        <v>202</v>
      </c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outlineLevel="2" x14ac:dyDescent="0.2">
      <c r="A233" s="219"/>
      <c r="B233" s="220"/>
      <c r="C233" s="264" t="s">
        <v>222</v>
      </c>
      <c r="D233" s="257"/>
      <c r="E233" s="258">
        <v>3</v>
      </c>
      <c r="F233" s="223"/>
      <c r="G233" s="223"/>
      <c r="H233" s="223"/>
      <c r="I233" s="223"/>
      <c r="J233" s="223"/>
      <c r="K233" s="223"/>
      <c r="L233" s="223"/>
      <c r="M233" s="223"/>
      <c r="N233" s="222"/>
      <c r="O233" s="222"/>
      <c r="P233" s="222"/>
      <c r="Q233" s="222"/>
      <c r="R233" s="223"/>
      <c r="S233" s="223"/>
      <c r="T233" s="223"/>
      <c r="U233" s="223"/>
      <c r="V233" s="223"/>
      <c r="W233" s="223"/>
      <c r="X233" s="223"/>
      <c r="Y233" s="223"/>
      <c r="Z233" s="212"/>
      <c r="AA233" s="212"/>
      <c r="AB233" s="212"/>
      <c r="AC233" s="212"/>
      <c r="AD233" s="212"/>
      <c r="AE233" s="212"/>
      <c r="AF233" s="212"/>
      <c r="AG233" s="212" t="s">
        <v>206</v>
      </c>
      <c r="AH233" s="212">
        <v>0</v>
      </c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12"/>
      <c r="BB233" s="212"/>
      <c r="BC233" s="212"/>
      <c r="BD233" s="212"/>
      <c r="BE233" s="212"/>
      <c r="BF233" s="212"/>
      <c r="BG233" s="212"/>
      <c r="BH233" s="212"/>
    </row>
    <row r="234" spans="1:60" ht="22.5" outlineLevel="1" x14ac:dyDescent="0.2">
      <c r="A234" s="233">
        <v>57</v>
      </c>
      <c r="B234" s="234" t="s">
        <v>456</v>
      </c>
      <c r="C234" s="251" t="s">
        <v>457</v>
      </c>
      <c r="D234" s="235" t="s">
        <v>199</v>
      </c>
      <c r="E234" s="236">
        <v>133</v>
      </c>
      <c r="F234" s="237"/>
      <c r="G234" s="238">
        <f>ROUND(E234*F234,2)</f>
        <v>0</v>
      </c>
      <c r="H234" s="237"/>
      <c r="I234" s="238">
        <f>ROUND(E234*H234,2)</f>
        <v>0</v>
      </c>
      <c r="J234" s="237"/>
      <c r="K234" s="238">
        <f>ROUND(E234*J234,2)</f>
        <v>0</v>
      </c>
      <c r="L234" s="238">
        <v>21</v>
      </c>
      <c r="M234" s="238">
        <f>G234*(1+L234/100)</f>
        <v>0</v>
      </c>
      <c r="N234" s="236">
        <v>4.0000000000000002E-4</v>
      </c>
      <c r="O234" s="236">
        <f>ROUND(E234*N234,2)</f>
        <v>0.05</v>
      </c>
      <c r="P234" s="236">
        <v>0</v>
      </c>
      <c r="Q234" s="236">
        <f>ROUND(E234*P234,2)</f>
        <v>0</v>
      </c>
      <c r="R234" s="238" t="s">
        <v>200</v>
      </c>
      <c r="S234" s="238" t="s">
        <v>144</v>
      </c>
      <c r="T234" s="239" t="s">
        <v>144</v>
      </c>
      <c r="U234" s="223">
        <v>2E-3</v>
      </c>
      <c r="V234" s="223">
        <f>ROUND(E234*U234,2)</f>
        <v>0.27</v>
      </c>
      <c r="W234" s="223"/>
      <c r="X234" s="223" t="s">
        <v>201</v>
      </c>
      <c r="Y234" s="223" t="s">
        <v>140</v>
      </c>
      <c r="Z234" s="212"/>
      <c r="AA234" s="212"/>
      <c r="AB234" s="212"/>
      <c r="AC234" s="212"/>
      <c r="AD234" s="212"/>
      <c r="AE234" s="212"/>
      <c r="AF234" s="212"/>
      <c r="AG234" s="212" t="s">
        <v>202</v>
      </c>
      <c r="AH234" s="212"/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outlineLevel="2" x14ac:dyDescent="0.2">
      <c r="A235" s="219"/>
      <c r="B235" s="220"/>
      <c r="C235" s="264" t="s">
        <v>218</v>
      </c>
      <c r="D235" s="257"/>
      <c r="E235" s="258">
        <v>100</v>
      </c>
      <c r="F235" s="223"/>
      <c r="G235" s="223"/>
      <c r="H235" s="223"/>
      <c r="I235" s="223"/>
      <c r="J235" s="223"/>
      <c r="K235" s="223"/>
      <c r="L235" s="223"/>
      <c r="M235" s="223"/>
      <c r="N235" s="222"/>
      <c r="O235" s="222"/>
      <c r="P235" s="222"/>
      <c r="Q235" s="222"/>
      <c r="R235" s="223"/>
      <c r="S235" s="223"/>
      <c r="T235" s="223"/>
      <c r="U235" s="223"/>
      <c r="V235" s="223"/>
      <c r="W235" s="223"/>
      <c r="X235" s="223"/>
      <c r="Y235" s="223"/>
      <c r="Z235" s="212"/>
      <c r="AA235" s="212"/>
      <c r="AB235" s="212"/>
      <c r="AC235" s="212"/>
      <c r="AD235" s="212"/>
      <c r="AE235" s="212"/>
      <c r="AF235" s="212"/>
      <c r="AG235" s="212" t="s">
        <v>206</v>
      </c>
      <c r="AH235" s="212">
        <v>0</v>
      </c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outlineLevel="3" x14ac:dyDescent="0.2">
      <c r="A236" s="219"/>
      <c r="B236" s="220"/>
      <c r="C236" s="264" t="s">
        <v>458</v>
      </c>
      <c r="D236" s="257"/>
      <c r="E236" s="258">
        <v>30</v>
      </c>
      <c r="F236" s="223"/>
      <c r="G236" s="223"/>
      <c r="H236" s="223"/>
      <c r="I236" s="223"/>
      <c r="J236" s="223"/>
      <c r="K236" s="223"/>
      <c r="L236" s="223"/>
      <c r="M236" s="223"/>
      <c r="N236" s="222"/>
      <c r="O236" s="222"/>
      <c r="P236" s="222"/>
      <c r="Q236" s="222"/>
      <c r="R236" s="223"/>
      <c r="S236" s="223"/>
      <c r="T236" s="223"/>
      <c r="U236" s="223"/>
      <c r="V236" s="223"/>
      <c r="W236" s="223"/>
      <c r="X236" s="223"/>
      <c r="Y236" s="223"/>
      <c r="Z236" s="212"/>
      <c r="AA236" s="212"/>
      <c r="AB236" s="212"/>
      <c r="AC236" s="212"/>
      <c r="AD236" s="212"/>
      <c r="AE236" s="212"/>
      <c r="AF236" s="212"/>
      <c r="AG236" s="212" t="s">
        <v>206</v>
      </c>
      <c r="AH236" s="212">
        <v>0</v>
      </c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outlineLevel="3" x14ac:dyDescent="0.2">
      <c r="A237" s="219"/>
      <c r="B237" s="220"/>
      <c r="C237" s="264" t="s">
        <v>222</v>
      </c>
      <c r="D237" s="257"/>
      <c r="E237" s="258">
        <v>3</v>
      </c>
      <c r="F237" s="223"/>
      <c r="G237" s="223"/>
      <c r="H237" s="223"/>
      <c r="I237" s="223"/>
      <c r="J237" s="223"/>
      <c r="K237" s="223"/>
      <c r="L237" s="223"/>
      <c r="M237" s="223"/>
      <c r="N237" s="222"/>
      <c r="O237" s="222"/>
      <c r="P237" s="222"/>
      <c r="Q237" s="222"/>
      <c r="R237" s="223"/>
      <c r="S237" s="223"/>
      <c r="T237" s="223"/>
      <c r="U237" s="223"/>
      <c r="V237" s="223"/>
      <c r="W237" s="223"/>
      <c r="X237" s="223"/>
      <c r="Y237" s="223"/>
      <c r="Z237" s="212"/>
      <c r="AA237" s="212"/>
      <c r="AB237" s="212"/>
      <c r="AC237" s="212"/>
      <c r="AD237" s="212"/>
      <c r="AE237" s="212"/>
      <c r="AF237" s="212"/>
      <c r="AG237" s="212" t="s">
        <v>206</v>
      </c>
      <c r="AH237" s="212">
        <v>0</v>
      </c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ht="22.5" outlineLevel="1" x14ac:dyDescent="0.2">
      <c r="A238" s="233">
        <v>58</v>
      </c>
      <c r="B238" s="234" t="s">
        <v>459</v>
      </c>
      <c r="C238" s="251" t="s">
        <v>460</v>
      </c>
      <c r="D238" s="235" t="s">
        <v>199</v>
      </c>
      <c r="E238" s="236">
        <v>80</v>
      </c>
      <c r="F238" s="237"/>
      <c r="G238" s="238">
        <f>ROUND(E238*F238,2)</f>
        <v>0</v>
      </c>
      <c r="H238" s="237"/>
      <c r="I238" s="238">
        <f>ROUND(E238*H238,2)</f>
        <v>0</v>
      </c>
      <c r="J238" s="237"/>
      <c r="K238" s="238">
        <f>ROUND(E238*J238,2)</f>
        <v>0</v>
      </c>
      <c r="L238" s="238">
        <v>21</v>
      </c>
      <c r="M238" s="238">
        <f>G238*(1+L238/100)</f>
        <v>0</v>
      </c>
      <c r="N238" s="236">
        <v>0.12966</v>
      </c>
      <c r="O238" s="236">
        <f>ROUND(E238*N238,2)</f>
        <v>10.37</v>
      </c>
      <c r="P238" s="236">
        <v>0</v>
      </c>
      <c r="Q238" s="236">
        <f>ROUND(E238*P238,2)</f>
        <v>0</v>
      </c>
      <c r="R238" s="238" t="s">
        <v>200</v>
      </c>
      <c r="S238" s="238" t="s">
        <v>144</v>
      </c>
      <c r="T238" s="239" t="s">
        <v>144</v>
      </c>
      <c r="U238" s="223">
        <v>0.02</v>
      </c>
      <c r="V238" s="223">
        <f>ROUND(E238*U238,2)</f>
        <v>1.6</v>
      </c>
      <c r="W238" s="223"/>
      <c r="X238" s="223" t="s">
        <v>201</v>
      </c>
      <c r="Y238" s="223" t="s">
        <v>140</v>
      </c>
      <c r="Z238" s="212"/>
      <c r="AA238" s="212"/>
      <c r="AB238" s="212"/>
      <c r="AC238" s="212"/>
      <c r="AD238" s="212"/>
      <c r="AE238" s="212"/>
      <c r="AF238" s="212"/>
      <c r="AG238" s="212" t="s">
        <v>202</v>
      </c>
      <c r="AH238" s="212"/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outlineLevel="2" x14ac:dyDescent="0.2">
      <c r="A239" s="219"/>
      <c r="B239" s="220"/>
      <c r="C239" s="264" t="s">
        <v>227</v>
      </c>
      <c r="D239" s="257"/>
      <c r="E239" s="258">
        <v>50</v>
      </c>
      <c r="F239" s="223"/>
      <c r="G239" s="223"/>
      <c r="H239" s="223"/>
      <c r="I239" s="223"/>
      <c r="J239" s="223"/>
      <c r="K239" s="223"/>
      <c r="L239" s="223"/>
      <c r="M239" s="223"/>
      <c r="N239" s="222"/>
      <c r="O239" s="222"/>
      <c r="P239" s="222"/>
      <c r="Q239" s="222"/>
      <c r="R239" s="223"/>
      <c r="S239" s="223"/>
      <c r="T239" s="223"/>
      <c r="U239" s="223"/>
      <c r="V239" s="223"/>
      <c r="W239" s="223"/>
      <c r="X239" s="223"/>
      <c r="Y239" s="223"/>
      <c r="Z239" s="212"/>
      <c r="AA239" s="212"/>
      <c r="AB239" s="212"/>
      <c r="AC239" s="212"/>
      <c r="AD239" s="212"/>
      <c r="AE239" s="212"/>
      <c r="AF239" s="212"/>
      <c r="AG239" s="212" t="s">
        <v>206</v>
      </c>
      <c r="AH239" s="212">
        <v>0</v>
      </c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outlineLevel="3" x14ac:dyDescent="0.2">
      <c r="A240" s="219"/>
      <c r="B240" s="220"/>
      <c r="C240" s="264" t="s">
        <v>458</v>
      </c>
      <c r="D240" s="257"/>
      <c r="E240" s="258">
        <v>30</v>
      </c>
      <c r="F240" s="223"/>
      <c r="G240" s="223"/>
      <c r="H240" s="223"/>
      <c r="I240" s="223"/>
      <c r="J240" s="223"/>
      <c r="K240" s="223"/>
      <c r="L240" s="223"/>
      <c r="M240" s="223"/>
      <c r="N240" s="222"/>
      <c r="O240" s="222"/>
      <c r="P240" s="222"/>
      <c r="Q240" s="222"/>
      <c r="R240" s="223"/>
      <c r="S240" s="223"/>
      <c r="T240" s="223"/>
      <c r="U240" s="223"/>
      <c r="V240" s="223"/>
      <c r="W240" s="223"/>
      <c r="X240" s="223"/>
      <c r="Y240" s="223"/>
      <c r="Z240" s="212"/>
      <c r="AA240" s="212"/>
      <c r="AB240" s="212"/>
      <c r="AC240" s="212"/>
      <c r="AD240" s="212"/>
      <c r="AE240" s="212"/>
      <c r="AF240" s="212"/>
      <c r="AG240" s="212" t="s">
        <v>206</v>
      </c>
      <c r="AH240" s="212">
        <v>0</v>
      </c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</row>
    <row r="241" spans="1:60" ht="22.5" outlineLevel="1" x14ac:dyDescent="0.2">
      <c r="A241" s="233">
        <v>59</v>
      </c>
      <c r="B241" s="234" t="s">
        <v>461</v>
      </c>
      <c r="C241" s="251" t="s">
        <v>462</v>
      </c>
      <c r="D241" s="235" t="s">
        <v>199</v>
      </c>
      <c r="E241" s="236">
        <v>3</v>
      </c>
      <c r="F241" s="237"/>
      <c r="G241" s="238">
        <f>ROUND(E241*F241,2)</f>
        <v>0</v>
      </c>
      <c r="H241" s="237"/>
      <c r="I241" s="238">
        <f>ROUND(E241*H241,2)</f>
        <v>0</v>
      </c>
      <c r="J241" s="237"/>
      <c r="K241" s="238">
        <f>ROUND(E241*J241,2)</f>
        <v>0</v>
      </c>
      <c r="L241" s="238">
        <v>21</v>
      </c>
      <c r="M241" s="238">
        <f>G241*(1+L241/100)</f>
        <v>0</v>
      </c>
      <c r="N241" s="236">
        <v>0.12715000000000001</v>
      </c>
      <c r="O241" s="236">
        <f>ROUND(E241*N241,2)</f>
        <v>0.38</v>
      </c>
      <c r="P241" s="236">
        <v>0</v>
      </c>
      <c r="Q241" s="236">
        <f>ROUND(E241*P241,2)</f>
        <v>0</v>
      </c>
      <c r="R241" s="238" t="s">
        <v>200</v>
      </c>
      <c r="S241" s="238" t="s">
        <v>144</v>
      </c>
      <c r="T241" s="239" t="s">
        <v>144</v>
      </c>
      <c r="U241" s="223">
        <v>2.1000000000000001E-2</v>
      </c>
      <c r="V241" s="223">
        <f>ROUND(E241*U241,2)</f>
        <v>0.06</v>
      </c>
      <c r="W241" s="223"/>
      <c r="X241" s="223" t="s">
        <v>201</v>
      </c>
      <c r="Y241" s="223" t="s">
        <v>140</v>
      </c>
      <c r="Z241" s="212"/>
      <c r="AA241" s="212"/>
      <c r="AB241" s="212"/>
      <c r="AC241" s="212"/>
      <c r="AD241" s="212"/>
      <c r="AE241" s="212"/>
      <c r="AF241" s="212"/>
      <c r="AG241" s="212" t="s">
        <v>202</v>
      </c>
      <c r="AH241" s="212"/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outlineLevel="2" x14ac:dyDescent="0.2">
      <c r="A242" s="219"/>
      <c r="B242" s="220"/>
      <c r="C242" s="264" t="s">
        <v>222</v>
      </c>
      <c r="D242" s="257"/>
      <c r="E242" s="258">
        <v>3</v>
      </c>
      <c r="F242" s="223"/>
      <c r="G242" s="223"/>
      <c r="H242" s="223"/>
      <c r="I242" s="223"/>
      <c r="J242" s="223"/>
      <c r="K242" s="223"/>
      <c r="L242" s="223"/>
      <c r="M242" s="223"/>
      <c r="N242" s="222"/>
      <c r="O242" s="222"/>
      <c r="P242" s="222"/>
      <c r="Q242" s="222"/>
      <c r="R242" s="223"/>
      <c r="S242" s="223"/>
      <c r="T242" s="223"/>
      <c r="U242" s="223"/>
      <c r="V242" s="223"/>
      <c r="W242" s="223"/>
      <c r="X242" s="223"/>
      <c r="Y242" s="223"/>
      <c r="Z242" s="212"/>
      <c r="AA242" s="212"/>
      <c r="AB242" s="212"/>
      <c r="AC242" s="212"/>
      <c r="AD242" s="212"/>
      <c r="AE242" s="212"/>
      <c r="AF242" s="212"/>
      <c r="AG242" s="212" t="s">
        <v>206</v>
      </c>
      <c r="AH242" s="212">
        <v>0</v>
      </c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ht="22.5" outlineLevel="1" x14ac:dyDescent="0.2">
      <c r="A243" s="233">
        <v>60</v>
      </c>
      <c r="B243" s="234" t="s">
        <v>463</v>
      </c>
      <c r="C243" s="251" t="s">
        <v>464</v>
      </c>
      <c r="D243" s="235" t="s">
        <v>199</v>
      </c>
      <c r="E243" s="236">
        <v>24</v>
      </c>
      <c r="F243" s="237"/>
      <c r="G243" s="238">
        <f>ROUND(E243*F243,2)</f>
        <v>0</v>
      </c>
      <c r="H243" s="237"/>
      <c r="I243" s="238">
        <f>ROUND(E243*H243,2)</f>
        <v>0</v>
      </c>
      <c r="J243" s="237"/>
      <c r="K243" s="238">
        <f>ROUND(E243*J243,2)</f>
        <v>0</v>
      </c>
      <c r="L243" s="238">
        <v>21</v>
      </c>
      <c r="M243" s="238">
        <f>G243*(1+L243/100)</f>
        <v>0</v>
      </c>
      <c r="N243" s="236">
        <v>0.11</v>
      </c>
      <c r="O243" s="236">
        <f>ROUND(E243*N243,2)</f>
        <v>2.64</v>
      </c>
      <c r="P243" s="236">
        <v>0</v>
      </c>
      <c r="Q243" s="236">
        <f>ROUND(E243*P243,2)</f>
        <v>0</v>
      </c>
      <c r="R243" s="238" t="s">
        <v>200</v>
      </c>
      <c r="S243" s="238" t="s">
        <v>144</v>
      </c>
      <c r="T243" s="239" t="s">
        <v>144</v>
      </c>
      <c r="U243" s="223">
        <v>1.1930000000000001</v>
      </c>
      <c r="V243" s="223">
        <f>ROUND(E243*U243,2)</f>
        <v>28.63</v>
      </c>
      <c r="W243" s="223"/>
      <c r="X243" s="223" t="s">
        <v>201</v>
      </c>
      <c r="Y243" s="223" t="s">
        <v>140</v>
      </c>
      <c r="Z243" s="212"/>
      <c r="AA243" s="212"/>
      <c r="AB243" s="212"/>
      <c r="AC243" s="212"/>
      <c r="AD243" s="212"/>
      <c r="AE243" s="212"/>
      <c r="AF243" s="212"/>
      <c r="AG243" s="212" t="s">
        <v>202</v>
      </c>
      <c r="AH243" s="212"/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outlineLevel="2" x14ac:dyDescent="0.2">
      <c r="A244" s="219"/>
      <c r="B244" s="220"/>
      <c r="C244" s="263" t="s">
        <v>465</v>
      </c>
      <c r="D244" s="259"/>
      <c r="E244" s="259"/>
      <c r="F244" s="259"/>
      <c r="G244" s="259"/>
      <c r="H244" s="223"/>
      <c r="I244" s="223"/>
      <c r="J244" s="223"/>
      <c r="K244" s="223"/>
      <c r="L244" s="223"/>
      <c r="M244" s="223"/>
      <c r="N244" s="222"/>
      <c r="O244" s="222"/>
      <c r="P244" s="222"/>
      <c r="Q244" s="222"/>
      <c r="R244" s="223"/>
      <c r="S244" s="223"/>
      <c r="T244" s="223"/>
      <c r="U244" s="223"/>
      <c r="V244" s="223"/>
      <c r="W244" s="223"/>
      <c r="X244" s="223"/>
      <c r="Y244" s="223"/>
      <c r="Z244" s="212"/>
      <c r="AA244" s="212"/>
      <c r="AB244" s="212"/>
      <c r="AC244" s="212"/>
      <c r="AD244" s="212"/>
      <c r="AE244" s="212"/>
      <c r="AF244" s="212"/>
      <c r="AG244" s="212" t="s">
        <v>204</v>
      </c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48" t="str">
        <f>C244</f>
        <v>s provedením lože do 50 mm, s vyplněním spár, s dvojím beraněním a se smetením přebytečného materiálu na krajnici</v>
      </c>
      <c r="BB244" s="212"/>
      <c r="BC244" s="212"/>
      <c r="BD244" s="212"/>
      <c r="BE244" s="212"/>
      <c r="BF244" s="212"/>
      <c r="BG244" s="212"/>
      <c r="BH244" s="212"/>
    </row>
    <row r="245" spans="1:60" outlineLevel="2" x14ac:dyDescent="0.2">
      <c r="A245" s="219"/>
      <c r="B245" s="220"/>
      <c r="C245" s="264" t="s">
        <v>443</v>
      </c>
      <c r="D245" s="257"/>
      <c r="E245" s="258">
        <v>24</v>
      </c>
      <c r="F245" s="223"/>
      <c r="G245" s="223"/>
      <c r="H245" s="223"/>
      <c r="I245" s="223"/>
      <c r="J245" s="223"/>
      <c r="K245" s="223"/>
      <c r="L245" s="223"/>
      <c r="M245" s="223"/>
      <c r="N245" s="222"/>
      <c r="O245" s="222"/>
      <c r="P245" s="222"/>
      <c r="Q245" s="222"/>
      <c r="R245" s="223"/>
      <c r="S245" s="223"/>
      <c r="T245" s="223"/>
      <c r="U245" s="223"/>
      <c r="V245" s="223"/>
      <c r="W245" s="223"/>
      <c r="X245" s="223"/>
      <c r="Y245" s="223"/>
      <c r="Z245" s="212"/>
      <c r="AA245" s="212"/>
      <c r="AB245" s="212"/>
      <c r="AC245" s="212"/>
      <c r="AD245" s="212"/>
      <c r="AE245" s="212"/>
      <c r="AF245" s="212"/>
      <c r="AG245" s="212" t="s">
        <v>206</v>
      </c>
      <c r="AH245" s="212">
        <v>0</v>
      </c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1" x14ac:dyDescent="0.2">
      <c r="A246" s="233">
        <v>61</v>
      </c>
      <c r="B246" s="234" t="s">
        <v>466</v>
      </c>
      <c r="C246" s="251" t="s">
        <v>467</v>
      </c>
      <c r="D246" s="235" t="s">
        <v>199</v>
      </c>
      <c r="E246" s="236">
        <v>38</v>
      </c>
      <c r="F246" s="237"/>
      <c r="G246" s="238">
        <f>ROUND(E246*F246,2)</f>
        <v>0</v>
      </c>
      <c r="H246" s="237"/>
      <c r="I246" s="238">
        <f>ROUND(E246*H246,2)</f>
        <v>0</v>
      </c>
      <c r="J246" s="237"/>
      <c r="K246" s="238">
        <f>ROUND(E246*J246,2)</f>
        <v>0</v>
      </c>
      <c r="L246" s="238">
        <v>21</v>
      </c>
      <c r="M246" s="238">
        <f>G246*(1+L246/100)</f>
        <v>0</v>
      </c>
      <c r="N246" s="236">
        <v>7.3899999999999993E-2</v>
      </c>
      <c r="O246" s="236">
        <f>ROUND(E246*N246,2)</f>
        <v>2.81</v>
      </c>
      <c r="P246" s="236">
        <v>0</v>
      </c>
      <c r="Q246" s="236">
        <f>ROUND(E246*P246,2)</f>
        <v>0</v>
      </c>
      <c r="R246" s="238" t="s">
        <v>200</v>
      </c>
      <c r="S246" s="238" t="s">
        <v>144</v>
      </c>
      <c r="T246" s="239" t="s">
        <v>144</v>
      </c>
      <c r="U246" s="223">
        <v>0.47799999999999998</v>
      </c>
      <c r="V246" s="223">
        <f>ROUND(E246*U246,2)</f>
        <v>18.16</v>
      </c>
      <c r="W246" s="223"/>
      <c r="X246" s="223" t="s">
        <v>201</v>
      </c>
      <c r="Y246" s="223" t="s">
        <v>140</v>
      </c>
      <c r="Z246" s="212"/>
      <c r="AA246" s="212"/>
      <c r="AB246" s="212"/>
      <c r="AC246" s="212"/>
      <c r="AD246" s="212"/>
      <c r="AE246" s="212"/>
      <c r="AF246" s="212"/>
      <c r="AG246" s="212" t="s">
        <v>202</v>
      </c>
      <c r="AH246" s="212"/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ht="22.5" outlineLevel="2" x14ac:dyDescent="0.2">
      <c r="A247" s="219"/>
      <c r="B247" s="220"/>
      <c r="C247" s="263" t="s">
        <v>468</v>
      </c>
      <c r="D247" s="259"/>
      <c r="E247" s="259"/>
      <c r="F247" s="259"/>
      <c r="G247" s="259"/>
      <c r="H247" s="223"/>
      <c r="I247" s="223"/>
      <c r="J247" s="223"/>
      <c r="K247" s="223"/>
      <c r="L247" s="223"/>
      <c r="M247" s="223"/>
      <c r="N247" s="222"/>
      <c r="O247" s="222"/>
      <c r="P247" s="222"/>
      <c r="Q247" s="222"/>
      <c r="R247" s="223"/>
      <c r="S247" s="223"/>
      <c r="T247" s="223"/>
      <c r="U247" s="223"/>
      <c r="V247" s="223"/>
      <c r="W247" s="223"/>
      <c r="X247" s="223"/>
      <c r="Y247" s="223"/>
      <c r="Z247" s="212"/>
      <c r="AA247" s="212"/>
      <c r="AB247" s="212"/>
      <c r="AC247" s="212"/>
      <c r="AD247" s="212"/>
      <c r="AE247" s="212"/>
      <c r="AF247" s="212"/>
      <c r="AG247" s="212" t="s">
        <v>204</v>
      </c>
      <c r="AH247" s="212"/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48" t="str">
        <f>C247</f>
        <v>s provedením lože z kameniva drceného, s vyplněním spár, s dvojitým hutněním a se smetením přebytečného materiálu na krajnici. S dodáním hmot pro lože a výplň spár.</v>
      </c>
      <c r="BB247" s="212"/>
      <c r="BC247" s="212"/>
      <c r="BD247" s="212"/>
      <c r="BE247" s="212"/>
      <c r="BF247" s="212"/>
      <c r="BG247" s="212"/>
      <c r="BH247" s="212"/>
    </row>
    <row r="248" spans="1:60" outlineLevel="2" x14ac:dyDescent="0.2">
      <c r="A248" s="219"/>
      <c r="B248" s="220"/>
      <c r="C248" s="264" t="s">
        <v>215</v>
      </c>
      <c r="D248" s="257"/>
      <c r="E248" s="258">
        <v>38</v>
      </c>
      <c r="F248" s="223"/>
      <c r="G248" s="223"/>
      <c r="H248" s="223"/>
      <c r="I248" s="223"/>
      <c r="J248" s="223"/>
      <c r="K248" s="223"/>
      <c r="L248" s="223"/>
      <c r="M248" s="223"/>
      <c r="N248" s="222"/>
      <c r="O248" s="222"/>
      <c r="P248" s="222"/>
      <c r="Q248" s="222"/>
      <c r="R248" s="223"/>
      <c r="S248" s="223"/>
      <c r="T248" s="223"/>
      <c r="U248" s="223"/>
      <c r="V248" s="223"/>
      <c r="W248" s="223"/>
      <c r="X248" s="223"/>
      <c r="Y248" s="223"/>
      <c r="Z248" s="212"/>
      <c r="AA248" s="212"/>
      <c r="AB248" s="212"/>
      <c r="AC248" s="212"/>
      <c r="AD248" s="212"/>
      <c r="AE248" s="212"/>
      <c r="AF248" s="212"/>
      <c r="AG248" s="212" t="s">
        <v>206</v>
      </c>
      <c r="AH248" s="212">
        <v>0</v>
      </c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 outlineLevel="1" x14ac:dyDescent="0.2">
      <c r="A249" s="233">
        <v>62</v>
      </c>
      <c r="B249" s="234" t="s">
        <v>469</v>
      </c>
      <c r="C249" s="251" t="s">
        <v>470</v>
      </c>
      <c r="D249" s="235" t="s">
        <v>234</v>
      </c>
      <c r="E249" s="236">
        <v>3.8</v>
      </c>
      <c r="F249" s="237"/>
      <c r="G249" s="238">
        <f>ROUND(E249*F249,2)</f>
        <v>0</v>
      </c>
      <c r="H249" s="237"/>
      <c r="I249" s="238">
        <f>ROUND(E249*H249,2)</f>
        <v>0</v>
      </c>
      <c r="J249" s="237"/>
      <c r="K249" s="238">
        <f>ROUND(E249*J249,2)</f>
        <v>0</v>
      </c>
      <c r="L249" s="238">
        <v>21</v>
      </c>
      <c r="M249" s="238">
        <f>G249*(1+L249/100)</f>
        <v>0</v>
      </c>
      <c r="N249" s="236">
        <v>3.6000000000000002E-4</v>
      </c>
      <c r="O249" s="236">
        <f>ROUND(E249*N249,2)</f>
        <v>0</v>
      </c>
      <c r="P249" s="236">
        <v>0</v>
      </c>
      <c r="Q249" s="236">
        <f>ROUND(E249*P249,2)</f>
        <v>0</v>
      </c>
      <c r="R249" s="238" t="s">
        <v>200</v>
      </c>
      <c r="S249" s="238" t="s">
        <v>144</v>
      </c>
      <c r="T249" s="239" t="s">
        <v>144</v>
      </c>
      <c r="U249" s="223">
        <v>0.43</v>
      </c>
      <c r="V249" s="223">
        <f>ROUND(E249*U249,2)</f>
        <v>1.63</v>
      </c>
      <c r="W249" s="223"/>
      <c r="X249" s="223" t="s">
        <v>201</v>
      </c>
      <c r="Y249" s="223" t="s">
        <v>140</v>
      </c>
      <c r="Z249" s="212"/>
      <c r="AA249" s="212"/>
      <c r="AB249" s="212"/>
      <c r="AC249" s="212"/>
      <c r="AD249" s="212"/>
      <c r="AE249" s="212"/>
      <c r="AF249" s="212"/>
      <c r="AG249" s="212" t="s">
        <v>202</v>
      </c>
      <c r="AH249" s="212"/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outlineLevel="2" x14ac:dyDescent="0.2">
      <c r="A250" s="219"/>
      <c r="B250" s="220"/>
      <c r="C250" s="264" t="s">
        <v>471</v>
      </c>
      <c r="D250" s="257"/>
      <c r="E250" s="258">
        <v>3.8</v>
      </c>
      <c r="F250" s="223"/>
      <c r="G250" s="223"/>
      <c r="H250" s="223"/>
      <c r="I250" s="223"/>
      <c r="J250" s="223"/>
      <c r="K250" s="223"/>
      <c r="L250" s="223"/>
      <c r="M250" s="223"/>
      <c r="N250" s="222"/>
      <c r="O250" s="222"/>
      <c r="P250" s="222"/>
      <c r="Q250" s="222"/>
      <c r="R250" s="223"/>
      <c r="S250" s="223"/>
      <c r="T250" s="223"/>
      <c r="U250" s="223"/>
      <c r="V250" s="223"/>
      <c r="W250" s="223"/>
      <c r="X250" s="223"/>
      <c r="Y250" s="223"/>
      <c r="Z250" s="212"/>
      <c r="AA250" s="212"/>
      <c r="AB250" s="212"/>
      <c r="AC250" s="212"/>
      <c r="AD250" s="212"/>
      <c r="AE250" s="212"/>
      <c r="AF250" s="212"/>
      <c r="AG250" s="212" t="s">
        <v>206</v>
      </c>
      <c r="AH250" s="212">
        <v>0</v>
      </c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ht="22.5" outlineLevel="1" x14ac:dyDescent="0.2">
      <c r="A251" s="233">
        <v>63</v>
      </c>
      <c r="B251" s="234" t="s">
        <v>472</v>
      </c>
      <c r="C251" s="251" t="s">
        <v>473</v>
      </c>
      <c r="D251" s="235" t="s">
        <v>199</v>
      </c>
      <c r="E251" s="236">
        <v>226</v>
      </c>
      <c r="F251" s="237"/>
      <c r="G251" s="238">
        <f>ROUND(E251*F251,2)</f>
        <v>0</v>
      </c>
      <c r="H251" s="237"/>
      <c r="I251" s="238">
        <f>ROUND(E251*H251,2)</f>
        <v>0</v>
      </c>
      <c r="J251" s="237"/>
      <c r="K251" s="238">
        <f>ROUND(E251*J251,2)</f>
        <v>0</v>
      </c>
      <c r="L251" s="238">
        <v>21</v>
      </c>
      <c r="M251" s="238">
        <f>G251*(1+L251/100)</f>
        <v>0</v>
      </c>
      <c r="N251" s="236">
        <v>7.1999999999999995E-2</v>
      </c>
      <c r="O251" s="236">
        <f>ROUND(E251*N251,2)</f>
        <v>16.27</v>
      </c>
      <c r="P251" s="236">
        <v>0</v>
      </c>
      <c r="Q251" s="236">
        <f>ROUND(E251*P251,2)</f>
        <v>0</v>
      </c>
      <c r="R251" s="238" t="s">
        <v>200</v>
      </c>
      <c r="S251" s="238" t="s">
        <v>144</v>
      </c>
      <c r="T251" s="239" t="s">
        <v>144</v>
      </c>
      <c r="U251" s="223">
        <v>0.375</v>
      </c>
      <c r="V251" s="223">
        <f>ROUND(E251*U251,2)</f>
        <v>84.75</v>
      </c>
      <c r="W251" s="223"/>
      <c r="X251" s="223" t="s">
        <v>201</v>
      </c>
      <c r="Y251" s="223" t="s">
        <v>140</v>
      </c>
      <c r="Z251" s="212"/>
      <c r="AA251" s="212"/>
      <c r="AB251" s="212"/>
      <c r="AC251" s="212"/>
      <c r="AD251" s="212"/>
      <c r="AE251" s="212"/>
      <c r="AF251" s="212"/>
      <c r="AG251" s="212" t="s">
        <v>202</v>
      </c>
      <c r="AH251" s="212"/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ht="22.5" outlineLevel="2" x14ac:dyDescent="0.2">
      <c r="A252" s="219"/>
      <c r="B252" s="220"/>
      <c r="C252" s="263" t="s">
        <v>474</v>
      </c>
      <c r="D252" s="259"/>
      <c r="E252" s="259"/>
      <c r="F252" s="259"/>
      <c r="G252" s="259"/>
      <c r="H252" s="223"/>
      <c r="I252" s="223"/>
      <c r="J252" s="223"/>
      <c r="K252" s="223"/>
      <c r="L252" s="223"/>
      <c r="M252" s="223"/>
      <c r="N252" s="222"/>
      <c r="O252" s="222"/>
      <c r="P252" s="222"/>
      <c r="Q252" s="222"/>
      <c r="R252" s="223"/>
      <c r="S252" s="223"/>
      <c r="T252" s="223"/>
      <c r="U252" s="223"/>
      <c r="V252" s="223"/>
      <c r="W252" s="223"/>
      <c r="X252" s="223"/>
      <c r="Y252" s="223"/>
      <c r="Z252" s="212"/>
      <c r="AA252" s="212"/>
      <c r="AB252" s="212"/>
      <c r="AC252" s="212"/>
      <c r="AD252" s="212"/>
      <c r="AE252" s="212"/>
      <c r="AF252" s="212"/>
      <c r="AG252" s="212" t="s">
        <v>204</v>
      </c>
      <c r="AH252" s="212"/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48" t="str">
        <f>C252</f>
        <v>komunikací pro pěší do velikosti dlaždic 0,25 m2 s provedením lože do tl. 30 mm, s vyplněním spár a se smetením přebytečného materiálu na vzdálenost do 3 m</v>
      </c>
      <c r="BB252" s="212"/>
      <c r="BC252" s="212"/>
      <c r="BD252" s="212"/>
      <c r="BE252" s="212"/>
      <c r="BF252" s="212"/>
      <c r="BG252" s="212"/>
      <c r="BH252" s="212"/>
    </row>
    <row r="253" spans="1:60" outlineLevel="1" x14ac:dyDescent="0.2">
      <c r="A253" s="233">
        <v>64</v>
      </c>
      <c r="B253" s="234" t="s">
        <v>475</v>
      </c>
      <c r="C253" s="251" t="s">
        <v>476</v>
      </c>
      <c r="D253" s="235" t="s">
        <v>199</v>
      </c>
      <c r="E253" s="236">
        <v>4</v>
      </c>
      <c r="F253" s="237"/>
      <c r="G253" s="238">
        <f>ROUND(E253*F253,2)</f>
        <v>0</v>
      </c>
      <c r="H253" s="237"/>
      <c r="I253" s="238">
        <f>ROUND(E253*H253,2)</f>
        <v>0</v>
      </c>
      <c r="J253" s="237"/>
      <c r="K253" s="238">
        <f>ROUND(E253*J253,2)</f>
        <v>0</v>
      </c>
      <c r="L253" s="238">
        <v>21</v>
      </c>
      <c r="M253" s="238">
        <f>G253*(1+L253/100)</f>
        <v>0</v>
      </c>
      <c r="N253" s="236">
        <v>3.15E-2</v>
      </c>
      <c r="O253" s="236">
        <f>ROUND(E253*N253,2)</f>
        <v>0.13</v>
      </c>
      <c r="P253" s="236">
        <v>0</v>
      </c>
      <c r="Q253" s="236">
        <f>ROUND(E253*P253,2)</f>
        <v>0</v>
      </c>
      <c r="R253" s="238" t="s">
        <v>200</v>
      </c>
      <c r="S253" s="238" t="s">
        <v>144</v>
      </c>
      <c r="T253" s="239" t="s">
        <v>144</v>
      </c>
      <c r="U253" s="223">
        <v>0.61499999999999999</v>
      </c>
      <c r="V253" s="223">
        <f>ROUND(E253*U253,2)</f>
        <v>2.46</v>
      </c>
      <c r="W253" s="223"/>
      <c r="X253" s="223" t="s">
        <v>201</v>
      </c>
      <c r="Y253" s="223" t="s">
        <v>140</v>
      </c>
      <c r="Z253" s="212"/>
      <c r="AA253" s="212"/>
      <c r="AB253" s="212"/>
      <c r="AC253" s="212"/>
      <c r="AD253" s="212"/>
      <c r="AE253" s="212"/>
      <c r="AF253" s="212"/>
      <c r="AG253" s="212" t="s">
        <v>202</v>
      </c>
      <c r="AH253" s="212"/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outlineLevel="2" x14ac:dyDescent="0.2">
      <c r="A254" s="219"/>
      <c r="B254" s="220"/>
      <c r="C254" s="263" t="s">
        <v>477</v>
      </c>
      <c r="D254" s="259"/>
      <c r="E254" s="259"/>
      <c r="F254" s="259"/>
      <c r="G254" s="259"/>
      <c r="H254" s="223"/>
      <c r="I254" s="223"/>
      <c r="J254" s="223"/>
      <c r="K254" s="223"/>
      <c r="L254" s="223"/>
      <c r="M254" s="223"/>
      <c r="N254" s="222"/>
      <c r="O254" s="222"/>
      <c r="P254" s="222"/>
      <c r="Q254" s="222"/>
      <c r="R254" s="223"/>
      <c r="S254" s="223"/>
      <c r="T254" s="223"/>
      <c r="U254" s="223"/>
      <c r="V254" s="223"/>
      <c r="W254" s="223"/>
      <c r="X254" s="223"/>
      <c r="Y254" s="223"/>
      <c r="Z254" s="212"/>
      <c r="AA254" s="212"/>
      <c r="AB254" s="212"/>
      <c r="AC254" s="212"/>
      <c r="AD254" s="212"/>
      <c r="AE254" s="212"/>
      <c r="AF254" s="212"/>
      <c r="AG254" s="212" t="s">
        <v>204</v>
      </c>
      <c r="AH254" s="212"/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outlineLevel="2" x14ac:dyDescent="0.2">
      <c r="A255" s="219"/>
      <c r="B255" s="220"/>
      <c r="C255" s="264" t="s">
        <v>478</v>
      </c>
      <c r="D255" s="257"/>
      <c r="E255" s="258">
        <v>4</v>
      </c>
      <c r="F255" s="223"/>
      <c r="G255" s="223"/>
      <c r="H255" s="223"/>
      <c r="I255" s="223"/>
      <c r="J255" s="223"/>
      <c r="K255" s="223"/>
      <c r="L255" s="223"/>
      <c r="M255" s="223"/>
      <c r="N255" s="222"/>
      <c r="O255" s="222"/>
      <c r="P255" s="222"/>
      <c r="Q255" s="222"/>
      <c r="R255" s="223"/>
      <c r="S255" s="223"/>
      <c r="T255" s="223"/>
      <c r="U255" s="223"/>
      <c r="V255" s="223"/>
      <c r="W255" s="223"/>
      <c r="X255" s="223"/>
      <c r="Y255" s="223"/>
      <c r="Z255" s="212"/>
      <c r="AA255" s="212"/>
      <c r="AB255" s="212"/>
      <c r="AC255" s="212"/>
      <c r="AD255" s="212"/>
      <c r="AE255" s="212"/>
      <c r="AF255" s="212"/>
      <c r="AG255" s="212" t="s">
        <v>206</v>
      </c>
      <c r="AH255" s="212">
        <v>0</v>
      </c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outlineLevel="1" x14ac:dyDescent="0.2">
      <c r="A256" s="233">
        <v>65</v>
      </c>
      <c r="B256" s="234" t="s">
        <v>479</v>
      </c>
      <c r="C256" s="251" t="s">
        <v>480</v>
      </c>
      <c r="D256" s="235" t="s">
        <v>234</v>
      </c>
      <c r="E256" s="236">
        <v>51</v>
      </c>
      <c r="F256" s="237"/>
      <c r="G256" s="238">
        <f>ROUND(E256*F256,2)</f>
        <v>0</v>
      </c>
      <c r="H256" s="237"/>
      <c r="I256" s="238">
        <f>ROUND(E256*H256,2)</f>
        <v>0</v>
      </c>
      <c r="J256" s="237"/>
      <c r="K256" s="238">
        <f>ROUND(E256*J256,2)</f>
        <v>0</v>
      </c>
      <c r="L256" s="238">
        <v>21</v>
      </c>
      <c r="M256" s="238">
        <f>G256*(1+L256/100)</f>
        <v>0</v>
      </c>
      <c r="N256" s="236">
        <v>2.2399999999999998E-3</v>
      </c>
      <c r="O256" s="236">
        <f>ROUND(E256*N256,2)</f>
        <v>0.11</v>
      </c>
      <c r="P256" s="236">
        <v>0</v>
      </c>
      <c r="Q256" s="236">
        <f>ROUND(E256*P256,2)</f>
        <v>0</v>
      </c>
      <c r="R256" s="238" t="s">
        <v>200</v>
      </c>
      <c r="S256" s="238" t="s">
        <v>144</v>
      </c>
      <c r="T256" s="239" t="s">
        <v>144</v>
      </c>
      <c r="U256" s="223">
        <v>0.129</v>
      </c>
      <c r="V256" s="223">
        <f>ROUND(E256*U256,2)</f>
        <v>6.58</v>
      </c>
      <c r="W256" s="223"/>
      <c r="X256" s="223" t="s">
        <v>201</v>
      </c>
      <c r="Y256" s="223" t="s">
        <v>140</v>
      </c>
      <c r="Z256" s="212"/>
      <c r="AA256" s="212"/>
      <c r="AB256" s="212"/>
      <c r="AC256" s="212"/>
      <c r="AD256" s="212"/>
      <c r="AE256" s="212"/>
      <c r="AF256" s="212"/>
      <c r="AG256" s="212" t="s">
        <v>202</v>
      </c>
      <c r="AH256" s="212"/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2" x14ac:dyDescent="0.2">
      <c r="A257" s="219"/>
      <c r="B257" s="220"/>
      <c r="C257" s="263" t="s">
        <v>481</v>
      </c>
      <c r="D257" s="259"/>
      <c r="E257" s="259"/>
      <c r="F257" s="259"/>
      <c r="G257" s="259"/>
      <c r="H257" s="223"/>
      <c r="I257" s="223"/>
      <c r="J257" s="223"/>
      <c r="K257" s="223"/>
      <c r="L257" s="223"/>
      <c r="M257" s="223"/>
      <c r="N257" s="222"/>
      <c r="O257" s="222"/>
      <c r="P257" s="222"/>
      <c r="Q257" s="222"/>
      <c r="R257" s="223"/>
      <c r="S257" s="223"/>
      <c r="T257" s="223"/>
      <c r="U257" s="223"/>
      <c r="V257" s="223"/>
      <c r="W257" s="223"/>
      <c r="X257" s="223"/>
      <c r="Y257" s="223"/>
      <c r="Z257" s="212"/>
      <c r="AA257" s="212"/>
      <c r="AB257" s="212"/>
      <c r="AC257" s="212"/>
      <c r="AD257" s="212"/>
      <c r="AE257" s="212"/>
      <c r="AF257" s="212"/>
      <c r="AG257" s="212" t="s">
        <v>204</v>
      </c>
      <c r="AH257" s="212"/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outlineLevel="2" x14ac:dyDescent="0.2">
      <c r="A258" s="219"/>
      <c r="B258" s="220"/>
      <c r="C258" s="265" t="s">
        <v>482</v>
      </c>
      <c r="D258" s="260"/>
      <c r="E258" s="260"/>
      <c r="F258" s="260"/>
      <c r="G258" s="260"/>
      <c r="H258" s="223"/>
      <c r="I258" s="223"/>
      <c r="J258" s="223"/>
      <c r="K258" s="223"/>
      <c r="L258" s="223"/>
      <c r="M258" s="223"/>
      <c r="N258" s="222"/>
      <c r="O258" s="222"/>
      <c r="P258" s="222"/>
      <c r="Q258" s="222"/>
      <c r="R258" s="223"/>
      <c r="S258" s="223"/>
      <c r="T258" s="223"/>
      <c r="U258" s="223"/>
      <c r="V258" s="223"/>
      <c r="W258" s="223"/>
      <c r="X258" s="223"/>
      <c r="Y258" s="223"/>
      <c r="Z258" s="212"/>
      <c r="AA258" s="212"/>
      <c r="AB258" s="212"/>
      <c r="AC258" s="212"/>
      <c r="AD258" s="212"/>
      <c r="AE258" s="212"/>
      <c r="AF258" s="212"/>
      <c r="AG258" s="212" t="s">
        <v>147</v>
      </c>
      <c r="AH258" s="212"/>
      <c r="AI258" s="212"/>
      <c r="AJ258" s="212"/>
      <c r="AK258" s="212"/>
      <c r="AL258" s="212"/>
      <c r="AM258" s="212"/>
      <c r="AN258" s="212"/>
      <c r="AO258" s="212"/>
      <c r="AP258" s="212"/>
      <c r="AQ258" s="212"/>
      <c r="AR258" s="212"/>
      <c r="AS258" s="212"/>
      <c r="AT258" s="212"/>
      <c r="AU258" s="212"/>
      <c r="AV258" s="212"/>
      <c r="AW258" s="212"/>
      <c r="AX258" s="212"/>
      <c r="AY258" s="212"/>
      <c r="AZ258" s="212"/>
      <c r="BA258" s="248" t="str">
        <f>C258</f>
        <v>Včetně odstranění zvětralé asfaltové zálivky, vyčištění spár, zalití spár asfaltovou zálivkou, nátěru asfaltovým lakem a posyp drtí.</v>
      </c>
      <c r="BB258" s="212"/>
      <c r="BC258" s="212"/>
      <c r="BD258" s="212"/>
      <c r="BE258" s="212"/>
      <c r="BF258" s="212"/>
      <c r="BG258" s="212"/>
      <c r="BH258" s="212"/>
    </row>
    <row r="259" spans="1:60" outlineLevel="1" x14ac:dyDescent="0.2">
      <c r="A259" s="233">
        <v>66</v>
      </c>
      <c r="B259" s="234" t="s">
        <v>483</v>
      </c>
      <c r="C259" s="251" t="s">
        <v>484</v>
      </c>
      <c r="D259" s="235" t="s">
        <v>199</v>
      </c>
      <c r="E259" s="236">
        <v>0.8</v>
      </c>
      <c r="F259" s="237"/>
      <c r="G259" s="238">
        <f>ROUND(E259*F259,2)</f>
        <v>0</v>
      </c>
      <c r="H259" s="237"/>
      <c r="I259" s="238">
        <f>ROUND(E259*H259,2)</f>
        <v>0</v>
      </c>
      <c r="J259" s="237"/>
      <c r="K259" s="238">
        <f>ROUND(E259*J259,2)</f>
        <v>0</v>
      </c>
      <c r="L259" s="238">
        <v>21</v>
      </c>
      <c r="M259" s="238">
        <f>G259*(1+L259/100)</f>
        <v>0</v>
      </c>
      <c r="N259" s="236">
        <v>0.14479</v>
      </c>
      <c r="O259" s="236">
        <f>ROUND(E259*N259,2)</f>
        <v>0.12</v>
      </c>
      <c r="P259" s="236">
        <v>0</v>
      </c>
      <c r="Q259" s="236">
        <f>ROUND(E259*P259,2)</f>
        <v>0</v>
      </c>
      <c r="R259" s="238"/>
      <c r="S259" s="238" t="s">
        <v>137</v>
      </c>
      <c r="T259" s="239" t="s">
        <v>144</v>
      </c>
      <c r="U259" s="223">
        <v>0</v>
      </c>
      <c r="V259" s="223">
        <f>ROUND(E259*U259,2)</f>
        <v>0</v>
      </c>
      <c r="W259" s="223"/>
      <c r="X259" s="223" t="s">
        <v>414</v>
      </c>
      <c r="Y259" s="223" t="s">
        <v>140</v>
      </c>
      <c r="Z259" s="212"/>
      <c r="AA259" s="212"/>
      <c r="AB259" s="212"/>
      <c r="AC259" s="212"/>
      <c r="AD259" s="212"/>
      <c r="AE259" s="212"/>
      <c r="AF259" s="212"/>
      <c r="AG259" s="212" t="s">
        <v>420</v>
      </c>
      <c r="AH259" s="212"/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outlineLevel="2" x14ac:dyDescent="0.2">
      <c r="A260" s="219"/>
      <c r="B260" s="220"/>
      <c r="C260" s="264" t="s">
        <v>485</v>
      </c>
      <c r="D260" s="257"/>
      <c r="E260" s="258">
        <v>0.8</v>
      </c>
      <c r="F260" s="223"/>
      <c r="G260" s="223"/>
      <c r="H260" s="223"/>
      <c r="I260" s="223"/>
      <c r="J260" s="223"/>
      <c r="K260" s="223"/>
      <c r="L260" s="223"/>
      <c r="M260" s="223"/>
      <c r="N260" s="222"/>
      <c r="O260" s="222"/>
      <c r="P260" s="222"/>
      <c r="Q260" s="222"/>
      <c r="R260" s="223"/>
      <c r="S260" s="223"/>
      <c r="T260" s="223"/>
      <c r="U260" s="223"/>
      <c r="V260" s="223"/>
      <c r="W260" s="223"/>
      <c r="X260" s="223"/>
      <c r="Y260" s="223"/>
      <c r="Z260" s="212"/>
      <c r="AA260" s="212"/>
      <c r="AB260" s="212"/>
      <c r="AC260" s="212"/>
      <c r="AD260" s="212"/>
      <c r="AE260" s="212"/>
      <c r="AF260" s="212"/>
      <c r="AG260" s="212" t="s">
        <v>206</v>
      </c>
      <c r="AH260" s="212">
        <v>0</v>
      </c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12"/>
      <c r="BB260" s="212"/>
      <c r="BC260" s="212"/>
      <c r="BD260" s="212"/>
      <c r="BE260" s="212"/>
      <c r="BF260" s="212"/>
      <c r="BG260" s="212"/>
      <c r="BH260" s="212"/>
    </row>
    <row r="261" spans="1:60" ht="22.5" outlineLevel="1" x14ac:dyDescent="0.2">
      <c r="A261" s="233">
        <v>67</v>
      </c>
      <c r="B261" s="234" t="s">
        <v>486</v>
      </c>
      <c r="C261" s="251" t="s">
        <v>487</v>
      </c>
      <c r="D261" s="235" t="s">
        <v>199</v>
      </c>
      <c r="E261" s="236">
        <v>7.6</v>
      </c>
      <c r="F261" s="237"/>
      <c r="G261" s="238">
        <f>ROUND(E261*F261,2)</f>
        <v>0</v>
      </c>
      <c r="H261" s="237"/>
      <c r="I261" s="238">
        <f>ROUND(E261*H261,2)</f>
        <v>0</v>
      </c>
      <c r="J261" s="237"/>
      <c r="K261" s="238">
        <f>ROUND(E261*J261,2)</f>
        <v>0</v>
      </c>
      <c r="L261" s="238">
        <v>21</v>
      </c>
      <c r="M261" s="238">
        <f>G261*(1+L261/100)</f>
        <v>0</v>
      </c>
      <c r="N261" s="236">
        <v>0.17599999999999999</v>
      </c>
      <c r="O261" s="236">
        <f>ROUND(E261*N261,2)</f>
        <v>1.34</v>
      </c>
      <c r="P261" s="236">
        <v>0</v>
      </c>
      <c r="Q261" s="236">
        <f>ROUND(E261*P261,2)</f>
        <v>0</v>
      </c>
      <c r="R261" s="238" t="s">
        <v>413</v>
      </c>
      <c r="S261" s="238" t="s">
        <v>144</v>
      </c>
      <c r="T261" s="239" t="s">
        <v>144</v>
      </c>
      <c r="U261" s="223">
        <v>0</v>
      </c>
      <c r="V261" s="223">
        <f>ROUND(E261*U261,2)</f>
        <v>0</v>
      </c>
      <c r="W261" s="223"/>
      <c r="X261" s="223" t="s">
        <v>414</v>
      </c>
      <c r="Y261" s="223" t="s">
        <v>140</v>
      </c>
      <c r="Z261" s="212"/>
      <c r="AA261" s="212"/>
      <c r="AB261" s="212"/>
      <c r="AC261" s="212"/>
      <c r="AD261" s="212"/>
      <c r="AE261" s="212"/>
      <c r="AF261" s="212"/>
      <c r="AG261" s="212" t="s">
        <v>420</v>
      </c>
      <c r="AH261" s="212"/>
      <c r="AI261" s="212"/>
      <c r="AJ261" s="212"/>
      <c r="AK261" s="212"/>
      <c r="AL261" s="212"/>
      <c r="AM261" s="212"/>
      <c r="AN261" s="212"/>
      <c r="AO261" s="212"/>
      <c r="AP261" s="212"/>
      <c r="AQ261" s="212"/>
      <c r="AR261" s="212"/>
      <c r="AS261" s="212"/>
      <c r="AT261" s="212"/>
      <c r="AU261" s="212"/>
      <c r="AV261" s="212"/>
      <c r="AW261" s="212"/>
      <c r="AX261" s="212"/>
      <c r="AY261" s="212"/>
      <c r="AZ261" s="212"/>
      <c r="BA261" s="212"/>
      <c r="BB261" s="212"/>
      <c r="BC261" s="212"/>
      <c r="BD261" s="212"/>
      <c r="BE261" s="212"/>
      <c r="BF261" s="212"/>
      <c r="BG261" s="212"/>
      <c r="BH261" s="212"/>
    </row>
    <row r="262" spans="1:60" outlineLevel="2" x14ac:dyDescent="0.2">
      <c r="A262" s="219"/>
      <c r="B262" s="220"/>
      <c r="C262" s="264" t="s">
        <v>488</v>
      </c>
      <c r="D262" s="257"/>
      <c r="E262" s="258">
        <v>7.6</v>
      </c>
      <c r="F262" s="223"/>
      <c r="G262" s="223"/>
      <c r="H262" s="223"/>
      <c r="I262" s="223"/>
      <c r="J262" s="223"/>
      <c r="K262" s="223"/>
      <c r="L262" s="223"/>
      <c r="M262" s="223"/>
      <c r="N262" s="222"/>
      <c r="O262" s="222"/>
      <c r="P262" s="222"/>
      <c r="Q262" s="222"/>
      <c r="R262" s="223"/>
      <c r="S262" s="223"/>
      <c r="T262" s="223"/>
      <c r="U262" s="223"/>
      <c r="V262" s="223"/>
      <c r="W262" s="223"/>
      <c r="X262" s="223"/>
      <c r="Y262" s="223"/>
      <c r="Z262" s="212"/>
      <c r="AA262" s="212"/>
      <c r="AB262" s="212"/>
      <c r="AC262" s="212"/>
      <c r="AD262" s="212"/>
      <c r="AE262" s="212"/>
      <c r="AF262" s="212"/>
      <c r="AG262" s="212" t="s">
        <v>206</v>
      </c>
      <c r="AH262" s="212">
        <v>0</v>
      </c>
      <c r="AI262" s="212"/>
      <c r="AJ262" s="212"/>
      <c r="AK262" s="212"/>
      <c r="AL262" s="212"/>
      <c r="AM262" s="212"/>
      <c r="AN262" s="212"/>
      <c r="AO262" s="212"/>
      <c r="AP262" s="212"/>
      <c r="AQ262" s="212"/>
      <c r="AR262" s="212"/>
      <c r="AS262" s="212"/>
      <c r="AT262" s="212"/>
      <c r="AU262" s="212"/>
      <c r="AV262" s="212"/>
      <c r="AW262" s="212"/>
      <c r="AX262" s="212"/>
      <c r="AY262" s="212"/>
      <c r="AZ262" s="212"/>
      <c r="BA262" s="212"/>
      <c r="BB262" s="212"/>
      <c r="BC262" s="212"/>
      <c r="BD262" s="212"/>
      <c r="BE262" s="212"/>
      <c r="BF262" s="212"/>
      <c r="BG262" s="212"/>
      <c r="BH262" s="212"/>
    </row>
    <row r="263" spans="1:60" outlineLevel="1" x14ac:dyDescent="0.2">
      <c r="A263" s="233">
        <v>68</v>
      </c>
      <c r="B263" s="234" t="s">
        <v>489</v>
      </c>
      <c r="C263" s="251" t="s">
        <v>490</v>
      </c>
      <c r="D263" s="235" t="s">
        <v>199</v>
      </c>
      <c r="E263" s="236">
        <v>45.2</v>
      </c>
      <c r="F263" s="237"/>
      <c r="G263" s="238">
        <f>ROUND(E263*F263,2)</f>
        <v>0</v>
      </c>
      <c r="H263" s="237"/>
      <c r="I263" s="238">
        <f>ROUND(E263*H263,2)</f>
        <v>0</v>
      </c>
      <c r="J263" s="237"/>
      <c r="K263" s="238">
        <f>ROUND(E263*J263,2)</f>
        <v>0</v>
      </c>
      <c r="L263" s="238">
        <v>21</v>
      </c>
      <c r="M263" s="238">
        <f>G263*(1+L263/100)</f>
        <v>0</v>
      </c>
      <c r="N263" s="236">
        <v>8.6999999999999994E-2</v>
      </c>
      <c r="O263" s="236">
        <f>ROUND(E263*N263,2)</f>
        <v>3.93</v>
      </c>
      <c r="P263" s="236">
        <v>0</v>
      </c>
      <c r="Q263" s="236">
        <f>ROUND(E263*P263,2)</f>
        <v>0</v>
      </c>
      <c r="R263" s="238"/>
      <c r="S263" s="238" t="s">
        <v>137</v>
      </c>
      <c r="T263" s="239" t="s">
        <v>144</v>
      </c>
      <c r="U263" s="223">
        <v>0</v>
      </c>
      <c r="V263" s="223">
        <f>ROUND(E263*U263,2)</f>
        <v>0</v>
      </c>
      <c r="W263" s="223"/>
      <c r="X263" s="223" t="s">
        <v>414</v>
      </c>
      <c r="Y263" s="223" t="s">
        <v>140</v>
      </c>
      <c r="Z263" s="212"/>
      <c r="AA263" s="212"/>
      <c r="AB263" s="212"/>
      <c r="AC263" s="212"/>
      <c r="AD263" s="212"/>
      <c r="AE263" s="212"/>
      <c r="AF263" s="212"/>
      <c r="AG263" s="212" t="s">
        <v>420</v>
      </c>
      <c r="AH263" s="212"/>
      <c r="AI263" s="212"/>
      <c r="AJ263" s="212"/>
      <c r="AK263" s="212"/>
      <c r="AL263" s="212"/>
      <c r="AM263" s="212"/>
      <c r="AN263" s="212"/>
      <c r="AO263" s="212"/>
      <c r="AP263" s="212"/>
      <c r="AQ263" s="212"/>
      <c r="AR263" s="212"/>
      <c r="AS263" s="212"/>
      <c r="AT263" s="212"/>
      <c r="AU263" s="212"/>
      <c r="AV263" s="212"/>
      <c r="AW263" s="212"/>
      <c r="AX263" s="212"/>
      <c r="AY263" s="212"/>
      <c r="AZ263" s="212"/>
      <c r="BA263" s="212"/>
      <c r="BB263" s="212"/>
      <c r="BC263" s="212"/>
      <c r="BD263" s="212"/>
      <c r="BE263" s="212"/>
      <c r="BF263" s="212"/>
      <c r="BG263" s="212"/>
      <c r="BH263" s="212"/>
    </row>
    <row r="264" spans="1:60" outlineLevel="2" x14ac:dyDescent="0.2">
      <c r="A264" s="219"/>
      <c r="B264" s="220"/>
      <c r="C264" s="264" t="s">
        <v>491</v>
      </c>
      <c r="D264" s="257"/>
      <c r="E264" s="258">
        <v>45.2</v>
      </c>
      <c r="F264" s="223"/>
      <c r="G264" s="223"/>
      <c r="H264" s="223"/>
      <c r="I264" s="223"/>
      <c r="J264" s="223"/>
      <c r="K264" s="223"/>
      <c r="L264" s="223"/>
      <c r="M264" s="223"/>
      <c r="N264" s="222"/>
      <c r="O264" s="222"/>
      <c r="P264" s="222"/>
      <c r="Q264" s="222"/>
      <c r="R264" s="223"/>
      <c r="S264" s="223"/>
      <c r="T264" s="223"/>
      <c r="U264" s="223"/>
      <c r="V264" s="223"/>
      <c r="W264" s="223"/>
      <c r="X264" s="223"/>
      <c r="Y264" s="223"/>
      <c r="Z264" s="212"/>
      <c r="AA264" s="212"/>
      <c r="AB264" s="212"/>
      <c r="AC264" s="212"/>
      <c r="AD264" s="212"/>
      <c r="AE264" s="212"/>
      <c r="AF264" s="212"/>
      <c r="AG264" s="212" t="s">
        <v>206</v>
      </c>
      <c r="AH264" s="212">
        <v>0</v>
      </c>
      <c r="AI264" s="212"/>
      <c r="AJ264" s="212"/>
      <c r="AK264" s="212"/>
      <c r="AL264" s="212"/>
      <c r="AM264" s="212"/>
      <c r="AN264" s="212"/>
      <c r="AO264" s="212"/>
      <c r="AP264" s="212"/>
      <c r="AQ264" s="212"/>
      <c r="AR264" s="212"/>
      <c r="AS264" s="212"/>
      <c r="AT264" s="212"/>
      <c r="AU264" s="212"/>
      <c r="AV264" s="212"/>
      <c r="AW264" s="212"/>
      <c r="AX264" s="212"/>
      <c r="AY264" s="212"/>
      <c r="AZ264" s="212"/>
      <c r="BA264" s="212"/>
      <c r="BB264" s="212"/>
      <c r="BC264" s="212"/>
      <c r="BD264" s="212"/>
      <c r="BE264" s="212"/>
      <c r="BF264" s="212"/>
      <c r="BG264" s="212"/>
      <c r="BH264" s="212"/>
    </row>
    <row r="265" spans="1:60" ht="33.75" outlineLevel="1" x14ac:dyDescent="0.2">
      <c r="A265" s="240">
        <v>69</v>
      </c>
      <c r="B265" s="241" t="s">
        <v>492</v>
      </c>
      <c r="C265" s="250" t="s">
        <v>493</v>
      </c>
      <c r="D265" s="242" t="s">
        <v>199</v>
      </c>
      <c r="E265" s="243">
        <v>58</v>
      </c>
      <c r="F265" s="244"/>
      <c r="G265" s="245">
        <f>ROUND(E265*F265,2)</f>
        <v>0</v>
      </c>
      <c r="H265" s="244"/>
      <c r="I265" s="245">
        <f>ROUND(E265*H265,2)</f>
        <v>0</v>
      </c>
      <c r="J265" s="244"/>
      <c r="K265" s="245">
        <f>ROUND(E265*J265,2)</f>
        <v>0</v>
      </c>
      <c r="L265" s="245">
        <v>21</v>
      </c>
      <c r="M265" s="245">
        <f>G265*(1+L265/100)</f>
        <v>0</v>
      </c>
      <c r="N265" s="243">
        <v>2.9999999999999997E-4</v>
      </c>
      <c r="O265" s="243">
        <f>ROUND(E265*N265,2)</f>
        <v>0.02</v>
      </c>
      <c r="P265" s="243">
        <v>0</v>
      </c>
      <c r="Q265" s="243">
        <f>ROUND(E265*P265,2)</f>
        <v>0</v>
      </c>
      <c r="R265" s="245" t="s">
        <v>413</v>
      </c>
      <c r="S265" s="245" t="s">
        <v>144</v>
      </c>
      <c r="T265" s="246" t="s">
        <v>144</v>
      </c>
      <c r="U265" s="223">
        <v>0</v>
      </c>
      <c r="V265" s="223">
        <f>ROUND(E265*U265,2)</f>
        <v>0</v>
      </c>
      <c r="W265" s="223"/>
      <c r="X265" s="223" t="s">
        <v>414</v>
      </c>
      <c r="Y265" s="223" t="s">
        <v>140</v>
      </c>
      <c r="Z265" s="212"/>
      <c r="AA265" s="212"/>
      <c r="AB265" s="212"/>
      <c r="AC265" s="212"/>
      <c r="AD265" s="212"/>
      <c r="AE265" s="212"/>
      <c r="AF265" s="212"/>
      <c r="AG265" s="212" t="s">
        <v>420</v>
      </c>
      <c r="AH265" s="212"/>
      <c r="AI265" s="212"/>
      <c r="AJ265" s="212"/>
      <c r="AK265" s="212"/>
      <c r="AL265" s="212"/>
      <c r="AM265" s="212"/>
      <c r="AN265" s="212"/>
      <c r="AO265" s="212"/>
      <c r="AP265" s="212"/>
      <c r="AQ265" s="212"/>
      <c r="AR265" s="212"/>
      <c r="AS265" s="212"/>
      <c r="AT265" s="212"/>
      <c r="AU265" s="212"/>
      <c r="AV265" s="212"/>
      <c r="AW265" s="212"/>
      <c r="AX265" s="212"/>
      <c r="AY265" s="212"/>
      <c r="AZ265" s="212"/>
      <c r="BA265" s="212"/>
      <c r="BB265" s="212"/>
      <c r="BC265" s="212"/>
      <c r="BD265" s="212"/>
      <c r="BE265" s="212"/>
      <c r="BF265" s="212"/>
      <c r="BG265" s="212"/>
      <c r="BH265" s="212"/>
    </row>
    <row r="266" spans="1:60" x14ac:dyDescent="0.2">
      <c r="A266" s="226" t="s">
        <v>132</v>
      </c>
      <c r="B266" s="227" t="s">
        <v>84</v>
      </c>
      <c r="C266" s="249" t="s">
        <v>85</v>
      </c>
      <c r="D266" s="228"/>
      <c r="E266" s="229"/>
      <c r="F266" s="230"/>
      <c r="G266" s="230">
        <f>SUMIF(AG267:AG397,"&lt;&gt;NOR",G267:G397)</f>
        <v>0</v>
      </c>
      <c r="H266" s="230"/>
      <c r="I266" s="230">
        <f>SUM(I267:I397)</f>
        <v>0</v>
      </c>
      <c r="J266" s="230"/>
      <c r="K266" s="230">
        <f>SUM(K267:K397)</f>
        <v>0</v>
      </c>
      <c r="L266" s="230"/>
      <c r="M266" s="230">
        <f>SUM(M267:M397)</f>
        <v>0</v>
      </c>
      <c r="N266" s="229"/>
      <c r="O266" s="229">
        <f>SUM(O267:O397)</f>
        <v>37.990000000000009</v>
      </c>
      <c r="P266" s="229"/>
      <c r="Q266" s="229">
        <f>SUM(Q267:Q397)</f>
        <v>0</v>
      </c>
      <c r="R266" s="230"/>
      <c r="S266" s="230"/>
      <c r="T266" s="231"/>
      <c r="U266" s="225"/>
      <c r="V266" s="225">
        <f>SUM(V267:V397)</f>
        <v>879.2</v>
      </c>
      <c r="W266" s="225"/>
      <c r="X266" s="225"/>
      <c r="Y266" s="225"/>
      <c r="AG266" t="s">
        <v>133</v>
      </c>
    </row>
    <row r="267" spans="1:60" outlineLevel="1" x14ac:dyDescent="0.2">
      <c r="A267" s="233">
        <v>70</v>
      </c>
      <c r="B267" s="234" t="s">
        <v>494</v>
      </c>
      <c r="C267" s="251" t="s">
        <v>495</v>
      </c>
      <c r="D267" s="235" t="s">
        <v>496</v>
      </c>
      <c r="E267" s="236">
        <v>1</v>
      </c>
      <c r="F267" s="237"/>
      <c r="G267" s="238">
        <f>ROUND(E267*F267,2)</f>
        <v>0</v>
      </c>
      <c r="H267" s="237"/>
      <c r="I267" s="238">
        <f>ROUND(E267*H267,2)</f>
        <v>0</v>
      </c>
      <c r="J267" s="237"/>
      <c r="K267" s="238">
        <f>ROUND(E267*J267,2)</f>
        <v>0</v>
      </c>
      <c r="L267" s="238">
        <v>21</v>
      </c>
      <c r="M267" s="238">
        <f>G267*(1+L267/100)</f>
        <v>0</v>
      </c>
      <c r="N267" s="236">
        <v>0</v>
      </c>
      <c r="O267" s="236">
        <f>ROUND(E267*N267,2)</f>
        <v>0</v>
      </c>
      <c r="P267" s="236">
        <v>0</v>
      </c>
      <c r="Q267" s="236">
        <f>ROUND(E267*P267,2)</f>
        <v>0</v>
      </c>
      <c r="R267" s="238" t="s">
        <v>424</v>
      </c>
      <c r="S267" s="238" t="s">
        <v>144</v>
      </c>
      <c r="T267" s="239" t="s">
        <v>144</v>
      </c>
      <c r="U267" s="223">
        <v>9.9730000000000008</v>
      </c>
      <c r="V267" s="223">
        <f>ROUND(E267*U267,2)</f>
        <v>9.9700000000000006</v>
      </c>
      <c r="W267" s="223"/>
      <c r="X267" s="223" t="s">
        <v>201</v>
      </c>
      <c r="Y267" s="223" t="s">
        <v>140</v>
      </c>
      <c r="Z267" s="212"/>
      <c r="AA267" s="212"/>
      <c r="AB267" s="212"/>
      <c r="AC267" s="212"/>
      <c r="AD267" s="212"/>
      <c r="AE267" s="212"/>
      <c r="AF267" s="212"/>
      <c r="AG267" s="212" t="s">
        <v>202</v>
      </c>
      <c r="AH267" s="212"/>
      <c r="AI267" s="212"/>
      <c r="AJ267" s="212"/>
      <c r="AK267" s="212"/>
      <c r="AL267" s="212"/>
      <c r="AM267" s="212"/>
      <c r="AN267" s="212"/>
      <c r="AO267" s="212"/>
      <c r="AP267" s="212"/>
      <c r="AQ267" s="212"/>
      <c r="AR267" s="212"/>
      <c r="AS267" s="212"/>
      <c r="AT267" s="212"/>
      <c r="AU267" s="212"/>
      <c r="AV267" s="212"/>
      <c r="AW267" s="212"/>
      <c r="AX267" s="212"/>
      <c r="AY267" s="212"/>
      <c r="AZ267" s="212"/>
      <c r="BA267" s="212"/>
      <c r="BB267" s="212"/>
      <c r="BC267" s="212"/>
      <c r="BD267" s="212"/>
      <c r="BE267" s="212"/>
      <c r="BF267" s="212"/>
      <c r="BG267" s="212"/>
      <c r="BH267" s="212"/>
    </row>
    <row r="268" spans="1:60" ht="22.5" outlineLevel="2" x14ac:dyDescent="0.2">
      <c r="A268" s="219"/>
      <c r="B268" s="220"/>
      <c r="C268" s="263" t="s">
        <v>497</v>
      </c>
      <c r="D268" s="259"/>
      <c r="E268" s="259"/>
      <c r="F268" s="259"/>
      <c r="G268" s="259"/>
      <c r="H268" s="223"/>
      <c r="I268" s="223"/>
      <c r="J268" s="223"/>
      <c r="K268" s="223"/>
      <c r="L268" s="223"/>
      <c r="M268" s="223"/>
      <c r="N268" s="222"/>
      <c r="O268" s="222"/>
      <c r="P268" s="222"/>
      <c r="Q268" s="222"/>
      <c r="R268" s="223"/>
      <c r="S268" s="223"/>
      <c r="T268" s="223"/>
      <c r="U268" s="223"/>
      <c r="V268" s="223"/>
      <c r="W268" s="223"/>
      <c r="X268" s="223"/>
      <c r="Y268" s="223"/>
      <c r="Z268" s="212"/>
      <c r="AA268" s="212"/>
      <c r="AB268" s="212"/>
      <c r="AC268" s="212"/>
      <c r="AD268" s="212"/>
      <c r="AE268" s="212"/>
      <c r="AF268" s="212"/>
      <c r="AG268" s="212" t="s">
        <v>204</v>
      </c>
      <c r="AH268" s="212"/>
      <c r="AI268" s="212"/>
      <c r="AJ268" s="212"/>
      <c r="AK268" s="212"/>
      <c r="AL268" s="212"/>
      <c r="AM268" s="212"/>
      <c r="AN268" s="212"/>
      <c r="AO268" s="212"/>
      <c r="AP268" s="212"/>
      <c r="AQ268" s="212"/>
      <c r="AR268" s="212"/>
      <c r="AS268" s="212"/>
      <c r="AT268" s="212"/>
      <c r="AU268" s="212"/>
      <c r="AV268" s="212"/>
      <c r="AW268" s="212"/>
      <c r="AX268" s="212"/>
      <c r="AY268" s="212"/>
      <c r="AZ268" s="212"/>
      <c r="BA268" s="248" t="str">
        <f>C268</f>
        <v>ohlášení uzavírání vody, uzavření a otevření šoupat, vypuštění a napuštění vody, odvzdušnění potrubí, strojní nebo ruční výřez potrubí, nutné úpravy výkopu v prostoru provádění,</v>
      </c>
      <c r="BB268" s="212"/>
      <c r="BC268" s="212"/>
      <c r="BD268" s="212"/>
      <c r="BE268" s="212"/>
      <c r="BF268" s="212"/>
      <c r="BG268" s="212"/>
      <c r="BH268" s="212"/>
    </row>
    <row r="269" spans="1:60" outlineLevel="1" x14ac:dyDescent="0.2">
      <c r="A269" s="233">
        <v>71</v>
      </c>
      <c r="B269" s="234" t="s">
        <v>498</v>
      </c>
      <c r="C269" s="251" t="s">
        <v>499</v>
      </c>
      <c r="D269" s="235" t="s">
        <v>496</v>
      </c>
      <c r="E269" s="236">
        <v>2</v>
      </c>
      <c r="F269" s="237"/>
      <c r="G269" s="238">
        <f>ROUND(E269*F269,2)</f>
        <v>0</v>
      </c>
      <c r="H269" s="237"/>
      <c r="I269" s="238">
        <f>ROUND(E269*H269,2)</f>
        <v>0</v>
      </c>
      <c r="J269" s="237"/>
      <c r="K269" s="238">
        <f>ROUND(E269*J269,2)</f>
        <v>0</v>
      </c>
      <c r="L269" s="238">
        <v>21</v>
      </c>
      <c r="M269" s="238">
        <f>G269*(1+L269/100)</f>
        <v>0</v>
      </c>
      <c r="N269" s="236">
        <v>0</v>
      </c>
      <c r="O269" s="236">
        <f>ROUND(E269*N269,2)</f>
        <v>0</v>
      </c>
      <c r="P269" s="236">
        <v>0</v>
      </c>
      <c r="Q269" s="236">
        <f>ROUND(E269*P269,2)</f>
        <v>0</v>
      </c>
      <c r="R269" s="238" t="s">
        <v>424</v>
      </c>
      <c r="S269" s="238" t="s">
        <v>144</v>
      </c>
      <c r="T269" s="239" t="s">
        <v>144</v>
      </c>
      <c r="U269" s="223">
        <v>10.923</v>
      </c>
      <c r="V269" s="223">
        <f>ROUND(E269*U269,2)</f>
        <v>21.85</v>
      </c>
      <c r="W269" s="223"/>
      <c r="X269" s="223" t="s">
        <v>201</v>
      </c>
      <c r="Y269" s="223" t="s">
        <v>140</v>
      </c>
      <c r="Z269" s="212"/>
      <c r="AA269" s="212"/>
      <c r="AB269" s="212"/>
      <c r="AC269" s="212"/>
      <c r="AD269" s="212"/>
      <c r="AE269" s="212"/>
      <c r="AF269" s="212"/>
      <c r="AG269" s="212" t="s">
        <v>202</v>
      </c>
      <c r="AH269" s="212"/>
      <c r="AI269" s="212"/>
      <c r="AJ269" s="212"/>
      <c r="AK269" s="212"/>
      <c r="AL269" s="212"/>
      <c r="AM269" s="212"/>
      <c r="AN269" s="212"/>
      <c r="AO269" s="212"/>
      <c r="AP269" s="212"/>
      <c r="AQ269" s="212"/>
      <c r="AR269" s="212"/>
      <c r="AS269" s="212"/>
      <c r="AT269" s="212"/>
      <c r="AU269" s="212"/>
      <c r="AV269" s="212"/>
      <c r="AW269" s="212"/>
      <c r="AX269" s="212"/>
      <c r="AY269" s="212"/>
      <c r="AZ269" s="212"/>
      <c r="BA269" s="212"/>
      <c r="BB269" s="212"/>
      <c r="BC269" s="212"/>
      <c r="BD269" s="212"/>
      <c r="BE269" s="212"/>
      <c r="BF269" s="212"/>
      <c r="BG269" s="212"/>
      <c r="BH269" s="212"/>
    </row>
    <row r="270" spans="1:60" ht="22.5" outlineLevel="2" x14ac:dyDescent="0.2">
      <c r="A270" s="219"/>
      <c r="B270" s="220"/>
      <c r="C270" s="263" t="s">
        <v>497</v>
      </c>
      <c r="D270" s="259"/>
      <c r="E270" s="259"/>
      <c r="F270" s="259"/>
      <c r="G270" s="259"/>
      <c r="H270" s="223"/>
      <c r="I270" s="223"/>
      <c r="J270" s="223"/>
      <c r="K270" s="223"/>
      <c r="L270" s="223"/>
      <c r="M270" s="223"/>
      <c r="N270" s="222"/>
      <c r="O270" s="222"/>
      <c r="P270" s="222"/>
      <c r="Q270" s="222"/>
      <c r="R270" s="223"/>
      <c r="S270" s="223"/>
      <c r="T270" s="223"/>
      <c r="U270" s="223"/>
      <c r="V270" s="223"/>
      <c r="W270" s="223"/>
      <c r="X270" s="223"/>
      <c r="Y270" s="223"/>
      <c r="Z270" s="212"/>
      <c r="AA270" s="212"/>
      <c r="AB270" s="212"/>
      <c r="AC270" s="212"/>
      <c r="AD270" s="212"/>
      <c r="AE270" s="212"/>
      <c r="AF270" s="212"/>
      <c r="AG270" s="212" t="s">
        <v>204</v>
      </c>
      <c r="AH270" s="212"/>
      <c r="AI270" s="212"/>
      <c r="AJ270" s="212"/>
      <c r="AK270" s="212"/>
      <c r="AL270" s="212"/>
      <c r="AM270" s="212"/>
      <c r="AN270" s="212"/>
      <c r="AO270" s="212"/>
      <c r="AP270" s="212"/>
      <c r="AQ270" s="212"/>
      <c r="AR270" s="212"/>
      <c r="AS270" s="212"/>
      <c r="AT270" s="212"/>
      <c r="AU270" s="212"/>
      <c r="AV270" s="212"/>
      <c r="AW270" s="212"/>
      <c r="AX270" s="212"/>
      <c r="AY270" s="212"/>
      <c r="AZ270" s="212"/>
      <c r="BA270" s="248" t="str">
        <f>C270</f>
        <v>ohlášení uzavírání vody, uzavření a otevření šoupat, vypuštění a napuštění vody, odvzdušnění potrubí, strojní nebo ruční výřez potrubí, nutné úpravy výkopu v prostoru provádění,</v>
      </c>
      <c r="BB270" s="212"/>
      <c r="BC270" s="212"/>
      <c r="BD270" s="212"/>
      <c r="BE270" s="212"/>
      <c r="BF270" s="212"/>
      <c r="BG270" s="212"/>
      <c r="BH270" s="212"/>
    </row>
    <row r="271" spans="1:60" outlineLevel="1" x14ac:dyDescent="0.2">
      <c r="A271" s="233">
        <v>72</v>
      </c>
      <c r="B271" s="234" t="s">
        <v>500</v>
      </c>
      <c r="C271" s="251" t="s">
        <v>501</v>
      </c>
      <c r="D271" s="235" t="s">
        <v>234</v>
      </c>
      <c r="E271" s="236">
        <v>42</v>
      </c>
      <c r="F271" s="237"/>
      <c r="G271" s="238">
        <f>ROUND(E271*F271,2)</f>
        <v>0</v>
      </c>
      <c r="H271" s="237"/>
      <c r="I271" s="238">
        <f>ROUND(E271*H271,2)</f>
        <v>0</v>
      </c>
      <c r="J271" s="237"/>
      <c r="K271" s="238">
        <f>ROUND(E271*J271,2)</f>
        <v>0</v>
      </c>
      <c r="L271" s="238">
        <v>21</v>
      </c>
      <c r="M271" s="238">
        <f>G271*(1+L271/100)</f>
        <v>0</v>
      </c>
      <c r="N271" s="236">
        <v>0</v>
      </c>
      <c r="O271" s="236">
        <f>ROUND(E271*N271,2)</f>
        <v>0</v>
      </c>
      <c r="P271" s="236">
        <v>0</v>
      </c>
      <c r="Q271" s="236">
        <f>ROUND(E271*P271,2)</f>
        <v>0</v>
      </c>
      <c r="R271" s="238" t="s">
        <v>424</v>
      </c>
      <c r="S271" s="238" t="s">
        <v>144</v>
      </c>
      <c r="T271" s="239" t="s">
        <v>144</v>
      </c>
      <c r="U271" s="223">
        <v>0.59</v>
      </c>
      <c r="V271" s="223">
        <f>ROUND(E271*U271,2)</f>
        <v>24.78</v>
      </c>
      <c r="W271" s="223"/>
      <c r="X271" s="223" t="s">
        <v>201</v>
      </c>
      <c r="Y271" s="223" t="s">
        <v>140</v>
      </c>
      <c r="Z271" s="212"/>
      <c r="AA271" s="212"/>
      <c r="AB271" s="212"/>
      <c r="AC271" s="212"/>
      <c r="AD271" s="212"/>
      <c r="AE271" s="212"/>
      <c r="AF271" s="212"/>
      <c r="AG271" s="212" t="s">
        <v>202</v>
      </c>
      <c r="AH271" s="212"/>
      <c r="AI271" s="212"/>
      <c r="AJ271" s="212"/>
      <c r="AK271" s="212"/>
      <c r="AL271" s="212"/>
      <c r="AM271" s="212"/>
      <c r="AN271" s="212"/>
      <c r="AO271" s="212"/>
      <c r="AP271" s="212"/>
      <c r="AQ271" s="212"/>
      <c r="AR271" s="212"/>
      <c r="AS271" s="212"/>
      <c r="AT271" s="212"/>
      <c r="AU271" s="212"/>
      <c r="AV271" s="212"/>
      <c r="AW271" s="212"/>
      <c r="AX271" s="212"/>
      <c r="AY271" s="212"/>
      <c r="AZ271" s="212"/>
      <c r="BA271" s="212"/>
      <c r="BB271" s="212"/>
      <c r="BC271" s="212"/>
      <c r="BD271" s="212"/>
      <c r="BE271" s="212"/>
      <c r="BF271" s="212"/>
      <c r="BG271" s="212"/>
      <c r="BH271" s="212"/>
    </row>
    <row r="272" spans="1:60" outlineLevel="2" x14ac:dyDescent="0.2">
      <c r="A272" s="219"/>
      <c r="B272" s="220"/>
      <c r="C272" s="263" t="s">
        <v>502</v>
      </c>
      <c r="D272" s="259"/>
      <c r="E272" s="259"/>
      <c r="F272" s="259"/>
      <c r="G272" s="259"/>
      <c r="H272" s="223"/>
      <c r="I272" s="223"/>
      <c r="J272" s="223"/>
      <c r="K272" s="223"/>
      <c r="L272" s="223"/>
      <c r="M272" s="223"/>
      <c r="N272" s="222"/>
      <c r="O272" s="222"/>
      <c r="P272" s="222"/>
      <c r="Q272" s="222"/>
      <c r="R272" s="223"/>
      <c r="S272" s="223"/>
      <c r="T272" s="223"/>
      <c r="U272" s="223"/>
      <c r="V272" s="223"/>
      <c r="W272" s="223"/>
      <c r="X272" s="223"/>
      <c r="Y272" s="223"/>
      <c r="Z272" s="212"/>
      <c r="AA272" s="212"/>
      <c r="AB272" s="212"/>
      <c r="AC272" s="212"/>
      <c r="AD272" s="212"/>
      <c r="AE272" s="212"/>
      <c r="AF272" s="212"/>
      <c r="AG272" s="212" t="s">
        <v>204</v>
      </c>
      <c r="AH272" s="212"/>
      <c r="AI272" s="212"/>
      <c r="AJ272" s="212"/>
      <c r="AK272" s="212"/>
      <c r="AL272" s="212"/>
      <c r="AM272" s="212"/>
      <c r="AN272" s="212"/>
      <c r="AO272" s="212"/>
      <c r="AP272" s="212"/>
      <c r="AQ272" s="212"/>
      <c r="AR272" s="212"/>
      <c r="AS272" s="212"/>
      <c r="AT272" s="212"/>
      <c r="AU272" s="212"/>
      <c r="AV272" s="212"/>
      <c r="AW272" s="212"/>
      <c r="AX272" s="212"/>
      <c r="AY272" s="212"/>
      <c r="AZ272" s="212"/>
      <c r="BA272" s="212"/>
      <c r="BB272" s="212"/>
      <c r="BC272" s="212"/>
      <c r="BD272" s="212"/>
      <c r="BE272" s="212"/>
      <c r="BF272" s="212"/>
      <c r="BG272" s="212"/>
      <c r="BH272" s="212"/>
    </row>
    <row r="273" spans="1:60" ht="22.5" outlineLevel="1" x14ac:dyDescent="0.2">
      <c r="A273" s="233">
        <v>73</v>
      </c>
      <c r="B273" s="234" t="s">
        <v>503</v>
      </c>
      <c r="C273" s="251" t="s">
        <v>504</v>
      </c>
      <c r="D273" s="235" t="s">
        <v>234</v>
      </c>
      <c r="E273" s="236">
        <v>3</v>
      </c>
      <c r="F273" s="237"/>
      <c r="G273" s="238">
        <f>ROUND(E273*F273,2)</f>
        <v>0</v>
      </c>
      <c r="H273" s="237"/>
      <c r="I273" s="238">
        <f>ROUND(E273*H273,2)</f>
        <v>0</v>
      </c>
      <c r="J273" s="237"/>
      <c r="K273" s="238">
        <f>ROUND(E273*J273,2)</f>
        <v>0</v>
      </c>
      <c r="L273" s="238">
        <v>21</v>
      </c>
      <c r="M273" s="238">
        <f>G273*(1+L273/100)</f>
        <v>0</v>
      </c>
      <c r="N273" s="236">
        <v>0</v>
      </c>
      <c r="O273" s="236">
        <f>ROUND(E273*N273,2)</f>
        <v>0</v>
      </c>
      <c r="P273" s="236">
        <v>0</v>
      </c>
      <c r="Q273" s="236">
        <f>ROUND(E273*P273,2)</f>
        <v>0</v>
      </c>
      <c r="R273" s="238" t="s">
        <v>424</v>
      </c>
      <c r="S273" s="238" t="s">
        <v>144</v>
      </c>
      <c r="T273" s="239" t="s">
        <v>144</v>
      </c>
      <c r="U273" s="223">
        <v>0.57099999999999995</v>
      </c>
      <c r="V273" s="223">
        <f>ROUND(E273*U273,2)</f>
        <v>1.71</v>
      </c>
      <c r="W273" s="223"/>
      <c r="X273" s="223" t="s">
        <v>201</v>
      </c>
      <c r="Y273" s="223" t="s">
        <v>140</v>
      </c>
      <c r="Z273" s="212"/>
      <c r="AA273" s="212"/>
      <c r="AB273" s="212"/>
      <c r="AC273" s="212"/>
      <c r="AD273" s="212"/>
      <c r="AE273" s="212"/>
      <c r="AF273" s="212"/>
      <c r="AG273" s="212" t="s">
        <v>202</v>
      </c>
      <c r="AH273" s="212"/>
      <c r="AI273" s="212"/>
      <c r="AJ273" s="212"/>
      <c r="AK273" s="212"/>
      <c r="AL273" s="212"/>
      <c r="AM273" s="212"/>
      <c r="AN273" s="212"/>
      <c r="AO273" s="212"/>
      <c r="AP273" s="212"/>
      <c r="AQ273" s="212"/>
      <c r="AR273" s="212"/>
      <c r="AS273" s="212"/>
      <c r="AT273" s="212"/>
      <c r="AU273" s="212"/>
      <c r="AV273" s="212"/>
      <c r="AW273" s="212"/>
      <c r="AX273" s="212"/>
      <c r="AY273" s="212"/>
      <c r="AZ273" s="212"/>
      <c r="BA273" s="212"/>
      <c r="BB273" s="212"/>
      <c r="BC273" s="212"/>
      <c r="BD273" s="212"/>
      <c r="BE273" s="212"/>
      <c r="BF273" s="212"/>
      <c r="BG273" s="212"/>
      <c r="BH273" s="212"/>
    </row>
    <row r="274" spans="1:60" outlineLevel="2" x14ac:dyDescent="0.2">
      <c r="A274" s="219"/>
      <c r="B274" s="220"/>
      <c r="C274" s="263" t="s">
        <v>502</v>
      </c>
      <c r="D274" s="259"/>
      <c r="E274" s="259"/>
      <c r="F274" s="259"/>
      <c r="G274" s="259"/>
      <c r="H274" s="223"/>
      <c r="I274" s="223"/>
      <c r="J274" s="223"/>
      <c r="K274" s="223"/>
      <c r="L274" s="223"/>
      <c r="M274" s="223"/>
      <c r="N274" s="222"/>
      <c r="O274" s="222"/>
      <c r="P274" s="222"/>
      <c r="Q274" s="222"/>
      <c r="R274" s="223"/>
      <c r="S274" s="223"/>
      <c r="T274" s="223"/>
      <c r="U274" s="223"/>
      <c r="V274" s="223"/>
      <c r="W274" s="223"/>
      <c r="X274" s="223"/>
      <c r="Y274" s="223"/>
      <c r="Z274" s="212"/>
      <c r="AA274" s="212"/>
      <c r="AB274" s="212"/>
      <c r="AC274" s="212"/>
      <c r="AD274" s="212"/>
      <c r="AE274" s="212"/>
      <c r="AF274" s="212"/>
      <c r="AG274" s="212" t="s">
        <v>204</v>
      </c>
      <c r="AH274" s="212"/>
      <c r="AI274" s="212"/>
      <c r="AJ274" s="212"/>
      <c r="AK274" s="212"/>
      <c r="AL274" s="212"/>
      <c r="AM274" s="212"/>
      <c r="AN274" s="212"/>
      <c r="AO274" s="212"/>
      <c r="AP274" s="212"/>
      <c r="AQ274" s="212"/>
      <c r="AR274" s="212"/>
      <c r="AS274" s="212"/>
      <c r="AT274" s="212"/>
      <c r="AU274" s="212"/>
      <c r="AV274" s="212"/>
      <c r="AW274" s="212"/>
      <c r="AX274" s="212"/>
      <c r="AY274" s="212"/>
      <c r="AZ274" s="212"/>
      <c r="BA274" s="212"/>
      <c r="BB274" s="212"/>
      <c r="BC274" s="212"/>
      <c r="BD274" s="212"/>
      <c r="BE274" s="212"/>
      <c r="BF274" s="212"/>
      <c r="BG274" s="212"/>
      <c r="BH274" s="212"/>
    </row>
    <row r="275" spans="1:60" ht="22.5" outlineLevel="1" x14ac:dyDescent="0.2">
      <c r="A275" s="233">
        <v>74</v>
      </c>
      <c r="B275" s="234" t="s">
        <v>505</v>
      </c>
      <c r="C275" s="251" t="s">
        <v>506</v>
      </c>
      <c r="D275" s="235" t="s">
        <v>234</v>
      </c>
      <c r="E275" s="236">
        <v>164.8</v>
      </c>
      <c r="F275" s="237"/>
      <c r="G275" s="238">
        <f>ROUND(E275*F275,2)</f>
        <v>0</v>
      </c>
      <c r="H275" s="237"/>
      <c r="I275" s="238">
        <f>ROUND(E275*H275,2)</f>
        <v>0</v>
      </c>
      <c r="J275" s="237"/>
      <c r="K275" s="238">
        <f>ROUND(E275*J275,2)</f>
        <v>0</v>
      </c>
      <c r="L275" s="238">
        <v>21</v>
      </c>
      <c r="M275" s="238">
        <f>G275*(1+L275/100)</f>
        <v>0</v>
      </c>
      <c r="N275" s="236">
        <v>0</v>
      </c>
      <c r="O275" s="236">
        <f>ROUND(E275*N275,2)</f>
        <v>0</v>
      </c>
      <c r="P275" s="236">
        <v>0</v>
      </c>
      <c r="Q275" s="236">
        <f>ROUND(E275*P275,2)</f>
        <v>0</v>
      </c>
      <c r="R275" s="238" t="s">
        <v>424</v>
      </c>
      <c r="S275" s="238" t="s">
        <v>144</v>
      </c>
      <c r="T275" s="239" t="s">
        <v>144</v>
      </c>
      <c r="U275" s="223">
        <v>0.626</v>
      </c>
      <c r="V275" s="223">
        <f>ROUND(E275*U275,2)</f>
        <v>103.16</v>
      </c>
      <c r="W275" s="223"/>
      <c r="X275" s="223" t="s">
        <v>201</v>
      </c>
      <c r="Y275" s="223" t="s">
        <v>140</v>
      </c>
      <c r="Z275" s="212"/>
      <c r="AA275" s="212"/>
      <c r="AB275" s="212"/>
      <c r="AC275" s="212"/>
      <c r="AD275" s="212"/>
      <c r="AE275" s="212"/>
      <c r="AF275" s="212"/>
      <c r="AG275" s="212" t="s">
        <v>202</v>
      </c>
      <c r="AH275" s="212"/>
      <c r="AI275" s="212"/>
      <c r="AJ275" s="212"/>
      <c r="AK275" s="212"/>
      <c r="AL275" s="212"/>
      <c r="AM275" s="212"/>
      <c r="AN275" s="212"/>
      <c r="AO275" s="212"/>
      <c r="AP275" s="212"/>
      <c r="AQ275" s="212"/>
      <c r="AR275" s="212"/>
      <c r="AS275" s="212"/>
      <c r="AT275" s="212"/>
      <c r="AU275" s="212"/>
      <c r="AV275" s="212"/>
      <c r="AW275" s="212"/>
      <c r="AX275" s="212"/>
      <c r="AY275" s="212"/>
      <c r="AZ275" s="212"/>
      <c r="BA275" s="212"/>
      <c r="BB275" s="212"/>
      <c r="BC275" s="212"/>
      <c r="BD275" s="212"/>
      <c r="BE275" s="212"/>
      <c r="BF275" s="212"/>
      <c r="BG275" s="212"/>
      <c r="BH275" s="212"/>
    </row>
    <row r="276" spans="1:60" outlineLevel="2" x14ac:dyDescent="0.2">
      <c r="A276" s="219"/>
      <c r="B276" s="220"/>
      <c r="C276" s="263" t="s">
        <v>502</v>
      </c>
      <c r="D276" s="259"/>
      <c r="E276" s="259"/>
      <c r="F276" s="259"/>
      <c r="G276" s="259"/>
      <c r="H276" s="223"/>
      <c r="I276" s="223"/>
      <c r="J276" s="223"/>
      <c r="K276" s="223"/>
      <c r="L276" s="223"/>
      <c r="M276" s="223"/>
      <c r="N276" s="222"/>
      <c r="O276" s="222"/>
      <c r="P276" s="222"/>
      <c r="Q276" s="222"/>
      <c r="R276" s="223"/>
      <c r="S276" s="223"/>
      <c r="T276" s="223"/>
      <c r="U276" s="223"/>
      <c r="V276" s="223"/>
      <c r="W276" s="223"/>
      <c r="X276" s="223"/>
      <c r="Y276" s="223"/>
      <c r="Z276" s="212"/>
      <c r="AA276" s="212"/>
      <c r="AB276" s="212"/>
      <c r="AC276" s="212"/>
      <c r="AD276" s="212"/>
      <c r="AE276" s="212"/>
      <c r="AF276" s="212"/>
      <c r="AG276" s="212" t="s">
        <v>204</v>
      </c>
      <c r="AH276" s="212"/>
      <c r="AI276" s="212"/>
      <c r="AJ276" s="212"/>
      <c r="AK276" s="212"/>
      <c r="AL276" s="212"/>
      <c r="AM276" s="212"/>
      <c r="AN276" s="212"/>
      <c r="AO276" s="212"/>
      <c r="AP276" s="212"/>
      <c r="AQ276" s="212"/>
      <c r="AR276" s="212"/>
      <c r="AS276" s="212"/>
      <c r="AT276" s="212"/>
      <c r="AU276" s="212"/>
      <c r="AV276" s="212"/>
      <c r="AW276" s="212"/>
      <c r="AX276" s="212"/>
      <c r="AY276" s="212"/>
      <c r="AZ276" s="212"/>
      <c r="BA276" s="212"/>
      <c r="BB276" s="212"/>
      <c r="BC276" s="212"/>
      <c r="BD276" s="212"/>
      <c r="BE276" s="212"/>
      <c r="BF276" s="212"/>
      <c r="BG276" s="212"/>
      <c r="BH276" s="212"/>
    </row>
    <row r="277" spans="1:60" outlineLevel="2" x14ac:dyDescent="0.2">
      <c r="A277" s="219"/>
      <c r="B277" s="220"/>
      <c r="C277" s="264" t="s">
        <v>507</v>
      </c>
      <c r="D277" s="257"/>
      <c r="E277" s="258">
        <v>164.8</v>
      </c>
      <c r="F277" s="223"/>
      <c r="G277" s="223"/>
      <c r="H277" s="223"/>
      <c r="I277" s="223"/>
      <c r="J277" s="223"/>
      <c r="K277" s="223"/>
      <c r="L277" s="223"/>
      <c r="M277" s="223"/>
      <c r="N277" s="222"/>
      <c r="O277" s="222"/>
      <c r="P277" s="222"/>
      <c r="Q277" s="222"/>
      <c r="R277" s="223"/>
      <c r="S277" s="223"/>
      <c r="T277" s="223"/>
      <c r="U277" s="223"/>
      <c r="V277" s="223"/>
      <c r="W277" s="223"/>
      <c r="X277" s="223"/>
      <c r="Y277" s="223"/>
      <c r="Z277" s="212"/>
      <c r="AA277" s="212"/>
      <c r="AB277" s="212"/>
      <c r="AC277" s="212"/>
      <c r="AD277" s="212"/>
      <c r="AE277" s="212"/>
      <c r="AF277" s="212"/>
      <c r="AG277" s="212" t="s">
        <v>206</v>
      </c>
      <c r="AH277" s="212">
        <v>0</v>
      </c>
      <c r="AI277" s="212"/>
      <c r="AJ277" s="212"/>
      <c r="AK277" s="212"/>
      <c r="AL277" s="212"/>
      <c r="AM277" s="212"/>
      <c r="AN277" s="212"/>
      <c r="AO277" s="212"/>
      <c r="AP277" s="212"/>
      <c r="AQ277" s="212"/>
      <c r="AR277" s="212"/>
      <c r="AS277" s="212"/>
      <c r="AT277" s="212"/>
      <c r="AU277" s="212"/>
      <c r="AV277" s="212"/>
      <c r="AW277" s="212"/>
      <c r="AX277" s="212"/>
      <c r="AY277" s="212"/>
      <c r="AZ277" s="212"/>
      <c r="BA277" s="212"/>
      <c r="BB277" s="212"/>
      <c r="BC277" s="212"/>
      <c r="BD277" s="212"/>
      <c r="BE277" s="212"/>
      <c r="BF277" s="212"/>
      <c r="BG277" s="212"/>
      <c r="BH277" s="212"/>
    </row>
    <row r="278" spans="1:60" ht="22.5" outlineLevel="1" x14ac:dyDescent="0.2">
      <c r="A278" s="240">
        <v>75</v>
      </c>
      <c r="B278" s="241" t="s">
        <v>508</v>
      </c>
      <c r="C278" s="250" t="s">
        <v>509</v>
      </c>
      <c r="D278" s="242" t="s">
        <v>496</v>
      </c>
      <c r="E278" s="243">
        <v>3</v>
      </c>
      <c r="F278" s="244"/>
      <c r="G278" s="245">
        <f>ROUND(E278*F278,2)</f>
        <v>0</v>
      </c>
      <c r="H278" s="244"/>
      <c r="I278" s="245">
        <f>ROUND(E278*H278,2)</f>
        <v>0</v>
      </c>
      <c r="J278" s="244"/>
      <c r="K278" s="245">
        <f>ROUND(E278*J278,2)</f>
        <v>0</v>
      </c>
      <c r="L278" s="245">
        <v>21</v>
      </c>
      <c r="M278" s="245">
        <f>G278*(1+L278/100)</f>
        <v>0</v>
      </c>
      <c r="N278" s="243">
        <v>2.2000000000000001E-4</v>
      </c>
      <c r="O278" s="243">
        <f>ROUND(E278*N278,2)</f>
        <v>0</v>
      </c>
      <c r="P278" s="243">
        <v>0</v>
      </c>
      <c r="Q278" s="243">
        <f>ROUND(E278*P278,2)</f>
        <v>0</v>
      </c>
      <c r="R278" s="245" t="s">
        <v>424</v>
      </c>
      <c r="S278" s="245" t="s">
        <v>144</v>
      </c>
      <c r="T278" s="246" t="s">
        <v>144</v>
      </c>
      <c r="U278" s="223">
        <v>1.2210000000000001</v>
      </c>
      <c r="V278" s="223">
        <f>ROUND(E278*U278,2)</f>
        <v>3.66</v>
      </c>
      <c r="W278" s="223"/>
      <c r="X278" s="223" t="s">
        <v>201</v>
      </c>
      <c r="Y278" s="223" t="s">
        <v>140</v>
      </c>
      <c r="Z278" s="212"/>
      <c r="AA278" s="212"/>
      <c r="AB278" s="212"/>
      <c r="AC278" s="212"/>
      <c r="AD278" s="212"/>
      <c r="AE278" s="212"/>
      <c r="AF278" s="212"/>
      <c r="AG278" s="212" t="s">
        <v>202</v>
      </c>
      <c r="AH278" s="212"/>
      <c r="AI278" s="212"/>
      <c r="AJ278" s="212"/>
      <c r="AK278" s="212"/>
      <c r="AL278" s="212"/>
      <c r="AM278" s="212"/>
      <c r="AN278" s="212"/>
      <c r="AO278" s="212"/>
      <c r="AP278" s="212"/>
      <c r="AQ278" s="212"/>
      <c r="AR278" s="212"/>
      <c r="AS278" s="212"/>
      <c r="AT278" s="212"/>
      <c r="AU278" s="212"/>
      <c r="AV278" s="212"/>
      <c r="AW278" s="212"/>
      <c r="AX278" s="212"/>
      <c r="AY278" s="212"/>
      <c r="AZ278" s="212"/>
      <c r="BA278" s="212"/>
      <c r="BB278" s="212"/>
      <c r="BC278" s="212"/>
      <c r="BD278" s="212"/>
      <c r="BE278" s="212"/>
      <c r="BF278" s="212"/>
      <c r="BG278" s="212"/>
      <c r="BH278" s="212"/>
    </row>
    <row r="279" spans="1:60" ht="22.5" outlineLevel="1" x14ac:dyDescent="0.2">
      <c r="A279" s="240">
        <v>76</v>
      </c>
      <c r="B279" s="241" t="s">
        <v>510</v>
      </c>
      <c r="C279" s="250" t="s">
        <v>511</v>
      </c>
      <c r="D279" s="242" t="s">
        <v>496</v>
      </c>
      <c r="E279" s="243">
        <v>2</v>
      </c>
      <c r="F279" s="244"/>
      <c r="G279" s="245">
        <f>ROUND(E279*F279,2)</f>
        <v>0</v>
      </c>
      <c r="H279" s="244"/>
      <c r="I279" s="245">
        <f>ROUND(E279*H279,2)</f>
        <v>0</v>
      </c>
      <c r="J279" s="244"/>
      <c r="K279" s="245">
        <f>ROUND(E279*J279,2)</f>
        <v>0</v>
      </c>
      <c r="L279" s="245">
        <v>21</v>
      </c>
      <c r="M279" s="245">
        <f>G279*(1+L279/100)</f>
        <v>0</v>
      </c>
      <c r="N279" s="243">
        <v>2.2000000000000001E-4</v>
      </c>
      <c r="O279" s="243">
        <f>ROUND(E279*N279,2)</f>
        <v>0</v>
      </c>
      <c r="P279" s="243">
        <v>0</v>
      </c>
      <c r="Q279" s="243">
        <f>ROUND(E279*P279,2)</f>
        <v>0</v>
      </c>
      <c r="R279" s="245" t="s">
        <v>424</v>
      </c>
      <c r="S279" s="245" t="s">
        <v>144</v>
      </c>
      <c r="T279" s="246" t="s">
        <v>144</v>
      </c>
      <c r="U279" s="223">
        <v>0.75900000000000001</v>
      </c>
      <c r="V279" s="223">
        <f>ROUND(E279*U279,2)</f>
        <v>1.52</v>
      </c>
      <c r="W279" s="223"/>
      <c r="X279" s="223" t="s">
        <v>201</v>
      </c>
      <c r="Y279" s="223" t="s">
        <v>140</v>
      </c>
      <c r="Z279" s="212"/>
      <c r="AA279" s="212"/>
      <c r="AB279" s="212"/>
      <c r="AC279" s="212"/>
      <c r="AD279" s="212"/>
      <c r="AE279" s="212"/>
      <c r="AF279" s="212"/>
      <c r="AG279" s="212" t="s">
        <v>252</v>
      </c>
      <c r="AH279" s="212"/>
      <c r="AI279" s="212"/>
      <c r="AJ279" s="212"/>
      <c r="AK279" s="212"/>
      <c r="AL279" s="212"/>
      <c r="AM279" s="212"/>
      <c r="AN279" s="212"/>
      <c r="AO279" s="212"/>
      <c r="AP279" s="212"/>
      <c r="AQ279" s="212"/>
      <c r="AR279" s="212"/>
      <c r="AS279" s="212"/>
      <c r="AT279" s="212"/>
      <c r="AU279" s="212"/>
      <c r="AV279" s="212"/>
      <c r="AW279" s="212"/>
      <c r="AX279" s="212"/>
      <c r="AY279" s="212"/>
      <c r="AZ279" s="212"/>
      <c r="BA279" s="212"/>
      <c r="BB279" s="212"/>
      <c r="BC279" s="212"/>
      <c r="BD279" s="212"/>
      <c r="BE279" s="212"/>
      <c r="BF279" s="212"/>
      <c r="BG279" s="212"/>
      <c r="BH279" s="212"/>
    </row>
    <row r="280" spans="1:60" ht="22.5" outlineLevel="1" x14ac:dyDescent="0.2">
      <c r="A280" s="240">
        <v>77</v>
      </c>
      <c r="B280" s="241" t="s">
        <v>512</v>
      </c>
      <c r="C280" s="250" t="s">
        <v>513</v>
      </c>
      <c r="D280" s="242" t="s">
        <v>496</v>
      </c>
      <c r="E280" s="243">
        <v>2</v>
      </c>
      <c r="F280" s="244"/>
      <c r="G280" s="245">
        <f>ROUND(E280*F280,2)</f>
        <v>0</v>
      </c>
      <c r="H280" s="244"/>
      <c r="I280" s="245">
        <f>ROUND(E280*H280,2)</f>
        <v>0</v>
      </c>
      <c r="J280" s="244"/>
      <c r="K280" s="245">
        <f>ROUND(E280*J280,2)</f>
        <v>0</v>
      </c>
      <c r="L280" s="245">
        <v>21</v>
      </c>
      <c r="M280" s="245">
        <f>G280*(1+L280/100)</f>
        <v>0</v>
      </c>
      <c r="N280" s="243">
        <v>2.81E-3</v>
      </c>
      <c r="O280" s="243">
        <f>ROUND(E280*N280,2)</f>
        <v>0.01</v>
      </c>
      <c r="P280" s="243">
        <v>0</v>
      </c>
      <c r="Q280" s="243">
        <f>ROUND(E280*P280,2)</f>
        <v>0</v>
      </c>
      <c r="R280" s="245" t="s">
        <v>424</v>
      </c>
      <c r="S280" s="245" t="s">
        <v>144</v>
      </c>
      <c r="T280" s="246" t="s">
        <v>144</v>
      </c>
      <c r="U280" s="223">
        <v>1.04</v>
      </c>
      <c r="V280" s="223">
        <f>ROUND(E280*U280,2)</f>
        <v>2.08</v>
      </c>
      <c r="W280" s="223"/>
      <c r="X280" s="223" t="s">
        <v>201</v>
      </c>
      <c r="Y280" s="223" t="s">
        <v>140</v>
      </c>
      <c r="Z280" s="212"/>
      <c r="AA280" s="212"/>
      <c r="AB280" s="212"/>
      <c r="AC280" s="212"/>
      <c r="AD280" s="212"/>
      <c r="AE280" s="212"/>
      <c r="AF280" s="212"/>
      <c r="AG280" s="212" t="s">
        <v>202</v>
      </c>
      <c r="AH280" s="212"/>
      <c r="AI280" s="212"/>
      <c r="AJ280" s="212"/>
      <c r="AK280" s="212"/>
      <c r="AL280" s="212"/>
      <c r="AM280" s="212"/>
      <c r="AN280" s="212"/>
      <c r="AO280" s="212"/>
      <c r="AP280" s="212"/>
      <c r="AQ280" s="212"/>
      <c r="AR280" s="212"/>
      <c r="AS280" s="212"/>
      <c r="AT280" s="212"/>
      <c r="AU280" s="212"/>
      <c r="AV280" s="212"/>
      <c r="AW280" s="212"/>
      <c r="AX280" s="212"/>
      <c r="AY280" s="212"/>
      <c r="AZ280" s="212"/>
      <c r="BA280" s="212"/>
      <c r="BB280" s="212"/>
      <c r="BC280" s="212"/>
      <c r="BD280" s="212"/>
      <c r="BE280" s="212"/>
      <c r="BF280" s="212"/>
      <c r="BG280" s="212"/>
      <c r="BH280" s="212"/>
    </row>
    <row r="281" spans="1:60" ht="22.5" outlineLevel="1" x14ac:dyDescent="0.2">
      <c r="A281" s="240">
        <v>78</v>
      </c>
      <c r="B281" s="241" t="s">
        <v>514</v>
      </c>
      <c r="C281" s="250" t="s">
        <v>515</v>
      </c>
      <c r="D281" s="242" t="s">
        <v>496</v>
      </c>
      <c r="E281" s="243">
        <v>4</v>
      </c>
      <c r="F281" s="244"/>
      <c r="G281" s="245">
        <f>ROUND(E281*F281,2)</f>
        <v>0</v>
      </c>
      <c r="H281" s="244"/>
      <c r="I281" s="245">
        <f>ROUND(E281*H281,2)</f>
        <v>0</v>
      </c>
      <c r="J281" s="244"/>
      <c r="K281" s="245">
        <f>ROUND(E281*J281,2)</f>
        <v>0</v>
      </c>
      <c r="L281" s="245">
        <v>21</v>
      </c>
      <c r="M281" s="245">
        <f>G281*(1+L281/100)</f>
        <v>0</v>
      </c>
      <c r="N281" s="243">
        <v>4.1999999999999997E-3</v>
      </c>
      <c r="O281" s="243">
        <f>ROUND(E281*N281,2)</f>
        <v>0.02</v>
      </c>
      <c r="P281" s="243">
        <v>0</v>
      </c>
      <c r="Q281" s="243">
        <f>ROUND(E281*P281,2)</f>
        <v>0</v>
      </c>
      <c r="R281" s="245" t="s">
        <v>424</v>
      </c>
      <c r="S281" s="245" t="s">
        <v>144</v>
      </c>
      <c r="T281" s="246" t="s">
        <v>144</v>
      </c>
      <c r="U281" s="223">
        <v>1.4350000000000001</v>
      </c>
      <c r="V281" s="223">
        <f>ROUND(E281*U281,2)</f>
        <v>5.74</v>
      </c>
      <c r="W281" s="223"/>
      <c r="X281" s="223" t="s">
        <v>201</v>
      </c>
      <c r="Y281" s="223" t="s">
        <v>140</v>
      </c>
      <c r="Z281" s="212"/>
      <c r="AA281" s="212"/>
      <c r="AB281" s="212"/>
      <c r="AC281" s="212"/>
      <c r="AD281" s="212"/>
      <c r="AE281" s="212"/>
      <c r="AF281" s="212"/>
      <c r="AG281" s="212" t="s">
        <v>202</v>
      </c>
      <c r="AH281" s="212"/>
      <c r="AI281" s="212"/>
      <c r="AJ281" s="212"/>
      <c r="AK281" s="212"/>
      <c r="AL281" s="212"/>
      <c r="AM281" s="212"/>
      <c r="AN281" s="212"/>
      <c r="AO281" s="212"/>
      <c r="AP281" s="212"/>
      <c r="AQ281" s="212"/>
      <c r="AR281" s="212"/>
      <c r="AS281" s="212"/>
      <c r="AT281" s="212"/>
      <c r="AU281" s="212"/>
      <c r="AV281" s="212"/>
      <c r="AW281" s="212"/>
      <c r="AX281" s="212"/>
      <c r="AY281" s="212"/>
      <c r="AZ281" s="212"/>
      <c r="BA281" s="212"/>
      <c r="BB281" s="212"/>
      <c r="BC281" s="212"/>
      <c r="BD281" s="212"/>
      <c r="BE281" s="212"/>
      <c r="BF281" s="212"/>
      <c r="BG281" s="212"/>
      <c r="BH281" s="212"/>
    </row>
    <row r="282" spans="1:60" ht="22.5" outlineLevel="1" x14ac:dyDescent="0.2">
      <c r="A282" s="233">
        <v>79</v>
      </c>
      <c r="B282" s="234" t="s">
        <v>516</v>
      </c>
      <c r="C282" s="251" t="s">
        <v>517</v>
      </c>
      <c r="D282" s="235" t="s">
        <v>234</v>
      </c>
      <c r="E282" s="236">
        <v>7</v>
      </c>
      <c r="F282" s="237"/>
      <c r="G282" s="238">
        <f>ROUND(E282*F282,2)</f>
        <v>0</v>
      </c>
      <c r="H282" s="237"/>
      <c r="I282" s="238">
        <f>ROUND(E282*H282,2)</f>
        <v>0</v>
      </c>
      <c r="J282" s="237"/>
      <c r="K282" s="238">
        <f>ROUND(E282*J282,2)</f>
        <v>0</v>
      </c>
      <c r="L282" s="238">
        <v>21</v>
      </c>
      <c r="M282" s="238">
        <f>G282*(1+L282/100)</f>
        <v>0</v>
      </c>
      <c r="N282" s="236">
        <v>0</v>
      </c>
      <c r="O282" s="236">
        <f>ROUND(E282*N282,2)</f>
        <v>0</v>
      </c>
      <c r="P282" s="236">
        <v>0</v>
      </c>
      <c r="Q282" s="236">
        <f>ROUND(E282*P282,2)</f>
        <v>0</v>
      </c>
      <c r="R282" s="238" t="s">
        <v>424</v>
      </c>
      <c r="S282" s="238" t="s">
        <v>144</v>
      </c>
      <c r="T282" s="239" t="s">
        <v>144</v>
      </c>
      <c r="U282" s="223">
        <v>5.3999999999999999E-2</v>
      </c>
      <c r="V282" s="223">
        <f>ROUND(E282*U282,2)</f>
        <v>0.38</v>
      </c>
      <c r="W282" s="223"/>
      <c r="X282" s="223" t="s">
        <v>201</v>
      </c>
      <c r="Y282" s="223" t="s">
        <v>140</v>
      </c>
      <c r="Z282" s="212"/>
      <c r="AA282" s="212"/>
      <c r="AB282" s="212"/>
      <c r="AC282" s="212"/>
      <c r="AD282" s="212"/>
      <c r="AE282" s="212"/>
      <c r="AF282" s="212"/>
      <c r="AG282" s="212" t="s">
        <v>202</v>
      </c>
      <c r="AH282" s="212"/>
      <c r="AI282" s="212"/>
      <c r="AJ282" s="212"/>
      <c r="AK282" s="212"/>
      <c r="AL282" s="212"/>
      <c r="AM282" s="212"/>
      <c r="AN282" s="212"/>
      <c r="AO282" s="212"/>
      <c r="AP282" s="212"/>
      <c r="AQ282" s="212"/>
      <c r="AR282" s="212"/>
      <c r="AS282" s="212"/>
      <c r="AT282" s="212"/>
      <c r="AU282" s="212"/>
      <c r="AV282" s="212"/>
      <c r="AW282" s="212"/>
      <c r="AX282" s="212"/>
      <c r="AY282" s="212"/>
      <c r="AZ282" s="212"/>
      <c r="BA282" s="212"/>
      <c r="BB282" s="212"/>
      <c r="BC282" s="212"/>
      <c r="BD282" s="212"/>
      <c r="BE282" s="212"/>
      <c r="BF282" s="212"/>
      <c r="BG282" s="212"/>
      <c r="BH282" s="212"/>
    </row>
    <row r="283" spans="1:60" outlineLevel="2" x14ac:dyDescent="0.2">
      <c r="A283" s="219"/>
      <c r="B283" s="220"/>
      <c r="C283" s="263" t="s">
        <v>425</v>
      </c>
      <c r="D283" s="259"/>
      <c r="E283" s="259"/>
      <c r="F283" s="259"/>
      <c r="G283" s="259"/>
      <c r="H283" s="223"/>
      <c r="I283" s="223"/>
      <c r="J283" s="223"/>
      <c r="K283" s="223"/>
      <c r="L283" s="223"/>
      <c r="M283" s="223"/>
      <c r="N283" s="222"/>
      <c r="O283" s="222"/>
      <c r="P283" s="222"/>
      <c r="Q283" s="222"/>
      <c r="R283" s="223"/>
      <c r="S283" s="223"/>
      <c r="T283" s="223"/>
      <c r="U283" s="223"/>
      <c r="V283" s="223"/>
      <c r="W283" s="223"/>
      <c r="X283" s="223"/>
      <c r="Y283" s="223"/>
      <c r="Z283" s="212"/>
      <c r="AA283" s="212"/>
      <c r="AB283" s="212"/>
      <c r="AC283" s="212"/>
      <c r="AD283" s="212"/>
      <c r="AE283" s="212"/>
      <c r="AF283" s="212"/>
      <c r="AG283" s="212" t="s">
        <v>204</v>
      </c>
      <c r="AH283" s="212"/>
      <c r="AI283" s="212"/>
      <c r="AJ283" s="212"/>
      <c r="AK283" s="212"/>
      <c r="AL283" s="212"/>
      <c r="AM283" s="212"/>
      <c r="AN283" s="212"/>
      <c r="AO283" s="212"/>
      <c r="AP283" s="212"/>
      <c r="AQ283" s="212"/>
      <c r="AR283" s="212"/>
      <c r="AS283" s="212"/>
      <c r="AT283" s="212"/>
      <c r="AU283" s="212"/>
      <c r="AV283" s="212"/>
      <c r="AW283" s="212"/>
      <c r="AX283" s="212"/>
      <c r="AY283" s="212"/>
      <c r="AZ283" s="212"/>
      <c r="BA283" s="212"/>
      <c r="BB283" s="212"/>
      <c r="BC283" s="212"/>
      <c r="BD283" s="212"/>
      <c r="BE283" s="212"/>
      <c r="BF283" s="212"/>
      <c r="BG283" s="212"/>
      <c r="BH283" s="212"/>
    </row>
    <row r="284" spans="1:60" outlineLevel="1" x14ac:dyDescent="0.2">
      <c r="A284" s="240">
        <v>80</v>
      </c>
      <c r="B284" s="241" t="s">
        <v>518</v>
      </c>
      <c r="C284" s="250" t="s">
        <v>519</v>
      </c>
      <c r="D284" s="242" t="s">
        <v>496</v>
      </c>
      <c r="E284" s="243">
        <v>5</v>
      </c>
      <c r="F284" s="244"/>
      <c r="G284" s="245">
        <f>ROUND(E284*F284,2)</f>
        <v>0</v>
      </c>
      <c r="H284" s="244"/>
      <c r="I284" s="245">
        <f>ROUND(E284*H284,2)</f>
        <v>0</v>
      </c>
      <c r="J284" s="244"/>
      <c r="K284" s="245">
        <f>ROUND(E284*J284,2)</f>
        <v>0</v>
      </c>
      <c r="L284" s="245">
        <v>21</v>
      </c>
      <c r="M284" s="245">
        <f>G284*(1+L284/100)</f>
        <v>0</v>
      </c>
      <c r="N284" s="243">
        <v>2.0000000000000002E-5</v>
      </c>
      <c r="O284" s="243">
        <f>ROUND(E284*N284,2)</f>
        <v>0</v>
      </c>
      <c r="P284" s="243">
        <v>0</v>
      </c>
      <c r="Q284" s="243">
        <f>ROUND(E284*P284,2)</f>
        <v>0</v>
      </c>
      <c r="R284" s="245" t="s">
        <v>424</v>
      </c>
      <c r="S284" s="245" t="s">
        <v>144</v>
      </c>
      <c r="T284" s="246" t="s">
        <v>144</v>
      </c>
      <c r="U284" s="223">
        <v>0.61199999999999999</v>
      </c>
      <c r="V284" s="223">
        <f>ROUND(E284*U284,2)</f>
        <v>3.06</v>
      </c>
      <c r="W284" s="223"/>
      <c r="X284" s="223" t="s">
        <v>201</v>
      </c>
      <c r="Y284" s="223" t="s">
        <v>140</v>
      </c>
      <c r="Z284" s="212"/>
      <c r="AA284" s="212"/>
      <c r="AB284" s="212"/>
      <c r="AC284" s="212"/>
      <c r="AD284" s="212"/>
      <c r="AE284" s="212"/>
      <c r="AF284" s="212"/>
      <c r="AG284" s="212" t="s">
        <v>202</v>
      </c>
      <c r="AH284" s="212"/>
      <c r="AI284" s="212"/>
      <c r="AJ284" s="212"/>
      <c r="AK284" s="212"/>
      <c r="AL284" s="212"/>
      <c r="AM284" s="212"/>
      <c r="AN284" s="212"/>
      <c r="AO284" s="212"/>
      <c r="AP284" s="212"/>
      <c r="AQ284" s="212"/>
      <c r="AR284" s="212"/>
      <c r="AS284" s="212"/>
      <c r="AT284" s="212"/>
      <c r="AU284" s="212"/>
      <c r="AV284" s="212"/>
      <c r="AW284" s="212"/>
      <c r="AX284" s="212"/>
      <c r="AY284" s="212"/>
      <c r="AZ284" s="212"/>
      <c r="BA284" s="212"/>
      <c r="BB284" s="212"/>
      <c r="BC284" s="212"/>
      <c r="BD284" s="212"/>
      <c r="BE284" s="212"/>
      <c r="BF284" s="212"/>
      <c r="BG284" s="212"/>
      <c r="BH284" s="212"/>
    </row>
    <row r="285" spans="1:60" ht="22.5" outlineLevel="1" x14ac:dyDescent="0.2">
      <c r="A285" s="240">
        <v>81</v>
      </c>
      <c r="B285" s="241" t="s">
        <v>520</v>
      </c>
      <c r="C285" s="250" t="s">
        <v>521</v>
      </c>
      <c r="D285" s="242" t="s">
        <v>496</v>
      </c>
      <c r="E285" s="243">
        <v>2</v>
      </c>
      <c r="F285" s="244"/>
      <c r="G285" s="245">
        <f>ROUND(E285*F285,2)</f>
        <v>0</v>
      </c>
      <c r="H285" s="244"/>
      <c r="I285" s="245">
        <f>ROUND(E285*H285,2)</f>
        <v>0</v>
      </c>
      <c r="J285" s="244"/>
      <c r="K285" s="245">
        <f>ROUND(E285*J285,2)</f>
        <v>0</v>
      </c>
      <c r="L285" s="245">
        <v>21</v>
      </c>
      <c r="M285" s="245">
        <f>G285*(1+L285/100)</f>
        <v>0</v>
      </c>
      <c r="N285" s="243">
        <v>2.2000000000000001E-4</v>
      </c>
      <c r="O285" s="243">
        <f>ROUND(E285*N285,2)</f>
        <v>0</v>
      </c>
      <c r="P285" s="243">
        <v>0</v>
      </c>
      <c r="Q285" s="243">
        <f>ROUND(E285*P285,2)</f>
        <v>0</v>
      </c>
      <c r="R285" s="245" t="s">
        <v>424</v>
      </c>
      <c r="S285" s="245" t="s">
        <v>144</v>
      </c>
      <c r="T285" s="246" t="s">
        <v>144</v>
      </c>
      <c r="U285" s="223">
        <v>1.554</v>
      </c>
      <c r="V285" s="223">
        <f>ROUND(E285*U285,2)</f>
        <v>3.11</v>
      </c>
      <c r="W285" s="223"/>
      <c r="X285" s="223" t="s">
        <v>201</v>
      </c>
      <c r="Y285" s="223" t="s">
        <v>140</v>
      </c>
      <c r="Z285" s="212"/>
      <c r="AA285" s="212"/>
      <c r="AB285" s="212"/>
      <c r="AC285" s="212"/>
      <c r="AD285" s="212"/>
      <c r="AE285" s="212"/>
      <c r="AF285" s="212"/>
      <c r="AG285" s="212" t="s">
        <v>202</v>
      </c>
      <c r="AH285" s="212"/>
      <c r="AI285" s="212"/>
      <c r="AJ285" s="212"/>
      <c r="AK285" s="212"/>
      <c r="AL285" s="212"/>
      <c r="AM285" s="212"/>
      <c r="AN285" s="212"/>
      <c r="AO285" s="212"/>
      <c r="AP285" s="212"/>
      <c r="AQ285" s="212"/>
      <c r="AR285" s="212"/>
      <c r="AS285" s="212"/>
      <c r="AT285" s="212"/>
      <c r="AU285" s="212"/>
      <c r="AV285" s="212"/>
      <c r="AW285" s="212"/>
      <c r="AX285" s="212"/>
      <c r="AY285" s="212"/>
      <c r="AZ285" s="212"/>
      <c r="BA285" s="212"/>
      <c r="BB285" s="212"/>
      <c r="BC285" s="212"/>
      <c r="BD285" s="212"/>
      <c r="BE285" s="212"/>
      <c r="BF285" s="212"/>
      <c r="BG285" s="212"/>
      <c r="BH285" s="212"/>
    </row>
    <row r="286" spans="1:60" ht="22.5" outlineLevel="1" x14ac:dyDescent="0.2">
      <c r="A286" s="240">
        <v>82</v>
      </c>
      <c r="B286" s="241" t="s">
        <v>522</v>
      </c>
      <c r="C286" s="250" t="s">
        <v>523</v>
      </c>
      <c r="D286" s="242" t="s">
        <v>496</v>
      </c>
      <c r="E286" s="243">
        <v>1</v>
      </c>
      <c r="F286" s="244"/>
      <c r="G286" s="245">
        <f>ROUND(E286*F286,2)</f>
        <v>0</v>
      </c>
      <c r="H286" s="244"/>
      <c r="I286" s="245">
        <f>ROUND(E286*H286,2)</f>
        <v>0</v>
      </c>
      <c r="J286" s="244"/>
      <c r="K286" s="245">
        <f>ROUND(E286*J286,2)</f>
        <v>0</v>
      </c>
      <c r="L286" s="245">
        <v>21</v>
      </c>
      <c r="M286" s="245">
        <f>G286*(1+L286/100)</f>
        <v>0</v>
      </c>
      <c r="N286" s="243">
        <v>1.1E-4</v>
      </c>
      <c r="O286" s="243">
        <f>ROUND(E286*N286,2)</f>
        <v>0</v>
      </c>
      <c r="P286" s="243">
        <v>0</v>
      </c>
      <c r="Q286" s="243">
        <f>ROUND(E286*P286,2)</f>
        <v>0</v>
      </c>
      <c r="R286" s="245" t="s">
        <v>424</v>
      </c>
      <c r="S286" s="245" t="s">
        <v>144</v>
      </c>
      <c r="T286" s="246" t="s">
        <v>144</v>
      </c>
      <c r="U286" s="223">
        <v>0.70799999999999996</v>
      </c>
      <c r="V286" s="223">
        <f>ROUND(E286*U286,2)</f>
        <v>0.71</v>
      </c>
      <c r="W286" s="223"/>
      <c r="X286" s="223" t="s">
        <v>201</v>
      </c>
      <c r="Y286" s="223" t="s">
        <v>140</v>
      </c>
      <c r="Z286" s="212"/>
      <c r="AA286" s="212"/>
      <c r="AB286" s="212"/>
      <c r="AC286" s="212"/>
      <c r="AD286" s="212"/>
      <c r="AE286" s="212"/>
      <c r="AF286" s="212"/>
      <c r="AG286" s="212" t="s">
        <v>252</v>
      </c>
      <c r="AH286" s="212"/>
      <c r="AI286" s="212"/>
      <c r="AJ286" s="212"/>
      <c r="AK286" s="212"/>
      <c r="AL286" s="212"/>
      <c r="AM286" s="212"/>
      <c r="AN286" s="212"/>
      <c r="AO286" s="212"/>
      <c r="AP286" s="212"/>
      <c r="AQ286" s="212"/>
      <c r="AR286" s="212"/>
      <c r="AS286" s="212"/>
      <c r="AT286" s="212"/>
      <c r="AU286" s="212"/>
      <c r="AV286" s="212"/>
      <c r="AW286" s="212"/>
      <c r="AX286" s="212"/>
      <c r="AY286" s="212"/>
      <c r="AZ286" s="212"/>
      <c r="BA286" s="212"/>
      <c r="BB286" s="212"/>
      <c r="BC286" s="212"/>
      <c r="BD286" s="212"/>
      <c r="BE286" s="212"/>
      <c r="BF286" s="212"/>
      <c r="BG286" s="212"/>
      <c r="BH286" s="212"/>
    </row>
    <row r="287" spans="1:60" outlineLevel="1" x14ac:dyDescent="0.2">
      <c r="A287" s="240">
        <v>83</v>
      </c>
      <c r="B287" s="241" t="s">
        <v>524</v>
      </c>
      <c r="C287" s="250" t="s">
        <v>525</v>
      </c>
      <c r="D287" s="242" t="s">
        <v>496</v>
      </c>
      <c r="E287" s="243">
        <v>1</v>
      </c>
      <c r="F287" s="244"/>
      <c r="G287" s="245">
        <f>ROUND(E287*F287,2)</f>
        <v>0</v>
      </c>
      <c r="H287" s="244"/>
      <c r="I287" s="245">
        <f>ROUND(E287*H287,2)</f>
        <v>0</v>
      </c>
      <c r="J287" s="244"/>
      <c r="K287" s="245">
        <f>ROUND(E287*J287,2)</f>
        <v>0</v>
      </c>
      <c r="L287" s="245">
        <v>21</v>
      </c>
      <c r="M287" s="245">
        <f>G287*(1+L287/100)</f>
        <v>0</v>
      </c>
      <c r="N287" s="243">
        <v>2.7699999999999999E-3</v>
      </c>
      <c r="O287" s="243">
        <f>ROUND(E287*N287,2)</f>
        <v>0</v>
      </c>
      <c r="P287" s="243">
        <v>0</v>
      </c>
      <c r="Q287" s="243">
        <f>ROUND(E287*P287,2)</f>
        <v>0</v>
      </c>
      <c r="R287" s="245" t="s">
        <v>424</v>
      </c>
      <c r="S287" s="245" t="s">
        <v>144</v>
      </c>
      <c r="T287" s="246" t="s">
        <v>144</v>
      </c>
      <c r="U287" s="223">
        <v>1.663</v>
      </c>
      <c r="V287" s="223">
        <f>ROUND(E287*U287,2)</f>
        <v>1.66</v>
      </c>
      <c r="W287" s="223"/>
      <c r="X287" s="223" t="s">
        <v>201</v>
      </c>
      <c r="Y287" s="223" t="s">
        <v>140</v>
      </c>
      <c r="Z287" s="212"/>
      <c r="AA287" s="212"/>
      <c r="AB287" s="212"/>
      <c r="AC287" s="212"/>
      <c r="AD287" s="212"/>
      <c r="AE287" s="212"/>
      <c r="AF287" s="212"/>
      <c r="AG287" s="212" t="s">
        <v>202</v>
      </c>
      <c r="AH287" s="212"/>
      <c r="AI287" s="212"/>
      <c r="AJ287" s="212"/>
      <c r="AK287" s="212"/>
      <c r="AL287" s="212"/>
      <c r="AM287" s="212"/>
      <c r="AN287" s="212"/>
      <c r="AO287" s="212"/>
      <c r="AP287" s="212"/>
      <c r="AQ287" s="212"/>
      <c r="AR287" s="212"/>
      <c r="AS287" s="212"/>
      <c r="AT287" s="212"/>
      <c r="AU287" s="212"/>
      <c r="AV287" s="212"/>
      <c r="AW287" s="212"/>
      <c r="AX287" s="212"/>
      <c r="AY287" s="212"/>
      <c r="AZ287" s="212"/>
      <c r="BA287" s="212"/>
      <c r="BB287" s="212"/>
      <c r="BC287" s="212"/>
      <c r="BD287" s="212"/>
      <c r="BE287" s="212"/>
      <c r="BF287" s="212"/>
      <c r="BG287" s="212"/>
      <c r="BH287" s="212"/>
    </row>
    <row r="288" spans="1:60" ht="22.5" outlineLevel="1" x14ac:dyDescent="0.2">
      <c r="A288" s="240">
        <v>84</v>
      </c>
      <c r="B288" s="241" t="s">
        <v>526</v>
      </c>
      <c r="C288" s="250" t="s">
        <v>527</v>
      </c>
      <c r="D288" s="242" t="s">
        <v>496</v>
      </c>
      <c r="E288" s="243">
        <v>1</v>
      </c>
      <c r="F288" s="244"/>
      <c r="G288" s="245">
        <f>ROUND(E288*F288,2)</f>
        <v>0</v>
      </c>
      <c r="H288" s="244"/>
      <c r="I288" s="245">
        <f>ROUND(E288*H288,2)</f>
        <v>0</v>
      </c>
      <c r="J288" s="244"/>
      <c r="K288" s="245">
        <f>ROUND(E288*J288,2)</f>
        <v>0</v>
      </c>
      <c r="L288" s="245">
        <v>21</v>
      </c>
      <c r="M288" s="245">
        <f>G288*(1+L288/100)</f>
        <v>0</v>
      </c>
      <c r="N288" s="243">
        <v>2.7799999999999999E-3</v>
      </c>
      <c r="O288" s="243">
        <f>ROUND(E288*N288,2)</f>
        <v>0</v>
      </c>
      <c r="P288" s="243">
        <v>0</v>
      </c>
      <c r="Q288" s="243">
        <f>ROUND(E288*P288,2)</f>
        <v>0</v>
      </c>
      <c r="R288" s="245" t="s">
        <v>424</v>
      </c>
      <c r="S288" s="245" t="s">
        <v>144</v>
      </c>
      <c r="T288" s="246" t="s">
        <v>144</v>
      </c>
      <c r="U288" s="223">
        <v>2.1280000000000001</v>
      </c>
      <c r="V288" s="223">
        <f>ROUND(E288*U288,2)</f>
        <v>2.13</v>
      </c>
      <c r="W288" s="223"/>
      <c r="X288" s="223" t="s">
        <v>201</v>
      </c>
      <c r="Y288" s="223" t="s">
        <v>140</v>
      </c>
      <c r="Z288" s="212"/>
      <c r="AA288" s="212"/>
      <c r="AB288" s="212"/>
      <c r="AC288" s="212"/>
      <c r="AD288" s="212"/>
      <c r="AE288" s="212"/>
      <c r="AF288" s="212"/>
      <c r="AG288" s="212" t="s">
        <v>202</v>
      </c>
      <c r="AH288" s="212"/>
      <c r="AI288" s="212"/>
      <c r="AJ288" s="212"/>
      <c r="AK288" s="212"/>
      <c r="AL288" s="212"/>
      <c r="AM288" s="212"/>
      <c r="AN288" s="212"/>
      <c r="AO288" s="212"/>
      <c r="AP288" s="212"/>
      <c r="AQ288" s="212"/>
      <c r="AR288" s="212"/>
      <c r="AS288" s="212"/>
      <c r="AT288" s="212"/>
      <c r="AU288" s="212"/>
      <c r="AV288" s="212"/>
      <c r="AW288" s="212"/>
      <c r="AX288" s="212"/>
      <c r="AY288" s="212"/>
      <c r="AZ288" s="212"/>
      <c r="BA288" s="212"/>
      <c r="BB288" s="212"/>
      <c r="BC288" s="212"/>
      <c r="BD288" s="212"/>
      <c r="BE288" s="212"/>
      <c r="BF288" s="212"/>
      <c r="BG288" s="212"/>
      <c r="BH288" s="212"/>
    </row>
    <row r="289" spans="1:60" ht="22.5" outlineLevel="1" x14ac:dyDescent="0.2">
      <c r="A289" s="240">
        <v>85</v>
      </c>
      <c r="B289" s="241" t="s">
        <v>528</v>
      </c>
      <c r="C289" s="250" t="s">
        <v>529</v>
      </c>
      <c r="D289" s="242" t="s">
        <v>496</v>
      </c>
      <c r="E289" s="243">
        <v>4</v>
      </c>
      <c r="F289" s="244"/>
      <c r="G289" s="245">
        <f>ROUND(E289*F289,2)</f>
        <v>0</v>
      </c>
      <c r="H289" s="244"/>
      <c r="I289" s="245">
        <f>ROUND(E289*H289,2)</f>
        <v>0</v>
      </c>
      <c r="J289" s="244"/>
      <c r="K289" s="245">
        <f>ROUND(E289*J289,2)</f>
        <v>0</v>
      </c>
      <c r="L289" s="245">
        <v>21</v>
      </c>
      <c r="M289" s="245">
        <f>G289*(1+L289/100)</f>
        <v>0</v>
      </c>
      <c r="N289" s="243">
        <v>2.81E-3</v>
      </c>
      <c r="O289" s="243">
        <f>ROUND(E289*N289,2)</f>
        <v>0.01</v>
      </c>
      <c r="P289" s="243">
        <v>0</v>
      </c>
      <c r="Q289" s="243">
        <f>ROUND(E289*P289,2)</f>
        <v>0</v>
      </c>
      <c r="R289" s="245" t="s">
        <v>424</v>
      </c>
      <c r="S289" s="245" t="s">
        <v>144</v>
      </c>
      <c r="T289" s="246" t="s">
        <v>144</v>
      </c>
      <c r="U289" s="223">
        <v>2.7160000000000002</v>
      </c>
      <c r="V289" s="223">
        <f>ROUND(E289*U289,2)</f>
        <v>10.86</v>
      </c>
      <c r="W289" s="223"/>
      <c r="X289" s="223" t="s">
        <v>201</v>
      </c>
      <c r="Y289" s="223" t="s">
        <v>140</v>
      </c>
      <c r="Z289" s="212"/>
      <c r="AA289" s="212"/>
      <c r="AB289" s="212"/>
      <c r="AC289" s="212"/>
      <c r="AD289" s="212"/>
      <c r="AE289" s="212"/>
      <c r="AF289" s="212"/>
      <c r="AG289" s="212" t="s">
        <v>202</v>
      </c>
      <c r="AH289" s="212"/>
      <c r="AI289" s="212"/>
      <c r="AJ289" s="212"/>
      <c r="AK289" s="212"/>
      <c r="AL289" s="212"/>
      <c r="AM289" s="212"/>
      <c r="AN289" s="212"/>
      <c r="AO289" s="212"/>
      <c r="AP289" s="212"/>
      <c r="AQ289" s="212"/>
      <c r="AR289" s="212"/>
      <c r="AS289" s="212"/>
      <c r="AT289" s="212"/>
      <c r="AU289" s="212"/>
      <c r="AV289" s="212"/>
      <c r="AW289" s="212"/>
      <c r="AX289" s="212"/>
      <c r="AY289" s="212"/>
      <c r="AZ289" s="212"/>
      <c r="BA289" s="212"/>
      <c r="BB289" s="212"/>
      <c r="BC289" s="212"/>
      <c r="BD289" s="212"/>
      <c r="BE289" s="212"/>
      <c r="BF289" s="212"/>
      <c r="BG289" s="212"/>
      <c r="BH289" s="212"/>
    </row>
    <row r="290" spans="1:60" ht="33.75" outlineLevel="1" x14ac:dyDescent="0.2">
      <c r="A290" s="240">
        <v>86</v>
      </c>
      <c r="B290" s="241" t="s">
        <v>530</v>
      </c>
      <c r="C290" s="250" t="s">
        <v>531</v>
      </c>
      <c r="D290" s="242" t="s">
        <v>496</v>
      </c>
      <c r="E290" s="243">
        <v>5</v>
      </c>
      <c r="F290" s="244"/>
      <c r="G290" s="245">
        <f>ROUND(E290*F290,2)</f>
        <v>0</v>
      </c>
      <c r="H290" s="244"/>
      <c r="I290" s="245">
        <f>ROUND(E290*H290,2)</f>
        <v>0</v>
      </c>
      <c r="J290" s="244"/>
      <c r="K290" s="245">
        <f>ROUND(E290*J290,2)</f>
        <v>0</v>
      </c>
      <c r="L290" s="245">
        <v>21</v>
      </c>
      <c r="M290" s="245">
        <f>G290*(1+L290/100)</f>
        <v>0</v>
      </c>
      <c r="N290" s="243">
        <v>0</v>
      </c>
      <c r="O290" s="243">
        <f>ROUND(E290*N290,2)</f>
        <v>0</v>
      </c>
      <c r="P290" s="243">
        <v>0</v>
      </c>
      <c r="Q290" s="243">
        <f>ROUND(E290*P290,2)</f>
        <v>0</v>
      </c>
      <c r="R290" s="245" t="s">
        <v>424</v>
      </c>
      <c r="S290" s="245" t="s">
        <v>144</v>
      </c>
      <c r="T290" s="246" t="s">
        <v>144</v>
      </c>
      <c r="U290" s="223">
        <v>3.82</v>
      </c>
      <c r="V290" s="223">
        <f>ROUND(E290*U290,2)</f>
        <v>19.100000000000001</v>
      </c>
      <c r="W290" s="223"/>
      <c r="X290" s="223" t="s">
        <v>201</v>
      </c>
      <c r="Y290" s="223" t="s">
        <v>140</v>
      </c>
      <c r="Z290" s="212"/>
      <c r="AA290" s="212"/>
      <c r="AB290" s="212"/>
      <c r="AC290" s="212"/>
      <c r="AD290" s="212"/>
      <c r="AE290" s="212"/>
      <c r="AF290" s="212"/>
      <c r="AG290" s="212" t="s">
        <v>202</v>
      </c>
      <c r="AH290" s="212"/>
      <c r="AI290" s="212"/>
      <c r="AJ290" s="212"/>
      <c r="AK290" s="212"/>
      <c r="AL290" s="212"/>
      <c r="AM290" s="212"/>
      <c r="AN290" s="212"/>
      <c r="AO290" s="212"/>
      <c r="AP290" s="212"/>
      <c r="AQ290" s="212"/>
      <c r="AR290" s="212"/>
      <c r="AS290" s="212"/>
      <c r="AT290" s="212"/>
      <c r="AU290" s="212"/>
      <c r="AV290" s="212"/>
      <c r="AW290" s="212"/>
      <c r="AX290" s="212"/>
      <c r="AY290" s="212"/>
      <c r="AZ290" s="212"/>
      <c r="BA290" s="212"/>
      <c r="BB290" s="212"/>
      <c r="BC290" s="212"/>
      <c r="BD290" s="212"/>
      <c r="BE290" s="212"/>
      <c r="BF290" s="212"/>
      <c r="BG290" s="212"/>
      <c r="BH290" s="212"/>
    </row>
    <row r="291" spans="1:60" outlineLevel="1" x14ac:dyDescent="0.2">
      <c r="A291" s="233">
        <v>87</v>
      </c>
      <c r="B291" s="234" t="s">
        <v>532</v>
      </c>
      <c r="C291" s="251" t="s">
        <v>533</v>
      </c>
      <c r="D291" s="235" t="s">
        <v>234</v>
      </c>
      <c r="E291" s="236">
        <v>7</v>
      </c>
      <c r="F291" s="237"/>
      <c r="G291" s="238">
        <f>ROUND(E291*F291,2)</f>
        <v>0</v>
      </c>
      <c r="H291" s="237"/>
      <c r="I291" s="238">
        <f>ROUND(E291*H291,2)</f>
        <v>0</v>
      </c>
      <c r="J291" s="237"/>
      <c r="K291" s="238">
        <f>ROUND(E291*J291,2)</f>
        <v>0</v>
      </c>
      <c r="L291" s="238">
        <v>21</v>
      </c>
      <c r="M291" s="238">
        <f>G291*(1+L291/100)</f>
        <v>0</v>
      </c>
      <c r="N291" s="236">
        <v>0</v>
      </c>
      <c r="O291" s="236">
        <f>ROUND(E291*N291,2)</f>
        <v>0</v>
      </c>
      <c r="P291" s="236">
        <v>0</v>
      </c>
      <c r="Q291" s="236">
        <f>ROUND(E291*P291,2)</f>
        <v>0</v>
      </c>
      <c r="R291" s="238" t="s">
        <v>424</v>
      </c>
      <c r="S291" s="238" t="s">
        <v>144</v>
      </c>
      <c r="T291" s="239" t="s">
        <v>144</v>
      </c>
      <c r="U291" s="223">
        <v>4.3999999999999997E-2</v>
      </c>
      <c r="V291" s="223">
        <f>ROUND(E291*U291,2)</f>
        <v>0.31</v>
      </c>
      <c r="W291" s="223"/>
      <c r="X291" s="223" t="s">
        <v>201</v>
      </c>
      <c r="Y291" s="223" t="s">
        <v>140</v>
      </c>
      <c r="Z291" s="212"/>
      <c r="AA291" s="212"/>
      <c r="AB291" s="212"/>
      <c r="AC291" s="212"/>
      <c r="AD291" s="212"/>
      <c r="AE291" s="212"/>
      <c r="AF291" s="212"/>
      <c r="AG291" s="212" t="s">
        <v>202</v>
      </c>
      <c r="AH291" s="212"/>
      <c r="AI291" s="212"/>
      <c r="AJ291" s="212"/>
      <c r="AK291" s="212"/>
      <c r="AL291" s="212"/>
      <c r="AM291" s="212"/>
      <c r="AN291" s="212"/>
      <c r="AO291" s="212"/>
      <c r="AP291" s="212"/>
      <c r="AQ291" s="212"/>
      <c r="AR291" s="212"/>
      <c r="AS291" s="212"/>
      <c r="AT291" s="212"/>
      <c r="AU291" s="212"/>
      <c r="AV291" s="212"/>
      <c r="AW291" s="212"/>
      <c r="AX291" s="212"/>
      <c r="AY291" s="212"/>
      <c r="AZ291" s="212"/>
      <c r="BA291" s="212"/>
      <c r="BB291" s="212"/>
      <c r="BC291" s="212"/>
      <c r="BD291" s="212"/>
      <c r="BE291" s="212"/>
      <c r="BF291" s="212"/>
      <c r="BG291" s="212"/>
      <c r="BH291" s="212"/>
    </row>
    <row r="292" spans="1:60" outlineLevel="2" x14ac:dyDescent="0.2">
      <c r="A292" s="219"/>
      <c r="B292" s="220"/>
      <c r="C292" s="263" t="s">
        <v>534</v>
      </c>
      <c r="D292" s="259"/>
      <c r="E292" s="259"/>
      <c r="F292" s="259"/>
      <c r="G292" s="259"/>
      <c r="H292" s="223"/>
      <c r="I292" s="223"/>
      <c r="J292" s="223"/>
      <c r="K292" s="223"/>
      <c r="L292" s="223"/>
      <c r="M292" s="223"/>
      <c r="N292" s="222"/>
      <c r="O292" s="222"/>
      <c r="P292" s="222"/>
      <c r="Q292" s="222"/>
      <c r="R292" s="223"/>
      <c r="S292" s="223"/>
      <c r="T292" s="223"/>
      <c r="U292" s="223"/>
      <c r="V292" s="223"/>
      <c r="W292" s="223"/>
      <c r="X292" s="223"/>
      <c r="Y292" s="223"/>
      <c r="Z292" s="212"/>
      <c r="AA292" s="212"/>
      <c r="AB292" s="212"/>
      <c r="AC292" s="212"/>
      <c r="AD292" s="212"/>
      <c r="AE292" s="212"/>
      <c r="AF292" s="212"/>
      <c r="AG292" s="212" t="s">
        <v>204</v>
      </c>
      <c r="AH292" s="212"/>
      <c r="AI292" s="212"/>
      <c r="AJ292" s="212"/>
      <c r="AK292" s="212"/>
      <c r="AL292" s="212"/>
      <c r="AM292" s="212"/>
      <c r="AN292" s="212"/>
      <c r="AO292" s="212"/>
      <c r="AP292" s="212"/>
      <c r="AQ292" s="212"/>
      <c r="AR292" s="212"/>
      <c r="AS292" s="212"/>
      <c r="AT292" s="212"/>
      <c r="AU292" s="212"/>
      <c r="AV292" s="212"/>
      <c r="AW292" s="212"/>
      <c r="AX292" s="212"/>
      <c r="AY292" s="212"/>
      <c r="AZ292" s="212"/>
      <c r="BA292" s="248" t="str">
        <f>C292</f>
        <v>přísun, montáže, demontáže a odsunu zkoušecího čerpadla, napuštění tlakovou vodou a dodání vody pro tlakovou zkoušku,</v>
      </c>
      <c r="BB292" s="212"/>
      <c r="BC292" s="212"/>
      <c r="BD292" s="212"/>
      <c r="BE292" s="212"/>
      <c r="BF292" s="212"/>
      <c r="BG292" s="212"/>
      <c r="BH292" s="212"/>
    </row>
    <row r="293" spans="1:60" outlineLevel="1" x14ac:dyDescent="0.2">
      <c r="A293" s="233">
        <v>88</v>
      </c>
      <c r="B293" s="234" t="s">
        <v>535</v>
      </c>
      <c r="C293" s="251" t="s">
        <v>536</v>
      </c>
      <c r="D293" s="235" t="s">
        <v>234</v>
      </c>
      <c r="E293" s="236">
        <v>209.8</v>
      </c>
      <c r="F293" s="237"/>
      <c r="G293" s="238">
        <f>ROUND(E293*F293,2)</f>
        <v>0</v>
      </c>
      <c r="H293" s="237"/>
      <c r="I293" s="238">
        <f>ROUND(E293*H293,2)</f>
        <v>0</v>
      </c>
      <c r="J293" s="237"/>
      <c r="K293" s="238">
        <f>ROUND(E293*J293,2)</f>
        <v>0</v>
      </c>
      <c r="L293" s="238">
        <v>21</v>
      </c>
      <c r="M293" s="238">
        <f>G293*(1+L293/100)</f>
        <v>0</v>
      </c>
      <c r="N293" s="236">
        <v>0</v>
      </c>
      <c r="O293" s="236">
        <f>ROUND(E293*N293,2)</f>
        <v>0</v>
      </c>
      <c r="P293" s="236">
        <v>0</v>
      </c>
      <c r="Q293" s="236">
        <f>ROUND(E293*P293,2)</f>
        <v>0</v>
      </c>
      <c r="R293" s="238" t="s">
        <v>424</v>
      </c>
      <c r="S293" s="238" t="s">
        <v>144</v>
      </c>
      <c r="T293" s="239" t="s">
        <v>144</v>
      </c>
      <c r="U293" s="223">
        <v>5.5E-2</v>
      </c>
      <c r="V293" s="223">
        <f>ROUND(E293*U293,2)</f>
        <v>11.54</v>
      </c>
      <c r="W293" s="223"/>
      <c r="X293" s="223" t="s">
        <v>201</v>
      </c>
      <c r="Y293" s="223" t="s">
        <v>140</v>
      </c>
      <c r="Z293" s="212"/>
      <c r="AA293" s="212"/>
      <c r="AB293" s="212"/>
      <c r="AC293" s="212"/>
      <c r="AD293" s="212"/>
      <c r="AE293" s="212"/>
      <c r="AF293" s="212"/>
      <c r="AG293" s="212" t="s">
        <v>202</v>
      </c>
      <c r="AH293" s="212"/>
      <c r="AI293" s="212"/>
      <c r="AJ293" s="212"/>
      <c r="AK293" s="212"/>
      <c r="AL293" s="212"/>
      <c r="AM293" s="212"/>
      <c r="AN293" s="212"/>
      <c r="AO293" s="212"/>
      <c r="AP293" s="212"/>
      <c r="AQ293" s="212"/>
      <c r="AR293" s="212"/>
      <c r="AS293" s="212"/>
      <c r="AT293" s="212"/>
      <c r="AU293" s="212"/>
      <c r="AV293" s="212"/>
      <c r="AW293" s="212"/>
      <c r="AX293" s="212"/>
      <c r="AY293" s="212"/>
      <c r="AZ293" s="212"/>
      <c r="BA293" s="212"/>
      <c r="BB293" s="212"/>
      <c r="BC293" s="212"/>
      <c r="BD293" s="212"/>
      <c r="BE293" s="212"/>
      <c r="BF293" s="212"/>
      <c r="BG293" s="212"/>
      <c r="BH293" s="212"/>
    </row>
    <row r="294" spans="1:60" outlineLevel="2" x14ac:dyDescent="0.2">
      <c r="A294" s="219"/>
      <c r="B294" s="220"/>
      <c r="C294" s="263" t="s">
        <v>534</v>
      </c>
      <c r="D294" s="259"/>
      <c r="E294" s="259"/>
      <c r="F294" s="259"/>
      <c r="G294" s="259"/>
      <c r="H294" s="223"/>
      <c r="I294" s="223"/>
      <c r="J294" s="223"/>
      <c r="K294" s="223"/>
      <c r="L294" s="223"/>
      <c r="M294" s="223"/>
      <c r="N294" s="222"/>
      <c r="O294" s="222"/>
      <c r="P294" s="222"/>
      <c r="Q294" s="222"/>
      <c r="R294" s="223"/>
      <c r="S294" s="223"/>
      <c r="T294" s="223"/>
      <c r="U294" s="223"/>
      <c r="V294" s="223"/>
      <c r="W294" s="223"/>
      <c r="X294" s="223"/>
      <c r="Y294" s="223"/>
      <c r="Z294" s="212"/>
      <c r="AA294" s="212"/>
      <c r="AB294" s="212"/>
      <c r="AC294" s="212"/>
      <c r="AD294" s="212"/>
      <c r="AE294" s="212"/>
      <c r="AF294" s="212"/>
      <c r="AG294" s="212" t="s">
        <v>204</v>
      </c>
      <c r="AH294" s="212"/>
      <c r="AI294" s="212"/>
      <c r="AJ294" s="212"/>
      <c r="AK294" s="212"/>
      <c r="AL294" s="212"/>
      <c r="AM294" s="212"/>
      <c r="AN294" s="212"/>
      <c r="AO294" s="212"/>
      <c r="AP294" s="212"/>
      <c r="AQ294" s="212"/>
      <c r="AR294" s="212"/>
      <c r="AS294" s="212"/>
      <c r="AT294" s="212"/>
      <c r="AU294" s="212"/>
      <c r="AV294" s="212"/>
      <c r="AW294" s="212"/>
      <c r="AX294" s="212"/>
      <c r="AY294" s="212"/>
      <c r="AZ294" s="212"/>
      <c r="BA294" s="248" t="str">
        <f>C294</f>
        <v>přísun, montáže, demontáže a odsunu zkoušecího čerpadla, napuštění tlakovou vodou a dodání vody pro tlakovou zkoušku,</v>
      </c>
      <c r="BB294" s="212"/>
      <c r="BC294" s="212"/>
      <c r="BD294" s="212"/>
      <c r="BE294" s="212"/>
      <c r="BF294" s="212"/>
      <c r="BG294" s="212"/>
      <c r="BH294" s="212"/>
    </row>
    <row r="295" spans="1:60" outlineLevel="1" x14ac:dyDescent="0.2">
      <c r="A295" s="233">
        <v>89</v>
      </c>
      <c r="B295" s="234" t="s">
        <v>537</v>
      </c>
      <c r="C295" s="251" t="s">
        <v>538</v>
      </c>
      <c r="D295" s="235" t="s">
        <v>539</v>
      </c>
      <c r="E295" s="236">
        <v>2</v>
      </c>
      <c r="F295" s="237"/>
      <c r="G295" s="238">
        <f>ROUND(E295*F295,2)</f>
        <v>0</v>
      </c>
      <c r="H295" s="237"/>
      <c r="I295" s="238">
        <f>ROUND(E295*H295,2)</f>
        <v>0</v>
      </c>
      <c r="J295" s="237"/>
      <c r="K295" s="238">
        <f>ROUND(E295*J295,2)</f>
        <v>0</v>
      </c>
      <c r="L295" s="238">
        <v>21</v>
      </c>
      <c r="M295" s="238">
        <f>G295*(1+L295/100)</f>
        <v>0</v>
      </c>
      <c r="N295" s="236">
        <v>3.4569999999999997E-2</v>
      </c>
      <c r="O295" s="236">
        <f>ROUND(E295*N295,2)</f>
        <v>7.0000000000000007E-2</v>
      </c>
      <c r="P295" s="236">
        <v>0</v>
      </c>
      <c r="Q295" s="236">
        <f>ROUND(E295*P295,2)</f>
        <v>0</v>
      </c>
      <c r="R295" s="238" t="s">
        <v>424</v>
      </c>
      <c r="S295" s="238" t="s">
        <v>144</v>
      </c>
      <c r="T295" s="239" t="s">
        <v>144</v>
      </c>
      <c r="U295" s="223">
        <v>10.130000000000001</v>
      </c>
      <c r="V295" s="223">
        <f>ROUND(E295*U295,2)</f>
        <v>20.260000000000002</v>
      </c>
      <c r="W295" s="223"/>
      <c r="X295" s="223" t="s">
        <v>201</v>
      </c>
      <c r="Y295" s="223" t="s">
        <v>140</v>
      </c>
      <c r="Z295" s="212"/>
      <c r="AA295" s="212"/>
      <c r="AB295" s="212"/>
      <c r="AC295" s="212"/>
      <c r="AD295" s="212"/>
      <c r="AE295" s="212"/>
      <c r="AF295" s="212"/>
      <c r="AG295" s="212" t="s">
        <v>252</v>
      </c>
      <c r="AH295" s="212"/>
      <c r="AI295" s="212"/>
      <c r="AJ295" s="212"/>
      <c r="AK295" s="212"/>
      <c r="AL295" s="212"/>
      <c r="AM295" s="212"/>
      <c r="AN295" s="212"/>
      <c r="AO295" s="212"/>
      <c r="AP295" s="212"/>
      <c r="AQ295" s="212"/>
      <c r="AR295" s="212"/>
      <c r="AS295" s="212"/>
      <c r="AT295" s="212"/>
      <c r="AU295" s="212"/>
      <c r="AV295" s="212"/>
      <c r="AW295" s="212"/>
      <c r="AX295" s="212"/>
      <c r="AY295" s="212"/>
      <c r="AZ295" s="212"/>
      <c r="BA295" s="212"/>
      <c r="BB295" s="212"/>
      <c r="BC295" s="212"/>
      <c r="BD295" s="212"/>
      <c r="BE295" s="212"/>
      <c r="BF295" s="212"/>
      <c r="BG295" s="212"/>
      <c r="BH295" s="212"/>
    </row>
    <row r="296" spans="1:60" ht="33.75" outlineLevel="2" x14ac:dyDescent="0.2">
      <c r="A296" s="219"/>
      <c r="B296" s="220"/>
      <c r="C296" s="263" t="s">
        <v>540</v>
      </c>
      <c r="D296" s="259"/>
      <c r="E296" s="259"/>
      <c r="F296" s="259"/>
      <c r="G296" s="259"/>
      <c r="H296" s="223"/>
      <c r="I296" s="223"/>
      <c r="J296" s="223"/>
      <c r="K296" s="223"/>
      <c r="L296" s="223"/>
      <c r="M296" s="223"/>
      <c r="N296" s="222"/>
      <c r="O296" s="222"/>
      <c r="P296" s="222"/>
      <c r="Q296" s="222"/>
      <c r="R296" s="223"/>
      <c r="S296" s="223"/>
      <c r="T296" s="223"/>
      <c r="U296" s="223"/>
      <c r="V296" s="223"/>
      <c r="W296" s="223"/>
      <c r="X296" s="223"/>
      <c r="Y296" s="223"/>
      <c r="Z296" s="212"/>
      <c r="AA296" s="212"/>
      <c r="AB296" s="212"/>
      <c r="AC296" s="212"/>
      <c r="AD296" s="212"/>
      <c r="AE296" s="212"/>
      <c r="AF296" s="212"/>
      <c r="AG296" s="212" t="s">
        <v>204</v>
      </c>
      <c r="AH296" s="212"/>
      <c r="AI296" s="212"/>
      <c r="AJ296" s="212"/>
      <c r="AK296" s="212"/>
      <c r="AL296" s="212"/>
      <c r="AM296" s="212"/>
      <c r="AN296" s="212"/>
      <c r="AO296" s="212"/>
      <c r="AP296" s="212"/>
      <c r="AQ296" s="212"/>
      <c r="AR296" s="212"/>
      <c r="AS296" s="212"/>
      <c r="AT296" s="212"/>
      <c r="AU296" s="212"/>
      <c r="AV296" s="212"/>
      <c r="AW296" s="212"/>
      <c r="AX296" s="212"/>
      <c r="AY296" s="212"/>
      <c r="AZ296" s="212"/>
      <c r="BA296" s="248" t="str">
        <f>C296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296" s="212"/>
      <c r="BC296" s="212"/>
      <c r="BD296" s="212"/>
      <c r="BE296" s="212"/>
      <c r="BF296" s="212"/>
      <c r="BG296" s="212"/>
      <c r="BH296" s="212"/>
    </row>
    <row r="297" spans="1:60" outlineLevel="1" x14ac:dyDescent="0.2">
      <c r="A297" s="233">
        <v>90</v>
      </c>
      <c r="B297" s="234" t="s">
        <v>541</v>
      </c>
      <c r="C297" s="251" t="s">
        <v>542</v>
      </c>
      <c r="D297" s="235" t="s">
        <v>234</v>
      </c>
      <c r="E297" s="236">
        <v>7</v>
      </c>
      <c r="F297" s="237"/>
      <c r="G297" s="238">
        <f>ROUND(E297*F297,2)</f>
        <v>0</v>
      </c>
      <c r="H297" s="237"/>
      <c r="I297" s="238">
        <f>ROUND(E297*H297,2)</f>
        <v>0</v>
      </c>
      <c r="J297" s="237"/>
      <c r="K297" s="238">
        <f>ROUND(E297*J297,2)</f>
        <v>0</v>
      </c>
      <c r="L297" s="238">
        <v>21</v>
      </c>
      <c r="M297" s="238">
        <f>G297*(1+L297/100)</f>
        <v>0</v>
      </c>
      <c r="N297" s="236">
        <v>0</v>
      </c>
      <c r="O297" s="236">
        <f>ROUND(E297*N297,2)</f>
        <v>0</v>
      </c>
      <c r="P297" s="236">
        <v>0</v>
      </c>
      <c r="Q297" s="236">
        <f>ROUND(E297*P297,2)</f>
        <v>0</v>
      </c>
      <c r="R297" s="238" t="s">
        <v>424</v>
      </c>
      <c r="S297" s="238" t="s">
        <v>144</v>
      </c>
      <c r="T297" s="239" t="s">
        <v>144</v>
      </c>
      <c r="U297" s="223">
        <v>0.15</v>
      </c>
      <c r="V297" s="223">
        <f>ROUND(E297*U297,2)</f>
        <v>1.05</v>
      </c>
      <c r="W297" s="223"/>
      <c r="X297" s="223" t="s">
        <v>201</v>
      </c>
      <c r="Y297" s="223" t="s">
        <v>140</v>
      </c>
      <c r="Z297" s="212"/>
      <c r="AA297" s="212"/>
      <c r="AB297" s="212"/>
      <c r="AC297" s="212"/>
      <c r="AD297" s="212"/>
      <c r="AE297" s="212"/>
      <c r="AF297" s="212"/>
      <c r="AG297" s="212" t="s">
        <v>202</v>
      </c>
      <c r="AH297" s="212"/>
      <c r="AI297" s="212"/>
      <c r="AJ297" s="212"/>
      <c r="AK297" s="212"/>
      <c r="AL297" s="212"/>
      <c r="AM297" s="212"/>
      <c r="AN297" s="212"/>
      <c r="AO297" s="212"/>
      <c r="AP297" s="212"/>
      <c r="AQ297" s="212"/>
      <c r="AR297" s="212"/>
      <c r="AS297" s="212"/>
      <c r="AT297" s="212"/>
      <c r="AU297" s="212"/>
      <c r="AV297" s="212"/>
      <c r="AW297" s="212"/>
      <c r="AX297" s="212"/>
      <c r="AY297" s="212"/>
      <c r="AZ297" s="212"/>
      <c r="BA297" s="212"/>
      <c r="BB297" s="212"/>
      <c r="BC297" s="212"/>
      <c r="BD297" s="212"/>
      <c r="BE297" s="212"/>
      <c r="BF297" s="212"/>
      <c r="BG297" s="212"/>
      <c r="BH297" s="212"/>
    </row>
    <row r="298" spans="1:60" outlineLevel="2" x14ac:dyDescent="0.2">
      <c r="A298" s="219"/>
      <c r="B298" s="220"/>
      <c r="C298" s="263" t="s">
        <v>543</v>
      </c>
      <c r="D298" s="259"/>
      <c r="E298" s="259"/>
      <c r="F298" s="259"/>
      <c r="G298" s="259"/>
      <c r="H298" s="223"/>
      <c r="I298" s="223"/>
      <c r="J298" s="223"/>
      <c r="K298" s="223"/>
      <c r="L298" s="223"/>
      <c r="M298" s="223"/>
      <c r="N298" s="222"/>
      <c r="O298" s="222"/>
      <c r="P298" s="222"/>
      <c r="Q298" s="222"/>
      <c r="R298" s="223"/>
      <c r="S298" s="223"/>
      <c r="T298" s="223"/>
      <c r="U298" s="223"/>
      <c r="V298" s="223"/>
      <c r="W298" s="223"/>
      <c r="X298" s="223"/>
      <c r="Y298" s="223"/>
      <c r="Z298" s="212"/>
      <c r="AA298" s="212"/>
      <c r="AB298" s="212"/>
      <c r="AC298" s="212"/>
      <c r="AD298" s="212"/>
      <c r="AE298" s="212"/>
      <c r="AF298" s="212"/>
      <c r="AG298" s="212" t="s">
        <v>204</v>
      </c>
      <c r="AH298" s="212"/>
      <c r="AI298" s="212"/>
      <c r="AJ298" s="212"/>
      <c r="AK298" s="212"/>
      <c r="AL298" s="212"/>
      <c r="AM298" s="212"/>
      <c r="AN298" s="212"/>
      <c r="AO298" s="212"/>
      <c r="AP298" s="212"/>
      <c r="AQ298" s="212"/>
      <c r="AR298" s="212"/>
      <c r="AS298" s="212"/>
      <c r="AT298" s="212"/>
      <c r="AU298" s="212"/>
      <c r="AV298" s="212"/>
      <c r="AW298" s="212"/>
      <c r="AX298" s="212"/>
      <c r="AY298" s="212"/>
      <c r="AZ298" s="212"/>
      <c r="BA298" s="248" t="str">
        <f>C298</f>
        <v>napuštění a vypuštění vody, dodání vody a desinfekčního prostředku, náklady na bakteriologický rozbor vody,</v>
      </c>
      <c r="BB298" s="212"/>
      <c r="BC298" s="212"/>
      <c r="BD298" s="212"/>
      <c r="BE298" s="212"/>
      <c r="BF298" s="212"/>
      <c r="BG298" s="212"/>
      <c r="BH298" s="212"/>
    </row>
    <row r="299" spans="1:60" outlineLevel="1" x14ac:dyDescent="0.2">
      <c r="A299" s="233">
        <v>91</v>
      </c>
      <c r="B299" s="234" t="s">
        <v>544</v>
      </c>
      <c r="C299" s="251" t="s">
        <v>545</v>
      </c>
      <c r="D299" s="235" t="s">
        <v>234</v>
      </c>
      <c r="E299" s="236">
        <v>209.8</v>
      </c>
      <c r="F299" s="237"/>
      <c r="G299" s="238">
        <f>ROUND(E299*F299,2)</f>
        <v>0</v>
      </c>
      <c r="H299" s="237"/>
      <c r="I299" s="238">
        <f>ROUND(E299*H299,2)</f>
        <v>0</v>
      </c>
      <c r="J299" s="237"/>
      <c r="K299" s="238">
        <f>ROUND(E299*J299,2)</f>
        <v>0</v>
      </c>
      <c r="L299" s="238">
        <v>21</v>
      </c>
      <c r="M299" s="238">
        <f>G299*(1+L299/100)</f>
        <v>0</v>
      </c>
      <c r="N299" s="236">
        <v>0</v>
      </c>
      <c r="O299" s="236">
        <f>ROUND(E299*N299,2)</f>
        <v>0</v>
      </c>
      <c r="P299" s="236">
        <v>0</v>
      </c>
      <c r="Q299" s="236">
        <f>ROUND(E299*P299,2)</f>
        <v>0</v>
      </c>
      <c r="R299" s="238" t="s">
        <v>424</v>
      </c>
      <c r="S299" s="238" t="s">
        <v>144</v>
      </c>
      <c r="T299" s="239" t="s">
        <v>144</v>
      </c>
      <c r="U299" s="223">
        <v>0.4</v>
      </c>
      <c r="V299" s="223">
        <f>ROUND(E299*U299,2)</f>
        <v>83.92</v>
      </c>
      <c r="W299" s="223"/>
      <c r="X299" s="223" t="s">
        <v>201</v>
      </c>
      <c r="Y299" s="223" t="s">
        <v>140</v>
      </c>
      <c r="Z299" s="212"/>
      <c r="AA299" s="212"/>
      <c r="AB299" s="212"/>
      <c r="AC299" s="212"/>
      <c r="AD299" s="212"/>
      <c r="AE299" s="212"/>
      <c r="AF299" s="212"/>
      <c r="AG299" s="212" t="s">
        <v>202</v>
      </c>
      <c r="AH299" s="212"/>
      <c r="AI299" s="212"/>
      <c r="AJ299" s="212"/>
      <c r="AK299" s="212"/>
      <c r="AL299" s="212"/>
      <c r="AM299" s="212"/>
      <c r="AN299" s="212"/>
      <c r="AO299" s="212"/>
      <c r="AP299" s="212"/>
      <c r="AQ299" s="212"/>
      <c r="AR299" s="212"/>
      <c r="AS299" s="212"/>
      <c r="AT299" s="212"/>
      <c r="AU299" s="212"/>
      <c r="AV299" s="212"/>
      <c r="AW299" s="212"/>
      <c r="AX299" s="212"/>
      <c r="AY299" s="212"/>
      <c r="AZ299" s="212"/>
      <c r="BA299" s="212"/>
      <c r="BB299" s="212"/>
      <c r="BC299" s="212"/>
      <c r="BD299" s="212"/>
      <c r="BE299" s="212"/>
      <c r="BF299" s="212"/>
      <c r="BG299" s="212"/>
      <c r="BH299" s="212"/>
    </row>
    <row r="300" spans="1:60" outlineLevel="2" x14ac:dyDescent="0.2">
      <c r="A300" s="219"/>
      <c r="B300" s="220"/>
      <c r="C300" s="263" t="s">
        <v>543</v>
      </c>
      <c r="D300" s="259"/>
      <c r="E300" s="259"/>
      <c r="F300" s="259"/>
      <c r="G300" s="259"/>
      <c r="H300" s="223"/>
      <c r="I300" s="223"/>
      <c r="J300" s="223"/>
      <c r="K300" s="223"/>
      <c r="L300" s="223"/>
      <c r="M300" s="223"/>
      <c r="N300" s="222"/>
      <c r="O300" s="222"/>
      <c r="P300" s="222"/>
      <c r="Q300" s="222"/>
      <c r="R300" s="223"/>
      <c r="S300" s="223"/>
      <c r="T300" s="223"/>
      <c r="U300" s="223"/>
      <c r="V300" s="223"/>
      <c r="W300" s="223"/>
      <c r="X300" s="223"/>
      <c r="Y300" s="223"/>
      <c r="Z300" s="212"/>
      <c r="AA300" s="212"/>
      <c r="AB300" s="212"/>
      <c r="AC300" s="212"/>
      <c r="AD300" s="212"/>
      <c r="AE300" s="212"/>
      <c r="AF300" s="212"/>
      <c r="AG300" s="212" t="s">
        <v>204</v>
      </c>
      <c r="AH300" s="212"/>
      <c r="AI300" s="212"/>
      <c r="AJ300" s="212"/>
      <c r="AK300" s="212"/>
      <c r="AL300" s="212"/>
      <c r="AM300" s="212"/>
      <c r="AN300" s="212"/>
      <c r="AO300" s="212"/>
      <c r="AP300" s="212"/>
      <c r="AQ300" s="212"/>
      <c r="AR300" s="212"/>
      <c r="AS300" s="212"/>
      <c r="AT300" s="212"/>
      <c r="AU300" s="212"/>
      <c r="AV300" s="212"/>
      <c r="AW300" s="212"/>
      <c r="AX300" s="212"/>
      <c r="AY300" s="212"/>
      <c r="AZ300" s="212"/>
      <c r="BA300" s="248" t="str">
        <f>C300</f>
        <v>napuštění a vypuštění vody, dodání vody a desinfekčního prostředku, náklady na bakteriologický rozbor vody,</v>
      </c>
      <c r="BB300" s="212"/>
      <c r="BC300" s="212"/>
      <c r="BD300" s="212"/>
      <c r="BE300" s="212"/>
      <c r="BF300" s="212"/>
      <c r="BG300" s="212"/>
      <c r="BH300" s="212"/>
    </row>
    <row r="301" spans="1:60" outlineLevel="1" x14ac:dyDescent="0.2">
      <c r="A301" s="233">
        <v>92</v>
      </c>
      <c r="B301" s="234" t="s">
        <v>546</v>
      </c>
      <c r="C301" s="251" t="s">
        <v>547</v>
      </c>
      <c r="D301" s="235" t="s">
        <v>496</v>
      </c>
      <c r="E301" s="236">
        <v>5</v>
      </c>
      <c r="F301" s="237"/>
      <c r="G301" s="238">
        <f>ROUND(E301*F301,2)</f>
        <v>0</v>
      </c>
      <c r="H301" s="237"/>
      <c r="I301" s="238">
        <f>ROUND(E301*H301,2)</f>
        <v>0</v>
      </c>
      <c r="J301" s="237"/>
      <c r="K301" s="238">
        <f>ROUND(E301*J301,2)</f>
        <v>0</v>
      </c>
      <c r="L301" s="238">
        <v>21</v>
      </c>
      <c r="M301" s="238">
        <f>G301*(1+L301/100)</f>
        <v>0</v>
      </c>
      <c r="N301" s="236">
        <v>6.3829999999999998E-2</v>
      </c>
      <c r="O301" s="236">
        <f>ROUND(E301*N301,2)</f>
        <v>0.32</v>
      </c>
      <c r="P301" s="236">
        <v>0</v>
      </c>
      <c r="Q301" s="236">
        <f>ROUND(E301*P301,2)</f>
        <v>0</v>
      </c>
      <c r="R301" s="238" t="s">
        <v>424</v>
      </c>
      <c r="S301" s="238" t="s">
        <v>144</v>
      </c>
      <c r="T301" s="239" t="s">
        <v>144</v>
      </c>
      <c r="U301" s="223">
        <v>0.77200000000000002</v>
      </c>
      <c r="V301" s="223">
        <f>ROUND(E301*U301,2)</f>
        <v>3.86</v>
      </c>
      <c r="W301" s="223"/>
      <c r="X301" s="223" t="s">
        <v>201</v>
      </c>
      <c r="Y301" s="223" t="s">
        <v>140</v>
      </c>
      <c r="Z301" s="212"/>
      <c r="AA301" s="212"/>
      <c r="AB301" s="212"/>
      <c r="AC301" s="212"/>
      <c r="AD301" s="212"/>
      <c r="AE301" s="212"/>
      <c r="AF301" s="212"/>
      <c r="AG301" s="212" t="s">
        <v>202</v>
      </c>
      <c r="AH301" s="212"/>
      <c r="AI301" s="212"/>
      <c r="AJ301" s="212"/>
      <c r="AK301" s="212"/>
      <c r="AL301" s="212"/>
      <c r="AM301" s="212"/>
      <c r="AN301" s="212"/>
      <c r="AO301" s="212"/>
      <c r="AP301" s="212"/>
      <c r="AQ301" s="212"/>
      <c r="AR301" s="212"/>
      <c r="AS301" s="212"/>
      <c r="AT301" s="212"/>
      <c r="AU301" s="212"/>
      <c r="AV301" s="212"/>
      <c r="AW301" s="212"/>
      <c r="AX301" s="212"/>
      <c r="AY301" s="212"/>
      <c r="AZ301" s="212"/>
      <c r="BA301" s="212"/>
      <c r="BB301" s="212"/>
      <c r="BC301" s="212"/>
      <c r="BD301" s="212"/>
      <c r="BE301" s="212"/>
      <c r="BF301" s="212"/>
      <c r="BG301" s="212"/>
      <c r="BH301" s="212"/>
    </row>
    <row r="302" spans="1:60" outlineLevel="2" x14ac:dyDescent="0.2">
      <c r="A302" s="219"/>
      <c r="B302" s="220"/>
      <c r="C302" s="263" t="s">
        <v>548</v>
      </c>
      <c r="D302" s="259"/>
      <c r="E302" s="259"/>
      <c r="F302" s="259"/>
      <c r="G302" s="259"/>
      <c r="H302" s="223"/>
      <c r="I302" s="223"/>
      <c r="J302" s="223"/>
      <c r="K302" s="223"/>
      <c r="L302" s="223"/>
      <c r="M302" s="223"/>
      <c r="N302" s="222"/>
      <c r="O302" s="222"/>
      <c r="P302" s="222"/>
      <c r="Q302" s="222"/>
      <c r="R302" s="223"/>
      <c r="S302" s="223"/>
      <c r="T302" s="223"/>
      <c r="U302" s="223"/>
      <c r="V302" s="223"/>
      <c r="W302" s="223"/>
      <c r="X302" s="223"/>
      <c r="Y302" s="223"/>
      <c r="Z302" s="212"/>
      <c r="AA302" s="212"/>
      <c r="AB302" s="212"/>
      <c r="AC302" s="212"/>
      <c r="AD302" s="212"/>
      <c r="AE302" s="212"/>
      <c r="AF302" s="212"/>
      <c r="AG302" s="212" t="s">
        <v>204</v>
      </c>
      <c r="AH302" s="212"/>
      <c r="AI302" s="212"/>
      <c r="AJ302" s="212"/>
      <c r="AK302" s="212"/>
      <c r="AL302" s="212"/>
      <c r="AM302" s="212"/>
      <c r="AN302" s="212"/>
      <c r="AO302" s="212"/>
      <c r="AP302" s="212"/>
      <c r="AQ302" s="212"/>
      <c r="AR302" s="212"/>
      <c r="AS302" s="212"/>
      <c r="AT302" s="212"/>
      <c r="AU302" s="212"/>
      <c r="AV302" s="212"/>
      <c r="AW302" s="212"/>
      <c r="AX302" s="212"/>
      <c r="AY302" s="212"/>
      <c r="AZ302" s="212"/>
      <c r="BA302" s="212"/>
      <c r="BB302" s="212"/>
      <c r="BC302" s="212"/>
      <c r="BD302" s="212"/>
      <c r="BE302" s="212"/>
      <c r="BF302" s="212"/>
      <c r="BG302" s="212"/>
      <c r="BH302" s="212"/>
    </row>
    <row r="303" spans="1:60" outlineLevel="1" x14ac:dyDescent="0.2">
      <c r="A303" s="233">
        <v>93</v>
      </c>
      <c r="B303" s="234" t="s">
        <v>549</v>
      </c>
      <c r="C303" s="251" t="s">
        <v>550</v>
      </c>
      <c r="D303" s="235" t="s">
        <v>496</v>
      </c>
      <c r="E303" s="236">
        <v>7</v>
      </c>
      <c r="F303" s="237"/>
      <c r="G303" s="238">
        <f>ROUND(E303*F303,2)</f>
        <v>0</v>
      </c>
      <c r="H303" s="237"/>
      <c r="I303" s="238">
        <f>ROUND(E303*H303,2)</f>
        <v>0</v>
      </c>
      <c r="J303" s="237"/>
      <c r="K303" s="238">
        <f>ROUND(E303*J303,2)</f>
        <v>0</v>
      </c>
      <c r="L303" s="238">
        <v>21</v>
      </c>
      <c r="M303" s="238">
        <f>G303*(1+L303/100)</f>
        <v>0</v>
      </c>
      <c r="N303" s="236">
        <v>0.12303</v>
      </c>
      <c r="O303" s="236">
        <f>ROUND(E303*N303,2)</f>
        <v>0.86</v>
      </c>
      <c r="P303" s="236">
        <v>0</v>
      </c>
      <c r="Q303" s="236">
        <f>ROUND(E303*P303,2)</f>
        <v>0</v>
      </c>
      <c r="R303" s="238" t="s">
        <v>424</v>
      </c>
      <c r="S303" s="238" t="s">
        <v>144</v>
      </c>
      <c r="T303" s="239" t="s">
        <v>144</v>
      </c>
      <c r="U303" s="223">
        <v>0.86299999999999999</v>
      </c>
      <c r="V303" s="223">
        <f>ROUND(E303*U303,2)</f>
        <v>6.04</v>
      </c>
      <c r="W303" s="223"/>
      <c r="X303" s="223" t="s">
        <v>201</v>
      </c>
      <c r="Y303" s="223" t="s">
        <v>140</v>
      </c>
      <c r="Z303" s="212"/>
      <c r="AA303" s="212"/>
      <c r="AB303" s="212"/>
      <c r="AC303" s="212"/>
      <c r="AD303" s="212"/>
      <c r="AE303" s="212"/>
      <c r="AF303" s="212"/>
      <c r="AG303" s="212" t="s">
        <v>252</v>
      </c>
      <c r="AH303" s="212"/>
      <c r="AI303" s="212"/>
      <c r="AJ303" s="212"/>
      <c r="AK303" s="212"/>
      <c r="AL303" s="212"/>
      <c r="AM303" s="212"/>
      <c r="AN303" s="212"/>
      <c r="AO303" s="212"/>
      <c r="AP303" s="212"/>
      <c r="AQ303" s="212"/>
      <c r="AR303" s="212"/>
      <c r="AS303" s="212"/>
      <c r="AT303" s="212"/>
      <c r="AU303" s="212"/>
      <c r="AV303" s="212"/>
      <c r="AW303" s="212"/>
      <c r="AX303" s="212"/>
      <c r="AY303" s="212"/>
      <c r="AZ303" s="212"/>
      <c r="BA303" s="212"/>
      <c r="BB303" s="212"/>
      <c r="BC303" s="212"/>
      <c r="BD303" s="212"/>
      <c r="BE303" s="212"/>
      <c r="BF303" s="212"/>
      <c r="BG303" s="212"/>
      <c r="BH303" s="212"/>
    </row>
    <row r="304" spans="1:60" outlineLevel="2" x14ac:dyDescent="0.2">
      <c r="A304" s="219"/>
      <c r="B304" s="220"/>
      <c r="C304" s="263" t="s">
        <v>548</v>
      </c>
      <c r="D304" s="259"/>
      <c r="E304" s="259"/>
      <c r="F304" s="259"/>
      <c r="G304" s="259"/>
      <c r="H304" s="223"/>
      <c r="I304" s="223"/>
      <c r="J304" s="223"/>
      <c r="K304" s="223"/>
      <c r="L304" s="223"/>
      <c r="M304" s="223"/>
      <c r="N304" s="222"/>
      <c r="O304" s="222"/>
      <c r="P304" s="222"/>
      <c r="Q304" s="222"/>
      <c r="R304" s="223"/>
      <c r="S304" s="223"/>
      <c r="T304" s="223"/>
      <c r="U304" s="223"/>
      <c r="V304" s="223"/>
      <c r="W304" s="223"/>
      <c r="X304" s="223"/>
      <c r="Y304" s="223"/>
      <c r="Z304" s="212"/>
      <c r="AA304" s="212"/>
      <c r="AB304" s="212"/>
      <c r="AC304" s="212"/>
      <c r="AD304" s="212"/>
      <c r="AE304" s="212"/>
      <c r="AF304" s="212"/>
      <c r="AG304" s="212" t="s">
        <v>204</v>
      </c>
      <c r="AH304" s="212"/>
      <c r="AI304" s="212"/>
      <c r="AJ304" s="212"/>
      <c r="AK304" s="212"/>
      <c r="AL304" s="212"/>
      <c r="AM304" s="212"/>
      <c r="AN304" s="212"/>
      <c r="AO304" s="212"/>
      <c r="AP304" s="212"/>
      <c r="AQ304" s="212"/>
      <c r="AR304" s="212"/>
      <c r="AS304" s="212"/>
      <c r="AT304" s="212"/>
      <c r="AU304" s="212"/>
      <c r="AV304" s="212"/>
      <c r="AW304" s="212"/>
      <c r="AX304" s="212"/>
      <c r="AY304" s="212"/>
      <c r="AZ304" s="212"/>
      <c r="BA304" s="212"/>
      <c r="BB304" s="212"/>
      <c r="BC304" s="212"/>
      <c r="BD304" s="212"/>
      <c r="BE304" s="212"/>
      <c r="BF304" s="212"/>
      <c r="BG304" s="212"/>
      <c r="BH304" s="212"/>
    </row>
    <row r="305" spans="1:60" outlineLevel="1" x14ac:dyDescent="0.2">
      <c r="A305" s="233">
        <v>94</v>
      </c>
      <c r="B305" s="234" t="s">
        <v>551</v>
      </c>
      <c r="C305" s="251" t="s">
        <v>552</v>
      </c>
      <c r="D305" s="235" t="s">
        <v>496</v>
      </c>
      <c r="E305" s="236">
        <v>1</v>
      </c>
      <c r="F305" s="237"/>
      <c r="G305" s="238">
        <f>ROUND(E305*F305,2)</f>
        <v>0</v>
      </c>
      <c r="H305" s="237"/>
      <c r="I305" s="238">
        <f>ROUND(E305*H305,2)</f>
        <v>0</v>
      </c>
      <c r="J305" s="237"/>
      <c r="K305" s="238">
        <f>ROUND(E305*J305,2)</f>
        <v>0</v>
      </c>
      <c r="L305" s="238">
        <v>21</v>
      </c>
      <c r="M305" s="238">
        <f>G305*(1+L305/100)</f>
        <v>0</v>
      </c>
      <c r="N305" s="236">
        <v>0.32906000000000002</v>
      </c>
      <c r="O305" s="236">
        <f>ROUND(E305*N305,2)</f>
        <v>0.33</v>
      </c>
      <c r="P305" s="236">
        <v>0</v>
      </c>
      <c r="Q305" s="236">
        <f>ROUND(E305*P305,2)</f>
        <v>0</v>
      </c>
      <c r="R305" s="238" t="s">
        <v>424</v>
      </c>
      <c r="S305" s="238" t="s">
        <v>144</v>
      </c>
      <c r="T305" s="239" t="s">
        <v>144</v>
      </c>
      <c r="U305" s="223">
        <v>1.1819999999999999</v>
      </c>
      <c r="V305" s="223">
        <f>ROUND(E305*U305,2)</f>
        <v>1.18</v>
      </c>
      <c r="W305" s="223"/>
      <c r="X305" s="223" t="s">
        <v>201</v>
      </c>
      <c r="Y305" s="223" t="s">
        <v>140</v>
      </c>
      <c r="Z305" s="212"/>
      <c r="AA305" s="212"/>
      <c r="AB305" s="212"/>
      <c r="AC305" s="212"/>
      <c r="AD305" s="212"/>
      <c r="AE305" s="212"/>
      <c r="AF305" s="212"/>
      <c r="AG305" s="212" t="s">
        <v>252</v>
      </c>
      <c r="AH305" s="212"/>
      <c r="AI305" s="212"/>
      <c r="AJ305" s="212"/>
      <c r="AK305" s="212"/>
      <c r="AL305" s="212"/>
      <c r="AM305" s="212"/>
      <c r="AN305" s="212"/>
      <c r="AO305" s="212"/>
      <c r="AP305" s="212"/>
      <c r="AQ305" s="212"/>
      <c r="AR305" s="212"/>
      <c r="AS305" s="212"/>
      <c r="AT305" s="212"/>
      <c r="AU305" s="212"/>
      <c r="AV305" s="212"/>
      <c r="AW305" s="212"/>
      <c r="AX305" s="212"/>
      <c r="AY305" s="212"/>
      <c r="AZ305" s="212"/>
      <c r="BA305" s="212"/>
      <c r="BB305" s="212"/>
      <c r="BC305" s="212"/>
      <c r="BD305" s="212"/>
      <c r="BE305" s="212"/>
      <c r="BF305" s="212"/>
      <c r="BG305" s="212"/>
      <c r="BH305" s="212"/>
    </row>
    <row r="306" spans="1:60" outlineLevel="2" x14ac:dyDescent="0.2">
      <c r="A306" s="219"/>
      <c r="B306" s="220"/>
      <c r="C306" s="263" t="s">
        <v>548</v>
      </c>
      <c r="D306" s="259"/>
      <c r="E306" s="259"/>
      <c r="F306" s="259"/>
      <c r="G306" s="259"/>
      <c r="H306" s="223"/>
      <c r="I306" s="223"/>
      <c r="J306" s="223"/>
      <c r="K306" s="223"/>
      <c r="L306" s="223"/>
      <c r="M306" s="223"/>
      <c r="N306" s="222"/>
      <c r="O306" s="222"/>
      <c r="P306" s="222"/>
      <c r="Q306" s="222"/>
      <c r="R306" s="223"/>
      <c r="S306" s="223"/>
      <c r="T306" s="223"/>
      <c r="U306" s="223"/>
      <c r="V306" s="223"/>
      <c r="W306" s="223"/>
      <c r="X306" s="223"/>
      <c r="Y306" s="223"/>
      <c r="Z306" s="212"/>
      <c r="AA306" s="212"/>
      <c r="AB306" s="212"/>
      <c r="AC306" s="212"/>
      <c r="AD306" s="212"/>
      <c r="AE306" s="212"/>
      <c r="AF306" s="212"/>
      <c r="AG306" s="212" t="s">
        <v>204</v>
      </c>
      <c r="AH306" s="212"/>
      <c r="AI306" s="212"/>
      <c r="AJ306" s="212"/>
      <c r="AK306" s="212"/>
      <c r="AL306" s="212"/>
      <c r="AM306" s="212"/>
      <c r="AN306" s="212"/>
      <c r="AO306" s="212"/>
      <c r="AP306" s="212"/>
      <c r="AQ306" s="212"/>
      <c r="AR306" s="212"/>
      <c r="AS306" s="212"/>
      <c r="AT306" s="212"/>
      <c r="AU306" s="212"/>
      <c r="AV306" s="212"/>
      <c r="AW306" s="212"/>
      <c r="AX306" s="212"/>
      <c r="AY306" s="212"/>
      <c r="AZ306" s="212"/>
      <c r="BA306" s="212"/>
      <c r="BB306" s="212"/>
      <c r="BC306" s="212"/>
      <c r="BD306" s="212"/>
      <c r="BE306" s="212"/>
      <c r="BF306" s="212"/>
      <c r="BG306" s="212"/>
      <c r="BH306" s="212"/>
    </row>
    <row r="307" spans="1:60" outlineLevel="1" x14ac:dyDescent="0.2">
      <c r="A307" s="233">
        <v>95</v>
      </c>
      <c r="B307" s="234" t="s">
        <v>553</v>
      </c>
      <c r="C307" s="251" t="s">
        <v>554</v>
      </c>
      <c r="D307" s="235" t="s">
        <v>496</v>
      </c>
      <c r="E307" s="236">
        <v>5</v>
      </c>
      <c r="F307" s="237"/>
      <c r="G307" s="238">
        <f>ROUND(E307*F307,2)</f>
        <v>0</v>
      </c>
      <c r="H307" s="237"/>
      <c r="I307" s="238">
        <f>ROUND(E307*H307,2)</f>
        <v>0</v>
      </c>
      <c r="J307" s="237"/>
      <c r="K307" s="238">
        <f>ROUND(E307*J307,2)</f>
        <v>0</v>
      </c>
      <c r="L307" s="238">
        <v>21</v>
      </c>
      <c r="M307" s="238">
        <f>G307*(1+L307/100)</f>
        <v>0</v>
      </c>
      <c r="N307" s="236">
        <v>2.1000000000000001E-4</v>
      </c>
      <c r="O307" s="236">
        <f>ROUND(E307*N307,2)</f>
        <v>0</v>
      </c>
      <c r="P307" s="236">
        <v>0</v>
      </c>
      <c r="Q307" s="236">
        <f>ROUND(E307*P307,2)</f>
        <v>0</v>
      </c>
      <c r="R307" s="238" t="s">
        <v>424</v>
      </c>
      <c r="S307" s="238" t="s">
        <v>144</v>
      </c>
      <c r="T307" s="239" t="s">
        <v>144</v>
      </c>
      <c r="U307" s="223">
        <v>0.33600000000000002</v>
      </c>
      <c r="V307" s="223">
        <f>ROUND(E307*U307,2)</f>
        <v>1.68</v>
      </c>
      <c r="W307" s="223"/>
      <c r="X307" s="223" t="s">
        <v>201</v>
      </c>
      <c r="Y307" s="223" t="s">
        <v>140</v>
      </c>
      <c r="Z307" s="212"/>
      <c r="AA307" s="212"/>
      <c r="AB307" s="212"/>
      <c r="AC307" s="212"/>
      <c r="AD307" s="212"/>
      <c r="AE307" s="212"/>
      <c r="AF307" s="212"/>
      <c r="AG307" s="212" t="s">
        <v>252</v>
      </c>
      <c r="AH307" s="212"/>
      <c r="AI307" s="212"/>
      <c r="AJ307" s="212"/>
      <c r="AK307" s="212"/>
      <c r="AL307" s="212"/>
      <c r="AM307" s="212"/>
      <c r="AN307" s="212"/>
      <c r="AO307" s="212"/>
      <c r="AP307" s="212"/>
      <c r="AQ307" s="212"/>
      <c r="AR307" s="212"/>
      <c r="AS307" s="212"/>
      <c r="AT307" s="212"/>
      <c r="AU307" s="212"/>
      <c r="AV307" s="212"/>
      <c r="AW307" s="212"/>
      <c r="AX307" s="212"/>
      <c r="AY307" s="212"/>
      <c r="AZ307" s="212"/>
      <c r="BA307" s="212"/>
      <c r="BB307" s="212"/>
      <c r="BC307" s="212"/>
      <c r="BD307" s="212"/>
      <c r="BE307" s="212"/>
      <c r="BF307" s="212"/>
      <c r="BG307" s="212"/>
      <c r="BH307" s="212"/>
    </row>
    <row r="308" spans="1:60" outlineLevel="2" x14ac:dyDescent="0.2">
      <c r="A308" s="219"/>
      <c r="B308" s="220"/>
      <c r="C308" s="252" t="s">
        <v>555</v>
      </c>
      <c r="D308" s="247"/>
      <c r="E308" s="247"/>
      <c r="F308" s="247"/>
      <c r="G308" s="247"/>
      <c r="H308" s="223"/>
      <c r="I308" s="223"/>
      <c r="J308" s="223"/>
      <c r="K308" s="223"/>
      <c r="L308" s="223"/>
      <c r="M308" s="223"/>
      <c r="N308" s="222"/>
      <c r="O308" s="222"/>
      <c r="P308" s="222"/>
      <c r="Q308" s="222"/>
      <c r="R308" s="223"/>
      <c r="S308" s="223"/>
      <c r="T308" s="223"/>
      <c r="U308" s="223"/>
      <c r="V308" s="223"/>
      <c r="W308" s="223"/>
      <c r="X308" s="223"/>
      <c r="Y308" s="223"/>
      <c r="Z308" s="212"/>
      <c r="AA308" s="212"/>
      <c r="AB308" s="212"/>
      <c r="AC308" s="212"/>
      <c r="AD308" s="212"/>
      <c r="AE308" s="212"/>
      <c r="AF308" s="212"/>
      <c r="AG308" s="212" t="s">
        <v>147</v>
      </c>
      <c r="AH308" s="212"/>
      <c r="AI308" s="212"/>
      <c r="AJ308" s="212"/>
      <c r="AK308" s="212"/>
      <c r="AL308" s="212"/>
      <c r="AM308" s="212"/>
      <c r="AN308" s="212"/>
      <c r="AO308" s="212"/>
      <c r="AP308" s="212"/>
      <c r="AQ308" s="212"/>
      <c r="AR308" s="212"/>
      <c r="AS308" s="212"/>
      <c r="AT308" s="212"/>
      <c r="AU308" s="212"/>
      <c r="AV308" s="212"/>
      <c r="AW308" s="212"/>
      <c r="AX308" s="212"/>
      <c r="AY308" s="212"/>
      <c r="AZ308" s="212"/>
      <c r="BA308" s="212"/>
      <c r="BB308" s="212"/>
      <c r="BC308" s="212"/>
      <c r="BD308" s="212"/>
      <c r="BE308" s="212"/>
      <c r="BF308" s="212"/>
      <c r="BG308" s="212"/>
      <c r="BH308" s="212"/>
    </row>
    <row r="309" spans="1:60" ht="22.5" outlineLevel="1" x14ac:dyDescent="0.2">
      <c r="A309" s="233">
        <v>96</v>
      </c>
      <c r="B309" s="234" t="s">
        <v>556</v>
      </c>
      <c r="C309" s="251" t="s">
        <v>557</v>
      </c>
      <c r="D309" s="235" t="s">
        <v>496</v>
      </c>
      <c r="E309" s="236">
        <v>3</v>
      </c>
      <c r="F309" s="237"/>
      <c r="G309" s="238">
        <f>ROUND(E309*F309,2)</f>
        <v>0</v>
      </c>
      <c r="H309" s="237"/>
      <c r="I309" s="238">
        <f>ROUND(E309*H309,2)</f>
        <v>0</v>
      </c>
      <c r="J309" s="237"/>
      <c r="K309" s="238">
        <f>ROUND(E309*J309,2)</f>
        <v>0</v>
      </c>
      <c r="L309" s="238">
        <v>21</v>
      </c>
      <c r="M309" s="238">
        <f>G309*(1+L309/100)</f>
        <v>0</v>
      </c>
      <c r="N309" s="236">
        <v>2.4000000000000001E-4</v>
      </c>
      <c r="O309" s="236">
        <f>ROUND(E309*N309,2)</f>
        <v>0</v>
      </c>
      <c r="P309" s="236">
        <v>0</v>
      </c>
      <c r="Q309" s="236">
        <f>ROUND(E309*P309,2)</f>
        <v>0</v>
      </c>
      <c r="R309" s="238" t="s">
        <v>424</v>
      </c>
      <c r="S309" s="238" t="s">
        <v>144</v>
      </c>
      <c r="T309" s="239" t="s">
        <v>144</v>
      </c>
      <c r="U309" s="223">
        <v>0.40300000000000002</v>
      </c>
      <c r="V309" s="223">
        <f>ROUND(E309*U309,2)</f>
        <v>1.21</v>
      </c>
      <c r="W309" s="223"/>
      <c r="X309" s="223" t="s">
        <v>201</v>
      </c>
      <c r="Y309" s="223" t="s">
        <v>140</v>
      </c>
      <c r="Z309" s="212"/>
      <c r="AA309" s="212"/>
      <c r="AB309" s="212"/>
      <c r="AC309" s="212"/>
      <c r="AD309" s="212"/>
      <c r="AE309" s="212"/>
      <c r="AF309" s="212"/>
      <c r="AG309" s="212" t="s">
        <v>252</v>
      </c>
      <c r="AH309" s="212"/>
      <c r="AI309" s="212"/>
      <c r="AJ309" s="212"/>
      <c r="AK309" s="212"/>
      <c r="AL309" s="212"/>
      <c r="AM309" s="212"/>
      <c r="AN309" s="212"/>
      <c r="AO309" s="212"/>
      <c r="AP309" s="212"/>
      <c r="AQ309" s="212"/>
      <c r="AR309" s="212"/>
      <c r="AS309" s="212"/>
      <c r="AT309" s="212"/>
      <c r="AU309" s="212"/>
      <c r="AV309" s="212"/>
      <c r="AW309" s="212"/>
      <c r="AX309" s="212"/>
      <c r="AY309" s="212"/>
      <c r="AZ309" s="212"/>
      <c r="BA309" s="212"/>
      <c r="BB309" s="212"/>
      <c r="BC309" s="212"/>
      <c r="BD309" s="212"/>
      <c r="BE309" s="212"/>
      <c r="BF309" s="212"/>
      <c r="BG309" s="212"/>
      <c r="BH309" s="212"/>
    </row>
    <row r="310" spans="1:60" outlineLevel="2" x14ac:dyDescent="0.2">
      <c r="A310" s="219"/>
      <c r="B310" s="220"/>
      <c r="C310" s="252" t="s">
        <v>558</v>
      </c>
      <c r="D310" s="247"/>
      <c r="E310" s="247"/>
      <c r="F310" s="247"/>
      <c r="G310" s="247"/>
      <c r="H310" s="223"/>
      <c r="I310" s="223"/>
      <c r="J310" s="223"/>
      <c r="K310" s="223"/>
      <c r="L310" s="223"/>
      <c r="M310" s="223"/>
      <c r="N310" s="222"/>
      <c r="O310" s="222"/>
      <c r="P310" s="222"/>
      <c r="Q310" s="222"/>
      <c r="R310" s="223"/>
      <c r="S310" s="223"/>
      <c r="T310" s="223"/>
      <c r="U310" s="223"/>
      <c r="V310" s="223"/>
      <c r="W310" s="223"/>
      <c r="X310" s="223"/>
      <c r="Y310" s="223"/>
      <c r="Z310" s="212"/>
      <c r="AA310" s="212"/>
      <c r="AB310" s="212"/>
      <c r="AC310" s="212"/>
      <c r="AD310" s="212"/>
      <c r="AE310" s="212"/>
      <c r="AF310" s="212"/>
      <c r="AG310" s="212" t="s">
        <v>147</v>
      </c>
      <c r="AH310" s="212"/>
      <c r="AI310" s="212"/>
      <c r="AJ310" s="212"/>
      <c r="AK310" s="212"/>
      <c r="AL310" s="212"/>
      <c r="AM310" s="212"/>
      <c r="AN310" s="212"/>
      <c r="AO310" s="212"/>
      <c r="AP310" s="212"/>
      <c r="AQ310" s="212"/>
      <c r="AR310" s="212"/>
      <c r="AS310" s="212"/>
      <c r="AT310" s="212"/>
      <c r="AU310" s="212"/>
      <c r="AV310" s="212"/>
      <c r="AW310" s="212"/>
      <c r="AX310" s="212"/>
      <c r="AY310" s="212"/>
      <c r="AZ310" s="212"/>
      <c r="BA310" s="212"/>
      <c r="BB310" s="212"/>
      <c r="BC310" s="212"/>
      <c r="BD310" s="212"/>
      <c r="BE310" s="212"/>
      <c r="BF310" s="212"/>
      <c r="BG310" s="212"/>
      <c r="BH310" s="212"/>
    </row>
    <row r="311" spans="1:60" outlineLevel="1" x14ac:dyDescent="0.2">
      <c r="A311" s="240">
        <v>97</v>
      </c>
      <c r="B311" s="241" t="s">
        <v>559</v>
      </c>
      <c r="C311" s="250" t="s">
        <v>560</v>
      </c>
      <c r="D311" s="242" t="s">
        <v>234</v>
      </c>
      <c r="E311" s="243">
        <v>22</v>
      </c>
      <c r="F311" s="244"/>
      <c r="G311" s="245">
        <f>ROUND(E311*F311,2)</f>
        <v>0</v>
      </c>
      <c r="H311" s="244"/>
      <c r="I311" s="245">
        <f>ROUND(E311*H311,2)</f>
        <v>0</v>
      </c>
      <c r="J311" s="244"/>
      <c r="K311" s="245">
        <f>ROUND(E311*J311,2)</f>
        <v>0</v>
      </c>
      <c r="L311" s="245">
        <v>21</v>
      </c>
      <c r="M311" s="245">
        <f>G311*(1+L311/100)</f>
        <v>0</v>
      </c>
      <c r="N311" s="243">
        <v>5.0000000000000002E-5</v>
      </c>
      <c r="O311" s="243">
        <f>ROUND(E311*N311,2)</f>
        <v>0</v>
      </c>
      <c r="P311" s="243">
        <v>0</v>
      </c>
      <c r="Q311" s="243">
        <f>ROUND(E311*P311,2)</f>
        <v>0</v>
      </c>
      <c r="R311" s="245" t="s">
        <v>424</v>
      </c>
      <c r="S311" s="245" t="s">
        <v>144</v>
      </c>
      <c r="T311" s="246" t="s">
        <v>144</v>
      </c>
      <c r="U311" s="223">
        <v>3.4000000000000002E-2</v>
      </c>
      <c r="V311" s="223">
        <f>ROUND(E311*U311,2)</f>
        <v>0.75</v>
      </c>
      <c r="W311" s="223"/>
      <c r="X311" s="223" t="s">
        <v>201</v>
      </c>
      <c r="Y311" s="223" t="s">
        <v>140</v>
      </c>
      <c r="Z311" s="212"/>
      <c r="AA311" s="212"/>
      <c r="AB311" s="212"/>
      <c r="AC311" s="212"/>
      <c r="AD311" s="212"/>
      <c r="AE311" s="212"/>
      <c r="AF311" s="212"/>
      <c r="AG311" s="212" t="s">
        <v>202</v>
      </c>
      <c r="AH311" s="212"/>
      <c r="AI311" s="212"/>
      <c r="AJ311" s="212"/>
      <c r="AK311" s="212"/>
      <c r="AL311" s="212"/>
      <c r="AM311" s="212"/>
      <c r="AN311" s="212"/>
      <c r="AO311" s="212"/>
      <c r="AP311" s="212"/>
      <c r="AQ311" s="212"/>
      <c r="AR311" s="212"/>
      <c r="AS311" s="212"/>
      <c r="AT311" s="212"/>
      <c r="AU311" s="212"/>
      <c r="AV311" s="212"/>
      <c r="AW311" s="212"/>
      <c r="AX311" s="212"/>
      <c r="AY311" s="212"/>
      <c r="AZ311" s="212"/>
      <c r="BA311" s="212"/>
      <c r="BB311" s="212"/>
      <c r="BC311" s="212"/>
      <c r="BD311" s="212"/>
      <c r="BE311" s="212"/>
      <c r="BF311" s="212"/>
      <c r="BG311" s="212"/>
      <c r="BH311" s="212"/>
    </row>
    <row r="312" spans="1:60" outlineLevel="1" x14ac:dyDescent="0.2">
      <c r="A312" s="240">
        <v>98</v>
      </c>
      <c r="B312" s="241" t="s">
        <v>561</v>
      </c>
      <c r="C312" s="250" t="s">
        <v>562</v>
      </c>
      <c r="D312" s="242" t="s">
        <v>234</v>
      </c>
      <c r="E312" s="243">
        <v>238</v>
      </c>
      <c r="F312" s="244"/>
      <c r="G312" s="245">
        <f>ROUND(E312*F312,2)</f>
        <v>0</v>
      </c>
      <c r="H312" s="244"/>
      <c r="I312" s="245">
        <f>ROUND(E312*H312,2)</f>
        <v>0</v>
      </c>
      <c r="J312" s="244"/>
      <c r="K312" s="245">
        <f>ROUND(E312*J312,2)</f>
        <v>0</v>
      </c>
      <c r="L312" s="245">
        <v>21</v>
      </c>
      <c r="M312" s="245">
        <f>G312*(1+L312/100)</f>
        <v>0</v>
      </c>
      <c r="N312" s="243">
        <v>8.0000000000000007E-5</v>
      </c>
      <c r="O312" s="243">
        <f>ROUND(E312*N312,2)</f>
        <v>0.02</v>
      </c>
      <c r="P312" s="243">
        <v>0</v>
      </c>
      <c r="Q312" s="243">
        <f>ROUND(E312*P312,2)</f>
        <v>0</v>
      </c>
      <c r="R312" s="245" t="s">
        <v>424</v>
      </c>
      <c r="S312" s="245" t="s">
        <v>144</v>
      </c>
      <c r="T312" s="246" t="s">
        <v>144</v>
      </c>
      <c r="U312" s="223">
        <v>3.4000000000000002E-2</v>
      </c>
      <c r="V312" s="223">
        <f>ROUND(E312*U312,2)</f>
        <v>8.09</v>
      </c>
      <c r="W312" s="223"/>
      <c r="X312" s="223" t="s">
        <v>201</v>
      </c>
      <c r="Y312" s="223" t="s">
        <v>140</v>
      </c>
      <c r="Z312" s="212"/>
      <c r="AA312" s="212"/>
      <c r="AB312" s="212"/>
      <c r="AC312" s="212"/>
      <c r="AD312" s="212"/>
      <c r="AE312" s="212"/>
      <c r="AF312" s="212"/>
      <c r="AG312" s="212" t="s">
        <v>563</v>
      </c>
      <c r="AH312" s="212"/>
      <c r="AI312" s="212"/>
      <c r="AJ312" s="212"/>
      <c r="AK312" s="212"/>
      <c r="AL312" s="212"/>
      <c r="AM312" s="212"/>
      <c r="AN312" s="212"/>
      <c r="AO312" s="212"/>
      <c r="AP312" s="212"/>
      <c r="AQ312" s="212"/>
      <c r="AR312" s="212"/>
      <c r="AS312" s="212"/>
      <c r="AT312" s="212"/>
      <c r="AU312" s="212"/>
      <c r="AV312" s="212"/>
      <c r="AW312" s="212"/>
      <c r="AX312" s="212"/>
      <c r="AY312" s="212"/>
      <c r="AZ312" s="212"/>
      <c r="BA312" s="212"/>
      <c r="BB312" s="212"/>
      <c r="BC312" s="212"/>
      <c r="BD312" s="212"/>
      <c r="BE312" s="212"/>
      <c r="BF312" s="212"/>
      <c r="BG312" s="212"/>
      <c r="BH312" s="212"/>
    </row>
    <row r="313" spans="1:60" outlineLevel="1" x14ac:dyDescent="0.2">
      <c r="A313" s="240">
        <v>99</v>
      </c>
      <c r="B313" s="241" t="s">
        <v>564</v>
      </c>
      <c r="C313" s="250" t="s">
        <v>565</v>
      </c>
      <c r="D313" s="242" t="s">
        <v>566</v>
      </c>
      <c r="E313" s="243">
        <v>1</v>
      </c>
      <c r="F313" s="244"/>
      <c r="G313" s="245">
        <f>ROUND(E313*F313,2)</f>
        <v>0</v>
      </c>
      <c r="H313" s="244"/>
      <c r="I313" s="245">
        <f>ROUND(E313*H313,2)</f>
        <v>0</v>
      </c>
      <c r="J313" s="244"/>
      <c r="K313" s="245">
        <f>ROUND(E313*J313,2)</f>
        <v>0</v>
      </c>
      <c r="L313" s="245">
        <v>21</v>
      </c>
      <c r="M313" s="245">
        <f>G313*(1+L313/100)</f>
        <v>0</v>
      </c>
      <c r="N313" s="243">
        <v>0</v>
      </c>
      <c r="O313" s="243">
        <f>ROUND(E313*N313,2)</f>
        <v>0</v>
      </c>
      <c r="P313" s="243">
        <v>0</v>
      </c>
      <c r="Q313" s="243">
        <f>ROUND(E313*P313,2)</f>
        <v>0</v>
      </c>
      <c r="R313" s="245"/>
      <c r="S313" s="245" t="s">
        <v>137</v>
      </c>
      <c r="T313" s="246" t="s">
        <v>138</v>
      </c>
      <c r="U313" s="223">
        <v>0</v>
      </c>
      <c r="V313" s="223">
        <f>ROUND(E313*U313,2)</f>
        <v>0</v>
      </c>
      <c r="W313" s="223"/>
      <c r="X313" s="223" t="s">
        <v>201</v>
      </c>
      <c r="Y313" s="223" t="s">
        <v>140</v>
      </c>
      <c r="Z313" s="212"/>
      <c r="AA313" s="212"/>
      <c r="AB313" s="212"/>
      <c r="AC313" s="212"/>
      <c r="AD313" s="212"/>
      <c r="AE313" s="212"/>
      <c r="AF313" s="212"/>
      <c r="AG313" s="212" t="s">
        <v>202</v>
      </c>
      <c r="AH313" s="212"/>
      <c r="AI313" s="212"/>
      <c r="AJ313" s="212"/>
      <c r="AK313" s="212"/>
      <c r="AL313" s="212"/>
      <c r="AM313" s="212"/>
      <c r="AN313" s="212"/>
      <c r="AO313" s="212"/>
      <c r="AP313" s="212"/>
      <c r="AQ313" s="212"/>
      <c r="AR313" s="212"/>
      <c r="AS313" s="212"/>
      <c r="AT313" s="212"/>
      <c r="AU313" s="212"/>
      <c r="AV313" s="212"/>
      <c r="AW313" s="212"/>
      <c r="AX313" s="212"/>
      <c r="AY313" s="212"/>
      <c r="AZ313" s="212"/>
      <c r="BA313" s="212"/>
      <c r="BB313" s="212"/>
      <c r="BC313" s="212"/>
      <c r="BD313" s="212"/>
      <c r="BE313" s="212"/>
      <c r="BF313" s="212"/>
      <c r="BG313" s="212"/>
      <c r="BH313" s="212"/>
    </row>
    <row r="314" spans="1:60" outlineLevel="1" x14ac:dyDescent="0.2">
      <c r="A314" s="240">
        <v>100</v>
      </c>
      <c r="B314" s="241" t="s">
        <v>567</v>
      </c>
      <c r="C314" s="250" t="s">
        <v>568</v>
      </c>
      <c r="D314" s="242" t="s">
        <v>496</v>
      </c>
      <c r="E314" s="243">
        <v>2</v>
      </c>
      <c r="F314" s="244"/>
      <c r="G314" s="245">
        <f>ROUND(E314*F314,2)</f>
        <v>0</v>
      </c>
      <c r="H314" s="244"/>
      <c r="I314" s="245">
        <f>ROUND(E314*H314,2)</f>
        <v>0</v>
      </c>
      <c r="J314" s="244"/>
      <c r="K314" s="245">
        <f>ROUND(E314*J314,2)</f>
        <v>0</v>
      </c>
      <c r="L314" s="245">
        <v>21</v>
      </c>
      <c r="M314" s="245">
        <f>G314*(1+L314/100)</f>
        <v>0</v>
      </c>
      <c r="N314" s="243">
        <v>0</v>
      </c>
      <c r="O314" s="243">
        <f>ROUND(E314*N314,2)</f>
        <v>0</v>
      </c>
      <c r="P314" s="243">
        <v>0</v>
      </c>
      <c r="Q314" s="243">
        <f>ROUND(E314*P314,2)</f>
        <v>0</v>
      </c>
      <c r="R314" s="245"/>
      <c r="S314" s="245" t="s">
        <v>137</v>
      </c>
      <c r="T314" s="246" t="s">
        <v>138</v>
      </c>
      <c r="U314" s="223">
        <v>0</v>
      </c>
      <c r="V314" s="223">
        <f>ROUND(E314*U314,2)</f>
        <v>0</v>
      </c>
      <c r="W314" s="223"/>
      <c r="X314" s="223" t="s">
        <v>201</v>
      </c>
      <c r="Y314" s="223" t="s">
        <v>140</v>
      </c>
      <c r="Z314" s="212"/>
      <c r="AA314" s="212"/>
      <c r="AB314" s="212"/>
      <c r="AC314" s="212"/>
      <c r="AD314" s="212"/>
      <c r="AE314" s="212"/>
      <c r="AF314" s="212"/>
      <c r="AG314" s="212" t="s">
        <v>202</v>
      </c>
      <c r="AH314" s="212"/>
      <c r="AI314" s="212"/>
      <c r="AJ314" s="212"/>
      <c r="AK314" s="212"/>
      <c r="AL314" s="212"/>
      <c r="AM314" s="212"/>
      <c r="AN314" s="212"/>
      <c r="AO314" s="212"/>
      <c r="AP314" s="212"/>
      <c r="AQ314" s="212"/>
      <c r="AR314" s="212"/>
      <c r="AS314" s="212"/>
      <c r="AT314" s="212"/>
      <c r="AU314" s="212"/>
      <c r="AV314" s="212"/>
      <c r="AW314" s="212"/>
      <c r="AX314" s="212"/>
      <c r="AY314" s="212"/>
      <c r="AZ314" s="212"/>
      <c r="BA314" s="212"/>
      <c r="BB314" s="212"/>
      <c r="BC314" s="212"/>
      <c r="BD314" s="212"/>
      <c r="BE314" s="212"/>
      <c r="BF314" s="212"/>
      <c r="BG314" s="212"/>
      <c r="BH314" s="212"/>
    </row>
    <row r="315" spans="1:60" outlineLevel="1" x14ac:dyDescent="0.2">
      <c r="A315" s="240">
        <v>101</v>
      </c>
      <c r="B315" s="241" t="s">
        <v>569</v>
      </c>
      <c r="C315" s="250" t="s">
        <v>570</v>
      </c>
      <c r="D315" s="242" t="s">
        <v>496</v>
      </c>
      <c r="E315" s="243">
        <v>1</v>
      </c>
      <c r="F315" s="244"/>
      <c r="G315" s="245">
        <f>ROUND(E315*F315,2)</f>
        <v>0</v>
      </c>
      <c r="H315" s="244"/>
      <c r="I315" s="245">
        <f>ROUND(E315*H315,2)</f>
        <v>0</v>
      </c>
      <c r="J315" s="244"/>
      <c r="K315" s="245">
        <f>ROUND(E315*J315,2)</f>
        <v>0</v>
      </c>
      <c r="L315" s="245">
        <v>21</v>
      </c>
      <c r="M315" s="245">
        <f>G315*(1+L315/100)</f>
        <v>0</v>
      </c>
      <c r="N315" s="243">
        <v>0</v>
      </c>
      <c r="O315" s="243">
        <f>ROUND(E315*N315,2)</f>
        <v>0</v>
      </c>
      <c r="P315" s="243">
        <v>0</v>
      </c>
      <c r="Q315" s="243">
        <f>ROUND(E315*P315,2)</f>
        <v>0</v>
      </c>
      <c r="R315" s="245"/>
      <c r="S315" s="245" t="s">
        <v>137</v>
      </c>
      <c r="T315" s="246" t="s">
        <v>138</v>
      </c>
      <c r="U315" s="223">
        <v>1.6055999999999999</v>
      </c>
      <c r="V315" s="223">
        <f>ROUND(E315*U315,2)</f>
        <v>1.61</v>
      </c>
      <c r="W315" s="223"/>
      <c r="X315" s="223" t="s">
        <v>201</v>
      </c>
      <c r="Y315" s="223" t="s">
        <v>140</v>
      </c>
      <c r="Z315" s="212"/>
      <c r="AA315" s="212"/>
      <c r="AB315" s="212"/>
      <c r="AC315" s="212"/>
      <c r="AD315" s="212"/>
      <c r="AE315" s="212"/>
      <c r="AF315" s="212"/>
      <c r="AG315" s="212" t="s">
        <v>202</v>
      </c>
      <c r="AH315" s="212"/>
      <c r="AI315" s="212"/>
      <c r="AJ315" s="212"/>
      <c r="AK315" s="212"/>
      <c r="AL315" s="212"/>
      <c r="AM315" s="212"/>
      <c r="AN315" s="212"/>
      <c r="AO315" s="212"/>
      <c r="AP315" s="212"/>
      <c r="AQ315" s="212"/>
      <c r="AR315" s="212"/>
      <c r="AS315" s="212"/>
      <c r="AT315" s="212"/>
      <c r="AU315" s="212"/>
      <c r="AV315" s="212"/>
      <c r="AW315" s="212"/>
      <c r="AX315" s="212"/>
      <c r="AY315" s="212"/>
      <c r="AZ315" s="212"/>
      <c r="BA315" s="212"/>
      <c r="BB315" s="212"/>
      <c r="BC315" s="212"/>
      <c r="BD315" s="212"/>
      <c r="BE315" s="212"/>
      <c r="BF315" s="212"/>
      <c r="BG315" s="212"/>
      <c r="BH315" s="212"/>
    </row>
    <row r="316" spans="1:60" outlineLevel="1" x14ac:dyDescent="0.2">
      <c r="A316" s="240">
        <v>102</v>
      </c>
      <c r="B316" s="241" t="s">
        <v>571</v>
      </c>
      <c r="C316" s="250" t="s">
        <v>572</v>
      </c>
      <c r="D316" s="242" t="s">
        <v>496</v>
      </c>
      <c r="E316" s="243">
        <v>11</v>
      </c>
      <c r="F316" s="244"/>
      <c r="G316" s="245">
        <f>ROUND(E316*F316,2)</f>
        <v>0</v>
      </c>
      <c r="H316" s="244"/>
      <c r="I316" s="245">
        <f>ROUND(E316*H316,2)</f>
        <v>0</v>
      </c>
      <c r="J316" s="244"/>
      <c r="K316" s="245">
        <f>ROUND(E316*J316,2)</f>
        <v>0</v>
      </c>
      <c r="L316" s="245">
        <v>21</v>
      </c>
      <c r="M316" s="245">
        <f>G316*(1+L316/100)</f>
        <v>0</v>
      </c>
      <c r="N316" s="243">
        <v>0</v>
      </c>
      <c r="O316" s="243">
        <f>ROUND(E316*N316,2)</f>
        <v>0</v>
      </c>
      <c r="P316" s="243">
        <v>0</v>
      </c>
      <c r="Q316" s="243">
        <f>ROUND(E316*P316,2)</f>
        <v>0</v>
      </c>
      <c r="R316" s="245"/>
      <c r="S316" s="245" t="s">
        <v>137</v>
      </c>
      <c r="T316" s="246" t="s">
        <v>138</v>
      </c>
      <c r="U316" s="223">
        <v>1.8544</v>
      </c>
      <c r="V316" s="223">
        <f>ROUND(E316*U316,2)</f>
        <v>20.399999999999999</v>
      </c>
      <c r="W316" s="223"/>
      <c r="X316" s="223" t="s">
        <v>201</v>
      </c>
      <c r="Y316" s="223" t="s">
        <v>140</v>
      </c>
      <c r="Z316" s="212"/>
      <c r="AA316" s="212"/>
      <c r="AB316" s="212"/>
      <c r="AC316" s="212"/>
      <c r="AD316" s="212"/>
      <c r="AE316" s="212"/>
      <c r="AF316" s="212"/>
      <c r="AG316" s="212" t="s">
        <v>202</v>
      </c>
      <c r="AH316" s="212"/>
      <c r="AI316" s="212"/>
      <c r="AJ316" s="212"/>
      <c r="AK316" s="212"/>
      <c r="AL316" s="212"/>
      <c r="AM316" s="212"/>
      <c r="AN316" s="212"/>
      <c r="AO316" s="212"/>
      <c r="AP316" s="212"/>
      <c r="AQ316" s="212"/>
      <c r="AR316" s="212"/>
      <c r="AS316" s="212"/>
      <c r="AT316" s="212"/>
      <c r="AU316" s="212"/>
      <c r="AV316" s="212"/>
      <c r="AW316" s="212"/>
      <c r="AX316" s="212"/>
      <c r="AY316" s="212"/>
      <c r="AZ316" s="212"/>
      <c r="BA316" s="212"/>
      <c r="BB316" s="212"/>
      <c r="BC316" s="212"/>
      <c r="BD316" s="212"/>
      <c r="BE316" s="212"/>
      <c r="BF316" s="212"/>
      <c r="BG316" s="212"/>
      <c r="BH316" s="212"/>
    </row>
    <row r="317" spans="1:60" outlineLevel="1" x14ac:dyDescent="0.2">
      <c r="A317" s="240">
        <v>103</v>
      </c>
      <c r="B317" s="241" t="s">
        <v>573</v>
      </c>
      <c r="C317" s="250" t="s">
        <v>574</v>
      </c>
      <c r="D317" s="242" t="s">
        <v>496</v>
      </c>
      <c r="E317" s="243">
        <v>1</v>
      </c>
      <c r="F317" s="244"/>
      <c r="G317" s="245">
        <f>ROUND(E317*F317,2)</f>
        <v>0</v>
      </c>
      <c r="H317" s="244"/>
      <c r="I317" s="245">
        <f>ROUND(E317*H317,2)</f>
        <v>0</v>
      </c>
      <c r="J317" s="244"/>
      <c r="K317" s="245">
        <f>ROUND(E317*J317,2)</f>
        <v>0</v>
      </c>
      <c r="L317" s="245">
        <v>21</v>
      </c>
      <c r="M317" s="245">
        <f>G317*(1+L317/100)</f>
        <v>0</v>
      </c>
      <c r="N317" s="243">
        <v>1.41E-3</v>
      </c>
      <c r="O317" s="243">
        <f>ROUND(E317*N317,2)</f>
        <v>0</v>
      </c>
      <c r="P317" s="243">
        <v>0</v>
      </c>
      <c r="Q317" s="243">
        <f>ROUND(E317*P317,2)</f>
        <v>0</v>
      </c>
      <c r="R317" s="245"/>
      <c r="S317" s="245" t="s">
        <v>137</v>
      </c>
      <c r="T317" s="246" t="s">
        <v>138</v>
      </c>
      <c r="U317" s="223">
        <v>2.3732000000000002</v>
      </c>
      <c r="V317" s="223">
        <f>ROUND(E317*U317,2)</f>
        <v>2.37</v>
      </c>
      <c r="W317" s="223"/>
      <c r="X317" s="223" t="s">
        <v>201</v>
      </c>
      <c r="Y317" s="223" t="s">
        <v>140</v>
      </c>
      <c r="Z317" s="212"/>
      <c r="AA317" s="212"/>
      <c r="AB317" s="212"/>
      <c r="AC317" s="212"/>
      <c r="AD317" s="212"/>
      <c r="AE317" s="212"/>
      <c r="AF317" s="212"/>
      <c r="AG317" s="212" t="s">
        <v>202</v>
      </c>
      <c r="AH317" s="212"/>
      <c r="AI317" s="212"/>
      <c r="AJ317" s="212"/>
      <c r="AK317" s="212"/>
      <c r="AL317" s="212"/>
      <c r="AM317" s="212"/>
      <c r="AN317" s="212"/>
      <c r="AO317" s="212"/>
      <c r="AP317" s="212"/>
      <c r="AQ317" s="212"/>
      <c r="AR317" s="212"/>
      <c r="AS317" s="212"/>
      <c r="AT317" s="212"/>
      <c r="AU317" s="212"/>
      <c r="AV317" s="212"/>
      <c r="AW317" s="212"/>
      <c r="AX317" s="212"/>
      <c r="AY317" s="212"/>
      <c r="AZ317" s="212"/>
      <c r="BA317" s="212"/>
      <c r="BB317" s="212"/>
      <c r="BC317" s="212"/>
      <c r="BD317" s="212"/>
      <c r="BE317" s="212"/>
      <c r="BF317" s="212"/>
      <c r="BG317" s="212"/>
      <c r="BH317" s="212"/>
    </row>
    <row r="318" spans="1:60" outlineLevel="1" x14ac:dyDescent="0.2">
      <c r="A318" s="240">
        <v>104</v>
      </c>
      <c r="B318" s="241" t="s">
        <v>575</v>
      </c>
      <c r="C318" s="250" t="s">
        <v>576</v>
      </c>
      <c r="D318" s="242" t="s">
        <v>496</v>
      </c>
      <c r="E318" s="243">
        <v>7</v>
      </c>
      <c r="F318" s="244"/>
      <c r="G318" s="245">
        <f>ROUND(E318*F318,2)</f>
        <v>0</v>
      </c>
      <c r="H318" s="244"/>
      <c r="I318" s="245">
        <f>ROUND(E318*H318,2)</f>
        <v>0</v>
      </c>
      <c r="J318" s="244"/>
      <c r="K318" s="245">
        <f>ROUND(E318*J318,2)</f>
        <v>0</v>
      </c>
      <c r="L318" s="245">
        <v>21</v>
      </c>
      <c r="M318" s="245">
        <f>G318*(1+L318/100)</f>
        <v>0</v>
      </c>
      <c r="N318" s="243">
        <v>0</v>
      </c>
      <c r="O318" s="243">
        <f>ROUND(E318*N318,2)</f>
        <v>0</v>
      </c>
      <c r="P318" s="243">
        <v>0</v>
      </c>
      <c r="Q318" s="243">
        <f>ROUND(E318*P318,2)</f>
        <v>0</v>
      </c>
      <c r="R318" s="245"/>
      <c r="S318" s="245" t="s">
        <v>137</v>
      </c>
      <c r="T318" s="246" t="s">
        <v>138</v>
      </c>
      <c r="U318" s="223">
        <v>0.16632</v>
      </c>
      <c r="V318" s="223">
        <f>ROUND(E318*U318,2)</f>
        <v>1.1599999999999999</v>
      </c>
      <c r="W318" s="223"/>
      <c r="X318" s="223" t="s">
        <v>201</v>
      </c>
      <c r="Y318" s="223" t="s">
        <v>140</v>
      </c>
      <c r="Z318" s="212"/>
      <c r="AA318" s="212"/>
      <c r="AB318" s="212"/>
      <c r="AC318" s="212"/>
      <c r="AD318" s="212"/>
      <c r="AE318" s="212"/>
      <c r="AF318" s="212"/>
      <c r="AG318" s="212" t="s">
        <v>252</v>
      </c>
      <c r="AH318" s="212"/>
      <c r="AI318" s="212"/>
      <c r="AJ318" s="212"/>
      <c r="AK318" s="212"/>
      <c r="AL318" s="212"/>
      <c r="AM318" s="212"/>
      <c r="AN318" s="212"/>
      <c r="AO318" s="212"/>
      <c r="AP318" s="212"/>
      <c r="AQ318" s="212"/>
      <c r="AR318" s="212"/>
      <c r="AS318" s="212"/>
      <c r="AT318" s="212"/>
      <c r="AU318" s="212"/>
      <c r="AV318" s="212"/>
      <c r="AW318" s="212"/>
      <c r="AX318" s="212"/>
      <c r="AY318" s="212"/>
      <c r="AZ318" s="212"/>
      <c r="BA318" s="212"/>
      <c r="BB318" s="212"/>
      <c r="BC318" s="212"/>
      <c r="BD318" s="212"/>
      <c r="BE318" s="212"/>
      <c r="BF318" s="212"/>
      <c r="BG318" s="212"/>
      <c r="BH318" s="212"/>
    </row>
    <row r="319" spans="1:60" outlineLevel="1" x14ac:dyDescent="0.2">
      <c r="A319" s="240">
        <v>105</v>
      </c>
      <c r="B319" s="241" t="s">
        <v>577</v>
      </c>
      <c r="C319" s="250" t="s">
        <v>578</v>
      </c>
      <c r="D319" s="242" t="s">
        <v>234</v>
      </c>
      <c r="E319" s="243">
        <v>209.8</v>
      </c>
      <c r="F319" s="244"/>
      <c r="G319" s="245">
        <f>ROUND(E319*F319,2)</f>
        <v>0</v>
      </c>
      <c r="H319" s="244"/>
      <c r="I319" s="245">
        <f>ROUND(E319*H319,2)</f>
        <v>0</v>
      </c>
      <c r="J319" s="244"/>
      <c r="K319" s="245">
        <f>ROUND(E319*J319,2)</f>
        <v>0</v>
      </c>
      <c r="L319" s="245">
        <v>21</v>
      </c>
      <c r="M319" s="245">
        <f>G319*(1+L319/100)</f>
        <v>0</v>
      </c>
      <c r="N319" s="243">
        <v>0</v>
      </c>
      <c r="O319" s="243">
        <f>ROUND(E319*N319,2)</f>
        <v>0</v>
      </c>
      <c r="P319" s="243">
        <v>0</v>
      </c>
      <c r="Q319" s="243">
        <f>ROUND(E319*P319,2)</f>
        <v>0</v>
      </c>
      <c r="R319" s="245"/>
      <c r="S319" s="245" t="s">
        <v>137</v>
      </c>
      <c r="T319" s="246" t="s">
        <v>138</v>
      </c>
      <c r="U319" s="223">
        <v>4.3999999999999997E-2</v>
      </c>
      <c r="V319" s="223">
        <f>ROUND(E319*U319,2)</f>
        <v>9.23</v>
      </c>
      <c r="W319" s="223"/>
      <c r="X319" s="223" t="s">
        <v>201</v>
      </c>
      <c r="Y319" s="223" t="s">
        <v>140</v>
      </c>
      <c r="Z319" s="212"/>
      <c r="AA319" s="212"/>
      <c r="AB319" s="212"/>
      <c r="AC319" s="212"/>
      <c r="AD319" s="212"/>
      <c r="AE319" s="212"/>
      <c r="AF319" s="212"/>
      <c r="AG319" s="212" t="s">
        <v>202</v>
      </c>
      <c r="AH319" s="212"/>
      <c r="AI319" s="212"/>
      <c r="AJ319" s="212"/>
      <c r="AK319" s="212"/>
      <c r="AL319" s="212"/>
      <c r="AM319" s="212"/>
      <c r="AN319" s="212"/>
      <c r="AO319" s="212"/>
      <c r="AP319" s="212"/>
      <c r="AQ319" s="212"/>
      <c r="AR319" s="212"/>
      <c r="AS319" s="212"/>
      <c r="AT319" s="212"/>
      <c r="AU319" s="212"/>
      <c r="AV319" s="212"/>
      <c r="AW319" s="212"/>
      <c r="AX319" s="212"/>
      <c r="AY319" s="212"/>
      <c r="AZ319" s="212"/>
      <c r="BA319" s="212"/>
      <c r="BB319" s="212"/>
      <c r="BC319" s="212"/>
      <c r="BD319" s="212"/>
      <c r="BE319" s="212"/>
      <c r="BF319" s="212"/>
      <c r="BG319" s="212"/>
      <c r="BH319" s="212"/>
    </row>
    <row r="320" spans="1:60" outlineLevel="1" x14ac:dyDescent="0.2">
      <c r="A320" s="233">
        <v>106</v>
      </c>
      <c r="B320" s="234" t="s">
        <v>579</v>
      </c>
      <c r="C320" s="251" t="s">
        <v>580</v>
      </c>
      <c r="D320" s="235" t="s">
        <v>234</v>
      </c>
      <c r="E320" s="236">
        <v>40</v>
      </c>
      <c r="F320" s="237"/>
      <c r="G320" s="238">
        <f>ROUND(E320*F320,2)</f>
        <v>0</v>
      </c>
      <c r="H320" s="237"/>
      <c r="I320" s="238">
        <f>ROUND(E320*H320,2)</f>
        <v>0</v>
      </c>
      <c r="J320" s="237"/>
      <c r="K320" s="238">
        <f>ROUND(E320*J320,2)</f>
        <v>0</v>
      </c>
      <c r="L320" s="238">
        <v>21</v>
      </c>
      <c r="M320" s="238">
        <f>G320*(1+L320/100)</f>
        <v>0</v>
      </c>
      <c r="N320" s="236">
        <v>0.68715000000000004</v>
      </c>
      <c r="O320" s="236">
        <f>ROUND(E320*N320,2)</f>
        <v>27.49</v>
      </c>
      <c r="P320" s="236">
        <v>0</v>
      </c>
      <c r="Q320" s="236">
        <f>ROUND(E320*P320,2)</f>
        <v>0</v>
      </c>
      <c r="R320" s="238"/>
      <c r="S320" s="238" t="s">
        <v>137</v>
      </c>
      <c r="T320" s="239" t="s">
        <v>144</v>
      </c>
      <c r="U320" s="223">
        <v>12.2265</v>
      </c>
      <c r="V320" s="223">
        <f>ROUND(E320*U320,2)</f>
        <v>489.06</v>
      </c>
      <c r="W320" s="223"/>
      <c r="X320" s="223" t="s">
        <v>581</v>
      </c>
      <c r="Y320" s="223" t="s">
        <v>140</v>
      </c>
      <c r="Z320" s="212"/>
      <c r="AA320" s="212"/>
      <c r="AB320" s="212"/>
      <c r="AC320" s="212"/>
      <c r="AD320" s="212"/>
      <c r="AE320" s="212"/>
      <c r="AF320" s="212"/>
      <c r="AG320" s="212" t="s">
        <v>582</v>
      </c>
      <c r="AH320" s="212"/>
      <c r="AI320" s="212"/>
      <c r="AJ320" s="212"/>
      <c r="AK320" s="212"/>
      <c r="AL320" s="212"/>
      <c r="AM320" s="212"/>
      <c r="AN320" s="212"/>
      <c r="AO320" s="212"/>
      <c r="AP320" s="212"/>
      <c r="AQ320" s="212"/>
      <c r="AR320" s="212"/>
      <c r="AS320" s="212"/>
      <c r="AT320" s="212"/>
      <c r="AU320" s="212"/>
      <c r="AV320" s="212"/>
      <c r="AW320" s="212"/>
      <c r="AX320" s="212"/>
      <c r="AY320" s="212"/>
      <c r="AZ320" s="212"/>
      <c r="BA320" s="212"/>
      <c r="BB320" s="212"/>
      <c r="BC320" s="212"/>
      <c r="BD320" s="212"/>
      <c r="BE320" s="212"/>
      <c r="BF320" s="212"/>
      <c r="BG320" s="212"/>
      <c r="BH320" s="212"/>
    </row>
    <row r="321" spans="1:60" outlineLevel="2" x14ac:dyDescent="0.2">
      <c r="A321" s="219"/>
      <c r="B321" s="220"/>
      <c r="C321" s="252" t="s">
        <v>583</v>
      </c>
      <c r="D321" s="247"/>
      <c r="E321" s="247"/>
      <c r="F321" s="247"/>
      <c r="G321" s="247"/>
      <c r="H321" s="223"/>
      <c r="I321" s="223"/>
      <c r="J321" s="223"/>
      <c r="K321" s="223"/>
      <c r="L321" s="223"/>
      <c r="M321" s="223"/>
      <c r="N321" s="222"/>
      <c r="O321" s="222"/>
      <c r="P321" s="222"/>
      <c r="Q321" s="222"/>
      <c r="R321" s="223"/>
      <c r="S321" s="223"/>
      <c r="T321" s="223"/>
      <c r="U321" s="223"/>
      <c r="V321" s="223"/>
      <c r="W321" s="223"/>
      <c r="X321" s="223"/>
      <c r="Y321" s="223"/>
      <c r="Z321" s="212"/>
      <c r="AA321" s="212"/>
      <c r="AB321" s="212"/>
      <c r="AC321" s="212"/>
      <c r="AD321" s="212"/>
      <c r="AE321" s="212"/>
      <c r="AF321" s="212"/>
      <c r="AG321" s="212" t="s">
        <v>147</v>
      </c>
      <c r="AH321" s="212"/>
      <c r="AI321" s="212"/>
      <c r="AJ321" s="212"/>
      <c r="AK321" s="212"/>
      <c r="AL321" s="212"/>
      <c r="AM321" s="212"/>
      <c r="AN321" s="212"/>
      <c r="AO321" s="212"/>
      <c r="AP321" s="212"/>
      <c r="AQ321" s="212"/>
      <c r="AR321" s="212"/>
      <c r="AS321" s="212"/>
      <c r="AT321" s="212"/>
      <c r="AU321" s="212"/>
      <c r="AV321" s="212"/>
      <c r="AW321" s="212"/>
      <c r="AX321" s="212"/>
      <c r="AY321" s="212"/>
      <c r="AZ321" s="212"/>
      <c r="BA321" s="212"/>
      <c r="BB321" s="212"/>
      <c r="BC321" s="212"/>
      <c r="BD321" s="212"/>
      <c r="BE321" s="212"/>
      <c r="BF321" s="212"/>
      <c r="BG321" s="212"/>
      <c r="BH321" s="212"/>
    </row>
    <row r="322" spans="1:60" outlineLevel="3" x14ac:dyDescent="0.2">
      <c r="A322" s="219"/>
      <c r="B322" s="220"/>
      <c r="C322" s="265" t="s">
        <v>584</v>
      </c>
      <c r="D322" s="260"/>
      <c r="E322" s="260"/>
      <c r="F322" s="260"/>
      <c r="G322" s="260"/>
      <c r="H322" s="223"/>
      <c r="I322" s="223"/>
      <c r="J322" s="223"/>
      <c r="K322" s="223"/>
      <c r="L322" s="223"/>
      <c r="M322" s="223"/>
      <c r="N322" s="222"/>
      <c r="O322" s="222"/>
      <c r="P322" s="222"/>
      <c r="Q322" s="222"/>
      <c r="R322" s="223"/>
      <c r="S322" s="223"/>
      <c r="T322" s="223"/>
      <c r="U322" s="223"/>
      <c r="V322" s="223"/>
      <c r="W322" s="223"/>
      <c r="X322" s="223"/>
      <c r="Y322" s="223"/>
      <c r="Z322" s="212"/>
      <c r="AA322" s="212"/>
      <c r="AB322" s="212"/>
      <c r="AC322" s="212"/>
      <c r="AD322" s="212"/>
      <c r="AE322" s="212"/>
      <c r="AF322" s="212"/>
      <c r="AG322" s="212" t="s">
        <v>147</v>
      </c>
      <c r="AH322" s="212"/>
      <c r="AI322" s="212"/>
      <c r="AJ322" s="212"/>
      <c r="AK322" s="212"/>
      <c r="AL322" s="212"/>
      <c r="AM322" s="212"/>
      <c r="AN322" s="212"/>
      <c r="AO322" s="212"/>
      <c r="AP322" s="212"/>
      <c r="AQ322" s="212"/>
      <c r="AR322" s="212"/>
      <c r="AS322" s="212"/>
      <c r="AT322" s="212"/>
      <c r="AU322" s="212"/>
      <c r="AV322" s="212"/>
      <c r="AW322" s="212"/>
      <c r="AX322" s="212"/>
      <c r="AY322" s="212"/>
      <c r="AZ322" s="212"/>
      <c r="BA322" s="248" t="str">
        <f>C322</f>
        <v>- přísunu, montáže, demontáže a odsunu zkoušecího čerpadla, napuštění tlakovou vodou a dodání vody pro tlakovou zkoušku,</v>
      </c>
      <c r="BB322" s="212"/>
      <c r="BC322" s="212"/>
      <c r="BD322" s="212"/>
      <c r="BE322" s="212"/>
      <c r="BF322" s="212"/>
      <c r="BG322" s="212"/>
      <c r="BH322" s="212"/>
    </row>
    <row r="323" spans="1:60" outlineLevel="3" x14ac:dyDescent="0.2">
      <c r="A323" s="219"/>
      <c r="B323" s="220"/>
      <c r="C323" s="265" t="s">
        <v>585</v>
      </c>
      <c r="D323" s="260"/>
      <c r="E323" s="260"/>
      <c r="F323" s="260"/>
      <c r="G323" s="260"/>
      <c r="H323" s="223"/>
      <c r="I323" s="223"/>
      <c r="J323" s="223"/>
      <c r="K323" s="223"/>
      <c r="L323" s="223"/>
      <c r="M323" s="223"/>
      <c r="N323" s="222"/>
      <c r="O323" s="222"/>
      <c r="P323" s="222"/>
      <c r="Q323" s="222"/>
      <c r="R323" s="223"/>
      <c r="S323" s="223"/>
      <c r="T323" s="223"/>
      <c r="U323" s="223"/>
      <c r="V323" s="223"/>
      <c r="W323" s="223"/>
      <c r="X323" s="223"/>
      <c r="Y323" s="223"/>
      <c r="Z323" s="212"/>
      <c r="AA323" s="212"/>
      <c r="AB323" s="212"/>
      <c r="AC323" s="212"/>
      <c r="AD323" s="212"/>
      <c r="AE323" s="212"/>
      <c r="AF323" s="212"/>
      <c r="AG323" s="212" t="s">
        <v>147</v>
      </c>
      <c r="AH323" s="212"/>
      <c r="AI323" s="212"/>
      <c r="AJ323" s="212"/>
      <c r="AK323" s="212"/>
      <c r="AL323" s="212"/>
      <c r="AM323" s="212"/>
      <c r="AN323" s="212"/>
      <c r="AO323" s="212"/>
      <c r="AP323" s="212"/>
      <c r="AQ323" s="212"/>
      <c r="AR323" s="212"/>
      <c r="AS323" s="212"/>
      <c r="AT323" s="212"/>
      <c r="AU323" s="212"/>
      <c r="AV323" s="212"/>
      <c r="AW323" s="212"/>
      <c r="AX323" s="212"/>
      <c r="AY323" s="212"/>
      <c r="AZ323" s="212"/>
      <c r="BA323" s="248" t="str">
        <f>C323</f>
        <v>- napuštění a vypuštění vody, dodání vody a desinfekčního prostředku a na bakteriologický rozbor vody.</v>
      </c>
      <c r="BB323" s="212"/>
      <c r="BC323" s="212"/>
      <c r="BD323" s="212"/>
      <c r="BE323" s="212"/>
      <c r="BF323" s="212"/>
      <c r="BG323" s="212"/>
      <c r="BH323" s="212"/>
    </row>
    <row r="324" spans="1:60" outlineLevel="1" x14ac:dyDescent="0.2">
      <c r="A324" s="233">
        <v>107</v>
      </c>
      <c r="B324" s="234" t="s">
        <v>586</v>
      </c>
      <c r="C324" s="251" t="s">
        <v>587</v>
      </c>
      <c r="D324" s="235" t="s">
        <v>234</v>
      </c>
      <c r="E324" s="236">
        <v>7.1050000000000004</v>
      </c>
      <c r="F324" s="237"/>
      <c r="G324" s="238">
        <f>ROUND(E324*F324,2)</f>
        <v>0</v>
      </c>
      <c r="H324" s="237"/>
      <c r="I324" s="238">
        <f>ROUND(E324*H324,2)</f>
        <v>0</v>
      </c>
      <c r="J324" s="237"/>
      <c r="K324" s="238">
        <f>ROUND(E324*J324,2)</f>
        <v>0</v>
      </c>
      <c r="L324" s="238">
        <v>21</v>
      </c>
      <c r="M324" s="238">
        <f>G324*(1+L324/100)</f>
        <v>0</v>
      </c>
      <c r="N324" s="236">
        <v>1.0499999999999999E-3</v>
      </c>
      <c r="O324" s="236">
        <f>ROUND(E324*N324,2)</f>
        <v>0.01</v>
      </c>
      <c r="P324" s="236">
        <v>0</v>
      </c>
      <c r="Q324" s="236">
        <f>ROUND(E324*P324,2)</f>
        <v>0</v>
      </c>
      <c r="R324" s="238" t="s">
        <v>413</v>
      </c>
      <c r="S324" s="238" t="s">
        <v>144</v>
      </c>
      <c r="T324" s="239" t="s">
        <v>144</v>
      </c>
      <c r="U324" s="223">
        <v>0</v>
      </c>
      <c r="V324" s="223">
        <f>ROUND(E324*U324,2)</f>
        <v>0</v>
      </c>
      <c r="W324" s="223"/>
      <c r="X324" s="223" t="s">
        <v>414</v>
      </c>
      <c r="Y324" s="223" t="s">
        <v>140</v>
      </c>
      <c r="Z324" s="212"/>
      <c r="AA324" s="212"/>
      <c r="AB324" s="212"/>
      <c r="AC324" s="212"/>
      <c r="AD324" s="212"/>
      <c r="AE324" s="212"/>
      <c r="AF324" s="212"/>
      <c r="AG324" s="212" t="s">
        <v>420</v>
      </c>
      <c r="AH324" s="212"/>
      <c r="AI324" s="212"/>
      <c r="AJ324" s="212"/>
      <c r="AK324" s="212"/>
      <c r="AL324" s="212"/>
      <c r="AM324" s="212"/>
      <c r="AN324" s="212"/>
      <c r="AO324" s="212"/>
      <c r="AP324" s="212"/>
      <c r="AQ324" s="212"/>
      <c r="AR324" s="212"/>
      <c r="AS324" s="212"/>
      <c r="AT324" s="212"/>
      <c r="AU324" s="212"/>
      <c r="AV324" s="212"/>
      <c r="AW324" s="212"/>
      <c r="AX324" s="212"/>
      <c r="AY324" s="212"/>
      <c r="AZ324" s="212"/>
      <c r="BA324" s="212"/>
      <c r="BB324" s="212"/>
      <c r="BC324" s="212"/>
      <c r="BD324" s="212"/>
      <c r="BE324" s="212"/>
      <c r="BF324" s="212"/>
      <c r="BG324" s="212"/>
      <c r="BH324" s="212"/>
    </row>
    <row r="325" spans="1:60" outlineLevel="2" x14ac:dyDescent="0.2">
      <c r="A325" s="219"/>
      <c r="B325" s="220"/>
      <c r="C325" s="264" t="s">
        <v>588</v>
      </c>
      <c r="D325" s="257"/>
      <c r="E325" s="258">
        <v>7.1050000000000004</v>
      </c>
      <c r="F325" s="223"/>
      <c r="G325" s="223"/>
      <c r="H325" s="223"/>
      <c r="I325" s="223"/>
      <c r="J325" s="223"/>
      <c r="K325" s="223"/>
      <c r="L325" s="223"/>
      <c r="M325" s="223"/>
      <c r="N325" s="222"/>
      <c r="O325" s="222"/>
      <c r="P325" s="222"/>
      <c r="Q325" s="222"/>
      <c r="R325" s="223"/>
      <c r="S325" s="223"/>
      <c r="T325" s="223"/>
      <c r="U325" s="223"/>
      <c r="V325" s="223"/>
      <c r="W325" s="223"/>
      <c r="X325" s="223"/>
      <c r="Y325" s="223"/>
      <c r="Z325" s="212"/>
      <c r="AA325" s="212"/>
      <c r="AB325" s="212"/>
      <c r="AC325" s="212"/>
      <c r="AD325" s="212"/>
      <c r="AE325" s="212"/>
      <c r="AF325" s="212"/>
      <c r="AG325" s="212" t="s">
        <v>206</v>
      </c>
      <c r="AH325" s="212">
        <v>0</v>
      </c>
      <c r="AI325" s="212"/>
      <c r="AJ325" s="212"/>
      <c r="AK325" s="212"/>
      <c r="AL325" s="212"/>
      <c r="AM325" s="212"/>
      <c r="AN325" s="212"/>
      <c r="AO325" s="212"/>
      <c r="AP325" s="212"/>
      <c r="AQ325" s="212"/>
      <c r="AR325" s="212"/>
      <c r="AS325" s="212"/>
      <c r="AT325" s="212"/>
      <c r="AU325" s="212"/>
      <c r="AV325" s="212"/>
      <c r="AW325" s="212"/>
      <c r="AX325" s="212"/>
      <c r="AY325" s="212"/>
      <c r="AZ325" s="212"/>
      <c r="BA325" s="212"/>
      <c r="BB325" s="212"/>
      <c r="BC325" s="212"/>
      <c r="BD325" s="212"/>
      <c r="BE325" s="212"/>
      <c r="BF325" s="212"/>
      <c r="BG325" s="212"/>
      <c r="BH325" s="212"/>
    </row>
    <row r="326" spans="1:60" outlineLevel="1" x14ac:dyDescent="0.2">
      <c r="A326" s="240">
        <v>108</v>
      </c>
      <c r="B326" s="241" t="s">
        <v>589</v>
      </c>
      <c r="C326" s="250" t="s">
        <v>590</v>
      </c>
      <c r="D326" s="242" t="s">
        <v>566</v>
      </c>
      <c r="E326" s="243">
        <v>5</v>
      </c>
      <c r="F326" s="244"/>
      <c r="G326" s="245">
        <f>ROUND(E326*F326,2)</f>
        <v>0</v>
      </c>
      <c r="H326" s="244"/>
      <c r="I326" s="245">
        <f>ROUND(E326*H326,2)</f>
        <v>0</v>
      </c>
      <c r="J326" s="244"/>
      <c r="K326" s="245">
        <f>ROUND(E326*J326,2)</f>
        <v>0</v>
      </c>
      <c r="L326" s="245">
        <v>21</v>
      </c>
      <c r="M326" s="245">
        <f>G326*(1+L326/100)</f>
        <v>0</v>
      </c>
      <c r="N326" s="243">
        <v>0</v>
      </c>
      <c r="O326" s="243">
        <f>ROUND(E326*N326,2)</f>
        <v>0</v>
      </c>
      <c r="P326" s="243">
        <v>0</v>
      </c>
      <c r="Q326" s="243">
        <f>ROUND(E326*P326,2)</f>
        <v>0</v>
      </c>
      <c r="R326" s="245"/>
      <c r="S326" s="245" t="s">
        <v>137</v>
      </c>
      <c r="T326" s="246" t="s">
        <v>138</v>
      </c>
      <c r="U326" s="223">
        <v>0</v>
      </c>
      <c r="V326" s="223">
        <f>ROUND(E326*U326,2)</f>
        <v>0</v>
      </c>
      <c r="W326" s="223"/>
      <c r="X326" s="223" t="s">
        <v>414</v>
      </c>
      <c r="Y326" s="223" t="s">
        <v>140</v>
      </c>
      <c r="Z326" s="212"/>
      <c r="AA326" s="212"/>
      <c r="AB326" s="212"/>
      <c r="AC326" s="212"/>
      <c r="AD326" s="212"/>
      <c r="AE326" s="212"/>
      <c r="AF326" s="212"/>
      <c r="AG326" s="212" t="s">
        <v>420</v>
      </c>
      <c r="AH326" s="212"/>
      <c r="AI326" s="212"/>
      <c r="AJ326" s="212"/>
      <c r="AK326" s="212"/>
      <c r="AL326" s="212"/>
      <c r="AM326" s="212"/>
      <c r="AN326" s="212"/>
      <c r="AO326" s="212"/>
      <c r="AP326" s="212"/>
      <c r="AQ326" s="212"/>
      <c r="AR326" s="212"/>
      <c r="AS326" s="212"/>
      <c r="AT326" s="212"/>
      <c r="AU326" s="212"/>
      <c r="AV326" s="212"/>
      <c r="AW326" s="212"/>
      <c r="AX326" s="212"/>
      <c r="AY326" s="212"/>
      <c r="AZ326" s="212"/>
      <c r="BA326" s="212"/>
      <c r="BB326" s="212"/>
      <c r="BC326" s="212"/>
      <c r="BD326" s="212"/>
      <c r="BE326" s="212"/>
      <c r="BF326" s="212"/>
      <c r="BG326" s="212"/>
      <c r="BH326" s="212"/>
    </row>
    <row r="327" spans="1:60" outlineLevel="1" x14ac:dyDescent="0.2">
      <c r="A327" s="240">
        <v>109</v>
      </c>
      <c r="B327" s="241" t="s">
        <v>591</v>
      </c>
      <c r="C327" s="250" t="s">
        <v>592</v>
      </c>
      <c r="D327" s="242" t="s">
        <v>566</v>
      </c>
      <c r="E327" s="243">
        <v>2</v>
      </c>
      <c r="F327" s="244"/>
      <c r="G327" s="245">
        <f>ROUND(E327*F327,2)</f>
        <v>0</v>
      </c>
      <c r="H327" s="244"/>
      <c r="I327" s="245">
        <f>ROUND(E327*H327,2)</f>
        <v>0</v>
      </c>
      <c r="J327" s="244"/>
      <c r="K327" s="245">
        <f>ROUND(E327*J327,2)</f>
        <v>0</v>
      </c>
      <c r="L327" s="245">
        <v>21</v>
      </c>
      <c r="M327" s="245">
        <f>G327*(1+L327/100)</f>
        <v>0</v>
      </c>
      <c r="N327" s="243">
        <v>0</v>
      </c>
      <c r="O327" s="243">
        <f>ROUND(E327*N327,2)</f>
        <v>0</v>
      </c>
      <c r="P327" s="243">
        <v>0</v>
      </c>
      <c r="Q327" s="243">
        <f>ROUND(E327*P327,2)</f>
        <v>0</v>
      </c>
      <c r="R327" s="245"/>
      <c r="S327" s="245" t="s">
        <v>137</v>
      </c>
      <c r="T327" s="246" t="s">
        <v>138</v>
      </c>
      <c r="U327" s="223">
        <v>0</v>
      </c>
      <c r="V327" s="223">
        <f>ROUND(E327*U327,2)</f>
        <v>0</v>
      </c>
      <c r="W327" s="223"/>
      <c r="X327" s="223" t="s">
        <v>414</v>
      </c>
      <c r="Y327" s="223" t="s">
        <v>140</v>
      </c>
      <c r="Z327" s="212"/>
      <c r="AA327" s="212"/>
      <c r="AB327" s="212"/>
      <c r="AC327" s="212"/>
      <c r="AD327" s="212"/>
      <c r="AE327" s="212"/>
      <c r="AF327" s="212"/>
      <c r="AG327" s="212" t="s">
        <v>420</v>
      </c>
      <c r="AH327" s="212"/>
      <c r="AI327" s="212"/>
      <c r="AJ327" s="212"/>
      <c r="AK327" s="212"/>
      <c r="AL327" s="212"/>
      <c r="AM327" s="212"/>
      <c r="AN327" s="212"/>
      <c r="AO327" s="212"/>
      <c r="AP327" s="212"/>
      <c r="AQ327" s="212"/>
      <c r="AR327" s="212"/>
      <c r="AS327" s="212"/>
      <c r="AT327" s="212"/>
      <c r="AU327" s="212"/>
      <c r="AV327" s="212"/>
      <c r="AW327" s="212"/>
      <c r="AX327" s="212"/>
      <c r="AY327" s="212"/>
      <c r="AZ327" s="212"/>
      <c r="BA327" s="212"/>
      <c r="BB327" s="212"/>
      <c r="BC327" s="212"/>
      <c r="BD327" s="212"/>
      <c r="BE327" s="212"/>
      <c r="BF327" s="212"/>
      <c r="BG327" s="212"/>
      <c r="BH327" s="212"/>
    </row>
    <row r="328" spans="1:60" ht="33.75" outlineLevel="1" x14ac:dyDescent="0.2">
      <c r="A328" s="233">
        <v>110</v>
      </c>
      <c r="B328" s="234" t="s">
        <v>593</v>
      </c>
      <c r="C328" s="251" t="s">
        <v>594</v>
      </c>
      <c r="D328" s="235" t="s">
        <v>496</v>
      </c>
      <c r="E328" s="236">
        <v>2.02</v>
      </c>
      <c r="F328" s="237"/>
      <c r="G328" s="238">
        <f>ROUND(E328*F328,2)</f>
        <v>0</v>
      </c>
      <c r="H328" s="237"/>
      <c r="I328" s="238">
        <f>ROUND(E328*H328,2)</f>
        <v>0</v>
      </c>
      <c r="J328" s="237"/>
      <c r="K328" s="238">
        <f>ROUND(E328*J328,2)</f>
        <v>0</v>
      </c>
      <c r="L328" s="238">
        <v>21</v>
      </c>
      <c r="M328" s="238">
        <f>G328*(1+L328/100)</f>
        <v>0</v>
      </c>
      <c r="N328" s="236">
        <v>1.4999999999999999E-2</v>
      </c>
      <c r="O328" s="236">
        <f>ROUND(E328*N328,2)</f>
        <v>0.03</v>
      </c>
      <c r="P328" s="236">
        <v>0</v>
      </c>
      <c r="Q328" s="236">
        <f>ROUND(E328*P328,2)</f>
        <v>0</v>
      </c>
      <c r="R328" s="238" t="s">
        <v>413</v>
      </c>
      <c r="S328" s="238" t="s">
        <v>144</v>
      </c>
      <c r="T328" s="239" t="s">
        <v>144</v>
      </c>
      <c r="U328" s="223">
        <v>0</v>
      </c>
      <c r="V328" s="223">
        <f>ROUND(E328*U328,2)</f>
        <v>0</v>
      </c>
      <c r="W328" s="223"/>
      <c r="X328" s="223" t="s">
        <v>414</v>
      </c>
      <c r="Y328" s="223" t="s">
        <v>140</v>
      </c>
      <c r="Z328" s="212"/>
      <c r="AA328" s="212"/>
      <c r="AB328" s="212"/>
      <c r="AC328" s="212"/>
      <c r="AD328" s="212"/>
      <c r="AE328" s="212"/>
      <c r="AF328" s="212"/>
      <c r="AG328" s="212" t="s">
        <v>420</v>
      </c>
      <c r="AH328" s="212"/>
      <c r="AI328" s="212"/>
      <c r="AJ328" s="212"/>
      <c r="AK328" s="212"/>
      <c r="AL328" s="212"/>
      <c r="AM328" s="212"/>
      <c r="AN328" s="212"/>
      <c r="AO328" s="212"/>
      <c r="AP328" s="212"/>
      <c r="AQ328" s="212"/>
      <c r="AR328" s="212"/>
      <c r="AS328" s="212"/>
      <c r="AT328" s="212"/>
      <c r="AU328" s="212"/>
      <c r="AV328" s="212"/>
      <c r="AW328" s="212"/>
      <c r="AX328" s="212"/>
      <c r="AY328" s="212"/>
      <c r="AZ328" s="212"/>
      <c r="BA328" s="212"/>
      <c r="BB328" s="212"/>
      <c r="BC328" s="212"/>
      <c r="BD328" s="212"/>
      <c r="BE328" s="212"/>
      <c r="BF328" s="212"/>
      <c r="BG328" s="212"/>
      <c r="BH328" s="212"/>
    </row>
    <row r="329" spans="1:60" outlineLevel="2" x14ac:dyDescent="0.2">
      <c r="A329" s="219"/>
      <c r="B329" s="220"/>
      <c r="C329" s="264" t="s">
        <v>595</v>
      </c>
      <c r="D329" s="257"/>
      <c r="E329" s="258">
        <v>2.02</v>
      </c>
      <c r="F329" s="223"/>
      <c r="G329" s="223"/>
      <c r="H329" s="223"/>
      <c r="I329" s="223"/>
      <c r="J329" s="223"/>
      <c r="K329" s="223"/>
      <c r="L329" s="223"/>
      <c r="M329" s="223"/>
      <c r="N329" s="222"/>
      <c r="O329" s="222"/>
      <c r="P329" s="222"/>
      <c r="Q329" s="222"/>
      <c r="R329" s="223"/>
      <c r="S329" s="223"/>
      <c r="T329" s="223"/>
      <c r="U329" s="223"/>
      <c r="V329" s="223"/>
      <c r="W329" s="223"/>
      <c r="X329" s="223"/>
      <c r="Y329" s="223"/>
      <c r="Z329" s="212"/>
      <c r="AA329" s="212"/>
      <c r="AB329" s="212"/>
      <c r="AC329" s="212"/>
      <c r="AD329" s="212"/>
      <c r="AE329" s="212"/>
      <c r="AF329" s="212"/>
      <c r="AG329" s="212" t="s">
        <v>206</v>
      </c>
      <c r="AH329" s="212">
        <v>0</v>
      </c>
      <c r="AI329" s="212"/>
      <c r="AJ329" s="212"/>
      <c r="AK329" s="212"/>
      <c r="AL329" s="212"/>
      <c r="AM329" s="212"/>
      <c r="AN329" s="212"/>
      <c r="AO329" s="212"/>
      <c r="AP329" s="212"/>
      <c r="AQ329" s="212"/>
      <c r="AR329" s="212"/>
      <c r="AS329" s="212"/>
      <c r="AT329" s="212"/>
      <c r="AU329" s="212"/>
      <c r="AV329" s="212"/>
      <c r="AW329" s="212"/>
      <c r="AX329" s="212"/>
      <c r="AY329" s="212"/>
      <c r="AZ329" s="212"/>
      <c r="BA329" s="212"/>
      <c r="BB329" s="212"/>
      <c r="BC329" s="212"/>
      <c r="BD329" s="212"/>
      <c r="BE329" s="212"/>
      <c r="BF329" s="212"/>
      <c r="BG329" s="212"/>
      <c r="BH329" s="212"/>
    </row>
    <row r="330" spans="1:60" ht="33.75" outlineLevel="1" x14ac:dyDescent="0.2">
      <c r="A330" s="233">
        <v>111</v>
      </c>
      <c r="B330" s="234" t="s">
        <v>596</v>
      </c>
      <c r="C330" s="251" t="s">
        <v>597</v>
      </c>
      <c r="D330" s="235" t="s">
        <v>496</v>
      </c>
      <c r="E330" s="236">
        <v>1.01</v>
      </c>
      <c r="F330" s="237"/>
      <c r="G330" s="238">
        <f>ROUND(E330*F330,2)</f>
        <v>0</v>
      </c>
      <c r="H330" s="237"/>
      <c r="I330" s="238">
        <f>ROUND(E330*H330,2)</f>
        <v>0</v>
      </c>
      <c r="J330" s="237"/>
      <c r="K330" s="238">
        <f>ROUND(E330*J330,2)</f>
        <v>0</v>
      </c>
      <c r="L330" s="238">
        <v>21</v>
      </c>
      <c r="M330" s="238">
        <f>G330*(1+L330/100)</f>
        <v>0</v>
      </c>
      <c r="N330" s="236">
        <v>3.1E-2</v>
      </c>
      <c r="O330" s="236">
        <f>ROUND(E330*N330,2)</f>
        <v>0.03</v>
      </c>
      <c r="P330" s="236">
        <v>0</v>
      </c>
      <c r="Q330" s="236">
        <f>ROUND(E330*P330,2)</f>
        <v>0</v>
      </c>
      <c r="R330" s="238" t="s">
        <v>413</v>
      </c>
      <c r="S330" s="238" t="s">
        <v>144</v>
      </c>
      <c r="T330" s="239" t="s">
        <v>144</v>
      </c>
      <c r="U330" s="223">
        <v>0</v>
      </c>
      <c r="V330" s="223">
        <f>ROUND(E330*U330,2)</f>
        <v>0</v>
      </c>
      <c r="W330" s="223"/>
      <c r="X330" s="223" t="s">
        <v>414</v>
      </c>
      <c r="Y330" s="223" t="s">
        <v>140</v>
      </c>
      <c r="Z330" s="212"/>
      <c r="AA330" s="212"/>
      <c r="AB330" s="212"/>
      <c r="AC330" s="212"/>
      <c r="AD330" s="212"/>
      <c r="AE330" s="212"/>
      <c r="AF330" s="212"/>
      <c r="AG330" s="212" t="s">
        <v>420</v>
      </c>
      <c r="AH330" s="212"/>
      <c r="AI330" s="212"/>
      <c r="AJ330" s="212"/>
      <c r="AK330" s="212"/>
      <c r="AL330" s="212"/>
      <c r="AM330" s="212"/>
      <c r="AN330" s="212"/>
      <c r="AO330" s="212"/>
      <c r="AP330" s="212"/>
      <c r="AQ330" s="212"/>
      <c r="AR330" s="212"/>
      <c r="AS330" s="212"/>
      <c r="AT330" s="212"/>
      <c r="AU330" s="212"/>
      <c r="AV330" s="212"/>
      <c r="AW330" s="212"/>
      <c r="AX330" s="212"/>
      <c r="AY330" s="212"/>
      <c r="AZ330" s="212"/>
      <c r="BA330" s="212"/>
      <c r="BB330" s="212"/>
      <c r="BC330" s="212"/>
      <c r="BD330" s="212"/>
      <c r="BE330" s="212"/>
      <c r="BF330" s="212"/>
      <c r="BG330" s="212"/>
      <c r="BH330" s="212"/>
    </row>
    <row r="331" spans="1:60" outlineLevel="2" x14ac:dyDescent="0.2">
      <c r="A331" s="219"/>
      <c r="B331" s="220"/>
      <c r="C331" s="264" t="s">
        <v>598</v>
      </c>
      <c r="D331" s="257"/>
      <c r="E331" s="258">
        <v>1.01</v>
      </c>
      <c r="F331" s="223"/>
      <c r="G331" s="223"/>
      <c r="H331" s="223"/>
      <c r="I331" s="223"/>
      <c r="J331" s="223"/>
      <c r="K331" s="223"/>
      <c r="L331" s="223"/>
      <c r="M331" s="223"/>
      <c r="N331" s="222"/>
      <c r="O331" s="222"/>
      <c r="P331" s="222"/>
      <c r="Q331" s="222"/>
      <c r="R331" s="223"/>
      <c r="S331" s="223"/>
      <c r="T331" s="223"/>
      <c r="U331" s="223"/>
      <c r="V331" s="223"/>
      <c r="W331" s="223"/>
      <c r="X331" s="223"/>
      <c r="Y331" s="223"/>
      <c r="Z331" s="212"/>
      <c r="AA331" s="212"/>
      <c r="AB331" s="212"/>
      <c r="AC331" s="212"/>
      <c r="AD331" s="212"/>
      <c r="AE331" s="212"/>
      <c r="AF331" s="212"/>
      <c r="AG331" s="212" t="s">
        <v>206</v>
      </c>
      <c r="AH331" s="212">
        <v>0</v>
      </c>
      <c r="AI331" s="212"/>
      <c r="AJ331" s="212"/>
      <c r="AK331" s="212"/>
      <c r="AL331" s="212"/>
      <c r="AM331" s="212"/>
      <c r="AN331" s="212"/>
      <c r="AO331" s="212"/>
      <c r="AP331" s="212"/>
      <c r="AQ331" s="212"/>
      <c r="AR331" s="212"/>
      <c r="AS331" s="212"/>
      <c r="AT331" s="212"/>
      <c r="AU331" s="212"/>
      <c r="AV331" s="212"/>
      <c r="AW331" s="212"/>
      <c r="AX331" s="212"/>
      <c r="AY331" s="212"/>
      <c r="AZ331" s="212"/>
      <c r="BA331" s="212"/>
      <c r="BB331" s="212"/>
      <c r="BC331" s="212"/>
      <c r="BD331" s="212"/>
      <c r="BE331" s="212"/>
      <c r="BF331" s="212"/>
      <c r="BG331" s="212"/>
      <c r="BH331" s="212"/>
    </row>
    <row r="332" spans="1:60" ht="33.75" outlineLevel="1" x14ac:dyDescent="0.2">
      <c r="A332" s="233">
        <v>112</v>
      </c>
      <c r="B332" s="234" t="s">
        <v>599</v>
      </c>
      <c r="C332" s="251" t="s">
        <v>600</v>
      </c>
      <c r="D332" s="235" t="s">
        <v>496</v>
      </c>
      <c r="E332" s="236">
        <v>4.04</v>
      </c>
      <c r="F332" s="237"/>
      <c r="G332" s="238">
        <f>ROUND(E332*F332,2)</f>
        <v>0</v>
      </c>
      <c r="H332" s="237"/>
      <c r="I332" s="238">
        <f>ROUND(E332*H332,2)</f>
        <v>0</v>
      </c>
      <c r="J332" s="237"/>
      <c r="K332" s="238">
        <f>ROUND(E332*J332,2)</f>
        <v>0</v>
      </c>
      <c r="L332" s="238">
        <v>21</v>
      </c>
      <c r="M332" s="238">
        <f>G332*(1+L332/100)</f>
        <v>0</v>
      </c>
      <c r="N332" s="236">
        <v>4.8000000000000001E-2</v>
      </c>
      <c r="O332" s="236">
        <f>ROUND(E332*N332,2)</f>
        <v>0.19</v>
      </c>
      <c r="P332" s="236">
        <v>0</v>
      </c>
      <c r="Q332" s="236">
        <f>ROUND(E332*P332,2)</f>
        <v>0</v>
      </c>
      <c r="R332" s="238" t="s">
        <v>413</v>
      </c>
      <c r="S332" s="238" t="s">
        <v>144</v>
      </c>
      <c r="T332" s="239" t="s">
        <v>144</v>
      </c>
      <c r="U332" s="223">
        <v>0</v>
      </c>
      <c r="V332" s="223">
        <f>ROUND(E332*U332,2)</f>
        <v>0</v>
      </c>
      <c r="W332" s="223"/>
      <c r="X332" s="223" t="s">
        <v>414</v>
      </c>
      <c r="Y332" s="223" t="s">
        <v>140</v>
      </c>
      <c r="Z332" s="212"/>
      <c r="AA332" s="212"/>
      <c r="AB332" s="212"/>
      <c r="AC332" s="212"/>
      <c r="AD332" s="212"/>
      <c r="AE332" s="212"/>
      <c r="AF332" s="212"/>
      <c r="AG332" s="212" t="s">
        <v>420</v>
      </c>
      <c r="AH332" s="212"/>
      <c r="AI332" s="212"/>
      <c r="AJ332" s="212"/>
      <c r="AK332" s="212"/>
      <c r="AL332" s="212"/>
      <c r="AM332" s="212"/>
      <c r="AN332" s="212"/>
      <c r="AO332" s="212"/>
      <c r="AP332" s="212"/>
      <c r="AQ332" s="212"/>
      <c r="AR332" s="212"/>
      <c r="AS332" s="212"/>
      <c r="AT332" s="212"/>
      <c r="AU332" s="212"/>
      <c r="AV332" s="212"/>
      <c r="AW332" s="212"/>
      <c r="AX332" s="212"/>
      <c r="AY332" s="212"/>
      <c r="AZ332" s="212"/>
      <c r="BA332" s="212"/>
      <c r="BB332" s="212"/>
      <c r="BC332" s="212"/>
      <c r="BD332" s="212"/>
      <c r="BE332" s="212"/>
      <c r="BF332" s="212"/>
      <c r="BG332" s="212"/>
      <c r="BH332" s="212"/>
    </row>
    <row r="333" spans="1:60" outlineLevel="2" x14ac:dyDescent="0.2">
      <c r="A333" s="219"/>
      <c r="B333" s="220"/>
      <c r="C333" s="264" t="s">
        <v>601</v>
      </c>
      <c r="D333" s="257"/>
      <c r="E333" s="258">
        <v>4.04</v>
      </c>
      <c r="F333" s="223"/>
      <c r="G333" s="223"/>
      <c r="H333" s="223"/>
      <c r="I333" s="223"/>
      <c r="J333" s="223"/>
      <c r="K333" s="223"/>
      <c r="L333" s="223"/>
      <c r="M333" s="223"/>
      <c r="N333" s="222"/>
      <c r="O333" s="222"/>
      <c r="P333" s="222"/>
      <c r="Q333" s="222"/>
      <c r="R333" s="223"/>
      <c r="S333" s="223"/>
      <c r="T333" s="223"/>
      <c r="U333" s="223"/>
      <c r="V333" s="223"/>
      <c r="W333" s="223"/>
      <c r="X333" s="223"/>
      <c r="Y333" s="223"/>
      <c r="Z333" s="212"/>
      <c r="AA333" s="212"/>
      <c r="AB333" s="212"/>
      <c r="AC333" s="212"/>
      <c r="AD333" s="212"/>
      <c r="AE333" s="212"/>
      <c r="AF333" s="212"/>
      <c r="AG333" s="212" t="s">
        <v>206</v>
      </c>
      <c r="AH333" s="212">
        <v>0</v>
      </c>
      <c r="AI333" s="212"/>
      <c r="AJ333" s="212"/>
      <c r="AK333" s="212"/>
      <c r="AL333" s="212"/>
      <c r="AM333" s="212"/>
      <c r="AN333" s="212"/>
      <c r="AO333" s="212"/>
      <c r="AP333" s="212"/>
      <c r="AQ333" s="212"/>
      <c r="AR333" s="212"/>
      <c r="AS333" s="212"/>
      <c r="AT333" s="212"/>
      <c r="AU333" s="212"/>
      <c r="AV333" s="212"/>
      <c r="AW333" s="212"/>
      <c r="AX333" s="212"/>
      <c r="AY333" s="212"/>
      <c r="AZ333" s="212"/>
      <c r="BA333" s="212"/>
      <c r="BB333" s="212"/>
      <c r="BC333" s="212"/>
      <c r="BD333" s="212"/>
      <c r="BE333" s="212"/>
      <c r="BF333" s="212"/>
      <c r="BG333" s="212"/>
      <c r="BH333" s="212"/>
    </row>
    <row r="334" spans="1:60" outlineLevel="1" x14ac:dyDescent="0.2">
      <c r="A334" s="233">
        <v>113</v>
      </c>
      <c r="B334" s="234" t="s">
        <v>602</v>
      </c>
      <c r="C334" s="251" t="s">
        <v>603</v>
      </c>
      <c r="D334" s="235" t="s">
        <v>496</v>
      </c>
      <c r="E334" s="236">
        <v>5.05</v>
      </c>
      <c r="F334" s="237"/>
      <c r="G334" s="238">
        <f>ROUND(E334*F334,2)</f>
        <v>0</v>
      </c>
      <c r="H334" s="237"/>
      <c r="I334" s="238">
        <f>ROUND(E334*H334,2)</f>
        <v>0</v>
      </c>
      <c r="J334" s="237"/>
      <c r="K334" s="238">
        <f>ROUND(E334*J334,2)</f>
        <v>0</v>
      </c>
      <c r="L334" s="238">
        <v>21</v>
      </c>
      <c r="M334" s="238">
        <f>G334*(1+L334/100)</f>
        <v>0</v>
      </c>
      <c r="N334" s="236">
        <v>9.7000000000000003E-3</v>
      </c>
      <c r="O334" s="236">
        <f>ROUND(E334*N334,2)</f>
        <v>0.05</v>
      </c>
      <c r="P334" s="236">
        <v>0</v>
      </c>
      <c r="Q334" s="236">
        <f>ROUND(E334*P334,2)</f>
        <v>0</v>
      </c>
      <c r="R334" s="238"/>
      <c r="S334" s="238" t="s">
        <v>137</v>
      </c>
      <c r="T334" s="239" t="s">
        <v>138</v>
      </c>
      <c r="U334" s="223">
        <v>0</v>
      </c>
      <c r="V334" s="223">
        <f>ROUND(E334*U334,2)</f>
        <v>0</v>
      </c>
      <c r="W334" s="223"/>
      <c r="X334" s="223" t="s">
        <v>414</v>
      </c>
      <c r="Y334" s="223" t="s">
        <v>140</v>
      </c>
      <c r="Z334" s="212"/>
      <c r="AA334" s="212"/>
      <c r="AB334" s="212"/>
      <c r="AC334" s="212"/>
      <c r="AD334" s="212"/>
      <c r="AE334" s="212"/>
      <c r="AF334" s="212"/>
      <c r="AG334" s="212" t="s">
        <v>420</v>
      </c>
      <c r="AH334" s="212"/>
      <c r="AI334" s="212"/>
      <c r="AJ334" s="212"/>
      <c r="AK334" s="212"/>
      <c r="AL334" s="212"/>
      <c r="AM334" s="212"/>
      <c r="AN334" s="212"/>
      <c r="AO334" s="212"/>
      <c r="AP334" s="212"/>
      <c r="AQ334" s="212"/>
      <c r="AR334" s="212"/>
      <c r="AS334" s="212"/>
      <c r="AT334" s="212"/>
      <c r="AU334" s="212"/>
      <c r="AV334" s="212"/>
      <c r="AW334" s="212"/>
      <c r="AX334" s="212"/>
      <c r="AY334" s="212"/>
      <c r="AZ334" s="212"/>
      <c r="BA334" s="212"/>
      <c r="BB334" s="212"/>
      <c r="BC334" s="212"/>
      <c r="BD334" s="212"/>
      <c r="BE334" s="212"/>
      <c r="BF334" s="212"/>
      <c r="BG334" s="212"/>
      <c r="BH334" s="212"/>
    </row>
    <row r="335" spans="1:60" outlineLevel="2" x14ac:dyDescent="0.2">
      <c r="A335" s="219"/>
      <c r="B335" s="220"/>
      <c r="C335" s="264" t="s">
        <v>604</v>
      </c>
      <c r="D335" s="257"/>
      <c r="E335" s="258">
        <v>5.05</v>
      </c>
      <c r="F335" s="223"/>
      <c r="G335" s="223"/>
      <c r="H335" s="223"/>
      <c r="I335" s="223"/>
      <c r="J335" s="223"/>
      <c r="K335" s="223"/>
      <c r="L335" s="223"/>
      <c r="M335" s="223"/>
      <c r="N335" s="222"/>
      <c r="O335" s="222"/>
      <c r="P335" s="222"/>
      <c r="Q335" s="222"/>
      <c r="R335" s="223"/>
      <c r="S335" s="223"/>
      <c r="T335" s="223"/>
      <c r="U335" s="223"/>
      <c r="V335" s="223"/>
      <c r="W335" s="223"/>
      <c r="X335" s="223"/>
      <c r="Y335" s="223"/>
      <c r="Z335" s="212"/>
      <c r="AA335" s="212"/>
      <c r="AB335" s="212"/>
      <c r="AC335" s="212"/>
      <c r="AD335" s="212"/>
      <c r="AE335" s="212"/>
      <c r="AF335" s="212"/>
      <c r="AG335" s="212" t="s">
        <v>206</v>
      </c>
      <c r="AH335" s="212">
        <v>0</v>
      </c>
      <c r="AI335" s="212"/>
      <c r="AJ335" s="212"/>
      <c r="AK335" s="212"/>
      <c r="AL335" s="212"/>
      <c r="AM335" s="212"/>
      <c r="AN335" s="212"/>
      <c r="AO335" s="212"/>
      <c r="AP335" s="212"/>
      <c r="AQ335" s="212"/>
      <c r="AR335" s="212"/>
      <c r="AS335" s="212"/>
      <c r="AT335" s="212"/>
      <c r="AU335" s="212"/>
      <c r="AV335" s="212"/>
      <c r="AW335" s="212"/>
      <c r="AX335" s="212"/>
      <c r="AY335" s="212"/>
      <c r="AZ335" s="212"/>
      <c r="BA335" s="212"/>
      <c r="BB335" s="212"/>
      <c r="BC335" s="212"/>
      <c r="BD335" s="212"/>
      <c r="BE335" s="212"/>
      <c r="BF335" s="212"/>
      <c r="BG335" s="212"/>
      <c r="BH335" s="212"/>
    </row>
    <row r="336" spans="1:60" ht="33.75" outlineLevel="1" x14ac:dyDescent="0.2">
      <c r="A336" s="233">
        <v>114</v>
      </c>
      <c r="B336" s="234" t="s">
        <v>605</v>
      </c>
      <c r="C336" s="251" t="s">
        <v>606</v>
      </c>
      <c r="D336" s="235" t="s">
        <v>496</v>
      </c>
      <c r="E336" s="236">
        <v>1.01</v>
      </c>
      <c r="F336" s="237"/>
      <c r="G336" s="238">
        <f>ROUND(E336*F336,2)</f>
        <v>0</v>
      </c>
      <c r="H336" s="237"/>
      <c r="I336" s="238">
        <f>ROUND(E336*H336,2)</f>
        <v>0</v>
      </c>
      <c r="J336" s="237"/>
      <c r="K336" s="238">
        <f>ROUND(E336*J336,2)</f>
        <v>0</v>
      </c>
      <c r="L336" s="238">
        <v>21</v>
      </c>
      <c r="M336" s="238">
        <f>G336*(1+L336/100)</f>
        <v>0</v>
      </c>
      <c r="N336" s="236">
        <v>4.8000000000000001E-2</v>
      </c>
      <c r="O336" s="236">
        <f>ROUND(E336*N336,2)</f>
        <v>0.05</v>
      </c>
      <c r="P336" s="236">
        <v>0</v>
      </c>
      <c r="Q336" s="236">
        <f>ROUND(E336*P336,2)</f>
        <v>0</v>
      </c>
      <c r="R336" s="238" t="s">
        <v>413</v>
      </c>
      <c r="S336" s="238" t="s">
        <v>144</v>
      </c>
      <c r="T336" s="239" t="s">
        <v>144</v>
      </c>
      <c r="U336" s="223">
        <v>0</v>
      </c>
      <c r="V336" s="223">
        <f>ROUND(E336*U336,2)</f>
        <v>0</v>
      </c>
      <c r="W336" s="223"/>
      <c r="X336" s="223" t="s">
        <v>414</v>
      </c>
      <c r="Y336" s="223" t="s">
        <v>140</v>
      </c>
      <c r="Z336" s="212"/>
      <c r="AA336" s="212"/>
      <c r="AB336" s="212"/>
      <c r="AC336" s="212"/>
      <c r="AD336" s="212"/>
      <c r="AE336" s="212"/>
      <c r="AF336" s="212"/>
      <c r="AG336" s="212" t="s">
        <v>420</v>
      </c>
      <c r="AH336" s="212"/>
      <c r="AI336" s="212"/>
      <c r="AJ336" s="212"/>
      <c r="AK336" s="212"/>
      <c r="AL336" s="212"/>
      <c r="AM336" s="212"/>
      <c r="AN336" s="212"/>
      <c r="AO336" s="212"/>
      <c r="AP336" s="212"/>
      <c r="AQ336" s="212"/>
      <c r="AR336" s="212"/>
      <c r="AS336" s="212"/>
      <c r="AT336" s="212"/>
      <c r="AU336" s="212"/>
      <c r="AV336" s="212"/>
      <c r="AW336" s="212"/>
      <c r="AX336" s="212"/>
      <c r="AY336" s="212"/>
      <c r="AZ336" s="212"/>
      <c r="BA336" s="212"/>
      <c r="BB336" s="212"/>
      <c r="BC336" s="212"/>
      <c r="BD336" s="212"/>
      <c r="BE336" s="212"/>
      <c r="BF336" s="212"/>
      <c r="BG336" s="212"/>
      <c r="BH336" s="212"/>
    </row>
    <row r="337" spans="1:60" outlineLevel="2" x14ac:dyDescent="0.2">
      <c r="A337" s="219"/>
      <c r="B337" s="220"/>
      <c r="C337" s="264" t="s">
        <v>598</v>
      </c>
      <c r="D337" s="257"/>
      <c r="E337" s="258">
        <v>1.01</v>
      </c>
      <c r="F337" s="223"/>
      <c r="G337" s="223"/>
      <c r="H337" s="223"/>
      <c r="I337" s="223"/>
      <c r="J337" s="223"/>
      <c r="K337" s="223"/>
      <c r="L337" s="223"/>
      <c r="M337" s="223"/>
      <c r="N337" s="222"/>
      <c r="O337" s="222"/>
      <c r="P337" s="222"/>
      <c r="Q337" s="222"/>
      <c r="R337" s="223"/>
      <c r="S337" s="223"/>
      <c r="T337" s="223"/>
      <c r="U337" s="223"/>
      <c r="V337" s="223"/>
      <c r="W337" s="223"/>
      <c r="X337" s="223"/>
      <c r="Y337" s="223"/>
      <c r="Z337" s="212"/>
      <c r="AA337" s="212"/>
      <c r="AB337" s="212"/>
      <c r="AC337" s="212"/>
      <c r="AD337" s="212"/>
      <c r="AE337" s="212"/>
      <c r="AF337" s="212"/>
      <c r="AG337" s="212" t="s">
        <v>206</v>
      </c>
      <c r="AH337" s="212">
        <v>0</v>
      </c>
      <c r="AI337" s="212"/>
      <c r="AJ337" s="212"/>
      <c r="AK337" s="212"/>
      <c r="AL337" s="212"/>
      <c r="AM337" s="212"/>
      <c r="AN337" s="212"/>
      <c r="AO337" s="212"/>
      <c r="AP337" s="212"/>
      <c r="AQ337" s="212"/>
      <c r="AR337" s="212"/>
      <c r="AS337" s="212"/>
      <c r="AT337" s="212"/>
      <c r="AU337" s="212"/>
      <c r="AV337" s="212"/>
      <c r="AW337" s="212"/>
      <c r="AX337" s="212"/>
      <c r="AY337" s="212"/>
      <c r="AZ337" s="212"/>
      <c r="BA337" s="212"/>
      <c r="BB337" s="212"/>
      <c r="BC337" s="212"/>
      <c r="BD337" s="212"/>
      <c r="BE337" s="212"/>
      <c r="BF337" s="212"/>
      <c r="BG337" s="212"/>
      <c r="BH337" s="212"/>
    </row>
    <row r="338" spans="1:60" outlineLevel="1" x14ac:dyDescent="0.2">
      <c r="A338" s="240">
        <v>115</v>
      </c>
      <c r="B338" s="241" t="s">
        <v>607</v>
      </c>
      <c r="C338" s="250" t="s">
        <v>608</v>
      </c>
      <c r="D338" s="242" t="s">
        <v>566</v>
      </c>
      <c r="E338" s="243">
        <v>2</v>
      </c>
      <c r="F338" s="244"/>
      <c r="G338" s="245">
        <f>ROUND(E338*F338,2)</f>
        <v>0</v>
      </c>
      <c r="H338" s="244"/>
      <c r="I338" s="245">
        <f>ROUND(E338*H338,2)</f>
        <v>0</v>
      </c>
      <c r="J338" s="244"/>
      <c r="K338" s="245">
        <f>ROUND(E338*J338,2)</f>
        <v>0</v>
      </c>
      <c r="L338" s="245">
        <v>21</v>
      </c>
      <c r="M338" s="245">
        <f>G338*(1+L338/100)</f>
        <v>0</v>
      </c>
      <c r="N338" s="243">
        <v>0</v>
      </c>
      <c r="O338" s="243">
        <f>ROUND(E338*N338,2)</f>
        <v>0</v>
      </c>
      <c r="P338" s="243">
        <v>0</v>
      </c>
      <c r="Q338" s="243">
        <f>ROUND(E338*P338,2)</f>
        <v>0</v>
      </c>
      <c r="R338" s="245"/>
      <c r="S338" s="245" t="s">
        <v>137</v>
      </c>
      <c r="T338" s="246" t="s">
        <v>138</v>
      </c>
      <c r="U338" s="223">
        <v>0</v>
      </c>
      <c r="V338" s="223">
        <f>ROUND(E338*U338,2)</f>
        <v>0</v>
      </c>
      <c r="W338" s="223"/>
      <c r="X338" s="223" t="s">
        <v>414</v>
      </c>
      <c r="Y338" s="223" t="s">
        <v>140</v>
      </c>
      <c r="Z338" s="212"/>
      <c r="AA338" s="212"/>
      <c r="AB338" s="212"/>
      <c r="AC338" s="212"/>
      <c r="AD338" s="212"/>
      <c r="AE338" s="212"/>
      <c r="AF338" s="212"/>
      <c r="AG338" s="212" t="s">
        <v>415</v>
      </c>
      <c r="AH338" s="212"/>
      <c r="AI338" s="212"/>
      <c r="AJ338" s="212"/>
      <c r="AK338" s="212"/>
      <c r="AL338" s="212"/>
      <c r="AM338" s="212"/>
      <c r="AN338" s="212"/>
      <c r="AO338" s="212"/>
      <c r="AP338" s="212"/>
      <c r="AQ338" s="212"/>
      <c r="AR338" s="212"/>
      <c r="AS338" s="212"/>
      <c r="AT338" s="212"/>
      <c r="AU338" s="212"/>
      <c r="AV338" s="212"/>
      <c r="AW338" s="212"/>
      <c r="AX338" s="212"/>
      <c r="AY338" s="212"/>
      <c r="AZ338" s="212"/>
      <c r="BA338" s="212"/>
      <c r="BB338" s="212"/>
      <c r="BC338" s="212"/>
      <c r="BD338" s="212"/>
      <c r="BE338" s="212"/>
      <c r="BF338" s="212"/>
      <c r="BG338" s="212"/>
      <c r="BH338" s="212"/>
    </row>
    <row r="339" spans="1:60" outlineLevel="1" x14ac:dyDescent="0.2">
      <c r="A339" s="233">
        <v>116</v>
      </c>
      <c r="B339" s="234" t="s">
        <v>609</v>
      </c>
      <c r="C339" s="251" t="s">
        <v>610</v>
      </c>
      <c r="D339" s="235" t="s">
        <v>496</v>
      </c>
      <c r="E339" s="236">
        <v>2.02</v>
      </c>
      <c r="F339" s="237"/>
      <c r="G339" s="238">
        <f>ROUND(E339*F339,2)</f>
        <v>0</v>
      </c>
      <c r="H339" s="237"/>
      <c r="I339" s="238">
        <f>ROUND(E339*H339,2)</f>
        <v>0</v>
      </c>
      <c r="J339" s="237"/>
      <c r="K339" s="238">
        <f>ROUND(E339*J339,2)</f>
        <v>0</v>
      </c>
      <c r="L339" s="238">
        <v>21</v>
      </c>
      <c r="M339" s="238">
        <f>G339*(1+L339/100)</f>
        <v>0</v>
      </c>
      <c r="N339" s="236">
        <v>2.7000000000000001E-3</v>
      </c>
      <c r="O339" s="236">
        <f>ROUND(E339*N339,2)</f>
        <v>0.01</v>
      </c>
      <c r="P339" s="236">
        <v>0</v>
      </c>
      <c r="Q339" s="236">
        <f>ROUND(E339*P339,2)</f>
        <v>0</v>
      </c>
      <c r="R339" s="238"/>
      <c r="S339" s="238" t="s">
        <v>137</v>
      </c>
      <c r="T339" s="239" t="s">
        <v>138</v>
      </c>
      <c r="U339" s="223">
        <v>0</v>
      </c>
      <c r="V339" s="223">
        <f>ROUND(E339*U339,2)</f>
        <v>0</v>
      </c>
      <c r="W339" s="223"/>
      <c r="X339" s="223" t="s">
        <v>414</v>
      </c>
      <c r="Y339" s="223" t="s">
        <v>140</v>
      </c>
      <c r="Z339" s="212"/>
      <c r="AA339" s="212"/>
      <c r="AB339" s="212"/>
      <c r="AC339" s="212"/>
      <c r="AD339" s="212"/>
      <c r="AE339" s="212"/>
      <c r="AF339" s="212"/>
      <c r="AG339" s="212" t="s">
        <v>420</v>
      </c>
      <c r="AH339" s="212"/>
      <c r="AI339" s="212"/>
      <c r="AJ339" s="212"/>
      <c r="AK339" s="212"/>
      <c r="AL339" s="212"/>
      <c r="AM339" s="212"/>
      <c r="AN339" s="212"/>
      <c r="AO339" s="212"/>
      <c r="AP339" s="212"/>
      <c r="AQ339" s="212"/>
      <c r="AR339" s="212"/>
      <c r="AS339" s="212"/>
      <c r="AT339" s="212"/>
      <c r="AU339" s="212"/>
      <c r="AV339" s="212"/>
      <c r="AW339" s="212"/>
      <c r="AX339" s="212"/>
      <c r="AY339" s="212"/>
      <c r="AZ339" s="212"/>
      <c r="BA339" s="212"/>
      <c r="BB339" s="212"/>
      <c r="BC339" s="212"/>
      <c r="BD339" s="212"/>
      <c r="BE339" s="212"/>
      <c r="BF339" s="212"/>
      <c r="BG339" s="212"/>
      <c r="BH339" s="212"/>
    </row>
    <row r="340" spans="1:60" outlineLevel="2" x14ac:dyDescent="0.2">
      <c r="A340" s="219"/>
      <c r="B340" s="220"/>
      <c r="C340" s="264" t="s">
        <v>595</v>
      </c>
      <c r="D340" s="257"/>
      <c r="E340" s="258">
        <v>2.02</v>
      </c>
      <c r="F340" s="223"/>
      <c r="G340" s="223"/>
      <c r="H340" s="223"/>
      <c r="I340" s="223"/>
      <c r="J340" s="223"/>
      <c r="K340" s="223"/>
      <c r="L340" s="223"/>
      <c r="M340" s="223"/>
      <c r="N340" s="222"/>
      <c r="O340" s="222"/>
      <c r="P340" s="222"/>
      <c r="Q340" s="222"/>
      <c r="R340" s="223"/>
      <c r="S340" s="223"/>
      <c r="T340" s="223"/>
      <c r="U340" s="223"/>
      <c r="V340" s="223"/>
      <c r="W340" s="223"/>
      <c r="X340" s="223"/>
      <c r="Y340" s="223"/>
      <c r="Z340" s="212"/>
      <c r="AA340" s="212"/>
      <c r="AB340" s="212"/>
      <c r="AC340" s="212"/>
      <c r="AD340" s="212"/>
      <c r="AE340" s="212"/>
      <c r="AF340" s="212"/>
      <c r="AG340" s="212" t="s">
        <v>206</v>
      </c>
      <c r="AH340" s="212">
        <v>0</v>
      </c>
      <c r="AI340" s="212"/>
      <c r="AJ340" s="212"/>
      <c r="AK340" s="212"/>
      <c r="AL340" s="212"/>
      <c r="AM340" s="212"/>
      <c r="AN340" s="212"/>
      <c r="AO340" s="212"/>
      <c r="AP340" s="212"/>
      <c r="AQ340" s="212"/>
      <c r="AR340" s="212"/>
      <c r="AS340" s="212"/>
      <c r="AT340" s="212"/>
      <c r="AU340" s="212"/>
      <c r="AV340" s="212"/>
      <c r="AW340" s="212"/>
      <c r="AX340" s="212"/>
      <c r="AY340" s="212"/>
      <c r="AZ340" s="212"/>
      <c r="BA340" s="212"/>
      <c r="BB340" s="212"/>
      <c r="BC340" s="212"/>
      <c r="BD340" s="212"/>
      <c r="BE340" s="212"/>
      <c r="BF340" s="212"/>
      <c r="BG340" s="212"/>
      <c r="BH340" s="212"/>
    </row>
    <row r="341" spans="1:60" outlineLevel="1" x14ac:dyDescent="0.2">
      <c r="A341" s="233">
        <v>117</v>
      </c>
      <c r="B341" s="234" t="s">
        <v>611</v>
      </c>
      <c r="C341" s="251" t="s">
        <v>612</v>
      </c>
      <c r="D341" s="235" t="s">
        <v>496</v>
      </c>
      <c r="E341" s="236">
        <v>3.03</v>
      </c>
      <c r="F341" s="237"/>
      <c r="G341" s="238">
        <f>ROUND(E341*F341,2)</f>
        <v>0</v>
      </c>
      <c r="H341" s="237"/>
      <c r="I341" s="238">
        <f>ROUND(E341*H341,2)</f>
        <v>0</v>
      </c>
      <c r="J341" s="237"/>
      <c r="K341" s="238">
        <f>ROUND(E341*J341,2)</f>
        <v>0</v>
      </c>
      <c r="L341" s="238">
        <v>21</v>
      </c>
      <c r="M341" s="238">
        <f>G341*(1+L341/100)</f>
        <v>0</v>
      </c>
      <c r="N341" s="236">
        <v>2.7000000000000001E-3</v>
      </c>
      <c r="O341" s="236">
        <f>ROUND(E341*N341,2)</f>
        <v>0.01</v>
      </c>
      <c r="P341" s="236">
        <v>0</v>
      </c>
      <c r="Q341" s="236">
        <f>ROUND(E341*P341,2)</f>
        <v>0</v>
      </c>
      <c r="R341" s="238"/>
      <c r="S341" s="238" t="s">
        <v>137</v>
      </c>
      <c r="T341" s="239" t="s">
        <v>138</v>
      </c>
      <c r="U341" s="223">
        <v>0</v>
      </c>
      <c r="V341" s="223">
        <f>ROUND(E341*U341,2)</f>
        <v>0</v>
      </c>
      <c r="W341" s="223"/>
      <c r="X341" s="223" t="s">
        <v>414</v>
      </c>
      <c r="Y341" s="223" t="s">
        <v>140</v>
      </c>
      <c r="Z341" s="212"/>
      <c r="AA341" s="212"/>
      <c r="AB341" s="212"/>
      <c r="AC341" s="212"/>
      <c r="AD341" s="212"/>
      <c r="AE341" s="212"/>
      <c r="AF341" s="212"/>
      <c r="AG341" s="212" t="s">
        <v>420</v>
      </c>
      <c r="AH341" s="212"/>
      <c r="AI341" s="212"/>
      <c r="AJ341" s="212"/>
      <c r="AK341" s="212"/>
      <c r="AL341" s="212"/>
      <c r="AM341" s="212"/>
      <c r="AN341" s="212"/>
      <c r="AO341" s="212"/>
      <c r="AP341" s="212"/>
      <c r="AQ341" s="212"/>
      <c r="AR341" s="212"/>
      <c r="AS341" s="212"/>
      <c r="AT341" s="212"/>
      <c r="AU341" s="212"/>
      <c r="AV341" s="212"/>
      <c r="AW341" s="212"/>
      <c r="AX341" s="212"/>
      <c r="AY341" s="212"/>
      <c r="AZ341" s="212"/>
      <c r="BA341" s="212"/>
      <c r="BB341" s="212"/>
      <c r="BC341" s="212"/>
      <c r="BD341" s="212"/>
      <c r="BE341" s="212"/>
      <c r="BF341" s="212"/>
      <c r="BG341" s="212"/>
      <c r="BH341" s="212"/>
    </row>
    <row r="342" spans="1:60" outlineLevel="2" x14ac:dyDescent="0.2">
      <c r="A342" s="219"/>
      <c r="B342" s="220"/>
      <c r="C342" s="264" t="s">
        <v>613</v>
      </c>
      <c r="D342" s="257"/>
      <c r="E342" s="258">
        <v>3.03</v>
      </c>
      <c r="F342" s="223"/>
      <c r="G342" s="223"/>
      <c r="H342" s="223"/>
      <c r="I342" s="223"/>
      <c r="J342" s="223"/>
      <c r="K342" s="223"/>
      <c r="L342" s="223"/>
      <c r="M342" s="223"/>
      <c r="N342" s="222"/>
      <c r="O342" s="222"/>
      <c r="P342" s="222"/>
      <c r="Q342" s="222"/>
      <c r="R342" s="223"/>
      <c r="S342" s="223"/>
      <c r="T342" s="223"/>
      <c r="U342" s="223"/>
      <c r="V342" s="223"/>
      <c r="W342" s="223"/>
      <c r="X342" s="223"/>
      <c r="Y342" s="223"/>
      <c r="Z342" s="212"/>
      <c r="AA342" s="212"/>
      <c r="AB342" s="212"/>
      <c r="AC342" s="212"/>
      <c r="AD342" s="212"/>
      <c r="AE342" s="212"/>
      <c r="AF342" s="212"/>
      <c r="AG342" s="212" t="s">
        <v>206</v>
      </c>
      <c r="AH342" s="212">
        <v>0</v>
      </c>
      <c r="AI342" s="212"/>
      <c r="AJ342" s="212"/>
      <c r="AK342" s="212"/>
      <c r="AL342" s="212"/>
      <c r="AM342" s="212"/>
      <c r="AN342" s="212"/>
      <c r="AO342" s="212"/>
      <c r="AP342" s="212"/>
      <c r="AQ342" s="212"/>
      <c r="AR342" s="212"/>
      <c r="AS342" s="212"/>
      <c r="AT342" s="212"/>
      <c r="AU342" s="212"/>
      <c r="AV342" s="212"/>
      <c r="AW342" s="212"/>
      <c r="AX342" s="212"/>
      <c r="AY342" s="212"/>
      <c r="AZ342" s="212"/>
      <c r="BA342" s="212"/>
      <c r="BB342" s="212"/>
      <c r="BC342" s="212"/>
      <c r="BD342" s="212"/>
      <c r="BE342" s="212"/>
      <c r="BF342" s="212"/>
      <c r="BG342" s="212"/>
      <c r="BH342" s="212"/>
    </row>
    <row r="343" spans="1:60" ht="33.75" outlineLevel="1" x14ac:dyDescent="0.2">
      <c r="A343" s="233">
        <v>118</v>
      </c>
      <c r="B343" s="234" t="s">
        <v>614</v>
      </c>
      <c r="C343" s="251" t="s">
        <v>615</v>
      </c>
      <c r="D343" s="235" t="s">
        <v>496</v>
      </c>
      <c r="E343" s="236">
        <v>2.02</v>
      </c>
      <c r="F343" s="237"/>
      <c r="G343" s="238">
        <f>ROUND(E343*F343,2)</f>
        <v>0</v>
      </c>
      <c r="H343" s="237"/>
      <c r="I343" s="238">
        <f>ROUND(E343*H343,2)</f>
        <v>0</v>
      </c>
      <c r="J343" s="237"/>
      <c r="K343" s="238">
        <f>ROUND(E343*J343,2)</f>
        <v>0</v>
      </c>
      <c r="L343" s="238">
        <v>21</v>
      </c>
      <c r="M343" s="238">
        <f>G343*(1+L343/100)</f>
        <v>0</v>
      </c>
      <c r="N343" s="236">
        <v>6.0000000000000001E-3</v>
      </c>
      <c r="O343" s="236">
        <f>ROUND(E343*N343,2)</f>
        <v>0.01</v>
      </c>
      <c r="P343" s="236">
        <v>0</v>
      </c>
      <c r="Q343" s="236">
        <f>ROUND(E343*P343,2)</f>
        <v>0</v>
      </c>
      <c r="R343" s="238" t="s">
        <v>413</v>
      </c>
      <c r="S343" s="238" t="s">
        <v>144</v>
      </c>
      <c r="T343" s="239" t="s">
        <v>144</v>
      </c>
      <c r="U343" s="223">
        <v>0</v>
      </c>
      <c r="V343" s="223">
        <f>ROUND(E343*U343,2)</f>
        <v>0</v>
      </c>
      <c r="W343" s="223"/>
      <c r="X343" s="223" t="s">
        <v>414</v>
      </c>
      <c r="Y343" s="223" t="s">
        <v>140</v>
      </c>
      <c r="Z343" s="212"/>
      <c r="AA343" s="212"/>
      <c r="AB343" s="212"/>
      <c r="AC343" s="212"/>
      <c r="AD343" s="212"/>
      <c r="AE343" s="212"/>
      <c r="AF343" s="212"/>
      <c r="AG343" s="212" t="s">
        <v>420</v>
      </c>
      <c r="AH343" s="212"/>
      <c r="AI343" s="212"/>
      <c r="AJ343" s="212"/>
      <c r="AK343" s="212"/>
      <c r="AL343" s="212"/>
      <c r="AM343" s="212"/>
      <c r="AN343" s="212"/>
      <c r="AO343" s="212"/>
      <c r="AP343" s="212"/>
      <c r="AQ343" s="212"/>
      <c r="AR343" s="212"/>
      <c r="AS343" s="212"/>
      <c r="AT343" s="212"/>
      <c r="AU343" s="212"/>
      <c r="AV343" s="212"/>
      <c r="AW343" s="212"/>
      <c r="AX343" s="212"/>
      <c r="AY343" s="212"/>
      <c r="AZ343" s="212"/>
      <c r="BA343" s="212"/>
      <c r="BB343" s="212"/>
      <c r="BC343" s="212"/>
      <c r="BD343" s="212"/>
      <c r="BE343" s="212"/>
      <c r="BF343" s="212"/>
      <c r="BG343" s="212"/>
      <c r="BH343" s="212"/>
    </row>
    <row r="344" spans="1:60" outlineLevel="2" x14ac:dyDescent="0.2">
      <c r="A344" s="219"/>
      <c r="B344" s="220"/>
      <c r="C344" s="264" t="s">
        <v>595</v>
      </c>
      <c r="D344" s="257"/>
      <c r="E344" s="258">
        <v>2.02</v>
      </c>
      <c r="F344" s="223"/>
      <c r="G344" s="223"/>
      <c r="H344" s="223"/>
      <c r="I344" s="223"/>
      <c r="J344" s="223"/>
      <c r="K344" s="223"/>
      <c r="L344" s="223"/>
      <c r="M344" s="223"/>
      <c r="N344" s="222"/>
      <c r="O344" s="222"/>
      <c r="P344" s="222"/>
      <c r="Q344" s="222"/>
      <c r="R344" s="223"/>
      <c r="S344" s="223"/>
      <c r="T344" s="223"/>
      <c r="U344" s="223"/>
      <c r="V344" s="223"/>
      <c r="W344" s="223"/>
      <c r="X344" s="223"/>
      <c r="Y344" s="223"/>
      <c r="Z344" s="212"/>
      <c r="AA344" s="212"/>
      <c r="AB344" s="212"/>
      <c r="AC344" s="212"/>
      <c r="AD344" s="212"/>
      <c r="AE344" s="212"/>
      <c r="AF344" s="212"/>
      <c r="AG344" s="212" t="s">
        <v>206</v>
      </c>
      <c r="AH344" s="212">
        <v>0</v>
      </c>
      <c r="AI344" s="212"/>
      <c r="AJ344" s="212"/>
      <c r="AK344" s="212"/>
      <c r="AL344" s="212"/>
      <c r="AM344" s="212"/>
      <c r="AN344" s="212"/>
      <c r="AO344" s="212"/>
      <c r="AP344" s="212"/>
      <c r="AQ344" s="212"/>
      <c r="AR344" s="212"/>
      <c r="AS344" s="212"/>
      <c r="AT344" s="212"/>
      <c r="AU344" s="212"/>
      <c r="AV344" s="212"/>
      <c r="AW344" s="212"/>
      <c r="AX344" s="212"/>
      <c r="AY344" s="212"/>
      <c r="AZ344" s="212"/>
      <c r="BA344" s="212"/>
      <c r="BB344" s="212"/>
      <c r="BC344" s="212"/>
      <c r="BD344" s="212"/>
      <c r="BE344" s="212"/>
      <c r="BF344" s="212"/>
      <c r="BG344" s="212"/>
      <c r="BH344" s="212"/>
    </row>
    <row r="345" spans="1:60" ht="33.75" outlineLevel="1" x14ac:dyDescent="0.2">
      <c r="A345" s="233">
        <v>119</v>
      </c>
      <c r="B345" s="234" t="s">
        <v>616</v>
      </c>
      <c r="C345" s="251" t="s">
        <v>617</v>
      </c>
      <c r="D345" s="235" t="s">
        <v>496</v>
      </c>
      <c r="E345" s="236">
        <v>1.01</v>
      </c>
      <c r="F345" s="237"/>
      <c r="G345" s="238">
        <f>ROUND(E345*F345,2)</f>
        <v>0</v>
      </c>
      <c r="H345" s="237"/>
      <c r="I345" s="238">
        <f>ROUND(E345*H345,2)</f>
        <v>0</v>
      </c>
      <c r="J345" s="237"/>
      <c r="K345" s="238">
        <f>ROUND(E345*J345,2)</f>
        <v>0</v>
      </c>
      <c r="L345" s="238">
        <v>21</v>
      </c>
      <c r="M345" s="238">
        <f>G345*(1+L345/100)</f>
        <v>0</v>
      </c>
      <c r="N345" s="236">
        <v>6.0000000000000001E-3</v>
      </c>
      <c r="O345" s="236">
        <f>ROUND(E345*N345,2)</f>
        <v>0.01</v>
      </c>
      <c r="P345" s="236">
        <v>0</v>
      </c>
      <c r="Q345" s="236">
        <f>ROUND(E345*P345,2)</f>
        <v>0</v>
      </c>
      <c r="R345" s="238" t="s">
        <v>413</v>
      </c>
      <c r="S345" s="238" t="s">
        <v>144</v>
      </c>
      <c r="T345" s="239" t="s">
        <v>144</v>
      </c>
      <c r="U345" s="223">
        <v>0</v>
      </c>
      <c r="V345" s="223">
        <f>ROUND(E345*U345,2)</f>
        <v>0</v>
      </c>
      <c r="W345" s="223"/>
      <c r="X345" s="223" t="s">
        <v>414</v>
      </c>
      <c r="Y345" s="223" t="s">
        <v>140</v>
      </c>
      <c r="Z345" s="212"/>
      <c r="AA345" s="212"/>
      <c r="AB345" s="212"/>
      <c r="AC345" s="212"/>
      <c r="AD345" s="212"/>
      <c r="AE345" s="212"/>
      <c r="AF345" s="212"/>
      <c r="AG345" s="212" t="s">
        <v>420</v>
      </c>
      <c r="AH345" s="212"/>
      <c r="AI345" s="212"/>
      <c r="AJ345" s="212"/>
      <c r="AK345" s="212"/>
      <c r="AL345" s="212"/>
      <c r="AM345" s="212"/>
      <c r="AN345" s="212"/>
      <c r="AO345" s="212"/>
      <c r="AP345" s="212"/>
      <c r="AQ345" s="212"/>
      <c r="AR345" s="212"/>
      <c r="AS345" s="212"/>
      <c r="AT345" s="212"/>
      <c r="AU345" s="212"/>
      <c r="AV345" s="212"/>
      <c r="AW345" s="212"/>
      <c r="AX345" s="212"/>
      <c r="AY345" s="212"/>
      <c r="AZ345" s="212"/>
      <c r="BA345" s="212"/>
      <c r="BB345" s="212"/>
      <c r="BC345" s="212"/>
      <c r="BD345" s="212"/>
      <c r="BE345" s="212"/>
      <c r="BF345" s="212"/>
      <c r="BG345" s="212"/>
      <c r="BH345" s="212"/>
    </row>
    <row r="346" spans="1:60" outlineLevel="2" x14ac:dyDescent="0.2">
      <c r="A346" s="219"/>
      <c r="B346" s="220"/>
      <c r="C346" s="264" t="s">
        <v>598</v>
      </c>
      <c r="D346" s="257"/>
      <c r="E346" s="258">
        <v>1.01</v>
      </c>
      <c r="F346" s="223"/>
      <c r="G346" s="223"/>
      <c r="H346" s="223"/>
      <c r="I346" s="223"/>
      <c r="J346" s="223"/>
      <c r="K346" s="223"/>
      <c r="L346" s="223"/>
      <c r="M346" s="223"/>
      <c r="N346" s="222"/>
      <c r="O346" s="222"/>
      <c r="P346" s="222"/>
      <c r="Q346" s="222"/>
      <c r="R346" s="223"/>
      <c r="S346" s="223"/>
      <c r="T346" s="223"/>
      <c r="U346" s="223"/>
      <c r="V346" s="223"/>
      <c r="W346" s="223"/>
      <c r="X346" s="223"/>
      <c r="Y346" s="223"/>
      <c r="Z346" s="212"/>
      <c r="AA346" s="212"/>
      <c r="AB346" s="212"/>
      <c r="AC346" s="212"/>
      <c r="AD346" s="212"/>
      <c r="AE346" s="212"/>
      <c r="AF346" s="212"/>
      <c r="AG346" s="212" t="s">
        <v>206</v>
      </c>
      <c r="AH346" s="212">
        <v>0</v>
      </c>
      <c r="AI346" s="212"/>
      <c r="AJ346" s="212"/>
      <c r="AK346" s="212"/>
      <c r="AL346" s="212"/>
      <c r="AM346" s="212"/>
      <c r="AN346" s="212"/>
      <c r="AO346" s="212"/>
      <c r="AP346" s="212"/>
      <c r="AQ346" s="212"/>
      <c r="AR346" s="212"/>
      <c r="AS346" s="212"/>
      <c r="AT346" s="212"/>
      <c r="AU346" s="212"/>
      <c r="AV346" s="212"/>
      <c r="AW346" s="212"/>
      <c r="AX346" s="212"/>
      <c r="AY346" s="212"/>
      <c r="AZ346" s="212"/>
      <c r="BA346" s="212"/>
      <c r="BB346" s="212"/>
      <c r="BC346" s="212"/>
      <c r="BD346" s="212"/>
      <c r="BE346" s="212"/>
      <c r="BF346" s="212"/>
      <c r="BG346" s="212"/>
      <c r="BH346" s="212"/>
    </row>
    <row r="347" spans="1:60" outlineLevel="1" x14ac:dyDescent="0.2">
      <c r="A347" s="233">
        <v>120</v>
      </c>
      <c r="B347" s="234" t="s">
        <v>618</v>
      </c>
      <c r="C347" s="251" t="s">
        <v>619</v>
      </c>
      <c r="D347" s="235" t="s">
        <v>496</v>
      </c>
      <c r="E347" s="236">
        <v>1.01</v>
      </c>
      <c r="F347" s="237"/>
      <c r="G347" s="238">
        <f>ROUND(E347*F347,2)</f>
        <v>0</v>
      </c>
      <c r="H347" s="237"/>
      <c r="I347" s="238">
        <f>ROUND(E347*H347,2)</f>
        <v>0</v>
      </c>
      <c r="J347" s="237"/>
      <c r="K347" s="238">
        <f>ROUND(E347*J347,2)</f>
        <v>0</v>
      </c>
      <c r="L347" s="238">
        <v>21</v>
      </c>
      <c r="M347" s="238">
        <f>G347*(1+L347/100)</f>
        <v>0</v>
      </c>
      <c r="N347" s="236">
        <v>6.0000000000000001E-3</v>
      </c>
      <c r="O347" s="236">
        <f>ROUND(E347*N347,2)</f>
        <v>0.01</v>
      </c>
      <c r="P347" s="236">
        <v>0</v>
      </c>
      <c r="Q347" s="236">
        <f>ROUND(E347*P347,2)</f>
        <v>0</v>
      </c>
      <c r="R347" s="238"/>
      <c r="S347" s="238" t="s">
        <v>137</v>
      </c>
      <c r="T347" s="239" t="s">
        <v>138</v>
      </c>
      <c r="U347" s="223">
        <v>0</v>
      </c>
      <c r="V347" s="223">
        <f>ROUND(E347*U347,2)</f>
        <v>0</v>
      </c>
      <c r="W347" s="223"/>
      <c r="X347" s="223" t="s">
        <v>414</v>
      </c>
      <c r="Y347" s="223" t="s">
        <v>140</v>
      </c>
      <c r="Z347" s="212"/>
      <c r="AA347" s="212"/>
      <c r="AB347" s="212"/>
      <c r="AC347" s="212"/>
      <c r="AD347" s="212"/>
      <c r="AE347" s="212"/>
      <c r="AF347" s="212"/>
      <c r="AG347" s="212" t="s">
        <v>420</v>
      </c>
      <c r="AH347" s="212"/>
      <c r="AI347" s="212"/>
      <c r="AJ347" s="212"/>
      <c r="AK347" s="212"/>
      <c r="AL347" s="212"/>
      <c r="AM347" s="212"/>
      <c r="AN347" s="212"/>
      <c r="AO347" s="212"/>
      <c r="AP347" s="212"/>
      <c r="AQ347" s="212"/>
      <c r="AR347" s="212"/>
      <c r="AS347" s="212"/>
      <c r="AT347" s="212"/>
      <c r="AU347" s="212"/>
      <c r="AV347" s="212"/>
      <c r="AW347" s="212"/>
      <c r="AX347" s="212"/>
      <c r="AY347" s="212"/>
      <c r="AZ347" s="212"/>
      <c r="BA347" s="212"/>
      <c r="BB347" s="212"/>
      <c r="BC347" s="212"/>
      <c r="BD347" s="212"/>
      <c r="BE347" s="212"/>
      <c r="BF347" s="212"/>
      <c r="BG347" s="212"/>
      <c r="BH347" s="212"/>
    </row>
    <row r="348" spans="1:60" outlineLevel="2" x14ac:dyDescent="0.2">
      <c r="A348" s="219"/>
      <c r="B348" s="220"/>
      <c r="C348" s="264" t="s">
        <v>598</v>
      </c>
      <c r="D348" s="257"/>
      <c r="E348" s="258">
        <v>1.01</v>
      </c>
      <c r="F348" s="223"/>
      <c r="G348" s="223"/>
      <c r="H348" s="223"/>
      <c r="I348" s="223"/>
      <c r="J348" s="223"/>
      <c r="K348" s="223"/>
      <c r="L348" s="223"/>
      <c r="M348" s="223"/>
      <c r="N348" s="222"/>
      <c r="O348" s="222"/>
      <c r="P348" s="222"/>
      <c r="Q348" s="222"/>
      <c r="R348" s="223"/>
      <c r="S348" s="223"/>
      <c r="T348" s="223"/>
      <c r="U348" s="223"/>
      <c r="V348" s="223"/>
      <c r="W348" s="223"/>
      <c r="X348" s="223"/>
      <c r="Y348" s="223"/>
      <c r="Z348" s="212"/>
      <c r="AA348" s="212"/>
      <c r="AB348" s="212"/>
      <c r="AC348" s="212"/>
      <c r="AD348" s="212"/>
      <c r="AE348" s="212"/>
      <c r="AF348" s="212"/>
      <c r="AG348" s="212" t="s">
        <v>206</v>
      </c>
      <c r="AH348" s="212">
        <v>0</v>
      </c>
      <c r="AI348" s="212"/>
      <c r="AJ348" s="212"/>
      <c r="AK348" s="212"/>
      <c r="AL348" s="212"/>
      <c r="AM348" s="212"/>
      <c r="AN348" s="212"/>
      <c r="AO348" s="212"/>
      <c r="AP348" s="212"/>
      <c r="AQ348" s="212"/>
      <c r="AR348" s="212"/>
      <c r="AS348" s="212"/>
      <c r="AT348" s="212"/>
      <c r="AU348" s="212"/>
      <c r="AV348" s="212"/>
      <c r="AW348" s="212"/>
      <c r="AX348" s="212"/>
      <c r="AY348" s="212"/>
      <c r="AZ348" s="212"/>
      <c r="BA348" s="212"/>
      <c r="BB348" s="212"/>
      <c r="BC348" s="212"/>
      <c r="BD348" s="212"/>
      <c r="BE348" s="212"/>
      <c r="BF348" s="212"/>
      <c r="BG348" s="212"/>
      <c r="BH348" s="212"/>
    </row>
    <row r="349" spans="1:60" ht="33.75" outlineLevel="1" x14ac:dyDescent="0.2">
      <c r="A349" s="233">
        <v>121</v>
      </c>
      <c r="B349" s="234" t="s">
        <v>620</v>
      </c>
      <c r="C349" s="251" t="s">
        <v>621</v>
      </c>
      <c r="D349" s="235" t="s">
        <v>496</v>
      </c>
      <c r="E349" s="236">
        <v>3.03</v>
      </c>
      <c r="F349" s="237"/>
      <c r="G349" s="238">
        <f>ROUND(E349*F349,2)</f>
        <v>0</v>
      </c>
      <c r="H349" s="237"/>
      <c r="I349" s="238">
        <f>ROUND(E349*H349,2)</f>
        <v>0</v>
      </c>
      <c r="J349" s="237"/>
      <c r="K349" s="238">
        <f>ROUND(E349*J349,2)</f>
        <v>0</v>
      </c>
      <c r="L349" s="238">
        <v>21</v>
      </c>
      <c r="M349" s="238">
        <f>G349*(1+L349/100)</f>
        <v>0</v>
      </c>
      <c r="N349" s="236">
        <v>6.0000000000000001E-3</v>
      </c>
      <c r="O349" s="236">
        <f>ROUND(E349*N349,2)</f>
        <v>0.02</v>
      </c>
      <c r="P349" s="236">
        <v>0</v>
      </c>
      <c r="Q349" s="236">
        <f>ROUND(E349*P349,2)</f>
        <v>0</v>
      </c>
      <c r="R349" s="238" t="s">
        <v>413</v>
      </c>
      <c r="S349" s="238" t="s">
        <v>144</v>
      </c>
      <c r="T349" s="239" t="s">
        <v>144</v>
      </c>
      <c r="U349" s="223">
        <v>0</v>
      </c>
      <c r="V349" s="223">
        <f>ROUND(E349*U349,2)</f>
        <v>0</v>
      </c>
      <c r="W349" s="223"/>
      <c r="X349" s="223" t="s">
        <v>414</v>
      </c>
      <c r="Y349" s="223" t="s">
        <v>140</v>
      </c>
      <c r="Z349" s="212"/>
      <c r="AA349" s="212"/>
      <c r="AB349" s="212"/>
      <c r="AC349" s="212"/>
      <c r="AD349" s="212"/>
      <c r="AE349" s="212"/>
      <c r="AF349" s="212"/>
      <c r="AG349" s="212" t="s">
        <v>420</v>
      </c>
      <c r="AH349" s="212"/>
      <c r="AI349" s="212"/>
      <c r="AJ349" s="212"/>
      <c r="AK349" s="212"/>
      <c r="AL349" s="212"/>
      <c r="AM349" s="212"/>
      <c r="AN349" s="212"/>
      <c r="AO349" s="212"/>
      <c r="AP349" s="212"/>
      <c r="AQ349" s="212"/>
      <c r="AR349" s="212"/>
      <c r="AS349" s="212"/>
      <c r="AT349" s="212"/>
      <c r="AU349" s="212"/>
      <c r="AV349" s="212"/>
      <c r="AW349" s="212"/>
      <c r="AX349" s="212"/>
      <c r="AY349" s="212"/>
      <c r="AZ349" s="212"/>
      <c r="BA349" s="212"/>
      <c r="BB349" s="212"/>
      <c r="BC349" s="212"/>
      <c r="BD349" s="212"/>
      <c r="BE349" s="212"/>
      <c r="BF349" s="212"/>
      <c r="BG349" s="212"/>
      <c r="BH349" s="212"/>
    </row>
    <row r="350" spans="1:60" outlineLevel="2" x14ac:dyDescent="0.2">
      <c r="A350" s="219"/>
      <c r="B350" s="220"/>
      <c r="C350" s="264" t="s">
        <v>613</v>
      </c>
      <c r="D350" s="257"/>
      <c r="E350" s="258">
        <v>3.03</v>
      </c>
      <c r="F350" s="223"/>
      <c r="G350" s="223"/>
      <c r="H350" s="223"/>
      <c r="I350" s="223"/>
      <c r="J350" s="223"/>
      <c r="K350" s="223"/>
      <c r="L350" s="223"/>
      <c r="M350" s="223"/>
      <c r="N350" s="222"/>
      <c r="O350" s="222"/>
      <c r="P350" s="222"/>
      <c r="Q350" s="222"/>
      <c r="R350" s="223"/>
      <c r="S350" s="223"/>
      <c r="T350" s="223"/>
      <c r="U350" s="223"/>
      <c r="V350" s="223"/>
      <c r="W350" s="223"/>
      <c r="X350" s="223"/>
      <c r="Y350" s="223"/>
      <c r="Z350" s="212"/>
      <c r="AA350" s="212"/>
      <c r="AB350" s="212"/>
      <c r="AC350" s="212"/>
      <c r="AD350" s="212"/>
      <c r="AE350" s="212"/>
      <c r="AF350" s="212"/>
      <c r="AG350" s="212" t="s">
        <v>206</v>
      </c>
      <c r="AH350" s="212">
        <v>0</v>
      </c>
      <c r="AI350" s="212"/>
      <c r="AJ350" s="212"/>
      <c r="AK350" s="212"/>
      <c r="AL350" s="212"/>
      <c r="AM350" s="212"/>
      <c r="AN350" s="212"/>
      <c r="AO350" s="212"/>
      <c r="AP350" s="212"/>
      <c r="AQ350" s="212"/>
      <c r="AR350" s="212"/>
      <c r="AS350" s="212"/>
      <c r="AT350" s="212"/>
      <c r="AU350" s="212"/>
      <c r="AV350" s="212"/>
      <c r="AW350" s="212"/>
      <c r="AX350" s="212"/>
      <c r="AY350" s="212"/>
      <c r="AZ350" s="212"/>
      <c r="BA350" s="212"/>
      <c r="BB350" s="212"/>
      <c r="BC350" s="212"/>
      <c r="BD350" s="212"/>
      <c r="BE350" s="212"/>
      <c r="BF350" s="212"/>
      <c r="BG350" s="212"/>
      <c r="BH350" s="212"/>
    </row>
    <row r="351" spans="1:60" outlineLevel="1" x14ac:dyDescent="0.2">
      <c r="A351" s="240">
        <v>122</v>
      </c>
      <c r="B351" s="241" t="s">
        <v>622</v>
      </c>
      <c r="C351" s="250" t="s">
        <v>623</v>
      </c>
      <c r="D351" s="242" t="s">
        <v>496</v>
      </c>
      <c r="E351" s="243">
        <v>5</v>
      </c>
      <c r="F351" s="244"/>
      <c r="G351" s="245">
        <f>ROUND(E351*F351,2)</f>
        <v>0</v>
      </c>
      <c r="H351" s="244"/>
      <c r="I351" s="245">
        <f>ROUND(E351*H351,2)</f>
        <v>0</v>
      </c>
      <c r="J351" s="244"/>
      <c r="K351" s="245">
        <f>ROUND(E351*J351,2)</f>
        <v>0</v>
      </c>
      <c r="L351" s="245">
        <v>21</v>
      </c>
      <c r="M351" s="245">
        <f>G351*(1+L351/100)</f>
        <v>0</v>
      </c>
      <c r="N351" s="243">
        <v>1.6E-2</v>
      </c>
      <c r="O351" s="243">
        <f>ROUND(E351*N351,2)</f>
        <v>0.08</v>
      </c>
      <c r="P351" s="243">
        <v>0</v>
      </c>
      <c r="Q351" s="243">
        <f>ROUND(E351*P351,2)</f>
        <v>0</v>
      </c>
      <c r="R351" s="245"/>
      <c r="S351" s="245" t="s">
        <v>137</v>
      </c>
      <c r="T351" s="246" t="s">
        <v>138</v>
      </c>
      <c r="U351" s="223">
        <v>0</v>
      </c>
      <c r="V351" s="223">
        <f>ROUND(E351*U351,2)</f>
        <v>0</v>
      </c>
      <c r="W351" s="223"/>
      <c r="X351" s="223" t="s">
        <v>414</v>
      </c>
      <c r="Y351" s="223" t="s">
        <v>140</v>
      </c>
      <c r="Z351" s="212"/>
      <c r="AA351" s="212"/>
      <c r="AB351" s="212"/>
      <c r="AC351" s="212"/>
      <c r="AD351" s="212"/>
      <c r="AE351" s="212"/>
      <c r="AF351" s="212"/>
      <c r="AG351" s="212" t="s">
        <v>420</v>
      </c>
      <c r="AH351" s="212"/>
      <c r="AI351" s="212"/>
      <c r="AJ351" s="212"/>
      <c r="AK351" s="212"/>
      <c r="AL351" s="212"/>
      <c r="AM351" s="212"/>
      <c r="AN351" s="212"/>
      <c r="AO351" s="212"/>
      <c r="AP351" s="212"/>
      <c r="AQ351" s="212"/>
      <c r="AR351" s="212"/>
      <c r="AS351" s="212"/>
      <c r="AT351" s="212"/>
      <c r="AU351" s="212"/>
      <c r="AV351" s="212"/>
      <c r="AW351" s="212"/>
      <c r="AX351" s="212"/>
      <c r="AY351" s="212"/>
      <c r="AZ351" s="212"/>
      <c r="BA351" s="212"/>
      <c r="BB351" s="212"/>
      <c r="BC351" s="212"/>
      <c r="BD351" s="212"/>
      <c r="BE351" s="212"/>
      <c r="BF351" s="212"/>
      <c r="BG351" s="212"/>
      <c r="BH351" s="212"/>
    </row>
    <row r="352" spans="1:60" outlineLevel="1" x14ac:dyDescent="0.2">
      <c r="A352" s="240">
        <v>123</v>
      </c>
      <c r="B352" s="241" t="s">
        <v>624</v>
      </c>
      <c r="C352" s="250" t="s">
        <v>625</v>
      </c>
      <c r="D352" s="242" t="s">
        <v>496</v>
      </c>
      <c r="E352" s="243">
        <v>5</v>
      </c>
      <c r="F352" s="244"/>
      <c r="G352" s="245">
        <f>ROUND(E352*F352,2)</f>
        <v>0</v>
      </c>
      <c r="H352" s="244"/>
      <c r="I352" s="245">
        <f>ROUND(E352*H352,2)</f>
        <v>0</v>
      </c>
      <c r="J352" s="244"/>
      <c r="K352" s="245">
        <f>ROUND(E352*J352,2)</f>
        <v>0</v>
      </c>
      <c r="L352" s="245">
        <v>21</v>
      </c>
      <c r="M352" s="245">
        <f>G352*(1+L352/100)</f>
        <v>0</v>
      </c>
      <c r="N352" s="243">
        <v>1.4E-2</v>
      </c>
      <c r="O352" s="243">
        <f>ROUND(E352*N352,2)</f>
        <v>7.0000000000000007E-2</v>
      </c>
      <c r="P352" s="243">
        <v>0</v>
      </c>
      <c r="Q352" s="243">
        <f>ROUND(E352*P352,2)</f>
        <v>0</v>
      </c>
      <c r="R352" s="245"/>
      <c r="S352" s="245" t="s">
        <v>137</v>
      </c>
      <c r="T352" s="246" t="s">
        <v>138</v>
      </c>
      <c r="U352" s="223">
        <v>0</v>
      </c>
      <c r="V352" s="223">
        <f>ROUND(E352*U352,2)</f>
        <v>0</v>
      </c>
      <c r="W352" s="223"/>
      <c r="X352" s="223" t="s">
        <v>414</v>
      </c>
      <c r="Y352" s="223" t="s">
        <v>140</v>
      </c>
      <c r="Z352" s="212"/>
      <c r="AA352" s="212"/>
      <c r="AB352" s="212"/>
      <c r="AC352" s="212"/>
      <c r="AD352" s="212"/>
      <c r="AE352" s="212"/>
      <c r="AF352" s="212"/>
      <c r="AG352" s="212" t="s">
        <v>420</v>
      </c>
      <c r="AH352" s="212"/>
      <c r="AI352" s="212"/>
      <c r="AJ352" s="212"/>
      <c r="AK352" s="212"/>
      <c r="AL352" s="212"/>
      <c r="AM352" s="212"/>
      <c r="AN352" s="212"/>
      <c r="AO352" s="212"/>
      <c r="AP352" s="212"/>
      <c r="AQ352" s="212"/>
      <c r="AR352" s="212"/>
      <c r="AS352" s="212"/>
      <c r="AT352" s="212"/>
      <c r="AU352" s="212"/>
      <c r="AV352" s="212"/>
      <c r="AW352" s="212"/>
      <c r="AX352" s="212"/>
      <c r="AY352" s="212"/>
      <c r="AZ352" s="212"/>
      <c r="BA352" s="212"/>
      <c r="BB352" s="212"/>
      <c r="BC352" s="212"/>
      <c r="BD352" s="212"/>
      <c r="BE352" s="212"/>
      <c r="BF352" s="212"/>
      <c r="BG352" s="212"/>
      <c r="BH352" s="212"/>
    </row>
    <row r="353" spans="1:60" outlineLevel="1" x14ac:dyDescent="0.2">
      <c r="A353" s="240">
        <v>124</v>
      </c>
      <c r="B353" s="241" t="s">
        <v>626</v>
      </c>
      <c r="C353" s="250" t="s">
        <v>627</v>
      </c>
      <c r="D353" s="242" t="s">
        <v>566</v>
      </c>
      <c r="E353" s="243">
        <v>7</v>
      </c>
      <c r="F353" s="244"/>
      <c r="G353" s="245">
        <f>ROUND(E353*F353,2)</f>
        <v>0</v>
      </c>
      <c r="H353" s="244"/>
      <c r="I353" s="245">
        <f>ROUND(E353*H353,2)</f>
        <v>0</v>
      </c>
      <c r="J353" s="244"/>
      <c r="K353" s="245">
        <f>ROUND(E353*J353,2)</f>
        <v>0</v>
      </c>
      <c r="L353" s="245">
        <v>21</v>
      </c>
      <c r="M353" s="245">
        <f>G353*(1+L353/100)</f>
        <v>0</v>
      </c>
      <c r="N353" s="243">
        <v>0</v>
      </c>
      <c r="O353" s="243">
        <f>ROUND(E353*N353,2)</f>
        <v>0</v>
      </c>
      <c r="P353" s="243">
        <v>0</v>
      </c>
      <c r="Q353" s="243">
        <f>ROUND(E353*P353,2)</f>
        <v>0</v>
      </c>
      <c r="R353" s="245"/>
      <c r="S353" s="245" t="s">
        <v>137</v>
      </c>
      <c r="T353" s="246" t="s">
        <v>138</v>
      </c>
      <c r="U353" s="223">
        <v>0</v>
      </c>
      <c r="V353" s="223">
        <f>ROUND(E353*U353,2)</f>
        <v>0</v>
      </c>
      <c r="W353" s="223"/>
      <c r="X353" s="223" t="s">
        <v>414</v>
      </c>
      <c r="Y353" s="223" t="s">
        <v>140</v>
      </c>
      <c r="Z353" s="212"/>
      <c r="AA353" s="212"/>
      <c r="AB353" s="212"/>
      <c r="AC353" s="212"/>
      <c r="AD353" s="212"/>
      <c r="AE353" s="212"/>
      <c r="AF353" s="212"/>
      <c r="AG353" s="212" t="s">
        <v>415</v>
      </c>
      <c r="AH353" s="212"/>
      <c r="AI353" s="212"/>
      <c r="AJ353" s="212"/>
      <c r="AK353" s="212"/>
      <c r="AL353" s="212"/>
      <c r="AM353" s="212"/>
      <c r="AN353" s="212"/>
      <c r="AO353" s="212"/>
      <c r="AP353" s="212"/>
      <c r="AQ353" s="212"/>
      <c r="AR353" s="212"/>
      <c r="AS353" s="212"/>
      <c r="AT353" s="212"/>
      <c r="AU353" s="212"/>
      <c r="AV353" s="212"/>
      <c r="AW353" s="212"/>
      <c r="AX353" s="212"/>
      <c r="AY353" s="212"/>
      <c r="AZ353" s="212"/>
      <c r="BA353" s="212"/>
      <c r="BB353" s="212"/>
      <c r="BC353" s="212"/>
      <c r="BD353" s="212"/>
      <c r="BE353" s="212"/>
      <c r="BF353" s="212"/>
      <c r="BG353" s="212"/>
      <c r="BH353" s="212"/>
    </row>
    <row r="354" spans="1:60" outlineLevel="1" x14ac:dyDescent="0.2">
      <c r="A354" s="240">
        <v>125</v>
      </c>
      <c r="B354" s="241" t="s">
        <v>628</v>
      </c>
      <c r="C354" s="250" t="s">
        <v>629</v>
      </c>
      <c r="D354" s="242" t="s">
        <v>566</v>
      </c>
      <c r="E354" s="243">
        <v>1</v>
      </c>
      <c r="F354" s="244"/>
      <c r="G354" s="245">
        <f>ROUND(E354*F354,2)</f>
        <v>0</v>
      </c>
      <c r="H354" s="244"/>
      <c r="I354" s="245">
        <f>ROUND(E354*H354,2)</f>
        <v>0</v>
      </c>
      <c r="J354" s="244"/>
      <c r="K354" s="245">
        <f>ROUND(E354*J354,2)</f>
        <v>0</v>
      </c>
      <c r="L354" s="245">
        <v>21</v>
      </c>
      <c r="M354" s="245">
        <f>G354*(1+L354/100)</f>
        <v>0</v>
      </c>
      <c r="N354" s="243">
        <v>0</v>
      </c>
      <c r="O354" s="243">
        <f>ROUND(E354*N354,2)</f>
        <v>0</v>
      </c>
      <c r="P354" s="243">
        <v>0</v>
      </c>
      <c r="Q354" s="243">
        <f>ROUND(E354*P354,2)</f>
        <v>0</v>
      </c>
      <c r="R354" s="245"/>
      <c r="S354" s="245" t="s">
        <v>137</v>
      </c>
      <c r="T354" s="246" t="s">
        <v>138</v>
      </c>
      <c r="U354" s="223">
        <v>0</v>
      </c>
      <c r="V354" s="223">
        <f>ROUND(E354*U354,2)</f>
        <v>0</v>
      </c>
      <c r="W354" s="223"/>
      <c r="X354" s="223" t="s">
        <v>414</v>
      </c>
      <c r="Y354" s="223" t="s">
        <v>140</v>
      </c>
      <c r="Z354" s="212"/>
      <c r="AA354" s="212"/>
      <c r="AB354" s="212"/>
      <c r="AC354" s="212"/>
      <c r="AD354" s="212"/>
      <c r="AE354" s="212"/>
      <c r="AF354" s="212"/>
      <c r="AG354" s="212" t="s">
        <v>415</v>
      </c>
      <c r="AH354" s="212"/>
      <c r="AI354" s="212"/>
      <c r="AJ354" s="212"/>
      <c r="AK354" s="212"/>
      <c r="AL354" s="212"/>
      <c r="AM354" s="212"/>
      <c r="AN354" s="212"/>
      <c r="AO354" s="212"/>
      <c r="AP354" s="212"/>
      <c r="AQ354" s="212"/>
      <c r="AR354" s="212"/>
      <c r="AS354" s="212"/>
      <c r="AT354" s="212"/>
      <c r="AU354" s="212"/>
      <c r="AV354" s="212"/>
      <c r="AW354" s="212"/>
      <c r="AX354" s="212"/>
      <c r="AY354" s="212"/>
      <c r="AZ354" s="212"/>
      <c r="BA354" s="212"/>
      <c r="BB354" s="212"/>
      <c r="BC354" s="212"/>
      <c r="BD354" s="212"/>
      <c r="BE354" s="212"/>
      <c r="BF354" s="212"/>
      <c r="BG354" s="212"/>
      <c r="BH354" s="212"/>
    </row>
    <row r="355" spans="1:60" outlineLevel="1" x14ac:dyDescent="0.2">
      <c r="A355" s="240">
        <v>126</v>
      </c>
      <c r="B355" s="241" t="s">
        <v>630</v>
      </c>
      <c r="C355" s="250" t="s">
        <v>631</v>
      </c>
      <c r="D355" s="242" t="s">
        <v>496</v>
      </c>
      <c r="E355" s="243">
        <v>7</v>
      </c>
      <c r="F355" s="244"/>
      <c r="G355" s="245">
        <f>ROUND(E355*F355,2)</f>
        <v>0</v>
      </c>
      <c r="H355" s="244"/>
      <c r="I355" s="245">
        <f>ROUND(E355*H355,2)</f>
        <v>0</v>
      </c>
      <c r="J355" s="244"/>
      <c r="K355" s="245">
        <f>ROUND(E355*J355,2)</f>
        <v>0</v>
      </c>
      <c r="L355" s="245">
        <v>21</v>
      </c>
      <c r="M355" s="245">
        <f>G355*(1+L355/100)</f>
        <v>0</v>
      </c>
      <c r="N355" s="243">
        <v>8.9999999999999998E-4</v>
      </c>
      <c r="O355" s="243">
        <f>ROUND(E355*N355,2)</f>
        <v>0.01</v>
      </c>
      <c r="P355" s="243">
        <v>0</v>
      </c>
      <c r="Q355" s="243">
        <f>ROUND(E355*P355,2)</f>
        <v>0</v>
      </c>
      <c r="R355" s="245" t="s">
        <v>413</v>
      </c>
      <c r="S355" s="245" t="s">
        <v>144</v>
      </c>
      <c r="T355" s="246" t="s">
        <v>144</v>
      </c>
      <c r="U355" s="223">
        <v>0</v>
      </c>
      <c r="V355" s="223">
        <f>ROUND(E355*U355,2)</f>
        <v>0</v>
      </c>
      <c r="W355" s="223"/>
      <c r="X355" s="223" t="s">
        <v>414</v>
      </c>
      <c r="Y355" s="223" t="s">
        <v>140</v>
      </c>
      <c r="Z355" s="212"/>
      <c r="AA355" s="212"/>
      <c r="AB355" s="212"/>
      <c r="AC355" s="212"/>
      <c r="AD355" s="212"/>
      <c r="AE355" s="212"/>
      <c r="AF355" s="212"/>
      <c r="AG355" s="212" t="s">
        <v>415</v>
      </c>
      <c r="AH355" s="212"/>
      <c r="AI355" s="212"/>
      <c r="AJ355" s="212"/>
      <c r="AK355" s="212"/>
      <c r="AL355" s="212"/>
      <c r="AM355" s="212"/>
      <c r="AN355" s="212"/>
      <c r="AO355" s="212"/>
      <c r="AP355" s="212"/>
      <c r="AQ355" s="212"/>
      <c r="AR355" s="212"/>
      <c r="AS355" s="212"/>
      <c r="AT355" s="212"/>
      <c r="AU355" s="212"/>
      <c r="AV355" s="212"/>
      <c r="AW355" s="212"/>
      <c r="AX355" s="212"/>
      <c r="AY355" s="212"/>
      <c r="AZ355" s="212"/>
      <c r="BA355" s="212"/>
      <c r="BB355" s="212"/>
      <c r="BC355" s="212"/>
      <c r="BD355" s="212"/>
      <c r="BE355" s="212"/>
      <c r="BF355" s="212"/>
      <c r="BG355" s="212"/>
      <c r="BH355" s="212"/>
    </row>
    <row r="356" spans="1:60" outlineLevel="1" x14ac:dyDescent="0.2">
      <c r="A356" s="240">
        <v>127</v>
      </c>
      <c r="B356" s="241" t="s">
        <v>632</v>
      </c>
      <c r="C356" s="250" t="s">
        <v>633</v>
      </c>
      <c r="D356" s="242" t="s">
        <v>496</v>
      </c>
      <c r="E356" s="243">
        <v>1</v>
      </c>
      <c r="F356" s="244"/>
      <c r="G356" s="245">
        <f>ROUND(E356*F356,2)</f>
        <v>0</v>
      </c>
      <c r="H356" s="244"/>
      <c r="I356" s="245">
        <f>ROUND(E356*H356,2)</f>
        <v>0</v>
      </c>
      <c r="J356" s="244"/>
      <c r="K356" s="245">
        <f>ROUND(E356*J356,2)</f>
        <v>0</v>
      </c>
      <c r="L356" s="245">
        <v>21</v>
      </c>
      <c r="M356" s="245">
        <f>G356*(1+L356/100)</f>
        <v>0</v>
      </c>
      <c r="N356" s="243">
        <v>1.9E-3</v>
      </c>
      <c r="O356" s="243">
        <f>ROUND(E356*N356,2)</f>
        <v>0</v>
      </c>
      <c r="P356" s="243">
        <v>0</v>
      </c>
      <c r="Q356" s="243">
        <f>ROUND(E356*P356,2)</f>
        <v>0</v>
      </c>
      <c r="R356" s="245" t="s">
        <v>413</v>
      </c>
      <c r="S356" s="245" t="s">
        <v>144</v>
      </c>
      <c r="T356" s="246" t="s">
        <v>144</v>
      </c>
      <c r="U356" s="223">
        <v>0</v>
      </c>
      <c r="V356" s="223">
        <f>ROUND(E356*U356,2)</f>
        <v>0</v>
      </c>
      <c r="W356" s="223"/>
      <c r="X356" s="223" t="s">
        <v>414</v>
      </c>
      <c r="Y356" s="223" t="s">
        <v>140</v>
      </c>
      <c r="Z356" s="212"/>
      <c r="AA356" s="212"/>
      <c r="AB356" s="212"/>
      <c r="AC356" s="212"/>
      <c r="AD356" s="212"/>
      <c r="AE356" s="212"/>
      <c r="AF356" s="212"/>
      <c r="AG356" s="212" t="s">
        <v>415</v>
      </c>
      <c r="AH356" s="212"/>
      <c r="AI356" s="212"/>
      <c r="AJ356" s="212"/>
      <c r="AK356" s="212"/>
      <c r="AL356" s="212"/>
      <c r="AM356" s="212"/>
      <c r="AN356" s="212"/>
      <c r="AO356" s="212"/>
      <c r="AP356" s="212"/>
      <c r="AQ356" s="212"/>
      <c r="AR356" s="212"/>
      <c r="AS356" s="212"/>
      <c r="AT356" s="212"/>
      <c r="AU356" s="212"/>
      <c r="AV356" s="212"/>
      <c r="AW356" s="212"/>
      <c r="AX356" s="212"/>
      <c r="AY356" s="212"/>
      <c r="AZ356" s="212"/>
      <c r="BA356" s="212"/>
      <c r="BB356" s="212"/>
      <c r="BC356" s="212"/>
      <c r="BD356" s="212"/>
      <c r="BE356" s="212"/>
      <c r="BF356" s="212"/>
      <c r="BG356" s="212"/>
      <c r="BH356" s="212"/>
    </row>
    <row r="357" spans="1:60" outlineLevel="1" x14ac:dyDescent="0.2">
      <c r="A357" s="233">
        <v>128</v>
      </c>
      <c r="B357" s="234" t="s">
        <v>634</v>
      </c>
      <c r="C357" s="251" t="s">
        <v>635</v>
      </c>
      <c r="D357" s="235" t="s">
        <v>161</v>
      </c>
      <c r="E357" s="236">
        <v>23</v>
      </c>
      <c r="F357" s="237"/>
      <c r="G357" s="238">
        <f>ROUND(E357*F357,2)</f>
        <v>0</v>
      </c>
      <c r="H357" s="237"/>
      <c r="I357" s="238">
        <f>ROUND(E357*H357,2)</f>
        <v>0</v>
      </c>
      <c r="J357" s="237"/>
      <c r="K357" s="238">
        <f>ROUND(E357*J357,2)</f>
        <v>0</v>
      </c>
      <c r="L357" s="238">
        <v>21</v>
      </c>
      <c r="M357" s="238">
        <f>G357*(1+L357/100)</f>
        <v>0</v>
      </c>
      <c r="N357" s="236">
        <v>0</v>
      </c>
      <c r="O357" s="236">
        <f>ROUND(E357*N357,2)</f>
        <v>0</v>
      </c>
      <c r="P357" s="236">
        <v>0</v>
      </c>
      <c r="Q357" s="236">
        <f>ROUND(E357*P357,2)</f>
        <v>0</v>
      </c>
      <c r="R357" s="238"/>
      <c r="S357" s="238" t="s">
        <v>137</v>
      </c>
      <c r="T357" s="239" t="s">
        <v>138</v>
      </c>
      <c r="U357" s="223">
        <v>0</v>
      </c>
      <c r="V357" s="223">
        <f>ROUND(E357*U357,2)</f>
        <v>0</v>
      </c>
      <c r="W357" s="223"/>
      <c r="X357" s="223" t="s">
        <v>414</v>
      </c>
      <c r="Y357" s="223" t="s">
        <v>140</v>
      </c>
      <c r="Z357" s="212"/>
      <c r="AA357" s="212"/>
      <c r="AB357" s="212"/>
      <c r="AC357" s="212"/>
      <c r="AD357" s="212"/>
      <c r="AE357" s="212"/>
      <c r="AF357" s="212"/>
      <c r="AG357" s="212" t="s">
        <v>415</v>
      </c>
      <c r="AH357" s="212"/>
      <c r="AI357" s="212"/>
      <c r="AJ357" s="212"/>
      <c r="AK357" s="212"/>
      <c r="AL357" s="212"/>
      <c r="AM357" s="212"/>
      <c r="AN357" s="212"/>
      <c r="AO357" s="212"/>
      <c r="AP357" s="212"/>
      <c r="AQ357" s="212"/>
      <c r="AR357" s="212"/>
      <c r="AS357" s="212"/>
      <c r="AT357" s="212"/>
      <c r="AU357" s="212"/>
      <c r="AV357" s="212"/>
      <c r="AW357" s="212"/>
      <c r="AX357" s="212"/>
      <c r="AY357" s="212"/>
      <c r="AZ357" s="212"/>
      <c r="BA357" s="212"/>
      <c r="BB357" s="212"/>
      <c r="BC357" s="212"/>
      <c r="BD357" s="212"/>
      <c r="BE357" s="212"/>
      <c r="BF357" s="212"/>
      <c r="BG357" s="212"/>
      <c r="BH357" s="212"/>
    </row>
    <row r="358" spans="1:60" outlineLevel="2" x14ac:dyDescent="0.2">
      <c r="A358" s="219"/>
      <c r="B358" s="220"/>
      <c r="C358" s="264" t="s">
        <v>636</v>
      </c>
      <c r="D358" s="257"/>
      <c r="E358" s="258">
        <v>23</v>
      </c>
      <c r="F358" s="223"/>
      <c r="G358" s="223"/>
      <c r="H358" s="223"/>
      <c r="I358" s="223"/>
      <c r="J358" s="223"/>
      <c r="K358" s="223"/>
      <c r="L358" s="223"/>
      <c r="M358" s="223"/>
      <c r="N358" s="222"/>
      <c r="O358" s="222"/>
      <c r="P358" s="222"/>
      <c r="Q358" s="222"/>
      <c r="R358" s="223"/>
      <c r="S358" s="223"/>
      <c r="T358" s="223"/>
      <c r="U358" s="223"/>
      <c r="V358" s="223"/>
      <c r="W358" s="223"/>
      <c r="X358" s="223"/>
      <c r="Y358" s="223"/>
      <c r="Z358" s="212"/>
      <c r="AA358" s="212"/>
      <c r="AB358" s="212"/>
      <c r="AC358" s="212"/>
      <c r="AD358" s="212"/>
      <c r="AE358" s="212"/>
      <c r="AF358" s="212"/>
      <c r="AG358" s="212" t="s">
        <v>206</v>
      </c>
      <c r="AH358" s="212">
        <v>0</v>
      </c>
      <c r="AI358" s="212"/>
      <c r="AJ358" s="212"/>
      <c r="AK358" s="212"/>
      <c r="AL358" s="212"/>
      <c r="AM358" s="212"/>
      <c r="AN358" s="212"/>
      <c r="AO358" s="212"/>
      <c r="AP358" s="212"/>
      <c r="AQ358" s="212"/>
      <c r="AR358" s="212"/>
      <c r="AS358" s="212"/>
      <c r="AT358" s="212"/>
      <c r="AU358" s="212"/>
      <c r="AV358" s="212"/>
      <c r="AW358" s="212"/>
      <c r="AX358" s="212"/>
      <c r="AY358" s="212"/>
      <c r="AZ358" s="212"/>
      <c r="BA358" s="212"/>
      <c r="BB358" s="212"/>
      <c r="BC358" s="212"/>
      <c r="BD358" s="212"/>
      <c r="BE358" s="212"/>
      <c r="BF358" s="212"/>
      <c r="BG358" s="212"/>
      <c r="BH358" s="212"/>
    </row>
    <row r="359" spans="1:60" outlineLevel="1" x14ac:dyDescent="0.2">
      <c r="A359" s="240">
        <v>129</v>
      </c>
      <c r="B359" s="241" t="s">
        <v>637</v>
      </c>
      <c r="C359" s="250" t="s">
        <v>638</v>
      </c>
      <c r="D359" s="242" t="s">
        <v>566</v>
      </c>
      <c r="E359" s="243">
        <v>5</v>
      </c>
      <c r="F359" s="244"/>
      <c r="G359" s="245">
        <f>ROUND(E359*F359,2)</f>
        <v>0</v>
      </c>
      <c r="H359" s="244"/>
      <c r="I359" s="245">
        <f>ROUND(E359*H359,2)</f>
        <v>0</v>
      </c>
      <c r="J359" s="244"/>
      <c r="K359" s="245">
        <f>ROUND(E359*J359,2)</f>
        <v>0</v>
      </c>
      <c r="L359" s="245">
        <v>21</v>
      </c>
      <c r="M359" s="245">
        <f>G359*(1+L359/100)</f>
        <v>0</v>
      </c>
      <c r="N359" s="243">
        <v>0</v>
      </c>
      <c r="O359" s="243">
        <f>ROUND(E359*N359,2)</f>
        <v>0</v>
      </c>
      <c r="P359" s="243">
        <v>0</v>
      </c>
      <c r="Q359" s="243">
        <f>ROUND(E359*P359,2)</f>
        <v>0</v>
      </c>
      <c r="R359" s="245"/>
      <c r="S359" s="245" t="s">
        <v>137</v>
      </c>
      <c r="T359" s="246" t="s">
        <v>138</v>
      </c>
      <c r="U359" s="223">
        <v>0</v>
      </c>
      <c r="V359" s="223">
        <f>ROUND(E359*U359,2)</f>
        <v>0</v>
      </c>
      <c r="W359" s="223"/>
      <c r="X359" s="223" t="s">
        <v>414</v>
      </c>
      <c r="Y359" s="223" t="s">
        <v>140</v>
      </c>
      <c r="Z359" s="212"/>
      <c r="AA359" s="212"/>
      <c r="AB359" s="212"/>
      <c r="AC359" s="212"/>
      <c r="AD359" s="212"/>
      <c r="AE359" s="212"/>
      <c r="AF359" s="212"/>
      <c r="AG359" s="212" t="s">
        <v>420</v>
      </c>
      <c r="AH359" s="212"/>
      <c r="AI359" s="212"/>
      <c r="AJ359" s="212"/>
      <c r="AK359" s="212"/>
      <c r="AL359" s="212"/>
      <c r="AM359" s="212"/>
      <c r="AN359" s="212"/>
      <c r="AO359" s="212"/>
      <c r="AP359" s="212"/>
      <c r="AQ359" s="212"/>
      <c r="AR359" s="212"/>
      <c r="AS359" s="212"/>
      <c r="AT359" s="212"/>
      <c r="AU359" s="212"/>
      <c r="AV359" s="212"/>
      <c r="AW359" s="212"/>
      <c r="AX359" s="212"/>
      <c r="AY359" s="212"/>
      <c r="AZ359" s="212"/>
      <c r="BA359" s="212"/>
      <c r="BB359" s="212"/>
      <c r="BC359" s="212"/>
      <c r="BD359" s="212"/>
      <c r="BE359" s="212"/>
      <c r="BF359" s="212"/>
      <c r="BG359" s="212"/>
      <c r="BH359" s="212"/>
    </row>
    <row r="360" spans="1:60" outlineLevel="1" x14ac:dyDescent="0.2">
      <c r="A360" s="240">
        <v>130</v>
      </c>
      <c r="B360" s="241" t="s">
        <v>639</v>
      </c>
      <c r="C360" s="250" t="s">
        <v>640</v>
      </c>
      <c r="D360" s="242" t="s">
        <v>566</v>
      </c>
      <c r="E360" s="243">
        <v>6</v>
      </c>
      <c r="F360" s="244"/>
      <c r="G360" s="245">
        <f>ROUND(E360*F360,2)</f>
        <v>0</v>
      </c>
      <c r="H360" s="244"/>
      <c r="I360" s="245">
        <f>ROUND(E360*H360,2)</f>
        <v>0</v>
      </c>
      <c r="J360" s="244"/>
      <c r="K360" s="245">
        <f>ROUND(E360*J360,2)</f>
        <v>0</v>
      </c>
      <c r="L360" s="245">
        <v>21</v>
      </c>
      <c r="M360" s="245">
        <f>G360*(1+L360/100)</f>
        <v>0</v>
      </c>
      <c r="N360" s="243">
        <v>0</v>
      </c>
      <c r="O360" s="243">
        <f>ROUND(E360*N360,2)</f>
        <v>0</v>
      </c>
      <c r="P360" s="243">
        <v>0</v>
      </c>
      <c r="Q360" s="243">
        <f>ROUND(E360*P360,2)</f>
        <v>0</v>
      </c>
      <c r="R360" s="245"/>
      <c r="S360" s="245" t="s">
        <v>137</v>
      </c>
      <c r="T360" s="246" t="s">
        <v>138</v>
      </c>
      <c r="U360" s="223">
        <v>0</v>
      </c>
      <c r="V360" s="223">
        <f>ROUND(E360*U360,2)</f>
        <v>0</v>
      </c>
      <c r="W360" s="223"/>
      <c r="X360" s="223" t="s">
        <v>414</v>
      </c>
      <c r="Y360" s="223" t="s">
        <v>140</v>
      </c>
      <c r="Z360" s="212"/>
      <c r="AA360" s="212"/>
      <c r="AB360" s="212"/>
      <c r="AC360" s="212"/>
      <c r="AD360" s="212"/>
      <c r="AE360" s="212"/>
      <c r="AF360" s="212"/>
      <c r="AG360" s="212" t="s">
        <v>420</v>
      </c>
      <c r="AH360" s="212"/>
      <c r="AI360" s="212"/>
      <c r="AJ360" s="212"/>
      <c r="AK360" s="212"/>
      <c r="AL360" s="212"/>
      <c r="AM360" s="212"/>
      <c r="AN360" s="212"/>
      <c r="AO360" s="212"/>
      <c r="AP360" s="212"/>
      <c r="AQ360" s="212"/>
      <c r="AR360" s="212"/>
      <c r="AS360" s="212"/>
      <c r="AT360" s="212"/>
      <c r="AU360" s="212"/>
      <c r="AV360" s="212"/>
      <c r="AW360" s="212"/>
      <c r="AX360" s="212"/>
      <c r="AY360" s="212"/>
      <c r="AZ360" s="212"/>
      <c r="BA360" s="212"/>
      <c r="BB360" s="212"/>
      <c r="BC360" s="212"/>
      <c r="BD360" s="212"/>
      <c r="BE360" s="212"/>
      <c r="BF360" s="212"/>
      <c r="BG360" s="212"/>
      <c r="BH360" s="212"/>
    </row>
    <row r="361" spans="1:60" outlineLevel="1" x14ac:dyDescent="0.2">
      <c r="A361" s="240">
        <v>131</v>
      </c>
      <c r="B361" s="241" t="s">
        <v>641</v>
      </c>
      <c r="C361" s="250" t="s">
        <v>642</v>
      </c>
      <c r="D361" s="242" t="s">
        <v>566</v>
      </c>
      <c r="E361" s="243">
        <v>3</v>
      </c>
      <c r="F361" s="244"/>
      <c r="G361" s="245">
        <f>ROUND(E361*F361,2)</f>
        <v>0</v>
      </c>
      <c r="H361" s="244"/>
      <c r="I361" s="245">
        <f>ROUND(E361*H361,2)</f>
        <v>0</v>
      </c>
      <c r="J361" s="244"/>
      <c r="K361" s="245">
        <f>ROUND(E361*J361,2)</f>
        <v>0</v>
      </c>
      <c r="L361" s="245">
        <v>21</v>
      </c>
      <c r="M361" s="245">
        <f>G361*(1+L361/100)</f>
        <v>0</v>
      </c>
      <c r="N361" s="243">
        <v>0</v>
      </c>
      <c r="O361" s="243">
        <f>ROUND(E361*N361,2)</f>
        <v>0</v>
      </c>
      <c r="P361" s="243">
        <v>0</v>
      </c>
      <c r="Q361" s="243">
        <f>ROUND(E361*P361,2)</f>
        <v>0</v>
      </c>
      <c r="R361" s="245"/>
      <c r="S361" s="245" t="s">
        <v>137</v>
      </c>
      <c r="T361" s="246" t="s">
        <v>138</v>
      </c>
      <c r="U361" s="223">
        <v>0</v>
      </c>
      <c r="V361" s="223">
        <f>ROUND(E361*U361,2)</f>
        <v>0</v>
      </c>
      <c r="W361" s="223"/>
      <c r="X361" s="223" t="s">
        <v>414</v>
      </c>
      <c r="Y361" s="223" t="s">
        <v>140</v>
      </c>
      <c r="Z361" s="212"/>
      <c r="AA361" s="212"/>
      <c r="AB361" s="212"/>
      <c r="AC361" s="212"/>
      <c r="AD361" s="212"/>
      <c r="AE361" s="212"/>
      <c r="AF361" s="212"/>
      <c r="AG361" s="212" t="s">
        <v>415</v>
      </c>
      <c r="AH361" s="212"/>
      <c r="AI361" s="212"/>
      <c r="AJ361" s="212"/>
      <c r="AK361" s="212"/>
      <c r="AL361" s="212"/>
      <c r="AM361" s="212"/>
      <c r="AN361" s="212"/>
      <c r="AO361" s="212"/>
      <c r="AP361" s="212"/>
      <c r="AQ361" s="212"/>
      <c r="AR361" s="212"/>
      <c r="AS361" s="212"/>
      <c r="AT361" s="212"/>
      <c r="AU361" s="212"/>
      <c r="AV361" s="212"/>
      <c r="AW361" s="212"/>
      <c r="AX361" s="212"/>
      <c r="AY361" s="212"/>
      <c r="AZ361" s="212"/>
      <c r="BA361" s="212"/>
      <c r="BB361" s="212"/>
      <c r="BC361" s="212"/>
      <c r="BD361" s="212"/>
      <c r="BE361" s="212"/>
      <c r="BF361" s="212"/>
      <c r="BG361" s="212"/>
      <c r="BH361" s="212"/>
    </row>
    <row r="362" spans="1:60" ht="22.5" outlineLevel="1" x14ac:dyDescent="0.2">
      <c r="A362" s="233">
        <v>132</v>
      </c>
      <c r="B362" s="234" t="s">
        <v>643</v>
      </c>
      <c r="C362" s="251" t="s">
        <v>644</v>
      </c>
      <c r="D362" s="235" t="s">
        <v>234</v>
      </c>
      <c r="E362" s="236">
        <v>3.03</v>
      </c>
      <c r="F362" s="237"/>
      <c r="G362" s="238">
        <f>ROUND(E362*F362,2)</f>
        <v>0</v>
      </c>
      <c r="H362" s="237"/>
      <c r="I362" s="238">
        <f>ROUND(E362*H362,2)</f>
        <v>0</v>
      </c>
      <c r="J362" s="237"/>
      <c r="K362" s="238">
        <f>ROUND(E362*J362,2)</f>
        <v>0</v>
      </c>
      <c r="L362" s="238">
        <v>21</v>
      </c>
      <c r="M362" s="238">
        <f>G362*(1+L362/100)</f>
        <v>0</v>
      </c>
      <c r="N362" s="236">
        <v>2.8000000000000001E-2</v>
      </c>
      <c r="O362" s="236">
        <f>ROUND(E362*N362,2)</f>
        <v>0.08</v>
      </c>
      <c r="P362" s="236">
        <v>0</v>
      </c>
      <c r="Q362" s="236">
        <f>ROUND(E362*P362,2)</f>
        <v>0</v>
      </c>
      <c r="R362" s="238" t="s">
        <v>413</v>
      </c>
      <c r="S362" s="238" t="s">
        <v>144</v>
      </c>
      <c r="T362" s="239" t="s">
        <v>144</v>
      </c>
      <c r="U362" s="223">
        <v>0</v>
      </c>
      <c r="V362" s="223">
        <f>ROUND(E362*U362,2)</f>
        <v>0</v>
      </c>
      <c r="W362" s="223"/>
      <c r="X362" s="223" t="s">
        <v>414</v>
      </c>
      <c r="Y362" s="223" t="s">
        <v>140</v>
      </c>
      <c r="Z362" s="212"/>
      <c r="AA362" s="212"/>
      <c r="AB362" s="212"/>
      <c r="AC362" s="212"/>
      <c r="AD362" s="212"/>
      <c r="AE362" s="212"/>
      <c r="AF362" s="212"/>
      <c r="AG362" s="212" t="s">
        <v>420</v>
      </c>
      <c r="AH362" s="212"/>
      <c r="AI362" s="212"/>
      <c r="AJ362" s="212"/>
      <c r="AK362" s="212"/>
      <c r="AL362" s="212"/>
      <c r="AM362" s="212"/>
      <c r="AN362" s="212"/>
      <c r="AO362" s="212"/>
      <c r="AP362" s="212"/>
      <c r="AQ362" s="212"/>
      <c r="AR362" s="212"/>
      <c r="AS362" s="212"/>
      <c r="AT362" s="212"/>
      <c r="AU362" s="212"/>
      <c r="AV362" s="212"/>
      <c r="AW362" s="212"/>
      <c r="AX362" s="212"/>
      <c r="AY362" s="212"/>
      <c r="AZ362" s="212"/>
      <c r="BA362" s="212"/>
      <c r="BB362" s="212"/>
      <c r="BC362" s="212"/>
      <c r="BD362" s="212"/>
      <c r="BE362" s="212"/>
      <c r="BF362" s="212"/>
      <c r="BG362" s="212"/>
      <c r="BH362" s="212"/>
    </row>
    <row r="363" spans="1:60" outlineLevel="2" x14ac:dyDescent="0.2">
      <c r="A363" s="219"/>
      <c r="B363" s="220"/>
      <c r="C363" s="264" t="s">
        <v>645</v>
      </c>
      <c r="D363" s="257"/>
      <c r="E363" s="258">
        <v>3.03</v>
      </c>
      <c r="F363" s="223"/>
      <c r="G363" s="223"/>
      <c r="H363" s="223"/>
      <c r="I363" s="223"/>
      <c r="J363" s="223"/>
      <c r="K363" s="223"/>
      <c r="L363" s="223"/>
      <c r="M363" s="223"/>
      <c r="N363" s="222"/>
      <c r="O363" s="222"/>
      <c r="P363" s="222"/>
      <c r="Q363" s="222"/>
      <c r="R363" s="223"/>
      <c r="S363" s="223"/>
      <c r="T363" s="223"/>
      <c r="U363" s="223"/>
      <c r="V363" s="223"/>
      <c r="W363" s="223"/>
      <c r="X363" s="223"/>
      <c r="Y363" s="223"/>
      <c r="Z363" s="212"/>
      <c r="AA363" s="212"/>
      <c r="AB363" s="212"/>
      <c r="AC363" s="212"/>
      <c r="AD363" s="212"/>
      <c r="AE363" s="212"/>
      <c r="AF363" s="212"/>
      <c r="AG363" s="212" t="s">
        <v>206</v>
      </c>
      <c r="AH363" s="212">
        <v>0</v>
      </c>
      <c r="AI363" s="212"/>
      <c r="AJ363" s="212"/>
      <c r="AK363" s="212"/>
      <c r="AL363" s="212"/>
      <c r="AM363" s="212"/>
      <c r="AN363" s="212"/>
      <c r="AO363" s="212"/>
      <c r="AP363" s="212"/>
      <c r="AQ363" s="212"/>
      <c r="AR363" s="212"/>
      <c r="AS363" s="212"/>
      <c r="AT363" s="212"/>
      <c r="AU363" s="212"/>
      <c r="AV363" s="212"/>
      <c r="AW363" s="212"/>
      <c r="AX363" s="212"/>
      <c r="AY363" s="212"/>
      <c r="AZ363" s="212"/>
      <c r="BA363" s="212"/>
      <c r="BB363" s="212"/>
      <c r="BC363" s="212"/>
      <c r="BD363" s="212"/>
      <c r="BE363" s="212"/>
      <c r="BF363" s="212"/>
      <c r="BG363" s="212"/>
      <c r="BH363" s="212"/>
    </row>
    <row r="364" spans="1:60" ht="22.5" outlineLevel="1" x14ac:dyDescent="0.2">
      <c r="A364" s="233">
        <v>133</v>
      </c>
      <c r="B364" s="234" t="s">
        <v>646</v>
      </c>
      <c r="C364" s="251" t="s">
        <v>647</v>
      </c>
      <c r="D364" s="235" t="s">
        <v>234</v>
      </c>
      <c r="E364" s="236">
        <v>208.86799999999999</v>
      </c>
      <c r="F364" s="237"/>
      <c r="G364" s="238">
        <f>ROUND(E364*F364,2)</f>
        <v>0</v>
      </c>
      <c r="H364" s="237"/>
      <c r="I364" s="238">
        <f>ROUND(E364*H364,2)</f>
        <v>0</v>
      </c>
      <c r="J364" s="237"/>
      <c r="K364" s="238">
        <f>ROUND(E364*J364,2)</f>
        <v>0</v>
      </c>
      <c r="L364" s="238">
        <v>21</v>
      </c>
      <c r="M364" s="238">
        <f>G364*(1+L364/100)</f>
        <v>0</v>
      </c>
      <c r="N364" s="236">
        <v>3.5999999999999997E-2</v>
      </c>
      <c r="O364" s="236">
        <f>ROUND(E364*N364,2)</f>
        <v>7.52</v>
      </c>
      <c r="P364" s="236">
        <v>0</v>
      </c>
      <c r="Q364" s="236">
        <f>ROUND(E364*P364,2)</f>
        <v>0</v>
      </c>
      <c r="R364" s="238" t="s">
        <v>413</v>
      </c>
      <c r="S364" s="238" t="s">
        <v>144</v>
      </c>
      <c r="T364" s="239" t="s">
        <v>144</v>
      </c>
      <c r="U364" s="223">
        <v>0</v>
      </c>
      <c r="V364" s="223">
        <f>ROUND(E364*U364,2)</f>
        <v>0</v>
      </c>
      <c r="W364" s="223"/>
      <c r="X364" s="223" t="s">
        <v>414</v>
      </c>
      <c r="Y364" s="223" t="s">
        <v>140</v>
      </c>
      <c r="Z364" s="212"/>
      <c r="AA364" s="212"/>
      <c r="AB364" s="212"/>
      <c r="AC364" s="212"/>
      <c r="AD364" s="212"/>
      <c r="AE364" s="212"/>
      <c r="AF364" s="212"/>
      <c r="AG364" s="212" t="s">
        <v>420</v>
      </c>
      <c r="AH364" s="212"/>
      <c r="AI364" s="212"/>
      <c r="AJ364" s="212"/>
      <c r="AK364" s="212"/>
      <c r="AL364" s="212"/>
      <c r="AM364" s="212"/>
      <c r="AN364" s="212"/>
      <c r="AO364" s="212"/>
      <c r="AP364" s="212"/>
      <c r="AQ364" s="212"/>
      <c r="AR364" s="212"/>
      <c r="AS364" s="212"/>
      <c r="AT364" s="212"/>
      <c r="AU364" s="212"/>
      <c r="AV364" s="212"/>
      <c r="AW364" s="212"/>
      <c r="AX364" s="212"/>
      <c r="AY364" s="212"/>
      <c r="AZ364" s="212"/>
      <c r="BA364" s="212"/>
      <c r="BB364" s="212"/>
      <c r="BC364" s="212"/>
      <c r="BD364" s="212"/>
      <c r="BE364" s="212"/>
      <c r="BF364" s="212"/>
      <c r="BG364" s="212"/>
      <c r="BH364" s="212"/>
    </row>
    <row r="365" spans="1:60" outlineLevel="2" x14ac:dyDescent="0.2">
      <c r="A365" s="219"/>
      <c r="B365" s="220"/>
      <c r="C365" s="264" t="s">
        <v>648</v>
      </c>
      <c r="D365" s="257"/>
      <c r="E365" s="258">
        <v>208.86799999999999</v>
      </c>
      <c r="F365" s="223"/>
      <c r="G365" s="223"/>
      <c r="H365" s="223"/>
      <c r="I365" s="223"/>
      <c r="J365" s="223"/>
      <c r="K365" s="223"/>
      <c r="L365" s="223"/>
      <c r="M365" s="223"/>
      <c r="N365" s="222"/>
      <c r="O365" s="222"/>
      <c r="P365" s="222"/>
      <c r="Q365" s="222"/>
      <c r="R365" s="223"/>
      <c r="S365" s="223"/>
      <c r="T365" s="223"/>
      <c r="U365" s="223"/>
      <c r="V365" s="223"/>
      <c r="W365" s="223"/>
      <c r="X365" s="223"/>
      <c r="Y365" s="223"/>
      <c r="Z365" s="212"/>
      <c r="AA365" s="212"/>
      <c r="AB365" s="212"/>
      <c r="AC365" s="212"/>
      <c r="AD365" s="212"/>
      <c r="AE365" s="212"/>
      <c r="AF365" s="212"/>
      <c r="AG365" s="212" t="s">
        <v>206</v>
      </c>
      <c r="AH365" s="212">
        <v>0</v>
      </c>
      <c r="AI365" s="212"/>
      <c r="AJ365" s="212"/>
      <c r="AK365" s="212"/>
      <c r="AL365" s="212"/>
      <c r="AM365" s="212"/>
      <c r="AN365" s="212"/>
      <c r="AO365" s="212"/>
      <c r="AP365" s="212"/>
      <c r="AQ365" s="212"/>
      <c r="AR365" s="212"/>
      <c r="AS365" s="212"/>
      <c r="AT365" s="212"/>
      <c r="AU365" s="212"/>
      <c r="AV365" s="212"/>
      <c r="AW365" s="212"/>
      <c r="AX365" s="212"/>
      <c r="AY365" s="212"/>
      <c r="AZ365" s="212"/>
      <c r="BA365" s="212"/>
      <c r="BB365" s="212"/>
      <c r="BC365" s="212"/>
      <c r="BD365" s="212"/>
      <c r="BE365" s="212"/>
      <c r="BF365" s="212"/>
      <c r="BG365" s="212"/>
      <c r="BH365" s="212"/>
    </row>
    <row r="366" spans="1:60" ht="22.5" outlineLevel="1" x14ac:dyDescent="0.2">
      <c r="A366" s="233">
        <v>134</v>
      </c>
      <c r="B366" s="234" t="s">
        <v>649</v>
      </c>
      <c r="C366" s="251" t="s">
        <v>650</v>
      </c>
      <c r="D366" s="235" t="s">
        <v>496</v>
      </c>
      <c r="E366" s="236">
        <v>1.01</v>
      </c>
      <c r="F366" s="237"/>
      <c r="G366" s="238">
        <f>ROUND(E366*F366,2)</f>
        <v>0</v>
      </c>
      <c r="H366" s="237"/>
      <c r="I366" s="238">
        <f>ROUND(E366*H366,2)</f>
        <v>0</v>
      </c>
      <c r="J366" s="237"/>
      <c r="K366" s="238">
        <f>ROUND(E366*J366,2)</f>
        <v>0</v>
      </c>
      <c r="L366" s="238">
        <v>21</v>
      </c>
      <c r="M366" s="238">
        <f>G366*(1+L366/100)</f>
        <v>0</v>
      </c>
      <c r="N366" s="236">
        <v>7.7999999999999996E-3</v>
      </c>
      <c r="O366" s="236">
        <f>ROUND(E366*N366,2)</f>
        <v>0.01</v>
      </c>
      <c r="P366" s="236">
        <v>0</v>
      </c>
      <c r="Q366" s="236">
        <f>ROUND(E366*P366,2)</f>
        <v>0</v>
      </c>
      <c r="R366" s="238" t="s">
        <v>413</v>
      </c>
      <c r="S366" s="238" t="s">
        <v>144</v>
      </c>
      <c r="T366" s="239" t="s">
        <v>144</v>
      </c>
      <c r="U366" s="223">
        <v>0</v>
      </c>
      <c r="V366" s="223">
        <f>ROUND(E366*U366,2)</f>
        <v>0</v>
      </c>
      <c r="W366" s="223"/>
      <c r="X366" s="223" t="s">
        <v>414</v>
      </c>
      <c r="Y366" s="223" t="s">
        <v>140</v>
      </c>
      <c r="Z366" s="212"/>
      <c r="AA366" s="212"/>
      <c r="AB366" s="212"/>
      <c r="AC366" s="212"/>
      <c r="AD366" s="212"/>
      <c r="AE366" s="212"/>
      <c r="AF366" s="212"/>
      <c r="AG366" s="212" t="s">
        <v>420</v>
      </c>
      <c r="AH366" s="212"/>
      <c r="AI366" s="212"/>
      <c r="AJ366" s="212"/>
      <c r="AK366" s="212"/>
      <c r="AL366" s="212"/>
      <c r="AM366" s="212"/>
      <c r="AN366" s="212"/>
      <c r="AO366" s="212"/>
      <c r="AP366" s="212"/>
      <c r="AQ366" s="212"/>
      <c r="AR366" s="212"/>
      <c r="AS366" s="212"/>
      <c r="AT366" s="212"/>
      <c r="AU366" s="212"/>
      <c r="AV366" s="212"/>
      <c r="AW366" s="212"/>
      <c r="AX366" s="212"/>
      <c r="AY366" s="212"/>
      <c r="AZ366" s="212"/>
      <c r="BA366" s="212"/>
      <c r="BB366" s="212"/>
      <c r="BC366" s="212"/>
      <c r="BD366" s="212"/>
      <c r="BE366" s="212"/>
      <c r="BF366" s="212"/>
      <c r="BG366" s="212"/>
      <c r="BH366" s="212"/>
    </row>
    <row r="367" spans="1:60" outlineLevel="2" x14ac:dyDescent="0.2">
      <c r="A367" s="219"/>
      <c r="B367" s="220"/>
      <c r="C367" s="264" t="s">
        <v>598</v>
      </c>
      <c r="D367" s="257"/>
      <c r="E367" s="258">
        <v>1.01</v>
      </c>
      <c r="F367" s="223"/>
      <c r="G367" s="223"/>
      <c r="H367" s="223"/>
      <c r="I367" s="223"/>
      <c r="J367" s="223"/>
      <c r="K367" s="223"/>
      <c r="L367" s="223"/>
      <c r="M367" s="223"/>
      <c r="N367" s="222"/>
      <c r="O367" s="222"/>
      <c r="P367" s="222"/>
      <c r="Q367" s="222"/>
      <c r="R367" s="223"/>
      <c r="S367" s="223"/>
      <c r="T367" s="223"/>
      <c r="U367" s="223"/>
      <c r="V367" s="223"/>
      <c r="W367" s="223"/>
      <c r="X367" s="223"/>
      <c r="Y367" s="223"/>
      <c r="Z367" s="212"/>
      <c r="AA367" s="212"/>
      <c r="AB367" s="212"/>
      <c r="AC367" s="212"/>
      <c r="AD367" s="212"/>
      <c r="AE367" s="212"/>
      <c r="AF367" s="212"/>
      <c r="AG367" s="212" t="s">
        <v>206</v>
      </c>
      <c r="AH367" s="212">
        <v>0</v>
      </c>
      <c r="AI367" s="212"/>
      <c r="AJ367" s="212"/>
      <c r="AK367" s="212"/>
      <c r="AL367" s="212"/>
      <c r="AM367" s="212"/>
      <c r="AN367" s="212"/>
      <c r="AO367" s="212"/>
      <c r="AP367" s="212"/>
      <c r="AQ367" s="212"/>
      <c r="AR367" s="212"/>
      <c r="AS367" s="212"/>
      <c r="AT367" s="212"/>
      <c r="AU367" s="212"/>
      <c r="AV367" s="212"/>
      <c r="AW367" s="212"/>
      <c r="AX367" s="212"/>
      <c r="AY367" s="212"/>
      <c r="AZ367" s="212"/>
      <c r="BA367" s="212"/>
      <c r="BB367" s="212"/>
      <c r="BC367" s="212"/>
      <c r="BD367" s="212"/>
      <c r="BE367" s="212"/>
      <c r="BF367" s="212"/>
      <c r="BG367" s="212"/>
      <c r="BH367" s="212"/>
    </row>
    <row r="368" spans="1:60" ht="22.5" outlineLevel="1" x14ac:dyDescent="0.2">
      <c r="A368" s="233">
        <v>135</v>
      </c>
      <c r="B368" s="234" t="s">
        <v>651</v>
      </c>
      <c r="C368" s="251" t="s">
        <v>652</v>
      </c>
      <c r="D368" s="235" t="s">
        <v>496</v>
      </c>
      <c r="E368" s="236">
        <v>2.02</v>
      </c>
      <c r="F368" s="237"/>
      <c r="G368" s="238">
        <f>ROUND(E368*F368,2)</f>
        <v>0</v>
      </c>
      <c r="H368" s="237"/>
      <c r="I368" s="238">
        <f>ROUND(E368*H368,2)</f>
        <v>0</v>
      </c>
      <c r="J368" s="237"/>
      <c r="K368" s="238">
        <f>ROUND(E368*J368,2)</f>
        <v>0</v>
      </c>
      <c r="L368" s="238">
        <v>21</v>
      </c>
      <c r="M368" s="238">
        <f>G368*(1+L368/100)</f>
        <v>0</v>
      </c>
      <c r="N368" s="236">
        <v>8.6999999999999994E-3</v>
      </c>
      <c r="O368" s="236">
        <f>ROUND(E368*N368,2)</f>
        <v>0.02</v>
      </c>
      <c r="P368" s="236">
        <v>0</v>
      </c>
      <c r="Q368" s="236">
        <f>ROUND(E368*P368,2)</f>
        <v>0</v>
      </c>
      <c r="R368" s="238" t="s">
        <v>413</v>
      </c>
      <c r="S368" s="238" t="s">
        <v>144</v>
      </c>
      <c r="T368" s="239" t="s">
        <v>144</v>
      </c>
      <c r="U368" s="223">
        <v>0</v>
      </c>
      <c r="V368" s="223">
        <f>ROUND(E368*U368,2)</f>
        <v>0</v>
      </c>
      <c r="W368" s="223"/>
      <c r="X368" s="223" t="s">
        <v>414</v>
      </c>
      <c r="Y368" s="223" t="s">
        <v>140</v>
      </c>
      <c r="Z368" s="212"/>
      <c r="AA368" s="212"/>
      <c r="AB368" s="212"/>
      <c r="AC368" s="212"/>
      <c r="AD368" s="212"/>
      <c r="AE368" s="212"/>
      <c r="AF368" s="212"/>
      <c r="AG368" s="212" t="s">
        <v>420</v>
      </c>
      <c r="AH368" s="212"/>
      <c r="AI368" s="212"/>
      <c r="AJ368" s="212"/>
      <c r="AK368" s="212"/>
      <c r="AL368" s="212"/>
      <c r="AM368" s="212"/>
      <c r="AN368" s="212"/>
      <c r="AO368" s="212"/>
      <c r="AP368" s="212"/>
      <c r="AQ368" s="212"/>
      <c r="AR368" s="212"/>
      <c r="AS368" s="212"/>
      <c r="AT368" s="212"/>
      <c r="AU368" s="212"/>
      <c r="AV368" s="212"/>
      <c r="AW368" s="212"/>
      <c r="AX368" s="212"/>
      <c r="AY368" s="212"/>
      <c r="AZ368" s="212"/>
      <c r="BA368" s="212"/>
      <c r="BB368" s="212"/>
      <c r="BC368" s="212"/>
      <c r="BD368" s="212"/>
      <c r="BE368" s="212"/>
      <c r="BF368" s="212"/>
      <c r="BG368" s="212"/>
      <c r="BH368" s="212"/>
    </row>
    <row r="369" spans="1:60" outlineLevel="2" x14ac:dyDescent="0.2">
      <c r="A369" s="219"/>
      <c r="B369" s="220"/>
      <c r="C369" s="264" t="s">
        <v>595</v>
      </c>
      <c r="D369" s="257"/>
      <c r="E369" s="258">
        <v>2.02</v>
      </c>
      <c r="F369" s="223"/>
      <c r="G369" s="223"/>
      <c r="H369" s="223"/>
      <c r="I369" s="223"/>
      <c r="J369" s="223"/>
      <c r="K369" s="223"/>
      <c r="L369" s="223"/>
      <c r="M369" s="223"/>
      <c r="N369" s="222"/>
      <c r="O369" s="222"/>
      <c r="P369" s="222"/>
      <c r="Q369" s="222"/>
      <c r="R369" s="223"/>
      <c r="S369" s="223"/>
      <c r="T369" s="223"/>
      <c r="U369" s="223"/>
      <c r="V369" s="223"/>
      <c r="W369" s="223"/>
      <c r="X369" s="223"/>
      <c r="Y369" s="223"/>
      <c r="Z369" s="212"/>
      <c r="AA369" s="212"/>
      <c r="AB369" s="212"/>
      <c r="AC369" s="212"/>
      <c r="AD369" s="212"/>
      <c r="AE369" s="212"/>
      <c r="AF369" s="212"/>
      <c r="AG369" s="212" t="s">
        <v>206</v>
      </c>
      <c r="AH369" s="212">
        <v>0</v>
      </c>
      <c r="AI369" s="212"/>
      <c r="AJ369" s="212"/>
      <c r="AK369" s="212"/>
      <c r="AL369" s="212"/>
      <c r="AM369" s="212"/>
      <c r="AN369" s="212"/>
      <c r="AO369" s="212"/>
      <c r="AP369" s="212"/>
      <c r="AQ369" s="212"/>
      <c r="AR369" s="212"/>
      <c r="AS369" s="212"/>
      <c r="AT369" s="212"/>
      <c r="AU369" s="212"/>
      <c r="AV369" s="212"/>
      <c r="AW369" s="212"/>
      <c r="AX369" s="212"/>
      <c r="AY369" s="212"/>
      <c r="AZ369" s="212"/>
      <c r="BA369" s="212"/>
      <c r="BB369" s="212"/>
      <c r="BC369" s="212"/>
      <c r="BD369" s="212"/>
      <c r="BE369" s="212"/>
      <c r="BF369" s="212"/>
      <c r="BG369" s="212"/>
      <c r="BH369" s="212"/>
    </row>
    <row r="370" spans="1:60" ht="22.5" outlineLevel="1" x14ac:dyDescent="0.2">
      <c r="A370" s="233">
        <v>136</v>
      </c>
      <c r="B370" s="234" t="s">
        <v>653</v>
      </c>
      <c r="C370" s="251" t="s">
        <v>654</v>
      </c>
      <c r="D370" s="235" t="s">
        <v>496</v>
      </c>
      <c r="E370" s="236">
        <v>2.02</v>
      </c>
      <c r="F370" s="237"/>
      <c r="G370" s="238">
        <f>ROUND(E370*F370,2)</f>
        <v>0</v>
      </c>
      <c r="H370" s="237"/>
      <c r="I370" s="238">
        <f>ROUND(E370*H370,2)</f>
        <v>0</v>
      </c>
      <c r="J370" s="237"/>
      <c r="K370" s="238">
        <f>ROUND(E370*J370,2)</f>
        <v>0</v>
      </c>
      <c r="L370" s="238">
        <v>21</v>
      </c>
      <c r="M370" s="238">
        <f>G370*(1+L370/100)</f>
        <v>0</v>
      </c>
      <c r="N370" s="236">
        <v>2.3E-2</v>
      </c>
      <c r="O370" s="236">
        <f>ROUND(E370*N370,2)</f>
        <v>0.05</v>
      </c>
      <c r="P370" s="236">
        <v>0</v>
      </c>
      <c r="Q370" s="236">
        <f>ROUND(E370*P370,2)</f>
        <v>0</v>
      </c>
      <c r="R370" s="238" t="s">
        <v>413</v>
      </c>
      <c r="S370" s="238" t="s">
        <v>144</v>
      </c>
      <c r="T370" s="239" t="s">
        <v>144</v>
      </c>
      <c r="U370" s="223">
        <v>0</v>
      </c>
      <c r="V370" s="223">
        <f>ROUND(E370*U370,2)</f>
        <v>0</v>
      </c>
      <c r="W370" s="223"/>
      <c r="X370" s="223" t="s">
        <v>414</v>
      </c>
      <c r="Y370" s="223" t="s">
        <v>140</v>
      </c>
      <c r="Z370" s="212"/>
      <c r="AA370" s="212"/>
      <c r="AB370" s="212"/>
      <c r="AC370" s="212"/>
      <c r="AD370" s="212"/>
      <c r="AE370" s="212"/>
      <c r="AF370" s="212"/>
      <c r="AG370" s="212" t="s">
        <v>420</v>
      </c>
      <c r="AH370" s="212"/>
      <c r="AI370" s="212"/>
      <c r="AJ370" s="212"/>
      <c r="AK370" s="212"/>
      <c r="AL370" s="212"/>
      <c r="AM370" s="212"/>
      <c r="AN370" s="212"/>
      <c r="AO370" s="212"/>
      <c r="AP370" s="212"/>
      <c r="AQ370" s="212"/>
      <c r="AR370" s="212"/>
      <c r="AS370" s="212"/>
      <c r="AT370" s="212"/>
      <c r="AU370" s="212"/>
      <c r="AV370" s="212"/>
      <c r="AW370" s="212"/>
      <c r="AX370" s="212"/>
      <c r="AY370" s="212"/>
      <c r="AZ370" s="212"/>
      <c r="BA370" s="212"/>
      <c r="BB370" s="212"/>
      <c r="BC370" s="212"/>
      <c r="BD370" s="212"/>
      <c r="BE370" s="212"/>
      <c r="BF370" s="212"/>
      <c r="BG370" s="212"/>
      <c r="BH370" s="212"/>
    </row>
    <row r="371" spans="1:60" outlineLevel="2" x14ac:dyDescent="0.2">
      <c r="A371" s="219"/>
      <c r="B371" s="220"/>
      <c r="C371" s="264" t="s">
        <v>595</v>
      </c>
      <c r="D371" s="257"/>
      <c r="E371" s="258">
        <v>2.02</v>
      </c>
      <c r="F371" s="223"/>
      <c r="G371" s="223"/>
      <c r="H371" s="223"/>
      <c r="I371" s="223"/>
      <c r="J371" s="223"/>
      <c r="K371" s="223"/>
      <c r="L371" s="223"/>
      <c r="M371" s="223"/>
      <c r="N371" s="222"/>
      <c r="O371" s="222"/>
      <c r="P371" s="222"/>
      <c r="Q371" s="222"/>
      <c r="R371" s="223"/>
      <c r="S371" s="223"/>
      <c r="T371" s="223"/>
      <c r="U371" s="223"/>
      <c r="V371" s="223"/>
      <c r="W371" s="223"/>
      <c r="X371" s="223"/>
      <c r="Y371" s="223"/>
      <c r="Z371" s="212"/>
      <c r="AA371" s="212"/>
      <c r="AB371" s="212"/>
      <c r="AC371" s="212"/>
      <c r="AD371" s="212"/>
      <c r="AE371" s="212"/>
      <c r="AF371" s="212"/>
      <c r="AG371" s="212" t="s">
        <v>206</v>
      </c>
      <c r="AH371" s="212">
        <v>0</v>
      </c>
      <c r="AI371" s="212"/>
      <c r="AJ371" s="212"/>
      <c r="AK371" s="212"/>
      <c r="AL371" s="212"/>
      <c r="AM371" s="212"/>
      <c r="AN371" s="212"/>
      <c r="AO371" s="212"/>
      <c r="AP371" s="212"/>
      <c r="AQ371" s="212"/>
      <c r="AR371" s="212"/>
      <c r="AS371" s="212"/>
      <c r="AT371" s="212"/>
      <c r="AU371" s="212"/>
      <c r="AV371" s="212"/>
      <c r="AW371" s="212"/>
      <c r="AX371" s="212"/>
      <c r="AY371" s="212"/>
      <c r="AZ371" s="212"/>
      <c r="BA371" s="212"/>
      <c r="BB371" s="212"/>
      <c r="BC371" s="212"/>
      <c r="BD371" s="212"/>
      <c r="BE371" s="212"/>
      <c r="BF371" s="212"/>
      <c r="BG371" s="212"/>
      <c r="BH371" s="212"/>
    </row>
    <row r="372" spans="1:60" ht="33.75" outlineLevel="1" x14ac:dyDescent="0.2">
      <c r="A372" s="233">
        <v>137</v>
      </c>
      <c r="B372" s="234" t="s">
        <v>655</v>
      </c>
      <c r="C372" s="251" t="s">
        <v>656</v>
      </c>
      <c r="D372" s="235" t="s">
        <v>496</v>
      </c>
      <c r="E372" s="236">
        <v>1.01</v>
      </c>
      <c r="F372" s="237"/>
      <c r="G372" s="238">
        <f>ROUND(E372*F372,2)</f>
        <v>0</v>
      </c>
      <c r="H372" s="237"/>
      <c r="I372" s="238">
        <f>ROUND(E372*H372,2)</f>
        <v>0</v>
      </c>
      <c r="J372" s="237"/>
      <c r="K372" s="238">
        <f>ROUND(E372*J372,2)</f>
        <v>0</v>
      </c>
      <c r="L372" s="238">
        <v>21</v>
      </c>
      <c r="M372" s="238">
        <f>G372*(1+L372/100)</f>
        <v>0</v>
      </c>
      <c r="N372" s="236">
        <v>3.2000000000000001E-2</v>
      </c>
      <c r="O372" s="236">
        <f>ROUND(E372*N372,2)</f>
        <v>0.03</v>
      </c>
      <c r="P372" s="236">
        <v>0</v>
      </c>
      <c r="Q372" s="236">
        <f>ROUND(E372*P372,2)</f>
        <v>0</v>
      </c>
      <c r="R372" s="238" t="s">
        <v>413</v>
      </c>
      <c r="S372" s="238" t="s">
        <v>144</v>
      </c>
      <c r="T372" s="239" t="s">
        <v>144</v>
      </c>
      <c r="U372" s="223">
        <v>0</v>
      </c>
      <c r="V372" s="223">
        <f>ROUND(E372*U372,2)</f>
        <v>0</v>
      </c>
      <c r="W372" s="223"/>
      <c r="X372" s="223" t="s">
        <v>414</v>
      </c>
      <c r="Y372" s="223" t="s">
        <v>140</v>
      </c>
      <c r="Z372" s="212"/>
      <c r="AA372" s="212"/>
      <c r="AB372" s="212"/>
      <c r="AC372" s="212"/>
      <c r="AD372" s="212"/>
      <c r="AE372" s="212"/>
      <c r="AF372" s="212"/>
      <c r="AG372" s="212" t="s">
        <v>420</v>
      </c>
      <c r="AH372" s="212"/>
      <c r="AI372" s="212"/>
      <c r="AJ372" s="212"/>
      <c r="AK372" s="212"/>
      <c r="AL372" s="212"/>
      <c r="AM372" s="212"/>
      <c r="AN372" s="212"/>
      <c r="AO372" s="212"/>
      <c r="AP372" s="212"/>
      <c r="AQ372" s="212"/>
      <c r="AR372" s="212"/>
      <c r="AS372" s="212"/>
      <c r="AT372" s="212"/>
      <c r="AU372" s="212"/>
      <c r="AV372" s="212"/>
      <c r="AW372" s="212"/>
      <c r="AX372" s="212"/>
      <c r="AY372" s="212"/>
      <c r="AZ372" s="212"/>
      <c r="BA372" s="212"/>
      <c r="BB372" s="212"/>
      <c r="BC372" s="212"/>
      <c r="BD372" s="212"/>
      <c r="BE372" s="212"/>
      <c r="BF372" s="212"/>
      <c r="BG372" s="212"/>
      <c r="BH372" s="212"/>
    </row>
    <row r="373" spans="1:60" outlineLevel="2" x14ac:dyDescent="0.2">
      <c r="A373" s="219"/>
      <c r="B373" s="220"/>
      <c r="C373" s="264" t="s">
        <v>598</v>
      </c>
      <c r="D373" s="257"/>
      <c r="E373" s="258">
        <v>1.01</v>
      </c>
      <c r="F373" s="223"/>
      <c r="G373" s="223"/>
      <c r="H373" s="223"/>
      <c r="I373" s="223"/>
      <c r="J373" s="223"/>
      <c r="K373" s="223"/>
      <c r="L373" s="223"/>
      <c r="M373" s="223"/>
      <c r="N373" s="222"/>
      <c r="O373" s="222"/>
      <c r="P373" s="222"/>
      <c r="Q373" s="222"/>
      <c r="R373" s="223"/>
      <c r="S373" s="223"/>
      <c r="T373" s="223"/>
      <c r="U373" s="223"/>
      <c r="V373" s="223"/>
      <c r="W373" s="223"/>
      <c r="X373" s="223"/>
      <c r="Y373" s="223"/>
      <c r="Z373" s="212"/>
      <c r="AA373" s="212"/>
      <c r="AB373" s="212"/>
      <c r="AC373" s="212"/>
      <c r="AD373" s="212"/>
      <c r="AE373" s="212"/>
      <c r="AF373" s="212"/>
      <c r="AG373" s="212" t="s">
        <v>206</v>
      </c>
      <c r="AH373" s="212">
        <v>0</v>
      </c>
      <c r="AI373" s="212"/>
      <c r="AJ373" s="212"/>
      <c r="AK373" s="212"/>
      <c r="AL373" s="212"/>
      <c r="AM373" s="212"/>
      <c r="AN373" s="212"/>
      <c r="AO373" s="212"/>
      <c r="AP373" s="212"/>
      <c r="AQ373" s="212"/>
      <c r="AR373" s="212"/>
      <c r="AS373" s="212"/>
      <c r="AT373" s="212"/>
      <c r="AU373" s="212"/>
      <c r="AV373" s="212"/>
      <c r="AW373" s="212"/>
      <c r="AX373" s="212"/>
      <c r="AY373" s="212"/>
      <c r="AZ373" s="212"/>
      <c r="BA373" s="212"/>
      <c r="BB373" s="212"/>
      <c r="BC373" s="212"/>
      <c r="BD373" s="212"/>
      <c r="BE373" s="212"/>
      <c r="BF373" s="212"/>
      <c r="BG373" s="212"/>
      <c r="BH373" s="212"/>
    </row>
    <row r="374" spans="1:60" ht="22.5" outlineLevel="1" x14ac:dyDescent="0.2">
      <c r="A374" s="233">
        <v>138</v>
      </c>
      <c r="B374" s="234" t="s">
        <v>657</v>
      </c>
      <c r="C374" s="251" t="s">
        <v>658</v>
      </c>
      <c r="D374" s="235" t="s">
        <v>496</v>
      </c>
      <c r="E374" s="236">
        <v>2.02</v>
      </c>
      <c r="F374" s="237"/>
      <c r="G374" s="238">
        <f>ROUND(E374*F374,2)</f>
        <v>0</v>
      </c>
      <c r="H374" s="237"/>
      <c r="I374" s="238">
        <f>ROUND(E374*H374,2)</f>
        <v>0</v>
      </c>
      <c r="J374" s="237"/>
      <c r="K374" s="238">
        <f>ROUND(E374*J374,2)</f>
        <v>0</v>
      </c>
      <c r="L374" s="238">
        <v>21</v>
      </c>
      <c r="M374" s="238">
        <f>G374*(1+L374/100)</f>
        <v>0</v>
      </c>
      <c r="N374" s="236">
        <v>2.1299999999999999E-2</v>
      </c>
      <c r="O374" s="236">
        <f>ROUND(E374*N374,2)</f>
        <v>0.04</v>
      </c>
      <c r="P374" s="236">
        <v>0</v>
      </c>
      <c r="Q374" s="236">
        <f>ROUND(E374*P374,2)</f>
        <v>0</v>
      </c>
      <c r="R374" s="238" t="s">
        <v>413</v>
      </c>
      <c r="S374" s="238" t="s">
        <v>144</v>
      </c>
      <c r="T374" s="239" t="s">
        <v>144</v>
      </c>
      <c r="U374" s="223">
        <v>0</v>
      </c>
      <c r="V374" s="223">
        <f>ROUND(E374*U374,2)</f>
        <v>0</v>
      </c>
      <c r="W374" s="223"/>
      <c r="X374" s="223" t="s">
        <v>414</v>
      </c>
      <c r="Y374" s="223" t="s">
        <v>140</v>
      </c>
      <c r="Z374" s="212"/>
      <c r="AA374" s="212"/>
      <c r="AB374" s="212"/>
      <c r="AC374" s="212"/>
      <c r="AD374" s="212"/>
      <c r="AE374" s="212"/>
      <c r="AF374" s="212"/>
      <c r="AG374" s="212" t="s">
        <v>420</v>
      </c>
      <c r="AH374" s="212"/>
      <c r="AI374" s="212"/>
      <c r="AJ374" s="212"/>
      <c r="AK374" s="212"/>
      <c r="AL374" s="212"/>
      <c r="AM374" s="212"/>
      <c r="AN374" s="212"/>
      <c r="AO374" s="212"/>
      <c r="AP374" s="212"/>
      <c r="AQ374" s="212"/>
      <c r="AR374" s="212"/>
      <c r="AS374" s="212"/>
      <c r="AT374" s="212"/>
      <c r="AU374" s="212"/>
      <c r="AV374" s="212"/>
      <c r="AW374" s="212"/>
      <c r="AX374" s="212"/>
      <c r="AY374" s="212"/>
      <c r="AZ374" s="212"/>
      <c r="BA374" s="212"/>
      <c r="BB374" s="212"/>
      <c r="BC374" s="212"/>
      <c r="BD374" s="212"/>
      <c r="BE374" s="212"/>
      <c r="BF374" s="212"/>
      <c r="BG374" s="212"/>
      <c r="BH374" s="212"/>
    </row>
    <row r="375" spans="1:60" outlineLevel="2" x14ac:dyDescent="0.2">
      <c r="A375" s="219"/>
      <c r="B375" s="220"/>
      <c r="C375" s="264" t="s">
        <v>595</v>
      </c>
      <c r="D375" s="257"/>
      <c r="E375" s="258">
        <v>2.02</v>
      </c>
      <c r="F375" s="223"/>
      <c r="G375" s="223"/>
      <c r="H375" s="223"/>
      <c r="I375" s="223"/>
      <c r="J375" s="223"/>
      <c r="K375" s="223"/>
      <c r="L375" s="223"/>
      <c r="M375" s="223"/>
      <c r="N375" s="222"/>
      <c r="O375" s="222"/>
      <c r="P375" s="222"/>
      <c r="Q375" s="222"/>
      <c r="R375" s="223"/>
      <c r="S375" s="223"/>
      <c r="T375" s="223"/>
      <c r="U375" s="223"/>
      <c r="V375" s="223"/>
      <c r="W375" s="223"/>
      <c r="X375" s="223"/>
      <c r="Y375" s="223"/>
      <c r="Z375" s="212"/>
      <c r="AA375" s="212"/>
      <c r="AB375" s="212"/>
      <c r="AC375" s="212"/>
      <c r="AD375" s="212"/>
      <c r="AE375" s="212"/>
      <c r="AF375" s="212"/>
      <c r="AG375" s="212" t="s">
        <v>206</v>
      </c>
      <c r="AH375" s="212">
        <v>0</v>
      </c>
      <c r="AI375" s="212"/>
      <c r="AJ375" s="212"/>
      <c r="AK375" s="212"/>
      <c r="AL375" s="212"/>
      <c r="AM375" s="212"/>
      <c r="AN375" s="212"/>
      <c r="AO375" s="212"/>
      <c r="AP375" s="212"/>
      <c r="AQ375" s="212"/>
      <c r="AR375" s="212"/>
      <c r="AS375" s="212"/>
      <c r="AT375" s="212"/>
      <c r="AU375" s="212"/>
      <c r="AV375" s="212"/>
      <c r="AW375" s="212"/>
      <c r="AX375" s="212"/>
      <c r="AY375" s="212"/>
      <c r="AZ375" s="212"/>
      <c r="BA375" s="212"/>
      <c r="BB375" s="212"/>
      <c r="BC375" s="212"/>
      <c r="BD375" s="212"/>
      <c r="BE375" s="212"/>
      <c r="BF375" s="212"/>
      <c r="BG375" s="212"/>
      <c r="BH375" s="212"/>
    </row>
    <row r="376" spans="1:60" ht="22.5" outlineLevel="1" x14ac:dyDescent="0.2">
      <c r="A376" s="233">
        <v>139</v>
      </c>
      <c r="B376" s="234" t="s">
        <v>659</v>
      </c>
      <c r="C376" s="251" t="s">
        <v>660</v>
      </c>
      <c r="D376" s="235" t="s">
        <v>496</v>
      </c>
      <c r="E376" s="236">
        <v>6.06</v>
      </c>
      <c r="F376" s="237"/>
      <c r="G376" s="238">
        <f>ROUND(E376*F376,2)</f>
        <v>0</v>
      </c>
      <c r="H376" s="237"/>
      <c r="I376" s="238">
        <f>ROUND(E376*H376,2)</f>
        <v>0</v>
      </c>
      <c r="J376" s="237"/>
      <c r="K376" s="238">
        <f>ROUND(E376*J376,2)</f>
        <v>0</v>
      </c>
      <c r="L376" s="238">
        <v>21</v>
      </c>
      <c r="M376" s="238">
        <f>G376*(1+L376/100)</f>
        <v>0</v>
      </c>
      <c r="N376" s="236">
        <v>2.3300000000000001E-2</v>
      </c>
      <c r="O376" s="236">
        <f>ROUND(E376*N376,2)</f>
        <v>0.14000000000000001</v>
      </c>
      <c r="P376" s="236">
        <v>0</v>
      </c>
      <c r="Q376" s="236">
        <f>ROUND(E376*P376,2)</f>
        <v>0</v>
      </c>
      <c r="R376" s="238" t="s">
        <v>413</v>
      </c>
      <c r="S376" s="238" t="s">
        <v>144</v>
      </c>
      <c r="T376" s="239" t="s">
        <v>144</v>
      </c>
      <c r="U376" s="223">
        <v>0</v>
      </c>
      <c r="V376" s="223">
        <f>ROUND(E376*U376,2)</f>
        <v>0</v>
      </c>
      <c r="W376" s="223"/>
      <c r="X376" s="223" t="s">
        <v>414</v>
      </c>
      <c r="Y376" s="223" t="s">
        <v>140</v>
      </c>
      <c r="Z376" s="212"/>
      <c r="AA376" s="212"/>
      <c r="AB376" s="212"/>
      <c r="AC376" s="212"/>
      <c r="AD376" s="212"/>
      <c r="AE376" s="212"/>
      <c r="AF376" s="212"/>
      <c r="AG376" s="212" t="s">
        <v>420</v>
      </c>
      <c r="AH376" s="212"/>
      <c r="AI376" s="212"/>
      <c r="AJ376" s="212"/>
      <c r="AK376" s="212"/>
      <c r="AL376" s="212"/>
      <c r="AM376" s="212"/>
      <c r="AN376" s="212"/>
      <c r="AO376" s="212"/>
      <c r="AP376" s="212"/>
      <c r="AQ376" s="212"/>
      <c r="AR376" s="212"/>
      <c r="AS376" s="212"/>
      <c r="AT376" s="212"/>
      <c r="AU376" s="212"/>
      <c r="AV376" s="212"/>
      <c r="AW376" s="212"/>
      <c r="AX376" s="212"/>
      <c r="AY376" s="212"/>
      <c r="AZ376" s="212"/>
      <c r="BA376" s="212"/>
      <c r="BB376" s="212"/>
      <c r="BC376" s="212"/>
      <c r="BD376" s="212"/>
      <c r="BE376" s="212"/>
      <c r="BF376" s="212"/>
      <c r="BG376" s="212"/>
      <c r="BH376" s="212"/>
    </row>
    <row r="377" spans="1:60" outlineLevel="2" x14ac:dyDescent="0.2">
      <c r="A377" s="219"/>
      <c r="B377" s="220"/>
      <c r="C377" s="264" t="s">
        <v>661</v>
      </c>
      <c r="D377" s="257"/>
      <c r="E377" s="258">
        <v>6.06</v>
      </c>
      <c r="F377" s="223"/>
      <c r="G377" s="223"/>
      <c r="H377" s="223"/>
      <c r="I377" s="223"/>
      <c r="J377" s="223"/>
      <c r="K377" s="223"/>
      <c r="L377" s="223"/>
      <c r="M377" s="223"/>
      <c r="N377" s="222"/>
      <c r="O377" s="222"/>
      <c r="P377" s="222"/>
      <c r="Q377" s="222"/>
      <c r="R377" s="223"/>
      <c r="S377" s="223"/>
      <c r="T377" s="223"/>
      <c r="U377" s="223"/>
      <c r="V377" s="223"/>
      <c r="W377" s="223"/>
      <c r="X377" s="223"/>
      <c r="Y377" s="223"/>
      <c r="Z377" s="212"/>
      <c r="AA377" s="212"/>
      <c r="AB377" s="212"/>
      <c r="AC377" s="212"/>
      <c r="AD377" s="212"/>
      <c r="AE377" s="212"/>
      <c r="AF377" s="212"/>
      <c r="AG377" s="212" t="s">
        <v>206</v>
      </c>
      <c r="AH377" s="212">
        <v>0</v>
      </c>
      <c r="AI377" s="212"/>
      <c r="AJ377" s="212"/>
      <c r="AK377" s="212"/>
      <c r="AL377" s="212"/>
      <c r="AM377" s="212"/>
      <c r="AN377" s="212"/>
      <c r="AO377" s="212"/>
      <c r="AP377" s="212"/>
      <c r="AQ377" s="212"/>
      <c r="AR377" s="212"/>
      <c r="AS377" s="212"/>
      <c r="AT377" s="212"/>
      <c r="AU377" s="212"/>
      <c r="AV377" s="212"/>
      <c r="AW377" s="212"/>
      <c r="AX377" s="212"/>
      <c r="AY377" s="212"/>
      <c r="AZ377" s="212"/>
      <c r="BA377" s="212"/>
      <c r="BB377" s="212"/>
      <c r="BC377" s="212"/>
      <c r="BD377" s="212"/>
      <c r="BE377" s="212"/>
      <c r="BF377" s="212"/>
      <c r="BG377" s="212"/>
      <c r="BH377" s="212"/>
    </row>
    <row r="378" spans="1:60" ht="22.5" outlineLevel="1" x14ac:dyDescent="0.2">
      <c r="A378" s="233">
        <v>140</v>
      </c>
      <c r="B378" s="234" t="s">
        <v>662</v>
      </c>
      <c r="C378" s="251" t="s">
        <v>663</v>
      </c>
      <c r="D378" s="235" t="s">
        <v>496</v>
      </c>
      <c r="E378" s="236">
        <v>2.02</v>
      </c>
      <c r="F378" s="237"/>
      <c r="G378" s="238">
        <f>ROUND(E378*F378,2)</f>
        <v>0</v>
      </c>
      <c r="H378" s="237"/>
      <c r="I378" s="238">
        <f>ROUND(E378*H378,2)</f>
        <v>0</v>
      </c>
      <c r="J378" s="237"/>
      <c r="K378" s="238">
        <f>ROUND(E378*J378,2)</f>
        <v>0</v>
      </c>
      <c r="L378" s="238">
        <v>21</v>
      </c>
      <c r="M378" s="238">
        <f>G378*(1+L378/100)</f>
        <v>0</v>
      </c>
      <c r="N378" s="236">
        <v>2.1399999999999999E-2</v>
      </c>
      <c r="O378" s="236">
        <f>ROUND(E378*N378,2)</f>
        <v>0.04</v>
      </c>
      <c r="P378" s="236">
        <v>0</v>
      </c>
      <c r="Q378" s="236">
        <f>ROUND(E378*P378,2)</f>
        <v>0</v>
      </c>
      <c r="R378" s="238" t="s">
        <v>413</v>
      </c>
      <c r="S378" s="238" t="s">
        <v>144</v>
      </c>
      <c r="T378" s="239" t="s">
        <v>144</v>
      </c>
      <c r="U378" s="223">
        <v>0</v>
      </c>
      <c r="V378" s="223">
        <f>ROUND(E378*U378,2)</f>
        <v>0</v>
      </c>
      <c r="W378" s="223"/>
      <c r="X378" s="223" t="s">
        <v>414</v>
      </c>
      <c r="Y378" s="223" t="s">
        <v>140</v>
      </c>
      <c r="Z378" s="212"/>
      <c r="AA378" s="212"/>
      <c r="AB378" s="212"/>
      <c r="AC378" s="212"/>
      <c r="AD378" s="212"/>
      <c r="AE378" s="212"/>
      <c r="AF378" s="212"/>
      <c r="AG378" s="212" t="s">
        <v>420</v>
      </c>
      <c r="AH378" s="212"/>
      <c r="AI378" s="212"/>
      <c r="AJ378" s="212"/>
      <c r="AK378" s="212"/>
      <c r="AL378" s="212"/>
      <c r="AM378" s="212"/>
      <c r="AN378" s="212"/>
      <c r="AO378" s="212"/>
      <c r="AP378" s="212"/>
      <c r="AQ378" s="212"/>
      <c r="AR378" s="212"/>
      <c r="AS378" s="212"/>
      <c r="AT378" s="212"/>
      <c r="AU378" s="212"/>
      <c r="AV378" s="212"/>
      <c r="AW378" s="212"/>
      <c r="AX378" s="212"/>
      <c r="AY378" s="212"/>
      <c r="AZ378" s="212"/>
      <c r="BA378" s="212"/>
      <c r="BB378" s="212"/>
      <c r="BC378" s="212"/>
      <c r="BD378" s="212"/>
      <c r="BE378" s="212"/>
      <c r="BF378" s="212"/>
      <c r="BG378" s="212"/>
      <c r="BH378" s="212"/>
    </row>
    <row r="379" spans="1:60" outlineLevel="2" x14ac:dyDescent="0.2">
      <c r="A379" s="219"/>
      <c r="B379" s="220"/>
      <c r="C379" s="264" t="s">
        <v>595</v>
      </c>
      <c r="D379" s="257"/>
      <c r="E379" s="258">
        <v>2.02</v>
      </c>
      <c r="F379" s="223"/>
      <c r="G379" s="223"/>
      <c r="H379" s="223"/>
      <c r="I379" s="223"/>
      <c r="J379" s="223"/>
      <c r="K379" s="223"/>
      <c r="L379" s="223"/>
      <c r="M379" s="223"/>
      <c r="N379" s="222"/>
      <c r="O379" s="222"/>
      <c r="P379" s="222"/>
      <c r="Q379" s="222"/>
      <c r="R379" s="223"/>
      <c r="S379" s="223"/>
      <c r="T379" s="223"/>
      <c r="U379" s="223"/>
      <c r="V379" s="223"/>
      <c r="W379" s="223"/>
      <c r="X379" s="223"/>
      <c r="Y379" s="223"/>
      <c r="Z379" s="212"/>
      <c r="AA379" s="212"/>
      <c r="AB379" s="212"/>
      <c r="AC379" s="212"/>
      <c r="AD379" s="212"/>
      <c r="AE379" s="212"/>
      <c r="AF379" s="212"/>
      <c r="AG379" s="212" t="s">
        <v>206</v>
      </c>
      <c r="AH379" s="212">
        <v>0</v>
      </c>
      <c r="AI379" s="212"/>
      <c r="AJ379" s="212"/>
      <c r="AK379" s="212"/>
      <c r="AL379" s="212"/>
      <c r="AM379" s="212"/>
      <c r="AN379" s="212"/>
      <c r="AO379" s="212"/>
      <c r="AP379" s="212"/>
      <c r="AQ379" s="212"/>
      <c r="AR379" s="212"/>
      <c r="AS379" s="212"/>
      <c r="AT379" s="212"/>
      <c r="AU379" s="212"/>
      <c r="AV379" s="212"/>
      <c r="AW379" s="212"/>
      <c r="AX379" s="212"/>
      <c r="AY379" s="212"/>
      <c r="AZ379" s="212"/>
      <c r="BA379" s="212"/>
      <c r="BB379" s="212"/>
      <c r="BC379" s="212"/>
      <c r="BD379" s="212"/>
      <c r="BE379" s="212"/>
      <c r="BF379" s="212"/>
      <c r="BG379" s="212"/>
      <c r="BH379" s="212"/>
    </row>
    <row r="380" spans="1:60" ht="22.5" outlineLevel="1" x14ac:dyDescent="0.2">
      <c r="A380" s="233">
        <v>141</v>
      </c>
      <c r="B380" s="234" t="s">
        <v>664</v>
      </c>
      <c r="C380" s="251" t="s">
        <v>665</v>
      </c>
      <c r="D380" s="235" t="s">
        <v>496</v>
      </c>
      <c r="E380" s="236">
        <v>1.01</v>
      </c>
      <c r="F380" s="237"/>
      <c r="G380" s="238">
        <f>ROUND(E380*F380,2)</f>
        <v>0</v>
      </c>
      <c r="H380" s="237"/>
      <c r="I380" s="238">
        <f>ROUND(E380*H380,2)</f>
        <v>0</v>
      </c>
      <c r="J380" s="237"/>
      <c r="K380" s="238">
        <f>ROUND(E380*J380,2)</f>
        <v>0</v>
      </c>
      <c r="L380" s="238">
        <v>21</v>
      </c>
      <c r="M380" s="238">
        <f>G380*(1+L380/100)</f>
        <v>0</v>
      </c>
      <c r="N380" s="236">
        <v>1.6E-2</v>
      </c>
      <c r="O380" s="236">
        <f>ROUND(E380*N380,2)</f>
        <v>0.02</v>
      </c>
      <c r="P380" s="236">
        <v>0</v>
      </c>
      <c r="Q380" s="236">
        <f>ROUND(E380*P380,2)</f>
        <v>0</v>
      </c>
      <c r="R380" s="238" t="s">
        <v>413</v>
      </c>
      <c r="S380" s="238" t="s">
        <v>144</v>
      </c>
      <c r="T380" s="239" t="s">
        <v>144</v>
      </c>
      <c r="U380" s="223">
        <v>0</v>
      </c>
      <c r="V380" s="223">
        <f>ROUND(E380*U380,2)</f>
        <v>0</v>
      </c>
      <c r="W380" s="223"/>
      <c r="X380" s="223" t="s">
        <v>414</v>
      </c>
      <c r="Y380" s="223" t="s">
        <v>140</v>
      </c>
      <c r="Z380" s="212"/>
      <c r="AA380" s="212"/>
      <c r="AB380" s="212"/>
      <c r="AC380" s="212"/>
      <c r="AD380" s="212"/>
      <c r="AE380" s="212"/>
      <c r="AF380" s="212"/>
      <c r="AG380" s="212" t="s">
        <v>415</v>
      </c>
      <c r="AH380" s="212"/>
      <c r="AI380" s="212"/>
      <c r="AJ380" s="212"/>
      <c r="AK380" s="212"/>
      <c r="AL380" s="212"/>
      <c r="AM380" s="212"/>
      <c r="AN380" s="212"/>
      <c r="AO380" s="212"/>
      <c r="AP380" s="212"/>
      <c r="AQ380" s="212"/>
      <c r="AR380" s="212"/>
      <c r="AS380" s="212"/>
      <c r="AT380" s="212"/>
      <c r="AU380" s="212"/>
      <c r="AV380" s="212"/>
      <c r="AW380" s="212"/>
      <c r="AX380" s="212"/>
      <c r="AY380" s="212"/>
      <c r="AZ380" s="212"/>
      <c r="BA380" s="212"/>
      <c r="BB380" s="212"/>
      <c r="BC380" s="212"/>
      <c r="BD380" s="212"/>
      <c r="BE380" s="212"/>
      <c r="BF380" s="212"/>
      <c r="BG380" s="212"/>
      <c r="BH380" s="212"/>
    </row>
    <row r="381" spans="1:60" outlineLevel="2" x14ac:dyDescent="0.2">
      <c r="A381" s="219"/>
      <c r="B381" s="220"/>
      <c r="C381" s="264" t="s">
        <v>598</v>
      </c>
      <c r="D381" s="257"/>
      <c r="E381" s="258">
        <v>1.01</v>
      </c>
      <c r="F381" s="223"/>
      <c r="G381" s="223"/>
      <c r="H381" s="223"/>
      <c r="I381" s="223"/>
      <c r="J381" s="223"/>
      <c r="K381" s="223"/>
      <c r="L381" s="223"/>
      <c r="M381" s="223"/>
      <c r="N381" s="222"/>
      <c r="O381" s="222"/>
      <c r="P381" s="222"/>
      <c r="Q381" s="222"/>
      <c r="R381" s="223"/>
      <c r="S381" s="223"/>
      <c r="T381" s="223"/>
      <c r="U381" s="223"/>
      <c r="V381" s="223"/>
      <c r="W381" s="223"/>
      <c r="X381" s="223"/>
      <c r="Y381" s="223"/>
      <c r="Z381" s="212"/>
      <c r="AA381" s="212"/>
      <c r="AB381" s="212"/>
      <c r="AC381" s="212"/>
      <c r="AD381" s="212"/>
      <c r="AE381" s="212"/>
      <c r="AF381" s="212"/>
      <c r="AG381" s="212" t="s">
        <v>206</v>
      </c>
      <c r="AH381" s="212">
        <v>0</v>
      </c>
      <c r="AI381" s="212"/>
      <c r="AJ381" s="212"/>
      <c r="AK381" s="212"/>
      <c r="AL381" s="212"/>
      <c r="AM381" s="212"/>
      <c r="AN381" s="212"/>
      <c r="AO381" s="212"/>
      <c r="AP381" s="212"/>
      <c r="AQ381" s="212"/>
      <c r="AR381" s="212"/>
      <c r="AS381" s="212"/>
      <c r="AT381" s="212"/>
      <c r="AU381" s="212"/>
      <c r="AV381" s="212"/>
      <c r="AW381" s="212"/>
      <c r="AX381" s="212"/>
      <c r="AY381" s="212"/>
      <c r="AZ381" s="212"/>
      <c r="BA381" s="212"/>
      <c r="BB381" s="212"/>
      <c r="BC381" s="212"/>
      <c r="BD381" s="212"/>
      <c r="BE381" s="212"/>
      <c r="BF381" s="212"/>
      <c r="BG381" s="212"/>
      <c r="BH381" s="212"/>
    </row>
    <row r="382" spans="1:60" ht="22.5" outlineLevel="1" x14ac:dyDescent="0.2">
      <c r="A382" s="233">
        <v>142</v>
      </c>
      <c r="B382" s="234" t="s">
        <v>666</v>
      </c>
      <c r="C382" s="251" t="s">
        <v>667</v>
      </c>
      <c r="D382" s="235" t="s">
        <v>496</v>
      </c>
      <c r="E382" s="236">
        <v>4.04</v>
      </c>
      <c r="F382" s="237"/>
      <c r="G382" s="238">
        <f>ROUND(E382*F382,2)</f>
        <v>0</v>
      </c>
      <c r="H382" s="237"/>
      <c r="I382" s="238">
        <f>ROUND(E382*H382,2)</f>
        <v>0</v>
      </c>
      <c r="J382" s="237"/>
      <c r="K382" s="238">
        <f>ROUND(E382*J382,2)</f>
        <v>0</v>
      </c>
      <c r="L382" s="238">
        <v>21</v>
      </c>
      <c r="M382" s="238">
        <f>G382*(1+L382/100)</f>
        <v>0</v>
      </c>
      <c r="N382" s="236">
        <v>1.8599999999999998E-2</v>
      </c>
      <c r="O382" s="236">
        <f>ROUND(E382*N382,2)</f>
        <v>0.08</v>
      </c>
      <c r="P382" s="236">
        <v>0</v>
      </c>
      <c r="Q382" s="236">
        <f>ROUND(E382*P382,2)</f>
        <v>0</v>
      </c>
      <c r="R382" s="238" t="s">
        <v>413</v>
      </c>
      <c r="S382" s="238" t="s">
        <v>144</v>
      </c>
      <c r="T382" s="239" t="s">
        <v>144</v>
      </c>
      <c r="U382" s="223">
        <v>0</v>
      </c>
      <c r="V382" s="223">
        <f>ROUND(E382*U382,2)</f>
        <v>0</v>
      </c>
      <c r="W382" s="223"/>
      <c r="X382" s="223" t="s">
        <v>414</v>
      </c>
      <c r="Y382" s="223" t="s">
        <v>140</v>
      </c>
      <c r="Z382" s="212"/>
      <c r="AA382" s="212"/>
      <c r="AB382" s="212"/>
      <c r="AC382" s="212"/>
      <c r="AD382" s="212"/>
      <c r="AE382" s="212"/>
      <c r="AF382" s="212"/>
      <c r="AG382" s="212" t="s">
        <v>420</v>
      </c>
      <c r="AH382" s="212"/>
      <c r="AI382" s="212"/>
      <c r="AJ382" s="212"/>
      <c r="AK382" s="212"/>
      <c r="AL382" s="212"/>
      <c r="AM382" s="212"/>
      <c r="AN382" s="212"/>
      <c r="AO382" s="212"/>
      <c r="AP382" s="212"/>
      <c r="AQ382" s="212"/>
      <c r="AR382" s="212"/>
      <c r="AS382" s="212"/>
      <c r="AT382" s="212"/>
      <c r="AU382" s="212"/>
      <c r="AV382" s="212"/>
      <c r="AW382" s="212"/>
      <c r="AX382" s="212"/>
      <c r="AY382" s="212"/>
      <c r="AZ382" s="212"/>
      <c r="BA382" s="212"/>
      <c r="BB382" s="212"/>
      <c r="BC382" s="212"/>
      <c r="BD382" s="212"/>
      <c r="BE382" s="212"/>
      <c r="BF382" s="212"/>
      <c r="BG382" s="212"/>
      <c r="BH382" s="212"/>
    </row>
    <row r="383" spans="1:60" outlineLevel="2" x14ac:dyDescent="0.2">
      <c r="A383" s="219"/>
      <c r="B383" s="220"/>
      <c r="C383" s="264" t="s">
        <v>601</v>
      </c>
      <c r="D383" s="257"/>
      <c r="E383" s="258">
        <v>4.04</v>
      </c>
      <c r="F383" s="223"/>
      <c r="G383" s="223"/>
      <c r="H383" s="223"/>
      <c r="I383" s="223"/>
      <c r="J383" s="223"/>
      <c r="K383" s="223"/>
      <c r="L383" s="223"/>
      <c r="M383" s="223"/>
      <c r="N383" s="222"/>
      <c r="O383" s="222"/>
      <c r="P383" s="222"/>
      <c r="Q383" s="222"/>
      <c r="R383" s="223"/>
      <c r="S383" s="223"/>
      <c r="T383" s="223"/>
      <c r="U383" s="223"/>
      <c r="V383" s="223"/>
      <c r="W383" s="223"/>
      <c r="X383" s="223"/>
      <c r="Y383" s="223"/>
      <c r="Z383" s="212"/>
      <c r="AA383" s="212"/>
      <c r="AB383" s="212"/>
      <c r="AC383" s="212"/>
      <c r="AD383" s="212"/>
      <c r="AE383" s="212"/>
      <c r="AF383" s="212"/>
      <c r="AG383" s="212" t="s">
        <v>206</v>
      </c>
      <c r="AH383" s="212">
        <v>0</v>
      </c>
      <c r="AI383" s="212"/>
      <c r="AJ383" s="212"/>
      <c r="AK383" s="212"/>
      <c r="AL383" s="212"/>
      <c r="AM383" s="212"/>
      <c r="AN383" s="212"/>
      <c r="AO383" s="212"/>
      <c r="AP383" s="212"/>
      <c r="AQ383" s="212"/>
      <c r="AR383" s="212"/>
      <c r="AS383" s="212"/>
      <c r="AT383" s="212"/>
      <c r="AU383" s="212"/>
      <c r="AV383" s="212"/>
      <c r="AW383" s="212"/>
      <c r="AX383" s="212"/>
      <c r="AY383" s="212"/>
      <c r="AZ383" s="212"/>
      <c r="BA383" s="212"/>
      <c r="BB383" s="212"/>
      <c r="BC383" s="212"/>
      <c r="BD383" s="212"/>
      <c r="BE383" s="212"/>
      <c r="BF383" s="212"/>
      <c r="BG383" s="212"/>
      <c r="BH383" s="212"/>
    </row>
    <row r="384" spans="1:60" ht="22.5" outlineLevel="1" x14ac:dyDescent="0.2">
      <c r="A384" s="233">
        <v>143</v>
      </c>
      <c r="B384" s="234" t="s">
        <v>668</v>
      </c>
      <c r="C384" s="251" t="s">
        <v>669</v>
      </c>
      <c r="D384" s="235" t="s">
        <v>496</v>
      </c>
      <c r="E384" s="236">
        <v>1.01</v>
      </c>
      <c r="F384" s="237"/>
      <c r="G384" s="238">
        <f>ROUND(E384*F384,2)</f>
        <v>0</v>
      </c>
      <c r="H384" s="237"/>
      <c r="I384" s="238">
        <f>ROUND(E384*H384,2)</f>
        <v>0</v>
      </c>
      <c r="J384" s="237"/>
      <c r="K384" s="238">
        <f>ROUND(E384*J384,2)</f>
        <v>0</v>
      </c>
      <c r="L384" s="238">
        <v>21</v>
      </c>
      <c r="M384" s="238">
        <f>G384*(1+L384/100)</f>
        <v>0</v>
      </c>
      <c r="N384" s="236">
        <v>4.2200000000000001E-2</v>
      </c>
      <c r="O384" s="236">
        <f>ROUND(E384*N384,2)</f>
        <v>0.04</v>
      </c>
      <c r="P384" s="236">
        <v>0</v>
      </c>
      <c r="Q384" s="236">
        <f>ROUND(E384*P384,2)</f>
        <v>0</v>
      </c>
      <c r="R384" s="238" t="s">
        <v>413</v>
      </c>
      <c r="S384" s="238" t="s">
        <v>144</v>
      </c>
      <c r="T384" s="239" t="s">
        <v>144</v>
      </c>
      <c r="U384" s="223">
        <v>0</v>
      </c>
      <c r="V384" s="223">
        <f>ROUND(E384*U384,2)</f>
        <v>0</v>
      </c>
      <c r="W384" s="223"/>
      <c r="X384" s="223" t="s">
        <v>414</v>
      </c>
      <c r="Y384" s="223" t="s">
        <v>140</v>
      </c>
      <c r="Z384" s="212"/>
      <c r="AA384" s="212"/>
      <c r="AB384" s="212"/>
      <c r="AC384" s="212"/>
      <c r="AD384" s="212"/>
      <c r="AE384" s="212"/>
      <c r="AF384" s="212"/>
      <c r="AG384" s="212" t="s">
        <v>420</v>
      </c>
      <c r="AH384" s="212"/>
      <c r="AI384" s="212"/>
      <c r="AJ384" s="212"/>
      <c r="AK384" s="212"/>
      <c r="AL384" s="212"/>
      <c r="AM384" s="212"/>
      <c r="AN384" s="212"/>
      <c r="AO384" s="212"/>
      <c r="AP384" s="212"/>
      <c r="AQ384" s="212"/>
      <c r="AR384" s="212"/>
      <c r="AS384" s="212"/>
      <c r="AT384" s="212"/>
      <c r="AU384" s="212"/>
      <c r="AV384" s="212"/>
      <c r="AW384" s="212"/>
      <c r="AX384" s="212"/>
      <c r="AY384" s="212"/>
      <c r="AZ384" s="212"/>
      <c r="BA384" s="212"/>
      <c r="BB384" s="212"/>
      <c r="BC384" s="212"/>
      <c r="BD384" s="212"/>
      <c r="BE384" s="212"/>
      <c r="BF384" s="212"/>
      <c r="BG384" s="212"/>
      <c r="BH384" s="212"/>
    </row>
    <row r="385" spans="1:60" outlineLevel="2" x14ac:dyDescent="0.2">
      <c r="A385" s="219"/>
      <c r="B385" s="220"/>
      <c r="C385" s="264" t="s">
        <v>598</v>
      </c>
      <c r="D385" s="257"/>
      <c r="E385" s="258">
        <v>1.01</v>
      </c>
      <c r="F385" s="223"/>
      <c r="G385" s="223"/>
      <c r="H385" s="223"/>
      <c r="I385" s="223"/>
      <c r="J385" s="223"/>
      <c r="K385" s="223"/>
      <c r="L385" s="223"/>
      <c r="M385" s="223"/>
      <c r="N385" s="222"/>
      <c r="O385" s="222"/>
      <c r="P385" s="222"/>
      <c r="Q385" s="222"/>
      <c r="R385" s="223"/>
      <c r="S385" s="223"/>
      <c r="T385" s="223"/>
      <c r="U385" s="223"/>
      <c r="V385" s="223"/>
      <c r="W385" s="223"/>
      <c r="X385" s="223"/>
      <c r="Y385" s="223"/>
      <c r="Z385" s="212"/>
      <c r="AA385" s="212"/>
      <c r="AB385" s="212"/>
      <c r="AC385" s="212"/>
      <c r="AD385" s="212"/>
      <c r="AE385" s="212"/>
      <c r="AF385" s="212"/>
      <c r="AG385" s="212" t="s">
        <v>206</v>
      </c>
      <c r="AH385" s="212">
        <v>0</v>
      </c>
      <c r="AI385" s="212"/>
      <c r="AJ385" s="212"/>
      <c r="AK385" s="212"/>
      <c r="AL385" s="212"/>
      <c r="AM385" s="212"/>
      <c r="AN385" s="212"/>
      <c r="AO385" s="212"/>
      <c r="AP385" s="212"/>
      <c r="AQ385" s="212"/>
      <c r="AR385" s="212"/>
      <c r="AS385" s="212"/>
      <c r="AT385" s="212"/>
      <c r="AU385" s="212"/>
      <c r="AV385" s="212"/>
      <c r="AW385" s="212"/>
      <c r="AX385" s="212"/>
      <c r="AY385" s="212"/>
      <c r="AZ385" s="212"/>
      <c r="BA385" s="212"/>
      <c r="BB385" s="212"/>
      <c r="BC385" s="212"/>
      <c r="BD385" s="212"/>
      <c r="BE385" s="212"/>
      <c r="BF385" s="212"/>
      <c r="BG385" s="212"/>
      <c r="BH385" s="212"/>
    </row>
    <row r="386" spans="1:60" ht="22.5" outlineLevel="1" x14ac:dyDescent="0.2">
      <c r="A386" s="233">
        <v>144</v>
      </c>
      <c r="B386" s="234" t="s">
        <v>670</v>
      </c>
      <c r="C386" s="251" t="s">
        <v>671</v>
      </c>
      <c r="D386" s="235" t="s">
        <v>496</v>
      </c>
      <c r="E386" s="236">
        <v>1.01</v>
      </c>
      <c r="F386" s="237"/>
      <c r="G386" s="238">
        <f>ROUND(E386*F386,2)</f>
        <v>0</v>
      </c>
      <c r="H386" s="237"/>
      <c r="I386" s="238">
        <f>ROUND(E386*H386,2)</f>
        <v>0</v>
      </c>
      <c r="J386" s="237"/>
      <c r="K386" s="238">
        <f>ROUND(E386*J386,2)</f>
        <v>0</v>
      </c>
      <c r="L386" s="238">
        <v>21</v>
      </c>
      <c r="M386" s="238">
        <f>G386*(1+L386/100)</f>
        <v>0</v>
      </c>
      <c r="N386" s="236">
        <v>4.5999999999999999E-2</v>
      </c>
      <c r="O386" s="236">
        <f>ROUND(E386*N386,2)</f>
        <v>0.05</v>
      </c>
      <c r="P386" s="236">
        <v>0</v>
      </c>
      <c r="Q386" s="236">
        <f>ROUND(E386*P386,2)</f>
        <v>0</v>
      </c>
      <c r="R386" s="238" t="s">
        <v>413</v>
      </c>
      <c r="S386" s="238" t="s">
        <v>144</v>
      </c>
      <c r="T386" s="239" t="s">
        <v>144</v>
      </c>
      <c r="U386" s="223">
        <v>0</v>
      </c>
      <c r="V386" s="223">
        <f>ROUND(E386*U386,2)</f>
        <v>0</v>
      </c>
      <c r="W386" s="223"/>
      <c r="X386" s="223" t="s">
        <v>414</v>
      </c>
      <c r="Y386" s="223" t="s">
        <v>140</v>
      </c>
      <c r="Z386" s="212"/>
      <c r="AA386" s="212"/>
      <c r="AB386" s="212"/>
      <c r="AC386" s="212"/>
      <c r="AD386" s="212"/>
      <c r="AE386" s="212"/>
      <c r="AF386" s="212"/>
      <c r="AG386" s="212" t="s">
        <v>420</v>
      </c>
      <c r="AH386" s="212"/>
      <c r="AI386" s="212"/>
      <c r="AJ386" s="212"/>
      <c r="AK386" s="212"/>
      <c r="AL386" s="212"/>
      <c r="AM386" s="212"/>
      <c r="AN386" s="212"/>
      <c r="AO386" s="212"/>
      <c r="AP386" s="212"/>
      <c r="AQ386" s="212"/>
      <c r="AR386" s="212"/>
      <c r="AS386" s="212"/>
      <c r="AT386" s="212"/>
      <c r="AU386" s="212"/>
      <c r="AV386" s="212"/>
      <c r="AW386" s="212"/>
      <c r="AX386" s="212"/>
      <c r="AY386" s="212"/>
      <c r="AZ386" s="212"/>
      <c r="BA386" s="212"/>
      <c r="BB386" s="212"/>
      <c r="BC386" s="212"/>
      <c r="BD386" s="212"/>
      <c r="BE386" s="212"/>
      <c r="BF386" s="212"/>
      <c r="BG386" s="212"/>
      <c r="BH386" s="212"/>
    </row>
    <row r="387" spans="1:60" outlineLevel="2" x14ac:dyDescent="0.2">
      <c r="A387" s="219"/>
      <c r="B387" s="220"/>
      <c r="C387" s="264" t="s">
        <v>598</v>
      </c>
      <c r="D387" s="257"/>
      <c r="E387" s="258">
        <v>1.01</v>
      </c>
      <c r="F387" s="223"/>
      <c r="G387" s="223"/>
      <c r="H387" s="223"/>
      <c r="I387" s="223"/>
      <c r="J387" s="223"/>
      <c r="K387" s="223"/>
      <c r="L387" s="223"/>
      <c r="M387" s="223"/>
      <c r="N387" s="222"/>
      <c r="O387" s="222"/>
      <c r="P387" s="222"/>
      <c r="Q387" s="222"/>
      <c r="R387" s="223"/>
      <c r="S387" s="223"/>
      <c r="T387" s="223"/>
      <c r="U387" s="223"/>
      <c r="V387" s="223"/>
      <c r="W387" s="223"/>
      <c r="X387" s="223"/>
      <c r="Y387" s="223"/>
      <c r="Z387" s="212"/>
      <c r="AA387" s="212"/>
      <c r="AB387" s="212"/>
      <c r="AC387" s="212"/>
      <c r="AD387" s="212"/>
      <c r="AE387" s="212"/>
      <c r="AF387" s="212"/>
      <c r="AG387" s="212" t="s">
        <v>206</v>
      </c>
      <c r="AH387" s="212">
        <v>0</v>
      </c>
      <c r="AI387" s="212"/>
      <c r="AJ387" s="212"/>
      <c r="AK387" s="212"/>
      <c r="AL387" s="212"/>
      <c r="AM387" s="212"/>
      <c r="AN387" s="212"/>
      <c r="AO387" s="212"/>
      <c r="AP387" s="212"/>
      <c r="AQ387" s="212"/>
      <c r="AR387" s="212"/>
      <c r="AS387" s="212"/>
      <c r="AT387" s="212"/>
      <c r="AU387" s="212"/>
      <c r="AV387" s="212"/>
      <c r="AW387" s="212"/>
      <c r="AX387" s="212"/>
      <c r="AY387" s="212"/>
      <c r="AZ387" s="212"/>
      <c r="BA387" s="212"/>
      <c r="BB387" s="212"/>
      <c r="BC387" s="212"/>
      <c r="BD387" s="212"/>
      <c r="BE387" s="212"/>
      <c r="BF387" s="212"/>
      <c r="BG387" s="212"/>
      <c r="BH387" s="212"/>
    </row>
    <row r="388" spans="1:60" ht="22.5" outlineLevel="1" x14ac:dyDescent="0.2">
      <c r="A388" s="233">
        <v>145</v>
      </c>
      <c r="B388" s="234" t="s">
        <v>672</v>
      </c>
      <c r="C388" s="251" t="s">
        <v>673</v>
      </c>
      <c r="D388" s="235" t="s">
        <v>496</v>
      </c>
      <c r="E388" s="236">
        <v>2.02</v>
      </c>
      <c r="F388" s="237"/>
      <c r="G388" s="238">
        <f>ROUND(E388*F388,2)</f>
        <v>0</v>
      </c>
      <c r="H388" s="237"/>
      <c r="I388" s="238">
        <f>ROUND(E388*H388,2)</f>
        <v>0</v>
      </c>
      <c r="J388" s="237"/>
      <c r="K388" s="238">
        <f>ROUND(E388*J388,2)</f>
        <v>0</v>
      </c>
      <c r="L388" s="238">
        <v>21</v>
      </c>
      <c r="M388" s="238">
        <f>G388*(1+L388/100)</f>
        <v>0</v>
      </c>
      <c r="N388" s="236">
        <v>4.9500000000000002E-2</v>
      </c>
      <c r="O388" s="236">
        <f>ROUND(E388*N388,2)</f>
        <v>0.1</v>
      </c>
      <c r="P388" s="236">
        <v>0</v>
      </c>
      <c r="Q388" s="236">
        <f>ROUND(E388*P388,2)</f>
        <v>0</v>
      </c>
      <c r="R388" s="238" t="s">
        <v>413</v>
      </c>
      <c r="S388" s="238" t="s">
        <v>144</v>
      </c>
      <c r="T388" s="239" t="s">
        <v>144</v>
      </c>
      <c r="U388" s="223">
        <v>0</v>
      </c>
      <c r="V388" s="223">
        <f>ROUND(E388*U388,2)</f>
        <v>0</v>
      </c>
      <c r="W388" s="223"/>
      <c r="X388" s="223" t="s">
        <v>414</v>
      </c>
      <c r="Y388" s="223" t="s">
        <v>140</v>
      </c>
      <c r="Z388" s="212"/>
      <c r="AA388" s="212"/>
      <c r="AB388" s="212"/>
      <c r="AC388" s="212"/>
      <c r="AD388" s="212"/>
      <c r="AE388" s="212"/>
      <c r="AF388" s="212"/>
      <c r="AG388" s="212" t="s">
        <v>420</v>
      </c>
      <c r="AH388" s="212"/>
      <c r="AI388" s="212"/>
      <c r="AJ388" s="212"/>
      <c r="AK388" s="212"/>
      <c r="AL388" s="212"/>
      <c r="AM388" s="212"/>
      <c r="AN388" s="212"/>
      <c r="AO388" s="212"/>
      <c r="AP388" s="212"/>
      <c r="AQ388" s="212"/>
      <c r="AR388" s="212"/>
      <c r="AS388" s="212"/>
      <c r="AT388" s="212"/>
      <c r="AU388" s="212"/>
      <c r="AV388" s="212"/>
      <c r="AW388" s="212"/>
      <c r="AX388" s="212"/>
      <c r="AY388" s="212"/>
      <c r="AZ388" s="212"/>
      <c r="BA388" s="212"/>
      <c r="BB388" s="212"/>
      <c r="BC388" s="212"/>
      <c r="BD388" s="212"/>
      <c r="BE388" s="212"/>
      <c r="BF388" s="212"/>
      <c r="BG388" s="212"/>
      <c r="BH388" s="212"/>
    </row>
    <row r="389" spans="1:60" outlineLevel="2" x14ac:dyDescent="0.2">
      <c r="A389" s="219"/>
      <c r="B389" s="220"/>
      <c r="C389" s="264" t="s">
        <v>595</v>
      </c>
      <c r="D389" s="257"/>
      <c r="E389" s="258">
        <v>2.02</v>
      </c>
      <c r="F389" s="223"/>
      <c r="G389" s="223"/>
      <c r="H389" s="223"/>
      <c r="I389" s="223"/>
      <c r="J389" s="223"/>
      <c r="K389" s="223"/>
      <c r="L389" s="223"/>
      <c r="M389" s="223"/>
      <c r="N389" s="222"/>
      <c r="O389" s="222"/>
      <c r="P389" s="222"/>
      <c r="Q389" s="222"/>
      <c r="R389" s="223"/>
      <c r="S389" s="223"/>
      <c r="T389" s="223"/>
      <c r="U389" s="223"/>
      <c r="V389" s="223"/>
      <c r="W389" s="223"/>
      <c r="X389" s="223"/>
      <c r="Y389" s="223"/>
      <c r="Z389" s="212"/>
      <c r="AA389" s="212"/>
      <c r="AB389" s="212"/>
      <c r="AC389" s="212"/>
      <c r="AD389" s="212"/>
      <c r="AE389" s="212"/>
      <c r="AF389" s="212"/>
      <c r="AG389" s="212" t="s">
        <v>206</v>
      </c>
      <c r="AH389" s="212">
        <v>0</v>
      </c>
      <c r="AI389" s="212"/>
      <c r="AJ389" s="212"/>
      <c r="AK389" s="212"/>
      <c r="AL389" s="212"/>
      <c r="AM389" s="212"/>
      <c r="AN389" s="212"/>
      <c r="AO389" s="212"/>
      <c r="AP389" s="212"/>
      <c r="AQ389" s="212"/>
      <c r="AR389" s="212"/>
      <c r="AS389" s="212"/>
      <c r="AT389" s="212"/>
      <c r="AU389" s="212"/>
      <c r="AV389" s="212"/>
      <c r="AW389" s="212"/>
      <c r="AX389" s="212"/>
      <c r="AY389" s="212"/>
      <c r="AZ389" s="212"/>
      <c r="BA389" s="212"/>
      <c r="BB389" s="212"/>
      <c r="BC389" s="212"/>
      <c r="BD389" s="212"/>
      <c r="BE389" s="212"/>
      <c r="BF389" s="212"/>
      <c r="BG389" s="212"/>
      <c r="BH389" s="212"/>
    </row>
    <row r="390" spans="1:60" ht="22.5" outlineLevel="1" x14ac:dyDescent="0.2">
      <c r="A390" s="233">
        <v>146</v>
      </c>
      <c r="B390" s="234" t="s">
        <v>674</v>
      </c>
      <c r="C390" s="251" t="s">
        <v>675</v>
      </c>
      <c r="D390" s="235" t="s">
        <v>496</v>
      </c>
      <c r="E390" s="236">
        <v>2.02</v>
      </c>
      <c r="F390" s="237"/>
      <c r="G390" s="238">
        <f>ROUND(E390*F390,2)</f>
        <v>0</v>
      </c>
      <c r="H390" s="237"/>
      <c r="I390" s="238">
        <f>ROUND(E390*H390,2)</f>
        <v>0</v>
      </c>
      <c r="J390" s="237"/>
      <c r="K390" s="238">
        <f>ROUND(E390*J390,2)</f>
        <v>0</v>
      </c>
      <c r="L390" s="238">
        <v>21</v>
      </c>
      <c r="M390" s="238">
        <f>G390*(1+L390/100)</f>
        <v>0</v>
      </c>
      <c r="N390" s="236">
        <v>1.2200000000000001E-2</v>
      </c>
      <c r="O390" s="236">
        <f>ROUND(E390*N390,2)</f>
        <v>0.02</v>
      </c>
      <c r="P390" s="236">
        <v>0</v>
      </c>
      <c r="Q390" s="236">
        <f>ROUND(E390*P390,2)</f>
        <v>0</v>
      </c>
      <c r="R390" s="238" t="s">
        <v>413</v>
      </c>
      <c r="S390" s="238" t="s">
        <v>144</v>
      </c>
      <c r="T390" s="239" t="s">
        <v>144</v>
      </c>
      <c r="U390" s="223">
        <v>0</v>
      </c>
      <c r="V390" s="223">
        <f>ROUND(E390*U390,2)</f>
        <v>0</v>
      </c>
      <c r="W390" s="223"/>
      <c r="X390" s="223" t="s">
        <v>414</v>
      </c>
      <c r="Y390" s="223" t="s">
        <v>140</v>
      </c>
      <c r="Z390" s="212"/>
      <c r="AA390" s="212"/>
      <c r="AB390" s="212"/>
      <c r="AC390" s="212"/>
      <c r="AD390" s="212"/>
      <c r="AE390" s="212"/>
      <c r="AF390" s="212"/>
      <c r="AG390" s="212" t="s">
        <v>415</v>
      </c>
      <c r="AH390" s="212"/>
      <c r="AI390" s="212"/>
      <c r="AJ390" s="212"/>
      <c r="AK390" s="212"/>
      <c r="AL390" s="212"/>
      <c r="AM390" s="212"/>
      <c r="AN390" s="212"/>
      <c r="AO390" s="212"/>
      <c r="AP390" s="212"/>
      <c r="AQ390" s="212"/>
      <c r="AR390" s="212"/>
      <c r="AS390" s="212"/>
      <c r="AT390" s="212"/>
      <c r="AU390" s="212"/>
      <c r="AV390" s="212"/>
      <c r="AW390" s="212"/>
      <c r="AX390" s="212"/>
      <c r="AY390" s="212"/>
      <c r="AZ390" s="212"/>
      <c r="BA390" s="212"/>
      <c r="BB390" s="212"/>
      <c r="BC390" s="212"/>
      <c r="BD390" s="212"/>
      <c r="BE390" s="212"/>
      <c r="BF390" s="212"/>
      <c r="BG390" s="212"/>
      <c r="BH390" s="212"/>
    </row>
    <row r="391" spans="1:60" outlineLevel="2" x14ac:dyDescent="0.2">
      <c r="A391" s="219"/>
      <c r="B391" s="220"/>
      <c r="C391" s="264" t="s">
        <v>595</v>
      </c>
      <c r="D391" s="257"/>
      <c r="E391" s="258">
        <v>2.02</v>
      </c>
      <c r="F391" s="223"/>
      <c r="G391" s="223"/>
      <c r="H391" s="223"/>
      <c r="I391" s="223"/>
      <c r="J391" s="223"/>
      <c r="K391" s="223"/>
      <c r="L391" s="223"/>
      <c r="M391" s="223"/>
      <c r="N391" s="222"/>
      <c r="O391" s="222"/>
      <c r="P391" s="222"/>
      <c r="Q391" s="222"/>
      <c r="R391" s="223"/>
      <c r="S391" s="223"/>
      <c r="T391" s="223"/>
      <c r="U391" s="223"/>
      <c r="V391" s="223"/>
      <c r="W391" s="223"/>
      <c r="X391" s="223"/>
      <c r="Y391" s="223"/>
      <c r="Z391" s="212"/>
      <c r="AA391" s="212"/>
      <c r="AB391" s="212"/>
      <c r="AC391" s="212"/>
      <c r="AD391" s="212"/>
      <c r="AE391" s="212"/>
      <c r="AF391" s="212"/>
      <c r="AG391" s="212" t="s">
        <v>206</v>
      </c>
      <c r="AH391" s="212">
        <v>0</v>
      </c>
      <c r="AI391" s="212"/>
      <c r="AJ391" s="212"/>
      <c r="AK391" s="212"/>
      <c r="AL391" s="212"/>
      <c r="AM391" s="212"/>
      <c r="AN391" s="212"/>
      <c r="AO391" s="212"/>
      <c r="AP391" s="212"/>
      <c r="AQ391" s="212"/>
      <c r="AR391" s="212"/>
      <c r="AS391" s="212"/>
      <c r="AT391" s="212"/>
      <c r="AU391" s="212"/>
      <c r="AV391" s="212"/>
      <c r="AW391" s="212"/>
      <c r="AX391" s="212"/>
      <c r="AY391" s="212"/>
      <c r="AZ391" s="212"/>
      <c r="BA391" s="212"/>
      <c r="BB391" s="212"/>
      <c r="BC391" s="212"/>
      <c r="BD391" s="212"/>
      <c r="BE391" s="212"/>
      <c r="BF391" s="212"/>
      <c r="BG391" s="212"/>
      <c r="BH391" s="212"/>
    </row>
    <row r="392" spans="1:60" outlineLevel="1" x14ac:dyDescent="0.2">
      <c r="A392" s="233">
        <v>147</v>
      </c>
      <c r="B392" s="234" t="s">
        <v>676</v>
      </c>
      <c r="C392" s="251" t="s">
        <v>677</v>
      </c>
      <c r="D392" s="235" t="s">
        <v>496</v>
      </c>
      <c r="E392" s="236">
        <v>1.01</v>
      </c>
      <c r="F392" s="237"/>
      <c r="G392" s="238">
        <f>ROUND(E392*F392,2)</f>
        <v>0</v>
      </c>
      <c r="H392" s="237"/>
      <c r="I392" s="238">
        <f>ROUND(E392*H392,2)</f>
        <v>0</v>
      </c>
      <c r="J392" s="237"/>
      <c r="K392" s="238">
        <f>ROUND(E392*J392,2)</f>
        <v>0</v>
      </c>
      <c r="L392" s="238">
        <v>21</v>
      </c>
      <c r="M392" s="238">
        <f>G392*(1+L392/100)</f>
        <v>0</v>
      </c>
      <c r="N392" s="236">
        <v>5.0000000000000001E-4</v>
      </c>
      <c r="O392" s="236">
        <f>ROUND(E392*N392,2)</f>
        <v>0</v>
      </c>
      <c r="P392" s="236">
        <v>0</v>
      </c>
      <c r="Q392" s="236">
        <f>ROUND(E392*P392,2)</f>
        <v>0</v>
      </c>
      <c r="R392" s="238" t="s">
        <v>413</v>
      </c>
      <c r="S392" s="238" t="s">
        <v>144</v>
      </c>
      <c r="T392" s="239" t="s">
        <v>144</v>
      </c>
      <c r="U392" s="223">
        <v>0</v>
      </c>
      <c r="V392" s="223">
        <f>ROUND(E392*U392,2)</f>
        <v>0</v>
      </c>
      <c r="W392" s="223"/>
      <c r="X392" s="223" t="s">
        <v>414</v>
      </c>
      <c r="Y392" s="223" t="s">
        <v>140</v>
      </c>
      <c r="Z392" s="212"/>
      <c r="AA392" s="212"/>
      <c r="AB392" s="212"/>
      <c r="AC392" s="212"/>
      <c r="AD392" s="212"/>
      <c r="AE392" s="212"/>
      <c r="AF392" s="212"/>
      <c r="AG392" s="212" t="s">
        <v>420</v>
      </c>
      <c r="AH392" s="212"/>
      <c r="AI392" s="212"/>
      <c r="AJ392" s="212"/>
      <c r="AK392" s="212"/>
      <c r="AL392" s="212"/>
      <c r="AM392" s="212"/>
      <c r="AN392" s="212"/>
      <c r="AO392" s="212"/>
      <c r="AP392" s="212"/>
      <c r="AQ392" s="212"/>
      <c r="AR392" s="212"/>
      <c r="AS392" s="212"/>
      <c r="AT392" s="212"/>
      <c r="AU392" s="212"/>
      <c r="AV392" s="212"/>
      <c r="AW392" s="212"/>
      <c r="AX392" s="212"/>
      <c r="AY392" s="212"/>
      <c r="AZ392" s="212"/>
      <c r="BA392" s="212"/>
      <c r="BB392" s="212"/>
      <c r="BC392" s="212"/>
      <c r="BD392" s="212"/>
      <c r="BE392" s="212"/>
      <c r="BF392" s="212"/>
      <c r="BG392" s="212"/>
      <c r="BH392" s="212"/>
    </row>
    <row r="393" spans="1:60" outlineLevel="2" x14ac:dyDescent="0.2">
      <c r="A393" s="219"/>
      <c r="B393" s="220"/>
      <c r="C393" s="264" t="s">
        <v>598</v>
      </c>
      <c r="D393" s="257"/>
      <c r="E393" s="258">
        <v>1.01</v>
      </c>
      <c r="F393" s="223"/>
      <c r="G393" s="223"/>
      <c r="H393" s="223"/>
      <c r="I393" s="223"/>
      <c r="J393" s="223"/>
      <c r="K393" s="223"/>
      <c r="L393" s="223"/>
      <c r="M393" s="223"/>
      <c r="N393" s="222"/>
      <c r="O393" s="222"/>
      <c r="P393" s="222"/>
      <c r="Q393" s="222"/>
      <c r="R393" s="223"/>
      <c r="S393" s="223"/>
      <c r="T393" s="223"/>
      <c r="U393" s="223"/>
      <c r="V393" s="223"/>
      <c r="W393" s="223"/>
      <c r="X393" s="223"/>
      <c r="Y393" s="223"/>
      <c r="Z393" s="212"/>
      <c r="AA393" s="212"/>
      <c r="AB393" s="212"/>
      <c r="AC393" s="212"/>
      <c r="AD393" s="212"/>
      <c r="AE393" s="212"/>
      <c r="AF393" s="212"/>
      <c r="AG393" s="212" t="s">
        <v>206</v>
      </c>
      <c r="AH393" s="212">
        <v>0</v>
      </c>
      <c r="AI393" s="212"/>
      <c r="AJ393" s="212"/>
      <c r="AK393" s="212"/>
      <c r="AL393" s="212"/>
      <c r="AM393" s="212"/>
      <c r="AN393" s="212"/>
      <c r="AO393" s="212"/>
      <c r="AP393" s="212"/>
      <c r="AQ393" s="212"/>
      <c r="AR393" s="212"/>
      <c r="AS393" s="212"/>
      <c r="AT393" s="212"/>
      <c r="AU393" s="212"/>
      <c r="AV393" s="212"/>
      <c r="AW393" s="212"/>
      <c r="AX393" s="212"/>
      <c r="AY393" s="212"/>
      <c r="AZ393" s="212"/>
      <c r="BA393" s="212"/>
      <c r="BB393" s="212"/>
      <c r="BC393" s="212"/>
      <c r="BD393" s="212"/>
      <c r="BE393" s="212"/>
      <c r="BF393" s="212"/>
      <c r="BG393" s="212"/>
      <c r="BH393" s="212"/>
    </row>
    <row r="394" spans="1:60" outlineLevel="1" x14ac:dyDescent="0.2">
      <c r="A394" s="233">
        <v>148</v>
      </c>
      <c r="B394" s="234" t="s">
        <v>678</v>
      </c>
      <c r="C394" s="251" t="s">
        <v>679</v>
      </c>
      <c r="D394" s="235" t="s">
        <v>496</v>
      </c>
      <c r="E394" s="236">
        <v>49.49</v>
      </c>
      <c r="F394" s="237"/>
      <c r="G394" s="238">
        <f>ROUND(E394*F394,2)</f>
        <v>0</v>
      </c>
      <c r="H394" s="237"/>
      <c r="I394" s="238">
        <f>ROUND(E394*H394,2)</f>
        <v>0</v>
      </c>
      <c r="J394" s="237"/>
      <c r="K394" s="238">
        <f>ROUND(E394*J394,2)</f>
        <v>0</v>
      </c>
      <c r="L394" s="238">
        <v>21</v>
      </c>
      <c r="M394" s="238">
        <f>G394*(1+L394/100)</f>
        <v>0</v>
      </c>
      <c r="N394" s="236">
        <v>5.9999999999999995E-4</v>
      </c>
      <c r="O394" s="236">
        <f>ROUND(E394*N394,2)</f>
        <v>0.03</v>
      </c>
      <c r="P394" s="236">
        <v>0</v>
      </c>
      <c r="Q394" s="236">
        <f>ROUND(E394*P394,2)</f>
        <v>0</v>
      </c>
      <c r="R394" s="238" t="s">
        <v>413</v>
      </c>
      <c r="S394" s="238" t="s">
        <v>144</v>
      </c>
      <c r="T394" s="239" t="s">
        <v>144</v>
      </c>
      <c r="U394" s="223">
        <v>0</v>
      </c>
      <c r="V394" s="223">
        <f>ROUND(E394*U394,2)</f>
        <v>0</v>
      </c>
      <c r="W394" s="223"/>
      <c r="X394" s="223" t="s">
        <v>414</v>
      </c>
      <c r="Y394" s="223" t="s">
        <v>140</v>
      </c>
      <c r="Z394" s="212"/>
      <c r="AA394" s="212"/>
      <c r="AB394" s="212"/>
      <c r="AC394" s="212"/>
      <c r="AD394" s="212"/>
      <c r="AE394" s="212"/>
      <c r="AF394" s="212"/>
      <c r="AG394" s="212" t="s">
        <v>420</v>
      </c>
      <c r="AH394" s="212"/>
      <c r="AI394" s="212"/>
      <c r="AJ394" s="212"/>
      <c r="AK394" s="212"/>
      <c r="AL394" s="212"/>
      <c r="AM394" s="212"/>
      <c r="AN394" s="212"/>
      <c r="AO394" s="212"/>
      <c r="AP394" s="212"/>
      <c r="AQ394" s="212"/>
      <c r="AR394" s="212"/>
      <c r="AS394" s="212"/>
      <c r="AT394" s="212"/>
      <c r="AU394" s="212"/>
      <c r="AV394" s="212"/>
      <c r="AW394" s="212"/>
      <c r="AX394" s="212"/>
      <c r="AY394" s="212"/>
      <c r="AZ394" s="212"/>
      <c r="BA394" s="212"/>
      <c r="BB394" s="212"/>
      <c r="BC394" s="212"/>
      <c r="BD394" s="212"/>
      <c r="BE394" s="212"/>
      <c r="BF394" s="212"/>
      <c r="BG394" s="212"/>
      <c r="BH394" s="212"/>
    </row>
    <row r="395" spans="1:60" outlineLevel="2" x14ac:dyDescent="0.2">
      <c r="A395" s="219"/>
      <c r="B395" s="220"/>
      <c r="C395" s="264" t="s">
        <v>680</v>
      </c>
      <c r="D395" s="257"/>
      <c r="E395" s="258">
        <v>49.49</v>
      </c>
      <c r="F395" s="223"/>
      <c r="G395" s="223"/>
      <c r="H395" s="223"/>
      <c r="I395" s="223"/>
      <c r="J395" s="223"/>
      <c r="K395" s="223"/>
      <c r="L395" s="223"/>
      <c r="M395" s="223"/>
      <c r="N395" s="222"/>
      <c r="O395" s="222"/>
      <c r="P395" s="222"/>
      <c r="Q395" s="222"/>
      <c r="R395" s="223"/>
      <c r="S395" s="223"/>
      <c r="T395" s="223"/>
      <c r="U395" s="223"/>
      <c r="V395" s="223"/>
      <c r="W395" s="223"/>
      <c r="X395" s="223"/>
      <c r="Y395" s="223"/>
      <c r="Z395" s="212"/>
      <c r="AA395" s="212"/>
      <c r="AB395" s="212"/>
      <c r="AC395" s="212"/>
      <c r="AD395" s="212"/>
      <c r="AE395" s="212"/>
      <c r="AF395" s="212"/>
      <c r="AG395" s="212" t="s">
        <v>206</v>
      </c>
      <c r="AH395" s="212">
        <v>0</v>
      </c>
      <c r="AI395" s="212"/>
      <c r="AJ395" s="212"/>
      <c r="AK395" s="212"/>
      <c r="AL395" s="212"/>
      <c r="AM395" s="212"/>
      <c r="AN395" s="212"/>
      <c r="AO395" s="212"/>
      <c r="AP395" s="212"/>
      <c r="AQ395" s="212"/>
      <c r="AR395" s="212"/>
      <c r="AS395" s="212"/>
      <c r="AT395" s="212"/>
      <c r="AU395" s="212"/>
      <c r="AV395" s="212"/>
      <c r="AW395" s="212"/>
      <c r="AX395" s="212"/>
      <c r="AY395" s="212"/>
      <c r="AZ395" s="212"/>
      <c r="BA395" s="212"/>
      <c r="BB395" s="212"/>
      <c r="BC395" s="212"/>
      <c r="BD395" s="212"/>
      <c r="BE395" s="212"/>
      <c r="BF395" s="212"/>
      <c r="BG395" s="212"/>
      <c r="BH395" s="212"/>
    </row>
    <row r="396" spans="1:60" outlineLevel="1" x14ac:dyDescent="0.2">
      <c r="A396" s="240">
        <v>149</v>
      </c>
      <c r="B396" s="241" t="s">
        <v>681</v>
      </c>
      <c r="C396" s="250" t="s">
        <v>682</v>
      </c>
      <c r="D396" s="242" t="s">
        <v>496</v>
      </c>
      <c r="E396" s="243">
        <v>1</v>
      </c>
      <c r="F396" s="244"/>
      <c r="G396" s="245">
        <f>ROUND(E396*F396,2)</f>
        <v>0</v>
      </c>
      <c r="H396" s="244"/>
      <c r="I396" s="245">
        <f>ROUND(E396*H396,2)</f>
        <v>0</v>
      </c>
      <c r="J396" s="244"/>
      <c r="K396" s="245">
        <f>ROUND(E396*J396,2)</f>
        <v>0</v>
      </c>
      <c r="L396" s="245">
        <v>21</v>
      </c>
      <c r="M396" s="245">
        <f>G396*(1+L396/100)</f>
        <v>0</v>
      </c>
      <c r="N396" s="243">
        <v>1.1999999999999999E-3</v>
      </c>
      <c r="O396" s="243">
        <f>ROUND(E396*N396,2)</f>
        <v>0</v>
      </c>
      <c r="P396" s="243">
        <v>0</v>
      </c>
      <c r="Q396" s="243">
        <f>ROUND(E396*P396,2)</f>
        <v>0</v>
      </c>
      <c r="R396" s="245"/>
      <c r="S396" s="245" t="s">
        <v>137</v>
      </c>
      <c r="T396" s="246" t="s">
        <v>138</v>
      </c>
      <c r="U396" s="223">
        <v>0</v>
      </c>
      <c r="V396" s="223">
        <f>ROUND(E396*U396,2)</f>
        <v>0</v>
      </c>
      <c r="W396" s="223"/>
      <c r="X396" s="223" t="s">
        <v>414</v>
      </c>
      <c r="Y396" s="223" t="s">
        <v>140</v>
      </c>
      <c r="Z396" s="212"/>
      <c r="AA396" s="212"/>
      <c r="AB396" s="212"/>
      <c r="AC396" s="212"/>
      <c r="AD396" s="212"/>
      <c r="AE396" s="212"/>
      <c r="AF396" s="212"/>
      <c r="AG396" s="212" t="s">
        <v>420</v>
      </c>
      <c r="AH396" s="212"/>
      <c r="AI396" s="212"/>
      <c r="AJ396" s="212"/>
      <c r="AK396" s="212"/>
      <c r="AL396" s="212"/>
      <c r="AM396" s="212"/>
      <c r="AN396" s="212"/>
      <c r="AO396" s="212"/>
      <c r="AP396" s="212"/>
      <c r="AQ396" s="212"/>
      <c r="AR396" s="212"/>
      <c r="AS396" s="212"/>
      <c r="AT396" s="212"/>
      <c r="AU396" s="212"/>
      <c r="AV396" s="212"/>
      <c r="AW396" s="212"/>
      <c r="AX396" s="212"/>
      <c r="AY396" s="212"/>
      <c r="AZ396" s="212"/>
      <c r="BA396" s="212"/>
      <c r="BB396" s="212"/>
      <c r="BC396" s="212"/>
      <c r="BD396" s="212"/>
      <c r="BE396" s="212"/>
      <c r="BF396" s="212"/>
      <c r="BG396" s="212"/>
      <c r="BH396" s="212"/>
    </row>
    <row r="397" spans="1:60" outlineLevel="1" x14ac:dyDescent="0.2">
      <c r="A397" s="240">
        <v>150</v>
      </c>
      <c r="B397" s="241" t="s">
        <v>683</v>
      </c>
      <c r="C397" s="250" t="s">
        <v>684</v>
      </c>
      <c r="D397" s="242" t="s">
        <v>496</v>
      </c>
      <c r="E397" s="243">
        <v>2</v>
      </c>
      <c r="F397" s="244"/>
      <c r="G397" s="245">
        <f>ROUND(E397*F397,2)</f>
        <v>0</v>
      </c>
      <c r="H397" s="244"/>
      <c r="I397" s="245">
        <f>ROUND(E397*H397,2)</f>
        <v>0</v>
      </c>
      <c r="J397" s="244"/>
      <c r="K397" s="245">
        <f>ROUND(E397*J397,2)</f>
        <v>0</v>
      </c>
      <c r="L397" s="245">
        <v>21</v>
      </c>
      <c r="M397" s="245">
        <f>G397*(1+L397/100)</f>
        <v>0</v>
      </c>
      <c r="N397" s="243">
        <v>1.1999999999999999E-3</v>
      </c>
      <c r="O397" s="243">
        <f>ROUND(E397*N397,2)</f>
        <v>0</v>
      </c>
      <c r="P397" s="243">
        <v>0</v>
      </c>
      <c r="Q397" s="243">
        <f>ROUND(E397*P397,2)</f>
        <v>0</v>
      </c>
      <c r="R397" s="245"/>
      <c r="S397" s="245" t="s">
        <v>137</v>
      </c>
      <c r="T397" s="246" t="s">
        <v>138</v>
      </c>
      <c r="U397" s="223">
        <v>0</v>
      </c>
      <c r="V397" s="223">
        <f>ROUND(E397*U397,2)</f>
        <v>0</v>
      </c>
      <c r="W397" s="223"/>
      <c r="X397" s="223" t="s">
        <v>414</v>
      </c>
      <c r="Y397" s="223" t="s">
        <v>140</v>
      </c>
      <c r="Z397" s="212"/>
      <c r="AA397" s="212"/>
      <c r="AB397" s="212"/>
      <c r="AC397" s="212"/>
      <c r="AD397" s="212"/>
      <c r="AE397" s="212"/>
      <c r="AF397" s="212"/>
      <c r="AG397" s="212" t="s">
        <v>420</v>
      </c>
      <c r="AH397" s="212"/>
      <c r="AI397" s="212"/>
      <c r="AJ397" s="212"/>
      <c r="AK397" s="212"/>
      <c r="AL397" s="212"/>
      <c r="AM397" s="212"/>
      <c r="AN397" s="212"/>
      <c r="AO397" s="212"/>
      <c r="AP397" s="212"/>
      <c r="AQ397" s="212"/>
      <c r="AR397" s="212"/>
      <c r="AS397" s="212"/>
      <c r="AT397" s="212"/>
      <c r="AU397" s="212"/>
      <c r="AV397" s="212"/>
      <c r="AW397" s="212"/>
      <c r="AX397" s="212"/>
      <c r="AY397" s="212"/>
      <c r="AZ397" s="212"/>
      <c r="BA397" s="212"/>
      <c r="BB397" s="212"/>
      <c r="BC397" s="212"/>
      <c r="BD397" s="212"/>
      <c r="BE397" s="212"/>
      <c r="BF397" s="212"/>
      <c r="BG397" s="212"/>
      <c r="BH397" s="212"/>
    </row>
    <row r="398" spans="1:60" x14ac:dyDescent="0.2">
      <c r="A398" s="226" t="s">
        <v>132</v>
      </c>
      <c r="B398" s="227" t="s">
        <v>86</v>
      </c>
      <c r="C398" s="249" t="s">
        <v>87</v>
      </c>
      <c r="D398" s="228"/>
      <c r="E398" s="229"/>
      <c r="F398" s="230"/>
      <c r="G398" s="230">
        <f>SUMIF(AG399:AG412,"&lt;&gt;NOR",G399:G412)</f>
        <v>0</v>
      </c>
      <c r="H398" s="230"/>
      <c r="I398" s="230">
        <f>SUM(I399:I412)</f>
        <v>0</v>
      </c>
      <c r="J398" s="230"/>
      <c r="K398" s="230">
        <f>SUM(K399:K412)</f>
        <v>0</v>
      </c>
      <c r="L398" s="230"/>
      <c r="M398" s="230">
        <f>SUM(M399:M412)</f>
        <v>0</v>
      </c>
      <c r="N398" s="229"/>
      <c r="O398" s="229">
        <f>SUM(O399:O412)</f>
        <v>19.830000000000002</v>
      </c>
      <c r="P398" s="229"/>
      <c r="Q398" s="229">
        <f>SUM(Q399:Q412)</f>
        <v>0</v>
      </c>
      <c r="R398" s="230"/>
      <c r="S398" s="230"/>
      <c r="T398" s="231"/>
      <c r="U398" s="225"/>
      <c r="V398" s="225">
        <f>SUM(V399:V412)</f>
        <v>27.19</v>
      </c>
      <c r="W398" s="225"/>
      <c r="X398" s="225"/>
      <c r="Y398" s="225"/>
      <c r="AG398" t="s">
        <v>133</v>
      </c>
    </row>
    <row r="399" spans="1:60" ht="33.75" outlineLevel="1" x14ac:dyDescent="0.2">
      <c r="A399" s="233">
        <v>151</v>
      </c>
      <c r="B399" s="234" t="s">
        <v>685</v>
      </c>
      <c r="C399" s="251" t="s">
        <v>686</v>
      </c>
      <c r="D399" s="235" t="s">
        <v>234</v>
      </c>
      <c r="E399" s="236">
        <v>8.4</v>
      </c>
      <c r="F399" s="237"/>
      <c r="G399" s="238">
        <f>ROUND(E399*F399,2)</f>
        <v>0</v>
      </c>
      <c r="H399" s="237"/>
      <c r="I399" s="238">
        <f>ROUND(E399*H399,2)</f>
        <v>0</v>
      </c>
      <c r="J399" s="237"/>
      <c r="K399" s="238">
        <f>ROUND(E399*J399,2)</f>
        <v>0</v>
      </c>
      <c r="L399" s="238">
        <v>21</v>
      </c>
      <c r="M399" s="238">
        <f>G399*(1+L399/100)</f>
        <v>0</v>
      </c>
      <c r="N399" s="236">
        <v>0.12471</v>
      </c>
      <c r="O399" s="236">
        <f>ROUND(E399*N399,2)</f>
        <v>1.05</v>
      </c>
      <c r="P399" s="236">
        <v>0</v>
      </c>
      <c r="Q399" s="236">
        <f>ROUND(E399*P399,2)</f>
        <v>0</v>
      </c>
      <c r="R399" s="238" t="s">
        <v>200</v>
      </c>
      <c r="S399" s="238" t="s">
        <v>144</v>
      </c>
      <c r="T399" s="239" t="s">
        <v>144</v>
      </c>
      <c r="U399" s="223">
        <v>0.11899999999999999</v>
      </c>
      <c r="V399" s="223">
        <f>ROUND(E399*U399,2)</f>
        <v>1</v>
      </c>
      <c r="W399" s="223"/>
      <c r="X399" s="223" t="s">
        <v>201</v>
      </c>
      <c r="Y399" s="223" t="s">
        <v>140</v>
      </c>
      <c r="Z399" s="212"/>
      <c r="AA399" s="212"/>
      <c r="AB399" s="212"/>
      <c r="AC399" s="212"/>
      <c r="AD399" s="212"/>
      <c r="AE399" s="212"/>
      <c r="AF399" s="212"/>
      <c r="AG399" s="212" t="s">
        <v>202</v>
      </c>
      <c r="AH399" s="212"/>
      <c r="AI399" s="212"/>
      <c r="AJ399" s="212"/>
      <c r="AK399" s="212"/>
      <c r="AL399" s="212"/>
      <c r="AM399" s="212"/>
      <c r="AN399" s="212"/>
      <c r="AO399" s="212"/>
      <c r="AP399" s="212"/>
      <c r="AQ399" s="212"/>
      <c r="AR399" s="212"/>
      <c r="AS399" s="212"/>
      <c r="AT399" s="212"/>
      <c r="AU399" s="212"/>
      <c r="AV399" s="212"/>
      <c r="AW399" s="212"/>
      <c r="AX399" s="212"/>
      <c r="AY399" s="212"/>
      <c r="AZ399" s="212"/>
      <c r="BA399" s="212"/>
      <c r="BB399" s="212"/>
      <c r="BC399" s="212"/>
      <c r="BD399" s="212"/>
      <c r="BE399" s="212"/>
      <c r="BF399" s="212"/>
      <c r="BG399" s="212"/>
      <c r="BH399" s="212"/>
    </row>
    <row r="400" spans="1:60" outlineLevel="2" x14ac:dyDescent="0.2">
      <c r="A400" s="219"/>
      <c r="B400" s="220"/>
      <c r="C400" s="263" t="s">
        <v>687</v>
      </c>
      <c r="D400" s="259"/>
      <c r="E400" s="259"/>
      <c r="F400" s="259"/>
      <c r="G400" s="259"/>
      <c r="H400" s="223"/>
      <c r="I400" s="223"/>
      <c r="J400" s="223"/>
      <c r="K400" s="223"/>
      <c r="L400" s="223"/>
      <c r="M400" s="223"/>
      <c r="N400" s="222"/>
      <c r="O400" s="222"/>
      <c r="P400" s="222"/>
      <c r="Q400" s="222"/>
      <c r="R400" s="223"/>
      <c r="S400" s="223"/>
      <c r="T400" s="223"/>
      <c r="U400" s="223"/>
      <c r="V400" s="223"/>
      <c r="W400" s="223"/>
      <c r="X400" s="223"/>
      <c r="Y400" s="223"/>
      <c r="Z400" s="212"/>
      <c r="AA400" s="212"/>
      <c r="AB400" s="212"/>
      <c r="AC400" s="212"/>
      <c r="AD400" s="212"/>
      <c r="AE400" s="212"/>
      <c r="AF400" s="212"/>
      <c r="AG400" s="212" t="s">
        <v>204</v>
      </c>
      <c r="AH400" s="212"/>
      <c r="AI400" s="212"/>
      <c r="AJ400" s="212"/>
      <c r="AK400" s="212"/>
      <c r="AL400" s="212"/>
      <c r="AM400" s="212"/>
      <c r="AN400" s="212"/>
      <c r="AO400" s="212"/>
      <c r="AP400" s="212"/>
      <c r="AQ400" s="212"/>
      <c r="AR400" s="212"/>
      <c r="AS400" s="212"/>
      <c r="AT400" s="212"/>
      <c r="AU400" s="212"/>
      <c r="AV400" s="212"/>
      <c r="AW400" s="212"/>
      <c r="AX400" s="212"/>
      <c r="AY400" s="212"/>
      <c r="AZ400" s="212"/>
      <c r="BA400" s="212"/>
      <c r="BB400" s="212"/>
      <c r="BC400" s="212"/>
      <c r="BD400" s="212"/>
      <c r="BE400" s="212"/>
      <c r="BF400" s="212"/>
      <c r="BG400" s="212"/>
      <c r="BH400" s="212"/>
    </row>
    <row r="401" spans="1:60" outlineLevel="2" x14ac:dyDescent="0.2">
      <c r="A401" s="219"/>
      <c r="B401" s="220"/>
      <c r="C401" s="264" t="s">
        <v>688</v>
      </c>
      <c r="D401" s="257"/>
      <c r="E401" s="258">
        <v>8.4</v>
      </c>
      <c r="F401" s="223"/>
      <c r="G401" s="223"/>
      <c r="H401" s="223"/>
      <c r="I401" s="223"/>
      <c r="J401" s="223"/>
      <c r="K401" s="223"/>
      <c r="L401" s="223"/>
      <c r="M401" s="223"/>
      <c r="N401" s="222"/>
      <c r="O401" s="222"/>
      <c r="P401" s="222"/>
      <c r="Q401" s="222"/>
      <c r="R401" s="223"/>
      <c r="S401" s="223"/>
      <c r="T401" s="223"/>
      <c r="U401" s="223"/>
      <c r="V401" s="223"/>
      <c r="W401" s="223"/>
      <c r="X401" s="223"/>
      <c r="Y401" s="223"/>
      <c r="Z401" s="212"/>
      <c r="AA401" s="212"/>
      <c r="AB401" s="212"/>
      <c r="AC401" s="212"/>
      <c r="AD401" s="212"/>
      <c r="AE401" s="212"/>
      <c r="AF401" s="212"/>
      <c r="AG401" s="212" t="s">
        <v>206</v>
      </c>
      <c r="AH401" s="212">
        <v>0</v>
      </c>
      <c r="AI401" s="212"/>
      <c r="AJ401" s="212"/>
      <c r="AK401" s="212"/>
      <c r="AL401" s="212"/>
      <c r="AM401" s="212"/>
      <c r="AN401" s="212"/>
      <c r="AO401" s="212"/>
      <c r="AP401" s="212"/>
      <c r="AQ401" s="212"/>
      <c r="AR401" s="212"/>
      <c r="AS401" s="212"/>
      <c r="AT401" s="212"/>
      <c r="AU401" s="212"/>
      <c r="AV401" s="212"/>
      <c r="AW401" s="212"/>
      <c r="AX401" s="212"/>
      <c r="AY401" s="212"/>
      <c r="AZ401" s="212"/>
      <c r="BA401" s="212"/>
      <c r="BB401" s="212"/>
      <c r="BC401" s="212"/>
      <c r="BD401" s="212"/>
      <c r="BE401" s="212"/>
      <c r="BF401" s="212"/>
      <c r="BG401" s="212"/>
      <c r="BH401" s="212"/>
    </row>
    <row r="402" spans="1:60" ht="22.5" outlineLevel="1" x14ac:dyDescent="0.2">
      <c r="A402" s="233">
        <v>152</v>
      </c>
      <c r="B402" s="234" t="s">
        <v>689</v>
      </c>
      <c r="C402" s="251" t="s">
        <v>690</v>
      </c>
      <c r="D402" s="235" t="s">
        <v>234</v>
      </c>
      <c r="E402" s="236">
        <v>98</v>
      </c>
      <c r="F402" s="237"/>
      <c r="G402" s="238">
        <f>ROUND(E402*F402,2)</f>
        <v>0</v>
      </c>
      <c r="H402" s="237"/>
      <c r="I402" s="238">
        <f>ROUND(E402*H402,2)</f>
        <v>0</v>
      </c>
      <c r="J402" s="237"/>
      <c r="K402" s="238">
        <f>ROUND(E402*J402,2)</f>
        <v>0</v>
      </c>
      <c r="L402" s="238">
        <v>21</v>
      </c>
      <c r="M402" s="238">
        <f>G402*(1+L402/100)</f>
        <v>0</v>
      </c>
      <c r="N402" s="236">
        <v>0.188</v>
      </c>
      <c r="O402" s="236">
        <f>ROUND(E402*N402,2)</f>
        <v>18.420000000000002</v>
      </c>
      <c r="P402" s="236">
        <v>0</v>
      </c>
      <c r="Q402" s="236">
        <f>ROUND(E402*P402,2)</f>
        <v>0</v>
      </c>
      <c r="R402" s="238" t="s">
        <v>200</v>
      </c>
      <c r="S402" s="238" t="s">
        <v>144</v>
      </c>
      <c r="T402" s="239" t="s">
        <v>144</v>
      </c>
      <c r="U402" s="223">
        <v>0.216</v>
      </c>
      <c r="V402" s="223">
        <f>ROUND(E402*U402,2)</f>
        <v>21.17</v>
      </c>
      <c r="W402" s="223"/>
      <c r="X402" s="223" t="s">
        <v>201</v>
      </c>
      <c r="Y402" s="223" t="s">
        <v>140</v>
      </c>
      <c r="Z402" s="212"/>
      <c r="AA402" s="212"/>
      <c r="AB402" s="212"/>
      <c r="AC402" s="212"/>
      <c r="AD402" s="212"/>
      <c r="AE402" s="212"/>
      <c r="AF402" s="212"/>
      <c r="AG402" s="212" t="s">
        <v>252</v>
      </c>
      <c r="AH402" s="212"/>
      <c r="AI402" s="212"/>
      <c r="AJ402" s="212"/>
      <c r="AK402" s="212"/>
      <c r="AL402" s="212"/>
      <c r="AM402" s="212"/>
      <c r="AN402" s="212"/>
      <c r="AO402" s="212"/>
      <c r="AP402" s="212"/>
      <c r="AQ402" s="212"/>
      <c r="AR402" s="212"/>
      <c r="AS402" s="212"/>
      <c r="AT402" s="212"/>
      <c r="AU402" s="212"/>
      <c r="AV402" s="212"/>
      <c r="AW402" s="212"/>
      <c r="AX402" s="212"/>
      <c r="AY402" s="212"/>
      <c r="AZ402" s="212"/>
      <c r="BA402" s="212"/>
      <c r="BB402" s="212"/>
      <c r="BC402" s="212"/>
      <c r="BD402" s="212"/>
      <c r="BE402" s="212"/>
      <c r="BF402" s="212"/>
      <c r="BG402" s="212"/>
      <c r="BH402" s="212"/>
    </row>
    <row r="403" spans="1:60" outlineLevel="2" x14ac:dyDescent="0.2">
      <c r="A403" s="219"/>
      <c r="B403" s="220"/>
      <c r="C403" s="263" t="s">
        <v>691</v>
      </c>
      <c r="D403" s="259"/>
      <c r="E403" s="259"/>
      <c r="F403" s="259"/>
      <c r="G403" s="259"/>
      <c r="H403" s="223"/>
      <c r="I403" s="223"/>
      <c r="J403" s="223"/>
      <c r="K403" s="223"/>
      <c r="L403" s="223"/>
      <c r="M403" s="223"/>
      <c r="N403" s="222"/>
      <c r="O403" s="222"/>
      <c r="P403" s="222"/>
      <c r="Q403" s="222"/>
      <c r="R403" s="223"/>
      <c r="S403" s="223"/>
      <c r="T403" s="223"/>
      <c r="U403" s="223"/>
      <c r="V403" s="223"/>
      <c r="W403" s="223"/>
      <c r="X403" s="223"/>
      <c r="Y403" s="223"/>
      <c r="Z403" s="212"/>
      <c r="AA403" s="212"/>
      <c r="AB403" s="212"/>
      <c r="AC403" s="212"/>
      <c r="AD403" s="212"/>
      <c r="AE403" s="212"/>
      <c r="AF403" s="212"/>
      <c r="AG403" s="212" t="s">
        <v>204</v>
      </c>
      <c r="AH403" s="212"/>
      <c r="AI403" s="212"/>
      <c r="AJ403" s="212"/>
      <c r="AK403" s="212"/>
      <c r="AL403" s="212"/>
      <c r="AM403" s="212"/>
      <c r="AN403" s="212"/>
      <c r="AO403" s="212"/>
      <c r="AP403" s="212"/>
      <c r="AQ403" s="212"/>
      <c r="AR403" s="212"/>
      <c r="AS403" s="212"/>
      <c r="AT403" s="212"/>
      <c r="AU403" s="212"/>
      <c r="AV403" s="212"/>
      <c r="AW403" s="212"/>
      <c r="AX403" s="212"/>
      <c r="AY403" s="212"/>
      <c r="AZ403" s="212"/>
      <c r="BA403" s="248" t="str">
        <f>C403</f>
        <v>se zatřením lože, s vyplněním a zatřením spár cementovou maltou. S dodáním hmot pro lože tl. 80-100 mm.</v>
      </c>
      <c r="BB403" s="212"/>
      <c r="BC403" s="212"/>
      <c r="BD403" s="212"/>
      <c r="BE403" s="212"/>
      <c r="BF403" s="212"/>
      <c r="BG403" s="212"/>
      <c r="BH403" s="212"/>
    </row>
    <row r="404" spans="1:60" outlineLevel="2" x14ac:dyDescent="0.2">
      <c r="A404" s="219"/>
      <c r="B404" s="220"/>
      <c r="C404" s="264" t="s">
        <v>692</v>
      </c>
      <c r="D404" s="257"/>
      <c r="E404" s="258">
        <v>69</v>
      </c>
      <c r="F404" s="223"/>
      <c r="G404" s="223"/>
      <c r="H404" s="223"/>
      <c r="I404" s="223"/>
      <c r="J404" s="223"/>
      <c r="K404" s="223"/>
      <c r="L404" s="223"/>
      <c r="M404" s="223"/>
      <c r="N404" s="222"/>
      <c r="O404" s="222"/>
      <c r="P404" s="222"/>
      <c r="Q404" s="222"/>
      <c r="R404" s="223"/>
      <c r="S404" s="223"/>
      <c r="T404" s="223"/>
      <c r="U404" s="223"/>
      <c r="V404" s="223"/>
      <c r="W404" s="223"/>
      <c r="X404" s="223"/>
      <c r="Y404" s="223"/>
      <c r="Z404" s="212"/>
      <c r="AA404" s="212"/>
      <c r="AB404" s="212"/>
      <c r="AC404" s="212"/>
      <c r="AD404" s="212"/>
      <c r="AE404" s="212"/>
      <c r="AF404" s="212"/>
      <c r="AG404" s="212" t="s">
        <v>206</v>
      </c>
      <c r="AH404" s="212">
        <v>0</v>
      </c>
      <c r="AI404" s="212"/>
      <c r="AJ404" s="212"/>
      <c r="AK404" s="212"/>
      <c r="AL404" s="212"/>
      <c r="AM404" s="212"/>
      <c r="AN404" s="212"/>
      <c r="AO404" s="212"/>
      <c r="AP404" s="212"/>
      <c r="AQ404" s="212"/>
      <c r="AR404" s="212"/>
      <c r="AS404" s="212"/>
      <c r="AT404" s="212"/>
      <c r="AU404" s="212"/>
      <c r="AV404" s="212"/>
      <c r="AW404" s="212"/>
      <c r="AX404" s="212"/>
      <c r="AY404" s="212"/>
      <c r="AZ404" s="212"/>
      <c r="BA404" s="212"/>
      <c r="BB404" s="212"/>
      <c r="BC404" s="212"/>
      <c r="BD404" s="212"/>
      <c r="BE404" s="212"/>
      <c r="BF404" s="212"/>
      <c r="BG404" s="212"/>
      <c r="BH404" s="212"/>
    </row>
    <row r="405" spans="1:60" outlineLevel="3" x14ac:dyDescent="0.2">
      <c r="A405" s="219"/>
      <c r="B405" s="220"/>
      <c r="C405" s="264" t="s">
        <v>693</v>
      </c>
      <c r="D405" s="257"/>
      <c r="E405" s="258">
        <v>29</v>
      </c>
      <c r="F405" s="223"/>
      <c r="G405" s="223"/>
      <c r="H405" s="223"/>
      <c r="I405" s="223"/>
      <c r="J405" s="223"/>
      <c r="K405" s="223"/>
      <c r="L405" s="223"/>
      <c r="M405" s="223"/>
      <c r="N405" s="222"/>
      <c r="O405" s="222"/>
      <c r="P405" s="222"/>
      <c r="Q405" s="222"/>
      <c r="R405" s="223"/>
      <c r="S405" s="223"/>
      <c r="T405" s="223"/>
      <c r="U405" s="223"/>
      <c r="V405" s="223"/>
      <c r="W405" s="223"/>
      <c r="X405" s="223"/>
      <c r="Y405" s="223"/>
      <c r="Z405" s="212"/>
      <c r="AA405" s="212"/>
      <c r="AB405" s="212"/>
      <c r="AC405" s="212"/>
      <c r="AD405" s="212"/>
      <c r="AE405" s="212"/>
      <c r="AF405" s="212"/>
      <c r="AG405" s="212" t="s">
        <v>206</v>
      </c>
      <c r="AH405" s="212">
        <v>0</v>
      </c>
      <c r="AI405" s="212"/>
      <c r="AJ405" s="212"/>
      <c r="AK405" s="212"/>
      <c r="AL405" s="212"/>
      <c r="AM405" s="212"/>
      <c r="AN405" s="212"/>
      <c r="AO405" s="212"/>
      <c r="AP405" s="212"/>
      <c r="AQ405" s="212"/>
      <c r="AR405" s="212"/>
      <c r="AS405" s="212"/>
      <c r="AT405" s="212"/>
      <c r="AU405" s="212"/>
      <c r="AV405" s="212"/>
      <c r="AW405" s="212"/>
      <c r="AX405" s="212"/>
      <c r="AY405" s="212"/>
      <c r="AZ405" s="212"/>
      <c r="BA405" s="212"/>
      <c r="BB405" s="212"/>
      <c r="BC405" s="212"/>
      <c r="BD405" s="212"/>
      <c r="BE405" s="212"/>
      <c r="BF405" s="212"/>
      <c r="BG405" s="212"/>
      <c r="BH405" s="212"/>
    </row>
    <row r="406" spans="1:60" outlineLevel="1" x14ac:dyDescent="0.2">
      <c r="A406" s="233">
        <v>153</v>
      </c>
      <c r="B406" s="234" t="s">
        <v>694</v>
      </c>
      <c r="C406" s="251" t="s">
        <v>695</v>
      </c>
      <c r="D406" s="235" t="s">
        <v>251</v>
      </c>
      <c r="E406" s="236">
        <v>0.14099999999999999</v>
      </c>
      <c r="F406" s="237"/>
      <c r="G406" s="238">
        <f>ROUND(E406*F406,2)</f>
        <v>0</v>
      </c>
      <c r="H406" s="237"/>
      <c r="I406" s="238">
        <f>ROUND(E406*H406,2)</f>
        <v>0</v>
      </c>
      <c r="J406" s="237"/>
      <c r="K406" s="238">
        <f>ROUND(E406*J406,2)</f>
        <v>0</v>
      </c>
      <c r="L406" s="238">
        <v>21</v>
      </c>
      <c r="M406" s="238">
        <f>G406*(1+L406/100)</f>
        <v>0</v>
      </c>
      <c r="N406" s="236">
        <v>2.5249999999999999</v>
      </c>
      <c r="O406" s="236">
        <f>ROUND(E406*N406,2)</f>
        <v>0.36</v>
      </c>
      <c r="P406" s="236">
        <v>0</v>
      </c>
      <c r="Q406" s="236">
        <f>ROUND(E406*P406,2)</f>
        <v>0</v>
      </c>
      <c r="R406" s="238" t="s">
        <v>200</v>
      </c>
      <c r="S406" s="238" t="s">
        <v>144</v>
      </c>
      <c r="T406" s="239" t="s">
        <v>144</v>
      </c>
      <c r="U406" s="223">
        <v>1.4419999999999999</v>
      </c>
      <c r="V406" s="223">
        <f>ROUND(E406*U406,2)</f>
        <v>0.2</v>
      </c>
      <c r="W406" s="223"/>
      <c r="X406" s="223" t="s">
        <v>201</v>
      </c>
      <c r="Y406" s="223" t="s">
        <v>140</v>
      </c>
      <c r="Z406" s="212"/>
      <c r="AA406" s="212"/>
      <c r="AB406" s="212"/>
      <c r="AC406" s="212"/>
      <c r="AD406" s="212"/>
      <c r="AE406" s="212"/>
      <c r="AF406" s="212"/>
      <c r="AG406" s="212" t="s">
        <v>202</v>
      </c>
      <c r="AH406" s="212"/>
      <c r="AI406" s="212"/>
      <c r="AJ406" s="212"/>
      <c r="AK406" s="212"/>
      <c r="AL406" s="212"/>
      <c r="AM406" s="212"/>
      <c r="AN406" s="212"/>
      <c r="AO406" s="212"/>
      <c r="AP406" s="212"/>
      <c r="AQ406" s="212"/>
      <c r="AR406" s="212"/>
      <c r="AS406" s="212"/>
      <c r="AT406" s="212"/>
      <c r="AU406" s="212"/>
      <c r="AV406" s="212"/>
      <c r="AW406" s="212"/>
      <c r="AX406" s="212"/>
      <c r="AY406" s="212"/>
      <c r="AZ406" s="212"/>
      <c r="BA406" s="212"/>
      <c r="BB406" s="212"/>
      <c r="BC406" s="212"/>
      <c r="BD406" s="212"/>
      <c r="BE406" s="212"/>
      <c r="BF406" s="212"/>
      <c r="BG406" s="212"/>
      <c r="BH406" s="212"/>
    </row>
    <row r="407" spans="1:60" outlineLevel="2" x14ac:dyDescent="0.2">
      <c r="A407" s="219"/>
      <c r="B407" s="220"/>
      <c r="C407" s="263" t="s">
        <v>696</v>
      </c>
      <c r="D407" s="259"/>
      <c r="E407" s="259"/>
      <c r="F407" s="259"/>
      <c r="G407" s="259"/>
      <c r="H407" s="223"/>
      <c r="I407" s="223"/>
      <c r="J407" s="223"/>
      <c r="K407" s="223"/>
      <c r="L407" s="223"/>
      <c r="M407" s="223"/>
      <c r="N407" s="222"/>
      <c r="O407" s="222"/>
      <c r="P407" s="222"/>
      <c r="Q407" s="222"/>
      <c r="R407" s="223"/>
      <c r="S407" s="223"/>
      <c r="T407" s="223"/>
      <c r="U407" s="223"/>
      <c r="V407" s="223"/>
      <c r="W407" s="223"/>
      <c r="X407" s="223"/>
      <c r="Y407" s="223"/>
      <c r="Z407" s="212"/>
      <c r="AA407" s="212"/>
      <c r="AB407" s="212"/>
      <c r="AC407" s="212"/>
      <c r="AD407" s="212"/>
      <c r="AE407" s="212"/>
      <c r="AF407" s="212"/>
      <c r="AG407" s="212" t="s">
        <v>204</v>
      </c>
      <c r="AH407" s="212"/>
      <c r="AI407" s="212"/>
      <c r="AJ407" s="212"/>
      <c r="AK407" s="212"/>
      <c r="AL407" s="212"/>
      <c r="AM407" s="212"/>
      <c r="AN407" s="212"/>
      <c r="AO407" s="212"/>
      <c r="AP407" s="212"/>
      <c r="AQ407" s="212"/>
      <c r="AR407" s="212"/>
      <c r="AS407" s="212"/>
      <c r="AT407" s="212"/>
      <c r="AU407" s="212"/>
      <c r="AV407" s="212"/>
      <c r="AW407" s="212"/>
      <c r="AX407" s="212"/>
      <c r="AY407" s="212"/>
      <c r="AZ407" s="212"/>
      <c r="BA407" s="212"/>
      <c r="BB407" s="212"/>
      <c r="BC407" s="212"/>
      <c r="BD407" s="212"/>
      <c r="BE407" s="212"/>
      <c r="BF407" s="212"/>
      <c r="BG407" s="212"/>
      <c r="BH407" s="212"/>
    </row>
    <row r="408" spans="1:60" outlineLevel="2" x14ac:dyDescent="0.2">
      <c r="A408" s="219"/>
      <c r="B408" s="220"/>
      <c r="C408" s="264" t="s">
        <v>697</v>
      </c>
      <c r="D408" s="257"/>
      <c r="E408" s="258">
        <v>0.14099999999999999</v>
      </c>
      <c r="F408" s="223"/>
      <c r="G408" s="223"/>
      <c r="H408" s="223"/>
      <c r="I408" s="223"/>
      <c r="J408" s="223"/>
      <c r="K408" s="223"/>
      <c r="L408" s="223"/>
      <c r="M408" s="223"/>
      <c r="N408" s="222"/>
      <c r="O408" s="222"/>
      <c r="P408" s="222"/>
      <c r="Q408" s="222"/>
      <c r="R408" s="223"/>
      <c r="S408" s="223"/>
      <c r="T408" s="223"/>
      <c r="U408" s="223"/>
      <c r="V408" s="223"/>
      <c r="W408" s="223"/>
      <c r="X408" s="223"/>
      <c r="Y408" s="223"/>
      <c r="Z408" s="212"/>
      <c r="AA408" s="212"/>
      <c r="AB408" s="212"/>
      <c r="AC408" s="212"/>
      <c r="AD408" s="212"/>
      <c r="AE408" s="212"/>
      <c r="AF408" s="212"/>
      <c r="AG408" s="212" t="s">
        <v>206</v>
      </c>
      <c r="AH408" s="212">
        <v>0</v>
      </c>
      <c r="AI408" s="212"/>
      <c r="AJ408" s="212"/>
      <c r="AK408" s="212"/>
      <c r="AL408" s="212"/>
      <c r="AM408" s="212"/>
      <c r="AN408" s="212"/>
      <c r="AO408" s="212"/>
      <c r="AP408" s="212"/>
      <c r="AQ408" s="212"/>
      <c r="AR408" s="212"/>
      <c r="AS408" s="212"/>
      <c r="AT408" s="212"/>
      <c r="AU408" s="212"/>
      <c r="AV408" s="212"/>
      <c r="AW408" s="212"/>
      <c r="AX408" s="212"/>
      <c r="AY408" s="212"/>
      <c r="AZ408" s="212"/>
      <c r="BA408" s="212"/>
      <c r="BB408" s="212"/>
      <c r="BC408" s="212"/>
      <c r="BD408" s="212"/>
      <c r="BE408" s="212"/>
      <c r="BF408" s="212"/>
      <c r="BG408" s="212"/>
      <c r="BH408" s="212"/>
    </row>
    <row r="409" spans="1:60" outlineLevel="1" x14ac:dyDescent="0.2">
      <c r="A409" s="233">
        <v>154</v>
      </c>
      <c r="B409" s="234" t="s">
        <v>698</v>
      </c>
      <c r="C409" s="251" t="s">
        <v>699</v>
      </c>
      <c r="D409" s="235" t="s">
        <v>234</v>
      </c>
      <c r="E409" s="236">
        <v>51</v>
      </c>
      <c r="F409" s="237"/>
      <c r="G409" s="238">
        <f>ROUND(E409*F409,2)</f>
        <v>0</v>
      </c>
      <c r="H409" s="237"/>
      <c r="I409" s="238">
        <f>ROUND(E409*H409,2)</f>
        <v>0</v>
      </c>
      <c r="J409" s="237"/>
      <c r="K409" s="238">
        <f>ROUND(E409*J409,2)</f>
        <v>0</v>
      </c>
      <c r="L409" s="238">
        <v>21</v>
      </c>
      <c r="M409" s="238">
        <f>G409*(1+L409/100)</f>
        <v>0</v>
      </c>
      <c r="N409" s="236">
        <v>0</v>
      </c>
      <c r="O409" s="236">
        <f>ROUND(E409*N409,2)</f>
        <v>0</v>
      </c>
      <c r="P409" s="236">
        <v>0</v>
      </c>
      <c r="Q409" s="236">
        <f>ROUND(E409*P409,2)</f>
        <v>0</v>
      </c>
      <c r="R409" s="238" t="s">
        <v>200</v>
      </c>
      <c r="S409" s="238" t="s">
        <v>144</v>
      </c>
      <c r="T409" s="239" t="s">
        <v>144</v>
      </c>
      <c r="U409" s="223">
        <v>3.2000000000000001E-2</v>
      </c>
      <c r="V409" s="223">
        <f>ROUND(E409*U409,2)</f>
        <v>1.63</v>
      </c>
      <c r="W409" s="223"/>
      <c r="X409" s="223" t="s">
        <v>201</v>
      </c>
      <c r="Y409" s="223" t="s">
        <v>140</v>
      </c>
      <c r="Z409" s="212"/>
      <c r="AA409" s="212"/>
      <c r="AB409" s="212"/>
      <c r="AC409" s="212"/>
      <c r="AD409" s="212"/>
      <c r="AE409" s="212"/>
      <c r="AF409" s="212"/>
      <c r="AG409" s="212" t="s">
        <v>202</v>
      </c>
      <c r="AH409" s="212"/>
      <c r="AI409" s="212"/>
      <c r="AJ409" s="212"/>
      <c r="AK409" s="212"/>
      <c r="AL409" s="212"/>
      <c r="AM409" s="212"/>
      <c r="AN409" s="212"/>
      <c r="AO409" s="212"/>
      <c r="AP409" s="212"/>
      <c r="AQ409" s="212"/>
      <c r="AR409" s="212"/>
      <c r="AS409" s="212"/>
      <c r="AT409" s="212"/>
      <c r="AU409" s="212"/>
      <c r="AV409" s="212"/>
      <c r="AW409" s="212"/>
      <c r="AX409" s="212"/>
      <c r="AY409" s="212"/>
      <c r="AZ409" s="212"/>
      <c r="BA409" s="212"/>
      <c r="BB409" s="212"/>
      <c r="BC409" s="212"/>
      <c r="BD409" s="212"/>
      <c r="BE409" s="212"/>
      <c r="BF409" s="212"/>
      <c r="BG409" s="212"/>
      <c r="BH409" s="212"/>
    </row>
    <row r="410" spans="1:60" outlineLevel="2" x14ac:dyDescent="0.2">
      <c r="A410" s="219"/>
      <c r="B410" s="220"/>
      <c r="C410" s="263" t="s">
        <v>700</v>
      </c>
      <c r="D410" s="259"/>
      <c r="E410" s="259"/>
      <c r="F410" s="259"/>
      <c r="G410" s="259"/>
      <c r="H410" s="223"/>
      <c r="I410" s="223"/>
      <c r="J410" s="223"/>
      <c r="K410" s="223"/>
      <c r="L410" s="223"/>
      <c r="M410" s="223"/>
      <c r="N410" s="222"/>
      <c r="O410" s="222"/>
      <c r="P410" s="222"/>
      <c r="Q410" s="222"/>
      <c r="R410" s="223"/>
      <c r="S410" s="223"/>
      <c r="T410" s="223"/>
      <c r="U410" s="223"/>
      <c r="V410" s="223"/>
      <c r="W410" s="223"/>
      <c r="X410" s="223"/>
      <c r="Y410" s="223"/>
      <c r="Z410" s="212"/>
      <c r="AA410" s="212"/>
      <c r="AB410" s="212"/>
      <c r="AC410" s="212"/>
      <c r="AD410" s="212"/>
      <c r="AE410" s="212"/>
      <c r="AF410" s="212"/>
      <c r="AG410" s="212" t="s">
        <v>204</v>
      </c>
      <c r="AH410" s="212"/>
      <c r="AI410" s="212"/>
      <c r="AJ410" s="212"/>
      <c r="AK410" s="212"/>
      <c r="AL410" s="212"/>
      <c r="AM410" s="212"/>
      <c r="AN410" s="212"/>
      <c r="AO410" s="212"/>
      <c r="AP410" s="212"/>
      <c r="AQ410" s="212"/>
      <c r="AR410" s="212"/>
      <c r="AS410" s="212"/>
      <c r="AT410" s="212"/>
      <c r="AU410" s="212"/>
      <c r="AV410" s="212"/>
      <c r="AW410" s="212"/>
      <c r="AX410" s="212"/>
      <c r="AY410" s="212"/>
      <c r="AZ410" s="212"/>
      <c r="BA410" s="212"/>
      <c r="BB410" s="212"/>
      <c r="BC410" s="212"/>
      <c r="BD410" s="212"/>
      <c r="BE410" s="212"/>
      <c r="BF410" s="212"/>
      <c r="BG410" s="212"/>
      <c r="BH410" s="212"/>
    </row>
    <row r="411" spans="1:60" outlineLevel="1" x14ac:dyDescent="0.2">
      <c r="A411" s="233">
        <v>155</v>
      </c>
      <c r="B411" s="234" t="s">
        <v>701</v>
      </c>
      <c r="C411" s="251" t="s">
        <v>702</v>
      </c>
      <c r="D411" s="235" t="s">
        <v>234</v>
      </c>
      <c r="E411" s="236">
        <v>58</v>
      </c>
      <c r="F411" s="237"/>
      <c r="G411" s="238">
        <f>ROUND(E411*F411,2)</f>
        <v>0</v>
      </c>
      <c r="H411" s="237"/>
      <c r="I411" s="238">
        <f>ROUND(E411*H411,2)</f>
        <v>0</v>
      </c>
      <c r="J411" s="237"/>
      <c r="K411" s="238">
        <f>ROUND(E411*J411,2)</f>
        <v>0</v>
      </c>
      <c r="L411" s="238">
        <v>21</v>
      </c>
      <c r="M411" s="238">
        <f>G411*(1+L411/100)</f>
        <v>0</v>
      </c>
      <c r="N411" s="236">
        <v>0</v>
      </c>
      <c r="O411" s="236">
        <f>ROUND(E411*N411,2)</f>
        <v>0</v>
      </c>
      <c r="P411" s="236">
        <v>0</v>
      </c>
      <c r="Q411" s="236">
        <f>ROUND(E411*P411,2)</f>
        <v>0</v>
      </c>
      <c r="R411" s="238" t="s">
        <v>200</v>
      </c>
      <c r="S411" s="238" t="s">
        <v>144</v>
      </c>
      <c r="T411" s="239" t="s">
        <v>144</v>
      </c>
      <c r="U411" s="223">
        <v>5.5E-2</v>
      </c>
      <c r="V411" s="223">
        <f>ROUND(E411*U411,2)</f>
        <v>3.19</v>
      </c>
      <c r="W411" s="223"/>
      <c r="X411" s="223" t="s">
        <v>201</v>
      </c>
      <c r="Y411" s="223" t="s">
        <v>140</v>
      </c>
      <c r="Z411" s="212"/>
      <c r="AA411" s="212"/>
      <c r="AB411" s="212"/>
      <c r="AC411" s="212"/>
      <c r="AD411" s="212"/>
      <c r="AE411" s="212"/>
      <c r="AF411" s="212"/>
      <c r="AG411" s="212" t="s">
        <v>252</v>
      </c>
      <c r="AH411" s="212"/>
      <c r="AI411" s="212"/>
      <c r="AJ411" s="212"/>
      <c r="AK411" s="212"/>
      <c r="AL411" s="212"/>
      <c r="AM411" s="212"/>
      <c r="AN411" s="212"/>
      <c r="AO411" s="212"/>
      <c r="AP411" s="212"/>
      <c r="AQ411" s="212"/>
      <c r="AR411" s="212"/>
      <c r="AS411" s="212"/>
      <c r="AT411" s="212"/>
      <c r="AU411" s="212"/>
      <c r="AV411" s="212"/>
      <c r="AW411" s="212"/>
      <c r="AX411" s="212"/>
      <c r="AY411" s="212"/>
      <c r="AZ411" s="212"/>
      <c r="BA411" s="212"/>
      <c r="BB411" s="212"/>
      <c r="BC411" s="212"/>
      <c r="BD411" s="212"/>
      <c r="BE411" s="212"/>
      <c r="BF411" s="212"/>
      <c r="BG411" s="212"/>
      <c r="BH411" s="212"/>
    </row>
    <row r="412" spans="1:60" outlineLevel="2" x14ac:dyDescent="0.2">
      <c r="A412" s="219"/>
      <c r="B412" s="220"/>
      <c r="C412" s="263" t="s">
        <v>700</v>
      </c>
      <c r="D412" s="259"/>
      <c r="E412" s="259"/>
      <c r="F412" s="259"/>
      <c r="G412" s="259"/>
      <c r="H412" s="223"/>
      <c r="I412" s="223"/>
      <c r="J412" s="223"/>
      <c r="K412" s="223"/>
      <c r="L412" s="223"/>
      <c r="M412" s="223"/>
      <c r="N412" s="222"/>
      <c r="O412" s="222"/>
      <c r="P412" s="222"/>
      <c r="Q412" s="222"/>
      <c r="R412" s="223"/>
      <c r="S412" s="223"/>
      <c r="T412" s="223"/>
      <c r="U412" s="223"/>
      <c r="V412" s="223"/>
      <c r="W412" s="223"/>
      <c r="X412" s="223"/>
      <c r="Y412" s="223"/>
      <c r="Z412" s="212"/>
      <c r="AA412" s="212"/>
      <c r="AB412" s="212"/>
      <c r="AC412" s="212"/>
      <c r="AD412" s="212"/>
      <c r="AE412" s="212"/>
      <c r="AF412" s="212"/>
      <c r="AG412" s="212" t="s">
        <v>204</v>
      </c>
      <c r="AH412" s="212"/>
      <c r="AI412" s="212"/>
      <c r="AJ412" s="212"/>
      <c r="AK412" s="212"/>
      <c r="AL412" s="212"/>
      <c r="AM412" s="212"/>
      <c r="AN412" s="212"/>
      <c r="AO412" s="212"/>
      <c r="AP412" s="212"/>
      <c r="AQ412" s="212"/>
      <c r="AR412" s="212"/>
      <c r="AS412" s="212"/>
      <c r="AT412" s="212"/>
      <c r="AU412" s="212"/>
      <c r="AV412" s="212"/>
      <c r="AW412" s="212"/>
      <c r="AX412" s="212"/>
      <c r="AY412" s="212"/>
      <c r="AZ412" s="212"/>
      <c r="BA412" s="212"/>
      <c r="BB412" s="212"/>
      <c r="BC412" s="212"/>
      <c r="BD412" s="212"/>
      <c r="BE412" s="212"/>
      <c r="BF412" s="212"/>
      <c r="BG412" s="212"/>
      <c r="BH412" s="212"/>
    </row>
    <row r="413" spans="1:60" x14ac:dyDescent="0.2">
      <c r="A413" s="226" t="s">
        <v>132</v>
      </c>
      <c r="B413" s="227" t="s">
        <v>88</v>
      </c>
      <c r="C413" s="249" t="s">
        <v>89</v>
      </c>
      <c r="D413" s="228"/>
      <c r="E413" s="229"/>
      <c r="F413" s="230"/>
      <c r="G413" s="230">
        <f>SUMIF(AG414:AG424,"&lt;&gt;NOR",G414:G424)</f>
        <v>0</v>
      </c>
      <c r="H413" s="230"/>
      <c r="I413" s="230">
        <f>SUM(I414:I424)</f>
        <v>0</v>
      </c>
      <c r="J413" s="230"/>
      <c r="K413" s="230">
        <f>SUM(K414:K424)</f>
        <v>0</v>
      </c>
      <c r="L413" s="230"/>
      <c r="M413" s="230">
        <f>SUM(M414:M424)</f>
        <v>0</v>
      </c>
      <c r="N413" s="229"/>
      <c r="O413" s="229">
        <f>SUM(O414:O424)</f>
        <v>0</v>
      </c>
      <c r="P413" s="229"/>
      <c r="Q413" s="229">
        <f>SUM(Q414:Q424)</f>
        <v>0.42</v>
      </c>
      <c r="R413" s="230"/>
      <c r="S413" s="230"/>
      <c r="T413" s="231"/>
      <c r="U413" s="225"/>
      <c r="V413" s="225">
        <f>SUM(V414:V424)</f>
        <v>47.680000000000007</v>
      </c>
      <c r="W413" s="225"/>
      <c r="X413" s="225"/>
      <c r="Y413" s="225"/>
      <c r="AG413" t="s">
        <v>133</v>
      </c>
    </row>
    <row r="414" spans="1:60" ht="22.5" outlineLevel="1" x14ac:dyDescent="0.2">
      <c r="A414" s="240">
        <v>156</v>
      </c>
      <c r="B414" s="241" t="s">
        <v>703</v>
      </c>
      <c r="C414" s="250" t="s">
        <v>704</v>
      </c>
      <c r="D414" s="242" t="s">
        <v>496</v>
      </c>
      <c r="E414" s="243">
        <v>10</v>
      </c>
      <c r="F414" s="244"/>
      <c r="G414" s="245">
        <f>ROUND(E414*F414,2)</f>
        <v>0</v>
      </c>
      <c r="H414" s="244"/>
      <c r="I414" s="245">
        <f>ROUND(E414*H414,2)</f>
        <v>0</v>
      </c>
      <c r="J414" s="244"/>
      <c r="K414" s="245">
        <f>ROUND(E414*J414,2)</f>
        <v>0</v>
      </c>
      <c r="L414" s="245">
        <v>21</v>
      </c>
      <c r="M414" s="245">
        <f>G414*(1+L414/100)</f>
        <v>0</v>
      </c>
      <c r="N414" s="243">
        <v>0</v>
      </c>
      <c r="O414" s="243">
        <f>ROUND(E414*N414,2)</f>
        <v>0</v>
      </c>
      <c r="P414" s="243">
        <v>2.4E-2</v>
      </c>
      <c r="Q414" s="243">
        <f>ROUND(E414*P414,2)</f>
        <v>0.24</v>
      </c>
      <c r="R414" s="245" t="s">
        <v>705</v>
      </c>
      <c r="S414" s="245" t="s">
        <v>144</v>
      </c>
      <c r="T414" s="246" t="s">
        <v>144</v>
      </c>
      <c r="U414" s="223">
        <v>0.18</v>
      </c>
      <c r="V414" s="223">
        <f>ROUND(E414*U414,2)</f>
        <v>1.8</v>
      </c>
      <c r="W414" s="223"/>
      <c r="X414" s="223" t="s">
        <v>201</v>
      </c>
      <c r="Y414" s="223" t="s">
        <v>140</v>
      </c>
      <c r="Z414" s="212"/>
      <c r="AA414" s="212"/>
      <c r="AB414" s="212"/>
      <c r="AC414" s="212"/>
      <c r="AD414" s="212"/>
      <c r="AE414" s="212"/>
      <c r="AF414" s="212"/>
      <c r="AG414" s="212" t="s">
        <v>202</v>
      </c>
      <c r="AH414" s="212"/>
      <c r="AI414" s="212"/>
      <c r="AJ414" s="212"/>
      <c r="AK414" s="212"/>
      <c r="AL414" s="212"/>
      <c r="AM414" s="212"/>
      <c r="AN414" s="212"/>
      <c r="AO414" s="212"/>
      <c r="AP414" s="212"/>
      <c r="AQ414" s="212"/>
      <c r="AR414" s="212"/>
      <c r="AS414" s="212"/>
      <c r="AT414" s="212"/>
      <c r="AU414" s="212"/>
      <c r="AV414" s="212"/>
      <c r="AW414" s="212"/>
      <c r="AX414" s="212"/>
      <c r="AY414" s="212"/>
      <c r="AZ414" s="212"/>
      <c r="BA414" s="212"/>
      <c r="BB414" s="212"/>
      <c r="BC414" s="212"/>
      <c r="BD414" s="212"/>
      <c r="BE414" s="212"/>
      <c r="BF414" s="212"/>
      <c r="BG414" s="212"/>
      <c r="BH414" s="212"/>
    </row>
    <row r="415" spans="1:60" ht="22.5" outlineLevel="1" x14ac:dyDescent="0.2">
      <c r="A415" s="240">
        <v>157</v>
      </c>
      <c r="B415" s="241" t="s">
        <v>706</v>
      </c>
      <c r="C415" s="250" t="s">
        <v>707</v>
      </c>
      <c r="D415" s="242" t="s">
        <v>496</v>
      </c>
      <c r="E415" s="243">
        <v>4</v>
      </c>
      <c r="F415" s="244"/>
      <c r="G415" s="245">
        <f>ROUND(E415*F415,2)</f>
        <v>0</v>
      </c>
      <c r="H415" s="244"/>
      <c r="I415" s="245">
        <f>ROUND(E415*H415,2)</f>
        <v>0</v>
      </c>
      <c r="J415" s="244"/>
      <c r="K415" s="245">
        <f>ROUND(E415*J415,2)</f>
        <v>0</v>
      </c>
      <c r="L415" s="245">
        <v>21</v>
      </c>
      <c r="M415" s="245">
        <f>G415*(1+L415/100)</f>
        <v>0</v>
      </c>
      <c r="N415" s="243">
        <v>0</v>
      </c>
      <c r="O415" s="243">
        <f>ROUND(E415*N415,2)</f>
        <v>0</v>
      </c>
      <c r="P415" s="243">
        <v>4.4999999999999998E-2</v>
      </c>
      <c r="Q415" s="243">
        <f>ROUND(E415*P415,2)</f>
        <v>0.18</v>
      </c>
      <c r="R415" s="245" t="s">
        <v>705</v>
      </c>
      <c r="S415" s="245" t="s">
        <v>144</v>
      </c>
      <c r="T415" s="246" t="s">
        <v>144</v>
      </c>
      <c r="U415" s="223">
        <v>0.26</v>
      </c>
      <c r="V415" s="223">
        <f>ROUND(E415*U415,2)</f>
        <v>1.04</v>
      </c>
      <c r="W415" s="223"/>
      <c r="X415" s="223" t="s">
        <v>201</v>
      </c>
      <c r="Y415" s="223" t="s">
        <v>140</v>
      </c>
      <c r="Z415" s="212"/>
      <c r="AA415" s="212"/>
      <c r="AB415" s="212"/>
      <c r="AC415" s="212"/>
      <c r="AD415" s="212"/>
      <c r="AE415" s="212"/>
      <c r="AF415" s="212"/>
      <c r="AG415" s="212" t="s">
        <v>202</v>
      </c>
      <c r="AH415" s="212"/>
      <c r="AI415" s="212"/>
      <c r="AJ415" s="212"/>
      <c r="AK415" s="212"/>
      <c r="AL415" s="212"/>
      <c r="AM415" s="212"/>
      <c r="AN415" s="212"/>
      <c r="AO415" s="212"/>
      <c r="AP415" s="212"/>
      <c r="AQ415" s="212"/>
      <c r="AR415" s="212"/>
      <c r="AS415" s="212"/>
      <c r="AT415" s="212"/>
      <c r="AU415" s="212"/>
      <c r="AV415" s="212"/>
      <c r="AW415" s="212"/>
      <c r="AX415" s="212"/>
      <c r="AY415" s="212"/>
      <c r="AZ415" s="212"/>
      <c r="BA415" s="212"/>
      <c r="BB415" s="212"/>
      <c r="BC415" s="212"/>
      <c r="BD415" s="212"/>
      <c r="BE415" s="212"/>
      <c r="BF415" s="212"/>
      <c r="BG415" s="212"/>
      <c r="BH415" s="212"/>
    </row>
    <row r="416" spans="1:60" ht="22.5" outlineLevel="1" x14ac:dyDescent="0.2">
      <c r="A416" s="233">
        <v>158</v>
      </c>
      <c r="B416" s="234" t="s">
        <v>708</v>
      </c>
      <c r="C416" s="251" t="s">
        <v>709</v>
      </c>
      <c r="D416" s="235" t="s">
        <v>234</v>
      </c>
      <c r="E416" s="236">
        <v>98</v>
      </c>
      <c r="F416" s="237"/>
      <c r="G416" s="238">
        <f>ROUND(E416*F416,2)</f>
        <v>0</v>
      </c>
      <c r="H416" s="237"/>
      <c r="I416" s="238">
        <f>ROUND(E416*H416,2)</f>
        <v>0</v>
      </c>
      <c r="J416" s="237"/>
      <c r="K416" s="238">
        <f>ROUND(E416*J416,2)</f>
        <v>0</v>
      </c>
      <c r="L416" s="238">
        <v>21</v>
      </c>
      <c r="M416" s="238">
        <f>G416*(1+L416/100)</f>
        <v>0</v>
      </c>
      <c r="N416" s="236">
        <v>0</v>
      </c>
      <c r="O416" s="236">
        <f>ROUND(E416*N416,2)</f>
        <v>0</v>
      </c>
      <c r="P416" s="236">
        <v>0</v>
      </c>
      <c r="Q416" s="236">
        <f>ROUND(E416*P416,2)</f>
        <v>0</v>
      </c>
      <c r="R416" s="238" t="s">
        <v>200</v>
      </c>
      <c r="S416" s="238" t="s">
        <v>144</v>
      </c>
      <c r="T416" s="239" t="s">
        <v>144</v>
      </c>
      <c r="U416" s="223">
        <v>0.09</v>
      </c>
      <c r="V416" s="223">
        <f>ROUND(E416*U416,2)</f>
        <v>8.82</v>
      </c>
      <c r="W416" s="223"/>
      <c r="X416" s="223" t="s">
        <v>201</v>
      </c>
      <c r="Y416" s="223" t="s">
        <v>140</v>
      </c>
      <c r="Z416" s="212"/>
      <c r="AA416" s="212"/>
      <c r="AB416" s="212"/>
      <c r="AC416" s="212"/>
      <c r="AD416" s="212"/>
      <c r="AE416" s="212"/>
      <c r="AF416" s="212"/>
      <c r="AG416" s="212" t="s">
        <v>252</v>
      </c>
      <c r="AH416" s="212"/>
      <c r="AI416" s="212"/>
      <c r="AJ416" s="212"/>
      <c r="AK416" s="212"/>
      <c r="AL416" s="212"/>
      <c r="AM416" s="212"/>
      <c r="AN416" s="212"/>
      <c r="AO416" s="212"/>
      <c r="AP416" s="212"/>
      <c r="AQ416" s="212"/>
      <c r="AR416" s="212"/>
      <c r="AS416" s="212"/>
      <c r="AT416" s="212"/>
      <c r="AU416" s="212"/>
      <c r="AV416" s="212"/>
      <c r="AW416" s="212"/>
      <c r="AX416" s="212"/>
      <c r="AY416" s="212"/>
      <c r="AZ416" s="212"/>
      <c r="BA416" s="212"/>
      <c r="BB416" s="212"/>
      <c r="BC416" s="212"/>
      <c r="BD416" s="212"/>
      <c r="BE416" s="212"/>
      <c r="BF416" s="212"/>
      <c r="BG416" s="212"/>
      <c r="BH416" s="212"/>
    </row>
    <row r="417" spans="1:60" ht="22.5" outlineLevel="2" x14ac:dyDescent="0.2">
      <c r="A417" s="219"/>
      <c r="B417" s="220"/>
      <c r="C417" s="263" t="s">
        <v>710</v>
      </c>
      <c r="D417" s="259"/>
      <c r="E417" s="259"/>
      <c r="F417" s="259"/>
      <c r="G417" s="259"/>
      <c r="H417" s="223"/>
      <c r="I417" s="223"/>
      <c r="J417" s="223"/>
      <c r="K417" s="223"/>
      <c r="L417" s="223"/>
      <c r="M417" s="223"/>
      <c r="N417" s="222"/>
      <c r="O417" s="222"/>
      <c r="P417" s="222"/>
      <c r="Q417" s="222"/>
      <c r="R417" s="223"/>
      <c r="S417" s="223"/>
      <c r="T417" s="223"/>
      <c r="U417" s="223"/>
      <c r="V417" s="223"/>
      <c r="W417" s="223"/>
      <c r="X417" s="223"/>
      <c r="Y417" s="223"/>
      <c r="Z417" s="212"/>
      <c r="AA417" s="212"/>
      <c r="AB417" s="212"/>
      <c r="AC417" s="212"/>
      <c r="AD417" s="212"/>
      <c r="AE417" s="212"/>
      <c r="AF417" s="212"/>
      <c r="AG417" s="212" t="s">
        <v>204</v>
      </c>
      <c r="AH417" s="212"/>
      <c r="AI417" s="212"/>
      <c r="AJ417" s="212"/>
      <c r="AK417" s="212"/>
      <c r="AL417" s="212"/>
      <c r="AM417" s="212"/>
      <c r="AN417" s="212"/>
      <c r="AO417" s="212"/>
      <c r="AP417" s="212"/>
      <c r="AQ417" s="212"/>
      <c r="AR417" s="212"/>
      <c r="AS417" s="212"/>
      <c r="AT417" s="212"/>
      <c r="AU417" s="212"/>
      <c r="AV417" s="212"/>
      <c r="AW417" s="212"/>
      <c r="AX417" s="212"/>
      <c r="AY417" s="212"/>
      <c r="AZ417" s="212"/>
      <c r="BA417" s="248" t="str">
        <f>C417</f>
        <v>krajníků, desek nebo panelů od spojovacího materiálu s odklizením a uložením očištěných hmot a spojovacího materiálu na skládku na vzdálenost do 10 m</v>
      </c>
      <c r="BB417" s="212"/>
      <c r="BC417" s="212"/>
      <c r="BD417" s="212"/>
      <c r="BE417" s="212"/>
      <c r="BF417" s="212"/>
      <c r="BG417" s="212"/>
      <c r="BH417" s="212"/>
    </row>
    <row r="418" spans="1:60" outlineLevel="2" x14ac:dyDescent="0.2">
      <c r="A418" s="219"/>
      <c r="B418" s="220"/>
      <c r="C418" s="264" t="s">
        <v>711</v>
      </c>
      <c r="D418" s="257"/>
      <c r="E418" s="258">
        <v>98</v>
      </c>
      <c r="F418" s="223"/>
      <c r="G418" s="223"/>
      <c r="H418" s="223"/>
      <c r="I418" s="223"/>
      <c r="J418" s="223"/>
      <c r="K418" s="223"/>
      <c r="L418" s="223"/>
      <c r="M418" s="223"/>
      <c r="N418" s="222"/>
      <c r="O418" s="222"/>
      <c r="P418" s="222"/>
      <c r="Q418" s="222"/>
      <c r="R418" s="223"/>
      <c r="S418" s="223"/>
      <c r="T418" s="223"/>
      <c r="U418" s="223"/>
      <c r="V418" s="223"/>
      <c r="W418" s="223"/>
      <c r="X418" s="223"/>
      <c r="Y418" s="223"/>
      <c r="Z418" s="212"/>
      <c r="AA418" s="212"/>
      <c r="AB418" s="212"/>
      <c r="AC418" s="212"/>
      <c r="AD418" s="212"/>
      <c r="AE418" s="212"/>
      <c r="AF418" s="212"/>
      <c r="AG418" s="212" t="s">
        <v>206</v>
      </c>
      <c r="AH418" s="212">
        <v>0</v>
      </c>
      <c r="AI418" s="212"/>
      <c r="AJ418" s="212"/>
      <c r="AK418" s="212"/>
      <c r="AL418" s="212"/>
      <c r="AM418" s="212"/>
      <c r="AN418" s="212"/>
      <c r="AO418" s="212"/>
      <c r="AP418" s="212"/>
      <c r="AQ418" s="212"/>
      <c r="AR418" s="212"/>
      <c r="AS418" s="212"/>
      <c r="AT418" s="212"/>
      <c r="AU418" s="212"/>
      <c r="AV418" s="212"/>
      <c r="AW418" s="212"/>
      <c r="AX418" s="212"/>
      <c r="AY418" s="212"/>
      <c r="AZ418" s="212"/>
      <c r="BA418" s="212"/>
      <c r="BB418" s="212"/>
      <c r="BC418" s="212"/>
      <c r="BD418" s="212"/>
      <c r="BE418" s="212"/>
      <c r="BF418" s="212"/>
      <c r="BG418" s="212"/>
      <c r="BH418" s="212"/>
    </row>
    <row r="419" spans="1:60" ht="22.5" outlineLevel="1" x14ac:dyDescent="0.2">
      <c r="A419" s="233">
        <v>159</v>
      </c>
      <c r="B419" s="234" t="s">
        <v>712</v>
      </c>
      <c r="C419" s="251" t="s">
        <v>713</v>
      </c>
      <c r="D419" s="235" t="s">
        <v>199</v>
      </c>
      <c r="E419" s="236">
        <v>268</v>
      </c>
      <c r="F419" s="237"/>
      <c r="G419" s="238">
        <f>ROUND(E419*F419,2)</f>
        <v>0</v>
      </c>
      <c r="H419" s="237"/>
      <c r="I419" s="238">
        <f>ROUND(E419*H419,2)</f>
        <v>0</v>
      </c>
      <c r="J419" s="237"/>
      <c r="K419" s="238">
        <f>ROUND(E419*J419,2)</f>
        <v>0</v>
      </c>
      <c r="L419" s="238">
        <v>21</v>
      </c>
      <c r="M419" s="238">
        <f>G419*(1+L419/100)</f>
        <v>0</v>
      </c>
      <c r="N419" s="236">
        <v>0</v>
      </c>
      <c r="O419" s="236">
        <f>ROUND(E419*N419,2)</f>
        <v>0</v>
      </c>
      <c r="P419" s="236">
        <v>0</v>
      </c>
      <c r="Q419" s="236">
        <f>ROUND(E419*P419,2)</f>
        <v>0</v>
      </c>
      <c r="R419" s="238" t="s">
        <v>200</v>
      </c>
      <c r="S419" s="238" t="s">
        <v>144</v>
      </c>
      <c r="T419" s="239" t="s">
        <v>144</v>
      </c>
      <c r="U419" s="223">
        <v>0.115</v>
      </c>
      <c r="V419" s="223">
        <f>ROUND(E419*U419,2)</f>
        <v>30.82</v>
      </c>
      <c r="W419" s="223"/>
      <c r="X419" s="223" t="s">
        <v>201</v>
      </c>
      <c r="Y419" s="223" t="s">
        <v>140</v>
      </c>
      <c r="Z419" s="212"/>
      <c r="AA419" s="212"/>
      <c r="AB419" s="212"/>
      <c r="AC419" s="212"/>
      <c r="AD419" s="212"/>
      <c r="AE419" s="212"/>
      <c r="AF419" s="212"/>
      <c r="AG419" s="212" t="s">
        <v>202</v>
      </c>
      <c r="AH419" s="212"/>
      <c r="AI419" s="212"/>
      <c r="AJ419" s="212"/>
      <c r="AK419" s="212"/>
      <c r="AL419" s="212"/>
      <c r="AM419" s="212"/>
      <c r="AN419" s="212"/>
      <c r="AO419" s="212"/>
      <c r="AP419" s="212"/>
      <c r="AQ419" s="212"/>
      <c r="AR419" s="212"/>
      <c r="AS419" s="212"/>
      <c r="AT419" s="212"/>
      <c r="AU419" s="212"/>
      <c r="AV419" s="212"/>
      <c r="AW419" s="212"/>
      <c r="AX419" s="212"/>
      <c r="AY419" s="212"/>
      <c r="AZ419" s="212"/>
      <c r="BA419" s="212"/>
      <c r="BB419" s="212"/>
      <c r="BC419" s="212"/>
      <c r="BD419" s="212"/>
      <c r="BE419" s="212"/>
      <c r="BF419" s="212"/>
      <c r="BG419" s="212"/>
      <c r="BH419" s="212"/>
    </row>
    <row r="420" spans="1:60" ht="22.5" outlineLevel="2" x14ac:dyDescent="0.2">
      <c r="A420" s="219"/>
      <c r="B420" s="220"/>
      <c r="C420" s="263" t="s">
        <v>710</v>
      </c>
      <c r="D420" s="259"/>
      <c r="E420" s="259"/>
      <c r="F420" s="259"/>
      <c r="G420" s="259"/>
      <c r="H420" s="223"/>
      <c r="I420" s="223"/>
      <c r="J420" s="223"/>
      <c r="K420" s="223"/>
      <c r="L420" s="223"/>
      <c r="M420" s="223"/>
      <c r="N420" s="222"/>
      <c r="O420" s="222"/>
      <c r="P420" s="222"/>
      <c r="Q420" s="222"/>
      <c r="R420" s="223"/>
      <c r="S420" s="223"/>
      <c r="T420" s="223"/>
      <c r="U420" s="223"/>
      <c r="V420" s="223"/>
      <c r="W420" s="223"/>
      <c r="X420" s="223"/>
      <c r="Y420" s="223"/>
      <c r="Z420" s="212"/>
      <c r="AA420" s="212"/>
      <c r="AB420" s="212"/>
      <c r="AC420" s="212"/>
      <c r="AD420" s="212"/>
      <c r="AE420" s="212"/>
      <c r="AF420" s="212"/>
      <c r="AG420" s="212" t="s">
        <v>204</v>
      </c>
      <c r="AH420" s="212"/>
      <c r="AI420" s="212"/>
      <c r="AJ420" s="212"/>
      <c r="AK420" s="212"/>
      <c r="AL420" s="212"/>
      <c r="AM420" s="212"/>
      <c r="AN420" s="212"/>
      <c r="AO420" s="212"/>
      <c r="AP420" s="212"/>
      <c r="AQ420" s="212"/>
      <c r="AR420" s="212"/>
      <c r="AS420" s="212"/>
      <c r="AT420" s="212"/>
      <c r="AU420" s="212"/>
      <c r="AV420" s="212"/>
      <c r="AW420" s="212"/>
      <c r="AX420" s="212"/>
      <c r="AY420" s="212"/>
      <c r="AZ420" s="212"/>
      <c r="BA420" s="248" t="str">
        <f>C420</f>
        <v>krajníků, desek nebo panelů od spojovacího materiálu s odklizením a uložením očištěných hmot a spojovacího materiálu na skládku na vzdálenost do 10 m</v>
      </c>
      <c r="BB420" s="212"/>
      <c r="BC420" s="212"/>
      <c r="BD420" s="212"/>
      <c r="BE420" s="212"/>
      <c r="BF420" s="212"/>
      <c r="BG420" s="212"/>
      <c r="BH420" s="212"/>
    </row>
    <row r="421" spans="1:60" outlineLevel="2" x14ac:dyDescent="0.2">
      <c r="A421" s="219"/>
      <c r="B421" s="220"/>
      <c r="C421" s="264" t="s">
        <v>714</v>
      </c>
      <c r="D421" s="257"/>
      <c r="E421" s="258">
        <v>268</v>
      </c>
      <c r="F421" s="223"/>
      <c r="G421" s="223"/>
      <c r="H421" s="223"/>
      <c r="I421" s="223"/>
      <c r="J421" s="223"/>
      <c r="K421" s="223"/>
      <c r="L421" s="223"/>
      <c r="M421" s="223"/>
      <c r="N421" s="222"/>
      <c r="O421" s="222"/>
      <c r="P421" s="222"/>
      <c r="Q421" s="222"/>
      <c r="R421" s="223"/>
      <c r="S421" s="223"/>
      <c r="T421" s="223"/>
      <c r="U421" s="223"/>
      <c r="V421" s="223"/>
      <c r="W421" s="223"/>
      <c r="X421" s="223"/>
      <c r="Y421" s="223"/>
      <c r="Z421" s="212"/>
      <c r="AA421" s="212"/>
      <c r="AB421" s="212"/>
      <c r="AC421" s="212"/>
      <c r="AD421" s="212"/>
      <c r="AE421" s="212"/>
      <c r="AF421" s="212"/>
      <c r="AG421" s="212" t="s">
        <v>206</v>
      </c>
      <c r="AH421" s="212">
        <v>0</v>
      </c>
      <c r="AI421" s="212"/>
      <c r="AJ421" s="212"/>
      <c r="AK421" s="212"/>
      <c r="AL421" s="212"/>
      <c r="AM421" s="212"/>
      <c r="AN421" s="212"/>
      <c r="AO421" s="212"/>
      <c r="AP421" s="212"/>
      <c r="AQ421" s="212"/>
      <c r="AR421" s="212"/>
      <c r="AS421" s="212"/>
      <c r="AT421" s="212"/>
      <c r="AU421" s="212"/>
      <c r="AV421" s="212"/>
      <c r="AW421" s="212"/>
      <c r="AX421" s="212"/>
      <c r="AY421" s="212"/>
      <c r="AZ421" s="212"/>
      <c r="BA421" s="212"/>
      <c r="BB421" s="212"/>
      <c r="BC421" s="212"/>
      <c r="BD421" s="212"/>
      <c r="BE421" s="212"/>
      <c r="BF421" s="212"/>
      <c r="BG421" s="212"/>
      <c r="BH421" s="212"/>
    </row>
    <row r="422" spans="1:60" ht="22.5" outlineLevel="1" x14ac:dyDescent="0.2">
      <c r="A422" s="233">
        <v>160</v>
      </c>
      <c r="B422" s="234" t="s">
        <v>715</v>
      </c>
      <c r="C422" s="251" t="s">
        <v>716</v>
      </c>
      <c r="D422" s="235" t="s">
        <v>199</v>
      </c>
      <c r="E422" s="236">
        <v>52</v>
      </c>
      <c r="F422" s="237"/>
      <c r="G422" s="238">
        <f>ROUND(E422*F422,2)</f>
        <v>0</v>
      </c>
      <c r="H422" s="237"/>
      <c r="I422" s="238">
        <f>ROUND(E422*H422,2)</f>
        <v>0</v>
      </c>
      <c r="J422" s="237"/>
      <c r="K422" s="238">
        <f>ROUND(E422*J422,2)</f>
        <v>0</v>
      </c>
      <c r="L422" s="238">
        <v>21</v>
      </c>
      <c r="M422" s="238">
        <f>G422*(1+L422/100)</f>
        <v>0</v>
      </c>
      <c r="N422" s="236">
        <v>0</v>
      </c>
      <c r="O422" s="236">
        <f>ROUND(E422*N422,2)</f>
        <v>0</v>
      </c>
      <c r="P422" s="236">
        <v>0</v>
      </c>
      <c r="Q422" s="236">
        <f>ROUND(E422*P422,2)</f>
        <v>0</v>
      </c>
      <c r="R422" s="238" t="s">
        <v>200</v>
      </c>
      <c r="S422" s="238" t="s">
        <v>144</v>
      </c>
      <c r="T422" s="239" t="s">
        <v>144</v>
      </c>
      <c r="U422" s="223">
        <v>0.1</v>
      </c>
      <c r="V422" s="223">
        <f>ROUND(E422*U422,2)</f>
        <v>5.2</v>
      </c>
      <c r="W422" s="223"/>
      <c r="X422" s="223" t="s">
        <v>201</v>
      </c>
      <c r="Y422" s="223" t="s">
        <v>140</v>
      </c>
      <c r="Z422" s="212"/>
      <c r="AA422" s="212"/>
      <c r="AB422" s="212"/>
      <c r="AC422" s="212"/>
      <c r="AD422" s="212"/>
      <c r="AE422" s="212"/>
      <c r="AF422" s="212"/>
      <c r="AG422" s="212" t="s">
        <v>202</v>
      </c>
      <c r="AH422" s="212"/>
      <c r="AI422" s="212"/>
      <c r="AJ422" s="212"/>
      <c r="AK422" s="212"/>
      <c r="AL422" s="212"/>
      <c r="AM422" s="212"/>
      <c r="AN422" s="212"/>
      <c r="AO422" s="212"/>
      <c r="AP422" s="212"/>
      <c r="AQ422" s="212"/>
      <c r="AR422" s="212"/>
      <c r="AS422" s="212"/>
      <c r="AT422" s="212"/>
      <c r="AU422" s="212"/>
      <c r="AV422" s="212"/>
      <c r="AW422" s="212"/>
      <c r="AX422" s="212"/>
      <c r="AY422" s="212"/>
      <c r="AZ422" s="212"/>
      <c r="BA422" s="212"/>
      <c r="BB422" s="212"/>
      <c r="BC422" s="212"/>
      <c r="BD422" s="212"/>
      <c r="BE422" s="212"/>
      <c r="BF422" s="212"/>
      <c r="BG422" s="212"/>
      <c r="BH422" s="212"/>
    </row>
    <row r="423" spans="1:60" ht="22.5" outlineLevel="2" x14ac:dyDescent="0.2">
      <c r="A423" s="219"/>
      <c r="B423" s="220"/>
      <c r="C423" s="263" t="s">
        <v>717</v>
      </c>
      <c r="D423" s="259"/>
      <c r="E423" s="259"/>
      <c r="F423" s="259"/>
      <c r="G423" s="259"/>
      <c r="H423" s="223"/>
      <c r="I423" s="223"/>
      <c r="J423" s="223"/>
      <c r="K423" s="223"/>
      <c r="L423" s="223"/>
      <c r="M423" s="223"/>
      <c r="N423" s="222"/>
      <c r="O423" s="222"/>
      <c r="P423" s="222"/>
      <c r="Q423" s="222"/>
      <c r="R423" s="223"/>
      <c r="S423" s="223"/>
      <c r="T423" s="223"/>
      <c r="U423" s="223"/>
      <c r="V423" s="223"/>
      <c r="W423" s="223"/>
      <c r="X423" s="223"/>
      <c r="Y423" s="223"/>
      <c r="Z423" s="212"/>
      <c r="AA423" s="212"/>
      <c r="AB423" s="212"/>
      <c r="AC423" s="212"/>
      <c r="AD423" s="212"/>
      <c r="AE423" s="212"/>
      <c r="AF423" s="212"/>
      <c r="AG423" s="212" t="s">
        <v>204</v>
      </c>
      <c r="AH423" s="212"/>
      <c r="AI423" s="212"/>
      <c r="AJ423" s="212"/>
      <c r="AK423" s="212"/>
      <c r="AL423" s="212"/>
      <c r="AM423" s="212"/>
      <c r="AN423" s="212"/>
      <c r="AO423" s="212"/>
      <c r="AP423" s="212"/>
      <c r="AQ423" s="212"/>
      <c r="AR423" s="212"/>
      <c r="AS423" s="212"/>
      <c r="AT423" s="212"/>
      <c r="AU423" s="212"/>
      <c r="AV423" s="212"/>
      <c r="AW423" s="212"/>
      <c r="AX423" s="212"/>
      <c r="AY423" s="212"/>
      <c r="AZ423" s="212"/>
      <c r="BA423" s="248" t="str">
        <f>C423</f>
        <v>od spojovacího materiálu, s uložením očištěných kostek na skládku, s odklizením odpadových hmot na hromady a s odklizením vybouraných kostek na vzdálenost do 3 m</v>
      </c>
      <c r="BB423" s="212"/>
      <c r="BC423" s="212"/>
      <c r="BD423" s="212"/>
      <c r="BE423" s="212"/>
      <c r="BF423" s="212"/>
      <c r="BG423" s="212"/>
      <c r="BH423" s="212"/>
    </row>
    <row r="424" spans="1:60" outlineLevel="2" x14ac:dyDescent="0.2">
      <c r="A424" s="219"/>
      <c r="B424" s="220"/>
      <c r="C424" s="264" t="s">
        <v>718</v>
      </c>
      <c r="D424" s="257"/>
      <c r="E424" s="258">
        <v>52</v>
      </c>
      <c r="F424" s="223"/>
      <c r="G424" s="223"/>
      <c r="H424" s="223"/>
      <c r="I424" s="223"/>
      <c r="J424" s="223"/>
      <c r="K424" s="223"/>
      <c r="L424" s="223"/>
      <c r="M424" s="223"/>
      <c r="N424" s="222"/>
      <c r="O424" s="222"/>
      <c r="P424" s="222"/>
      <c r="Q424" s="222"/>
      <c r="R424" s="223"/>
      <c r="S424" s="223"/>
      <c r="T424" s="223"/>
      <c r="U424" s="223"/>
      <c r="V424" s="223"/>
      <c r="W424" s="223"/>
      <c r="X424" s="223"/>
      <c r="Y424" s="223"/>
      <c r="Z424" s="212"/>
      <c r="AA424" s="212"/>
      <c r="AB424" s="212"/>
      <c r="AC424" s="212"/>
      <c r="AD424" s="212"/>
      <c r="AE424" s="212"/>
      <c r="AF424" s="212"/>
      <c r="AG424" s="212" t="s">
        <v>206</v>
      </c>
      <c r="AH424" s="212">
        <v>0</v>
      </c>
      <c r="AI424" s="212"/>
      <c r="AJ424" s="212"/>
      <c r="AK424" s="212"/>
      <c r="AL424" s="212"/>
      <c r="AM424" s="212"/>
      <c r="AN424" s="212"/>
      <c r="AO424" s="212"/>
      <c r="AP424" s="212"/>
      <c r="AQ424" s="212"/>
      <c r="AR424" s="212"/>
      <c r="AS424" s="212"/>
      <c r="AT424" s="212"/>
      <c r="AU424" s="212"/>
      <c r="AV424" s="212"/>
      <c r="AW424" s="212"/>
      <c r="AX424" s="212"/>
      <c r="AY424" s="212"/>
      <c r="AZ424" s="212"/>
      <c r="BA424" s="212"/>
      <c r="BB424" s="212"/>
      <c r="BC424" s="212"/>
      <c r="BD424" s="212"/>
      <c r="BE424" s="212"/>
      <c r="BF424" s="212"/>
      <c r="BG424" s="212"/>
      <c r="BH424" s="212"/>
    </row>
    <row r="425" spans="1:60" x14ac:dyDescent="0.2">
      <c r="A425" s="226" t="s">
        <v>132</v>
      </c>
      <c r="B425" s="227" t="s">
        <v>90</v>
      </c>
      <c r="C425" s="249" t="s">
        <v>91</v>
      </c>
      <c r="D425" s="228"/>
      <c r="E425" s="229"/>
      <c r="F425" s="230"/>
      <c r="G425" s="230">
        <f>SUMIF(AG426:AG428,"&lt;&gt;NOR",G426:G428)</f>
        <v>0</v>
      </c>
      <c r="H425" s="230"/>
      <c r="I425" s="230">
        <f>SUM(I426:I428)</f>
        <v>0</v>
      </c>
      <c r="J425" s="230"/>
      <c r="K425" s="230">
        <f>SUM(K426:K428)</f>
        <v>0</v>
      </c>
      <c r="L425" s="230"/>
      <c r="M425" s="230">
        <f>SUM(M426:M428)</f>
        <v>0</v>
      </c>
      <c r="N425" s="229"/>
      <c r="O425" s="229">
        <f>SUM(O426:O428)</f>
        <v>0</v>
      </c>
      <c r="P425" s="229"/>
      <c r="Q425" s="229">
        <f>SUM(Q426:Q428)</f>
        <v>0</v>
      </c>
      <c r="R425" s="230"/>
      <c r="S425" s="230"/>
      <c r="T425" s="231"/>
      <c r="U425" s="225"/>
      <c r="V425" s="225">
        <f>SUM(V426:V428)</f>
        <v>56.16</v>
      </c>
      <c r="W425" s="225"/>
      <c r="X425" s="225"/>
      <c r="Y425" s="225"/>
      <c r="AG425" t="s">
        <v>133</v>
      </c>
    </row>
    <row r="426" spans="1:60" outlineLevel="1" x14ac:dyDescent="0.2">
      <c r="A426" s="233">
        <v>161</v>
      </c>
      <c r="B426" s="234" t="s">
        <v>719</v>
      </c>
      <c r="C426" s="251" t="s">
        <v>720</v>
      </c>
      <c r="D426" s="235" t="s">
        <v>419</v>
      </c>
      <c r="E426" s="236">
        <v>537.44300999999996</v>
      </c>
      <c r="F426" s="237"/>
      <c r="G426" s="238">
        <f>ROUND(E426*F426,2)</f>
        <v>0</v>
      </c>
      <c r="H426" s="237"/>
      <c r="I426" s="238">
        <f>ROUND(E426*H426,2)</f>
        <v>0</v>
      </c>
      <c r="J426" s="237"/>
      <c r="K426" s="238">
        <f>ROUND(E426*J426,2)</f>
        <v>0</v>
      </c>
      <c r="L426" s="238">
        <v>21</v>
      </c>
      <c r="M426" s="238">
        <f>G426*(1+L426/100)</f>
        <v>0</v>
      </c>
      <c r="N426" s="236">
        <v>0</v>
      </c>
      <c r="O426" s="236">
        <f>ROUND(E426*N426,2)</f>
        <v>0</v>
      </c>
      <c r="P426" s="236">
        <v>0</v>
      </c>
      <c r="Q426" s="236">
        <f>ROUND(E426*P426,2)</f>
        <v>0</v>
      </c>
      <c r="R426" s="238" t="s">
        <v>424</v>
      </c>
      <c r="S426" s="238" t="s">
        <v>144</v>
      </c>
      <c r="T426" s="239" t="s">
        <v>144</v>
      </c>
      <c r="U426" s="223">
        <v>0.1045</v>
      </c>
      <c r="V426" s="223">
        <f>ROUND(E426*U426,2)</f>
        <v>56.16</v>
      </c>
      <c r="W426" s="223"/>
      <c r="X426" s="223" t="s">
        <v>721</v>
      </c>
      <c r="Y426" s="223" t="s">
        <v>140</v>
      </c>
      <c r="Z426" s="212"/>
      <c r="AA426" s="212"/>
      <c r="AB426" s="212"/>
      <c r="AC426" s="212"/>
      <c r="AD426" s="212"/>
      <c r="AE426" s="212"/>
      <c r="AF426" s="212"/>
      <c r="AG426" s="212" t="s">
        <v>722</v>
      </c>
      <c r="AH426" s="212"/>
      <c r="AI426" s="212"/>
      <c r="AJ426" s="212"/>
      <c r="AK426" s="212"/>
      <c r="AL426" s="212"/>
      <c r="AM426" s="212"/>
      <c r="AN426" s="212"/>
      <c r="AO426" s="212"/>
      <c r="AP426" s="212"/>
      <c r="AQ426" s="212"/>
      <c r="AR426" s="212"/>
      <c r="AS426" s="212"/>
      <c r="AT426" s="212"/>
      <c r="AU426" s="212"/>
      <c r="AV426" s="212"/>
      <c r="AW426" s="212"/>
      <c r="AX426" s="212"/>
      <c r="AY426" s="212"/>
      <c r="AZ426" s="212"/>
      <c r="BA426" s="212"/>
      <c r="BB426" s="212"/>
      <c r="BC426" s="212"/>
      <c r="BD426" s="212"/>
      <c r="BE426" s="212"/>
      <c r="BF426" s="212"/>
      <c r="BG426" s="212"/>
      <c r="BH426" s="212"/>
    </row>
    <row r="427" spans="1:60" outlineLevel="2" x14ac:dyDescent="0.2">
      <c r="A427" s="219"/>
      <c r="B427" s="220"/>
      <c r="C427" s="263" t="s">
        <v>723</v>
      </c>
      <c r="D427" s="259"/>
      <c r="E427" s="259"/>
      <c r="F427" s="259"/>
      <c r="G427" s="259"/>
      <c r="H427" s="223"/>
      <c r="I427" s="223"/>
      <c r="J427" s="223"/>
      <c r="K427" s="223"/>
      <c r="L427" s="223"/>
      <c r="M427" s="223"/>
      <c r="N427" s="222"/>
      <c r="O427" s="222"/>
      <c r="P427" s="222"/>
      <c r="Q427" s="222"/>
      <c r="R427" s="223"/>
      <c r="S427" s="223"/>
      <c r="T427" s="223"/>
      <c r="U427" s="223"/>
      <c r="V427" s="223"/>
      <c r="W427" s="223"/>
      <c r="X427" s="223"/>
      <c r="Y427" s="223"/>
      <c r="Z427" s="212"/>
      <c r="AA427" s="212"/>
      <c r="AB427" s="212"/>
      <c r="AC427" s="212"/>
      <c r="AD427" s="212"/>
      <c r="AE427" s="212"/>
      <c r="AF427" s="212"/>
      <c r="AG427" s="212" t="s">
        <v>204</v>
      </c>
      <c r="AH427" s="212"/>
      <c r="AI427" s="212"/>
      <c r="AJ427" s="212"/>
      <c r="AK427" s="212"/>
      <c r="AL427" s="212"/>
      <c r="AM427" s="212"/>
      <c r="AN427" s="212"/>
      <c r="AO427" s="212"/>
      <c r="AP427" s="212"/>
      <c r="AQ427" s="212"/>
      <c r="AR427" s="212"/>
      <c r="AS427" s="212"/>
      <c r="AT427" s="212"/>
      <c r="AU427" s="212"/>
      <c r="AV427" s="212"/>
      <c r="AW427" s="212"/>
      <c r="AX427" s="212"/>
      <c r="AY427" s="212"/>
      <c r="AZ427" s="212"/>
      <c r="BA427" s="248" t="str">
        <f>C427</f>
        <v>vodovodu nebo kanalizace hloubené nebo ražené (827 1.3, 827 2.3) z trub litinových včetně drobných objektů,</v>
      </c>
      <c r="BB427" s="212"/>
      <c r="BC427" s="212"/>
      <c r="BD427" s="212"/>
      <c r="BE427" s="212"/>
      <c r="BF427" s="212"/>
      <c r="BG427" s="212"/>
      <c r="BH427" s="212"/>
    </row>
    <row r="428" spans="1:60" outlineLevel="2" x14ac:dyDescent="0.2">
      <c r="A428" s="219"/>
      <c r="B428" s="220"/>
      <c r="C428" s="265" t="s">
        <v>724</v>
      </c>
      <c r="D428" s="260"/>
      <c r="E428" s="260"/>
      <c r="F428" s="260"/>
      <c r="G428" s="260"/>
      <c r="H428" s="223"/>
      <c r="I428" s="223"/>
      <c r="J428" s="223"/>
      <c r="K428" s="223"/>
      <c r="L428" s="223"/>
      <c r="M428" s="223"/>
      <c r="N428" s="222"/>
      <c r="O428" s="222"/>
      <c r="P428" s="222"/>
      <c r="Q428" s="222"/>
      <c r="R428" s="223"/>
      <c r="S428" s="223"/>
      <c r="T428" s="223"/>
      <c r="U428" s="223"/>
      <c r="V428" s="223"/>
      <c r="W428" s="223"/>
      <c r="X428" s="223"/>
      <c r="Y428" s="223"/>
      <c r="Z428" s="212"/>
      <c r="AA428" s="212"/>
      <c r="AB428" s="212"/>
      <c r="AC428" s="212"/>
      <c r="AD428" s="212"/>
      <c r="AE428" s="212"/>
      <c r="AF428" s="212"/>
      <c r="AG428" s="212" t="s">
        <v>147</v>
      </c>
      <c r="AH428" s="212"/>
      <c r="AI428" s="212"/>
      <c r="AJ428" s="212"/>
      <c r="AK428" s="212"/>
      <c r="AL428" s="212"/>
      <c r="AM428" s="212"/>
      <c r="AN428" s="212"/>
      <c r="AO428" s="212"/>
      <c r="AP428" s="212"/>
      <c r="AQ428" s="212"/>
      <c r="AR428" s="212"/>
      <c r="AS428" s="212"/>
      <c r="AT428" s="212"/>
      <c r="AU428" s="212"/>
      <c r="AV428" s="212"/>
      <c r="AW428" s="212"/>
      <c r="AX428" s="212"/>
      <c r="AY428" s="212"/>
      <c r="AZ428" s="212"/>
      <c r="BA428" s="212"/>
      <c r="BB428" s="212"/>
      <c r="BC428" s="212"/>
      <c r="BD428" s="212"/>
      <c r="BE428" s="212"/>
      <c r="BF428" s="212"/>
      <c r="BG428" s="212"/>
      <c r="BH428" s="212"/>
    </row>
    <row r="429" spans="1:60" x14ac:dyDescent="0.2">
      <c r="A429" s="226" t="s">
        <v>132</v>
      </c>
      <c r="B429" s="227" t="s">
        <v>92</v>
      </c>
      <c r="C429" s="249" t="s">
        <v>93</v>
      </c>
      <c r="D429" s="228"/>
      <c r="E429" s="229"/>
      <c r="F429" s="230"/>
      <c r="G429" s="230">
        <f>SUMIF(AG430:AG439,"&lt;&gt;NOR",G430:G439)</f>
        <v>0</v>
      </c>
      <c r="H429" s="230"/>
      <c r="I429" s="230">
        <f>SUM(I430:I439)</f>
        <v>0</v>
      </c>
      <c r="J429" s="230"/>
      <c r="K429" s="230">
        <f>SUM(K430:K439)</f>
        <v>0</v>
      </c>
      <c r="L429" s="230"/>
      <c r="M429" s="230">
        <f>SUM(M430:M439)</f>
        <v>0</v>
      </c>
      <c r="N429" s="229"/>
      <c r="O429" s="229">
        <f>SUM(O430:O439)</f>
        <v>0</v>
      </c>
      <c r="P429" s="229"/>
      <c r="Q429" s="229">
        <f>SUM(Q430:Q439)</f>
        <v>4</v>
      </c>
      <c r="R429" s="230"/>
      <c r="S429" s="230"/>
      <c r="T429" s="231"/>
      <c r="U429" s="225"/>
      <c r="V429" s="225">
        <f>SUM(V430:V439)</f>
        <v>40.01</v>
      </c>
      <c r="W429" s="225"/>
      <c r="X429" s="225"/>
      <c r="Y429" s="225"/>
      <c r="AG429" t="s">
        <v>133</v>
      </c>
    </row>
    <row r="430" spans="1:60" outlineLevel="1" x14ac:dyDescent="0.2">
      <c r="A430" s="233">
        <v>162</v>
      </c>
      <c r="B430" s="234" t="s">
        <v>725</v>
      </c>
      <c r="C430" s="251" t="s">
        <v>726</v>
      </c>
      <c r="D430" s="235" t="s">
        <v>496</v>
      </c>
      <c r="E430" s="236">
        <v>18</v>
      </c>
      <c r="F430" s="237"/>
      <c r="G430" s="238">
        <f>ROUND(E430*F430,2)</f>
        <v>0</v>
      </c>
      <c r="H430" s="237"/>
      <c r="I430" s="238">
        <f>ROUND(E430*H430,2)</f>
        <v>0</v>
      </c>
      <c r="J430" s="237"/>
      <c r="K430" s="238">
        <f>ROUND(E430*J430,2)</f>
        <v>0</v>
      </c>
      <c r="L430" s="238">
        <v>21</v>
      </c>
      <c r="M430" s="238">
        <f>G430*(1+L430/100)</f>
        <v>0</v>
      </c>
      <c r="N430" s="236">
        <v>0</v>
      </c>
      <c r="O430" s="236">
        <f>ROUND(E430*N430,2)</f>
        <v>0</v>
      </c>
      <c r="P430" s="236">
        <v>0.19949</v>
      </c>
      <c r="Q430" s="236">
        <f>ROUND(E430*P430,2)</f>
        <v>3.59</v>
      </c>
      <c r="R430" s="238" t="s">
        <v>727</v>
      </c>
      <c r="S430" s="238" t="s">
        <v>144</v>
      </c>
      <c r="T430" s="239" t="s">
        <v>144</v>
      </c>
      <c r="U430" s="223">
        <v>1.01</v>
      </c>
      <c r="V430" s="223">
        <f>ROUND(E430*U430,2)</f>
        <v>18.18</v>
      </c>
      <c r="W430" s="223"/>
      <c r="X430" s="223" t="s">
        <v>201</v>
      </c>
      <c r="Y430" s="223" t="s">
        <v>140</v>
      </c>
      <c r="Z430" s="212"/>
      <c r="AA430" s="212"/>
      <c r="AB430" s="212"/>
      <c r="AC430" s="212"/>
      <c r="AD430" s="212"/>
      <c r="AE430" s="212"/>
      <c r="AF430" s="212"/>
      <c r="AG430" s="212" t="s">
        <v>202</v>
      </c>
      <c r="AH430" s="212"/>
      <c r="AI430" s="212"/>
      <c r="AJ430" s="212"/>
      <c r="AK430" s="212"/>
      <c r="AL430" s="212"/>
      <c r="AM430" s="212"/>
      <c r="AN430" s="212"/>
      <c r="AO430" s="212"/>
      <c r="AP430" s="212"/>
      <c r="AQ430" s="212"/>
      <c r="AR430" s="212"/>
      <c r="AS430" s="212"/>
      <c r="AT430" s="212"/>
      <c r="AU430" s="212"/>
      <c r="AV430" s="212"/>
      <c r="AW430" s="212"/>
      <c r="AX430" s="212"/>
      <c r="AY430" s="212"/>
      <c r="AZ430" s="212"/>
      <c r="BA430" s="212"/>
      <c r="BB430" s="212"/>
      <c r="BC430" s="212"/>
      <c r="BD430" s="212"/>
      <c r="BE430" s="212"/>
      <c r="BF430" s="212"/>
      <c r="BG430" s="212"/>
      <c r="BH430" s="212"/>
    </row>
    <row r="431" spans="1:60" outlineLevel="2" x14ac:dyDescent="0.2">
      <c r="A431" s="219"/>
      <c r="B431" s="220"/>
      <c r="C431" s="264" t="s">
        <v>728</v>
      </c>
      <c r="D431" s="257"/>
      <c r="E431" s="258">
        <v>18</v>
      </c>
      <c r="F431" s="223"/>
      <c r="G431" s="223"/>
      <c r="H431" s="223"/>
      <c r="I431" s="223"/>
      <c r="J431" s="223"/>
      <c r="K431" s="223"/>
      <c r="L431" s="223"/>
      <c r="M431" s="223"/>
      <c r="N431" s="222"/>
      <c r="O431" s="222"/>
      <c r="P431" s="222"/>
      <c r="Q431" s="222"/>
      <c r="R431" s="223"/>
      <c r="S431" s="223"/>
      <c r="T431" s="223"/>
      <c r="U431" s="223"/>
      <c r="V431" s="223"/>
      <c r="W431" s="223"/>
      <c r="X431" s="223"/>
      <c r="Y431" s="223"/>
      <c r="Z431" s="212"/>
      <c r="AA431" s="212"/>
      <c r="AB431" s="212"/>
      <c r="AC431" s="212"/>
      <c r="AD431" s="212"/>
      <c r="AE431" s="212"/>
      <c r="AF431" s="212"/>
      <c r="AG431" s="212" t="s">
        <v>206</v>
      </c>
      <c r="AH431" s="212">
        <v>0</v>
      </c>
      <c r="AI431" s="212"/>
      <c r="AJ431" s="212"/>
      <c r="AK431" s="212"/>
      <c r="AL431" s="212"/>
      <c r="AM431" s="212"/>
      <c r="AN431" s="212"/>
      <c r="AO431" s="212"/>
      <c r="AP431" s="212"/>
      <c r="AQ431" s="212"/>
      <c r="AR431" s="212"/>
      <c r="AS431" s="212"/>
      <c r="AT431" s="212"/>
      <c r="AU431" s="212"/>
      <c r="AV431" s="212"/>
      <c r="AW431" s="212"/>
      <c r="AX431" s="212"/>
      <c r="AY431" s="212"/>
      <c r="AZ431" s="212"/>
      <c r="BA431" s="212"/>
      <c r="BB431" s="212"/>
      <c r="BC431" s="212"/>
      <c r="BD431" s="212"/>
      <c r="BE431" s="212"/>
      <c r="BF431" s="212"/>
      <c r="BG431" s="212"/>
      <c r="BH431" s="212"/>
    </row>
    <row r="432" spans="1:60" outlineLevel="1" x14ac:dyDescent="0.2">
      <c r="A432" s="240">
        <v>163</v>
      </c>
      <c r="B432" s="241" t="s">
        <v>729</v>
      </c>
      <c r="C432" s="250" t="s">
        <v>730</v>
      </c>
      <c r="D432" s="242" t="s">
        <v>234</v>
      </c>
      <c r="E432" s="243">
        <v>7</v>
      </c>
      <c r="F432" s="244"/>
      <c r="G432" s="245">
        <f>ROUND(E432*F432,2)</f>
        <v>0</v>
      </c>
      <c r="H432" s="244"/>
      <c r="I432" s="245">
        <f>ROUND(E432*H432,2)</f>
        <v>0</v>
      </c>
      <c r="J432" s="244"/>
      <c r="K432" s="245">
        <f>ROUND(E432*J432,2)</f>
        <v>0</v>
      </c>
      <c r="L432" s="245">
        <v>21</v>
      </c>
      <c r="M432" s="245">
        <f>G432*(1+L432/100)</f>
        <v>0</v>
      </c>
      <c r="N432" s="243">
        <v>0</v>
      </c>
      <c r="O432" s="243">
        <f>ROUND(E432*N432,2)</f>
        <v>0</v>
      </c>
      <c r="P432" s="243">
        <v>1.102E-2</v>
      </c>
      <c r="Q432" s="243">
        <f>ROUND(E432*P432,2)</f>
        <v>0.08</v>
      </c>
      <c r="R432" s="245" t="s">
        <v>727</v>
      </c>
      <c r="S432" s="245" t="s">
        <v>144</v>
      </c>
      <c r="T432" s="246" t="s">
        <v>144</v>
      </c>
      <c r="U432" s="223">
        <v>0.29699999999999999</v>
      </c>
      <c r="V432" s="223">
        <f>ROUND(E432*U432,2)</f>
        <v>2.08</v>
      </c>
      <c r="W432" s="223"/>
      <c r="X432" s="223" t="s">
        <v>201</v>
      </c>
      <c r="Y432" s="223" t="s">
        <v>140</v>
      </c>
      <c r="Z432" s="212"/>
      <c r="AA432" s="212"/>
      <c r="AB432" s="212"/>
      <c r="AC432" s="212"/>
      <c r="AD432" s="212"/>
      <c r="AE432" s="212"/>
      <c r="AF432" s="212"/>
      <c r="AG432" s="212" t="s">
        <v>202</v>
      </c>
      <c r="AH432" s="212"/>
      <c r="AI432" s="212"/>
      <c r="AJ432" s="212"/>
      <c r="AK432" s="212"/>
      <c r="AL432" s="212"/>
      <c r="AM432" s="212"/>
      <c r="AN432" s="212"/>
      <c r="AO432" s="212"/>
      <c r="AP432" s="212"/>
      <c r="AQ432" s="212"/>
      <c r="AR432" s="212"/>
      <c r="AS432" s="212"/>
      <c r="AT432" s="212"/>
      <c r="AU432" s="212"/>
      <c r="AV432" s="212"/>
      <c r="AW432" s="212"/>
      <c r="AX432" s="212"/>
      <c r="AY432" s="212"/>
      <c r="AZ432" s="212"/>
      <c r="BA432" s="212"/>
      <c r="BB432" s="212"/>
      <c r="BC432" s="212"/>
      <c r="BD432" s="212"/>
      <c r="BE432" s="212"/>
      <c r="BF432" s="212"/>
      <c r="BG432" s="212"/>
      <c r="BH432" s="212"/>
    </row>
    <row r="433" spans="1:60" ht="22.5" outlineLevel="1" x14ac:dyDescent="0.2">
      <c r="A433" s="240">
        <v>164</v>
      </c>
      <c r="B433" s="241" t="s">
        <v>731</v>
      </c>
      <c r="C433" s="250" t="s">
        <v>732</v>
      </c>
      <c r="D433" s="242" t="s">
        <v>496</v>
      </c>
      <c r="E433" s="243">
        <v>2</v>
      </c>
      <c r="F433" s="244"/>
      <c r="G433" s="245">
        <f>ROUND(E433*F433,2)</f>
        <v>0</v>
      </c>
      <c r="H433" s="244"/>
      <c r="I433" s="245">
        <f>ROUND(E433*H433,2)</f>
        <v>0</v>
      </c>
      <c r="J433" s="244"/>
      <c r="K433" s="245">
        <f>ROUND(E433*J433,2)</f>
        <v>0</v>
      </c>
      <c r="L433" s="245">
        <v>21</v>
      </c>
      <c r="M433" s="245">
        <f>G433*(1+L433/100)</f>
        <v>0</v>
      </c>
      <c r="N433" s="243">
        <v>0</v>
      </c>
      <c r="O433" s="243">
        <f>ROUND(E433*N433,2)</f>
        <v>0</v>
      </c>
      <c r="P433" s="243">
        <v>0</v>
      </c>
      <c r="Q433" s="243">
        <f>ROUND(E433*P433,2)</f>
        <v>0</v>
      </c>
      <c r="R433" s="245" t="s">
        <v>727</v>
      </c>
      <c r="S433" s="245" t="s">
        <v>144</v>
      </c>
      <c r="T433" s="246" t="s">
        <v>144</v>
      </c>
      <c r="U433" s="223">
        <v>3.1649999999999998E-2</v>
      </c>
      <c r="V433" s="223">
        <f>ROUND(E433*U433,2)</f>
        <v>0.06</v>
      </c>
      <c r="W433" s="223"/>
      <c r="X433" s="223" t="s">
        <v>201</v>
      </c>
      <c r="Y433" s="223" t="s">
        <v>140</v>
      </c>
      <c r="Z433" s="212"/>
      <c r="AA433" s="212"/>
      <c r="AB433" s="212"/>
      <c r="AC433" s="212"/>
      <c r="AD433" s="212"/>
      <c r="AE433" s="212"/>
      <c r="AF433" s="212"/>
      <c r="AG433" s="212" t="s">
        <v>202</v>
      </c>
      <c r="AH433" s="212"/>
      <c r="AI433" s="212"/>
      <c r="AJ433" s="212"/>
      <c r="AK433" s="212"/>
      <c r="AL433" s="212"/>
      <c r="AM433" s="212"/>
      <c r="AN433" s="212"/>
      <c r="AO433" s="212"/>
      <c r="AP433" s="212"/>
      <c r="AQ433" s="212"/>
      <c r="AR433" s="212"/>
      <c r="AS433" s="212"/>
      <c r="AT433" s="212"/>
      <c r="AU433" s="212"/>
      <c r="AV433" s="212"/>
      <c r="AW433" s="212"/>
      <c r="AX433" s="212"/>
      <c r="AY433" s="212"/>
      <c r="AZ433" s="212"/>
      <c r="BA433" s="212"/>
      <c r="BB433" s="212"/>
      <c r="BC433" s="212"/>
      <c r="BD433" s="212"/>
      <c r="BE433" s="212"/>
      <c r="BF433" s="212"/>
      <c r="BG433" s="212"/>
      <c r="BH433" s="212"/>
    </row>
    <row r="434" spans="1:60" ht="22.5" outlineLevel="1" x14ac:dyDescent="0.2">
      <c r="A434" s="240">
        <v>165</v>
      </c>
      <c r="B434" s="241" t="s">
        <v>733</v>
      </c>
      <c r="C434" s="250" t="s">
        <v>734</v>
      </c>
      <c r="D434" s="242" t="s">
        <v>496</v>
      </c>
      <c r="E434" s="243">
        <v>2</v>
      </c>
      <c r="F434" s="244"/>
      <c r="G434" s="245">
        <f>ROUND(E434*F434,2)</f>
        <v>0</v>
      </c>
      <c r="H434" s="244"/>
      <c r="I434" s="245">
        <f>ROUND(E434*H434,2)</f>
        <v>0</v>
      </c>
      <c r="J434" s="244"/>
      <c r="K434" s="245">
        <f>ROUND(E434*J434,2)</f>
        <v>0</v>
      </c>
      <c r="L434" s="245">
        <v>21</v>
      </c>
      <c r="M434" s="245">
        <f>G434*(1+L434/100)</f>
        <v>0</v>
      </c>
      <c r="N434" s="243">
        <v>0</v>
      </c>
      <c r="O434" s="243">
        <f>ROUND(E434*N434,2)</f>
        <v>0</v>
      </c>
      <c r="P434" s="243">
        <v>0</v>
      </c>
      <c r="Q434" s="243">
        <f>ROUND(E434*P434,2)</f>
        <v>0</v>
      </c>
      <c r="R434" s="245" t="s">
        <v>727</v>
      </c>
      <c r="S434" s="245" t="s">
        <v>144</v>
      </c>
      <c r="T434" s="246" t="s">
        <v>144</v>
      </c>
      <c r="U434" s="223">
        <v>0.18909999999999999</v>
      </c>
      <c r="V434" s="223">
        <f>ROUND(E434*U434,2)</f>
        <v>0.38</v>
      </c>
      <c r="W434" s="223"/>
      <c r="X434" s="223" t="s">
        <v>201</v>
      </c>
      <c r="Y434" s="223" t="s">
        <v>140</v>
      </c>
      <c r="Z434" s="212"/>
      <c r="AA434" s="212"/>
      <c r="AB434" s="212"/>
      <c r="AC434" s="212"/>
      <c r="AD434" s="212"/>
      <c r="AE434" s="212"/>
      <c r="AF434" s="212"/>
      <c r="AG434" s="212" t="s">
        <v>252</v>
      </c>
      <c r="AH434" s="212"/>
      <c r="AI434" s="212"/>
      <c r="AJ434" s="212"/>
      <c r="AK434" s="212"/>
      <c r="AL434" s="212"/>
      <c r="AM434" s="212"/>
      <c r="AN434" s="212"/>
      <c r="AO434" s="212"/>
      <c r="AP434" s="212"/>
      <c r="AQ434" s="212"/>
      <c r="AR434" s="212"/>
      <c r="AS434" s="212"/>
      <c r="AT434" s="212"/>
      <c r="AU434" s="212"/>
      <c r="AV434" s="212"/>
      <c r="AW434" s="212"/>
      <c r="AX434" s="212"/>
      <c r="AY434" s="212"/>
      <c r="AZ434" s="212"/>
      <c r="BA434" s="212"/>
      <c r="BB434" s="212"/>
      <c r="BC434" s="212"/>
      <c r="BD434" s="212"/>
      <c r="BE434" s="212"/>
      <c r="BF434" s="212"/>
      <c r="BG434" s="212"/>
      <c r="BH434" s="212"/>
    </row>
    <row r="435" spans="1:60" outlineLevel="1" x14ac:dyDescent="0.2">
      <c r="A435" s="233">
        <v>166</v>
      </c>
      <c r="B435" s="234" t="s">
        <v>735</v>
      </c>
      <c r="C435" s="251" t="s">
        <v>736</v>
      </c>
      <c r="D435" s="235" t="s">
        <v>419</v>
      </c>
      <c r="E435" s="236">
        <v>3.9987599999999999</v>
      </c>
      <c r="F435" s="237"/>
      <c r="G435" s="238">
        <f>ROUND(E435*F435,2)</f>
        <v>0</v>
      </c>
      <c r="H435" s="237"/>
      <c r="I435" s="238">
        <f>ROUND(E435*H435,2)</f>
        <v>0</v>
      </c>
      <c r="J435" s="237"/>
      <c r="K435" s="238">
        <f>ROUND(E435*J435,2)</f>
        <v>0</v>
      </c>
      <c r="L435" s="238">
        <v>21</v>
      </c>
      <c r="M435" s="238">
        <f>G435*(1+L435/100)</f>
        <v>0</v>
      </c>
      <c r="N435" s="236">
        <v>0</v>
      </c>
      <c r="O435" s="236">
        <f>ROUND(E435*N435,2)</f>
        <v>0</v>
      </c>
      <c r="P435" s="236">
        <v>0</v>
      </c>
      <c r="Q435" s="236">
        <f>ROUND(E435*P435,2)</f>
        <v>0</v>
      </c>
      <c r="R435" s="238" t="s">
        <v>727</v>
      </c>
      <c r="S435" s="238" t="s">
        <v>144</v>
      </c>
      <c r="T435" s="239" t="s">
        <v>144</v>
      </c>
      <c r="U435" s="223">
        <v>3.38</v>
      </c>
      <c r="V435" s="223">
        <f>ROUND(E435*U435,2)</f>
        <v>13.52</v>
      </c>
      <c r="W435" s="223"/>
      <c r="X435" s="223" t="s">
        <v>201</v>
      </c>
      <c r="Y435" s="223" t="s">
        <v>140</v>
      </c>
      <c r="Z435" s="212"/>
      <c r="AA435" s="212"/>
      <c r="AB435" s="212"/>
      <c r="AC435" s="212"/>
      <c r="AD435" s="212"/>
      <c r="AE435" s="212"/>
      <c r="AF435" s="212"/>
      <c r="AG435" s="212" t="s">
        <v>202</v>
      </c>
      <c r="AH435" s="212"/>
      <c r="AI435" s="212"/>
      <c r="AJ435" s="212"/>
      <c r="AK435" s="212"/>
      <c r="AL435" s="212"/>
      <c r="AM435" s="212"/>
      <c r="AN435" s="212"/>
      <c r="AO435" s="212"/>
      <c r="AP435" s="212"/>
      <c r="AQ435" s="212"/>
      <c r="AR435" s="212"/>
      <c r="AS435" s="212"/>
      <c r="AT435" s="212"/>
      <c r="AU435" s="212"/>
      <c r="AV435" s="212"/>
      <c r="AW435" s="212"/>
      <c r="AX435" s="212"/>
      <c r="AY435" s="212"/>
      <c r="AZ435" s="212"/>
      <c r="BA435" s="212"/>
      <c r="BB435" s="212"/>
      <c r="BC435" s="212"/>
      <c r="BD435" s="212"/>
      <c r="BE435" s="212"/>
      <c r="BF435" s="212"/>
      <c r="BG435" s="212"/>
      <c r="BH435" s="212"/>
    </row>
    <row r="436" spans="1:60" outlineLevel="2" x14ac:dyDescent="0.2">
      <c r="A436" s="219"/>
      <c r="B436" s="220"/>
      <c r="C436" s="263" t="s">
        <v>737</v>
      </c>
      <c r="D436" s="259"/>
      <c r="E436" s="259"/>
      <c r="F436" s="259"/>
      <c r="G436" s="259"/>
      <c r="H436" s="223"/>
      <c r="I436" s="223"/>
      <c r="J436" s="223"/>
      <c r="K436" s="223"/>
      <c r="L436" s="223"/>
      <c r="M436" s="223"/>
      <c r="N436" s="222"/>
      <c r="O436" s="222"/>
      <c r="P436" s="222"/>
      <c r="Q436" s="222"/>
      <c r="R436" s="223"/>
      <c r="S436" s="223"/>
      <c r="T436" s="223"/>
      <c r="U436" s="223"/>
      <c r="V436" s="223"/>
      <c r="W436" s="223"/>
      <c r="X436" s="223"/>
      <c r="Y436" s="223"/>
      <c r="Z436" s="212"/>
      <c r="AA436" s="212"/>
      <c r="AB436" s="212"/>
      <c r="AC436" s="212"/>
      <c r="AD436" s="212"/>
      <c r="AE436" s="212"/>
      <c r="AF436" s="212"/>
      <c r="AG436" s="212" t="s">
        <v>204</v>
      </c>
      <c r="AH436" s="212"/>
      <c r="AI436" s="212"/>
      <c r="AJ436" s="212"/>
      <c r="AK436" s="212"/>
      <c r="AL436" s="212"/>
      <c r="AM436" s="212"/>
      <c r="AN436" s="212"/>
      <c r="AO436" s="212"/>
      <c r="AP436" s="212"/>
      <c r="AQ436" s="212"/>
      <c r="AR436" s="212"/>
      <c r="AS436" s="212"/>
      <c r="AT436" s="212"/>
      <c r="AU436" s="212"/>
      <c r="AV436" s="212"/>
      <c r="AW436" s="212"/>
      <c r="AX436" s="212"/>
      <c r="AY436" s="212"/>
      <c r="AZ436" s="212"/>
      <c r="BA436" s="212"/>
      <c r="BB436" s="212"/>
      <c r="BC436" s="212"/>
      <c r="BD436" s="212"/>
      <c r="BE436" s="212"/>
      <c r="BF436" s="212"/>
      <c r="BG436" s="212"/>
      <c r="BH436" s="212"/>
    </row>
    <row r="437" spans="1:60" outlineLevel="1" x14ac:dyDescent="0.2">
      <c r="A437" s="233">
        <v>167</v>
      </c>
      <c r="B437" s="234" t="s">
        <v>738</v>
      </c>
      <c r="C437" s="251" t="s">
        <v>739</v>
      </c>
      <c r="D437" s="235" t="s">
        <v>496</v>
      </c>
      <c r="E437" s="236">
        <v>10</v>
      </c>
      <c r="F437" s="237"/>
      <c r="G437" s="238">
        <f>ROUND(E437*F437,2)</f>
        <v>0</v>
      </c>
      <c r="H437" s="237"/>
      <c r="I437" s="238">
        <f>ROUND(E437*H437,2)</f>
        <v>0</v>
      </c>
      <c r="J437" s="237"/>
      <c r="K437" s="238">
        <f>ROUND(E437*J437,2)</f>
        <v>0</v>
      </c>
      <c r="L437" s="238">
        <v>21</v>
      </c>
      <c r="M437" s="238">
        <f>G437*(1+L437/100)</f>
        <v>0</v>
      </c>
      <c r="N437" s="236">
        <v>0</v>
      </c>
      <c r="O437" s="236">
        <f>ROUND(E437*N437,2)</f>
        <v>0</v>
      </c>
      <c r="P437" s="236">
        <v>3.3079999999999998E-2</v>
      </c>
      <c r="Q437" s="236">
        <f>ROUND(E437*P437,2)</f>
        <v>0.33</v>
      </c>
      <c r="R437" s="238"/>
      <c r="S437" s="238" t="s">
        <v>137</v>
      </c>
      <c r="T437" s="239" t="s">
        <v>138</v>
      </c>
      <c r="U437" s="223">
        <v>0.57899999999999996</v>
      </c>
      <c r="V437" s="223">
        <f>ROUND(E437*U437,2)</f>
        <v>5.79</v>
      </c>
      <c r="W437" s="223"/>
      <c r="X437" s="223" t="s">
        <v>201</v>
      </c>
      <c r="Y437" s="223" t="s">
        <v>140</v>
      </c>
      <c r="Z437" s="212"/>
      <c r="AA437" s="212"/>
      <c r="AB437" s="212"/>
      <c r="AC437" s="212"/>
      <c r="AD437" s="212"/>
      <c r="AE437" s="212"/>
      <c r="AF437" s="212"/>
      <c r="AG437" s="212" t="s">
        <v>202</v>
      </c>
      <c r="AH437" s="212"/>
      <c r="AI437" s="212"/>
      <c r="AJ437" s="212"/>
      <c r="AK437" s="212"/>
      <c r="AL437" s="212"/>
      <c r="AM437" s="212"/>
      <c r="AN437" s="212"/>
      <c r="AO437" s="212"/>
      <c r="AP437" s="212"/>
      <c r="AQ437" s="212"/>
      <c r="AR437" s="212"/>
      <c r="AS437" s="212"/>
      <c r="AT437" s="212"/>
      <c r="AU437" s="212"/>
      <c r="AV437" s="212"/>
      <c r="AW437" s="212"/>
      <c r="AX437" s="212"/>
      <c r="AY437" s="212"/>
      <c r="AZ437" s="212"/>
      <c r="BA437" s="212"/>
      <c r="BB437" s="212"/>
      <c r="BC437" s="212"/>
      <c r="BD437" s="212"/>
      <c r="BE437" s="212"/>
      <c r="BF437" s="212"/>
      <c r="BG437" s="212"/>
      <c r="BH437" s="212"/>
    </row>
    <row r="438" spans="1:60" outlineLevel="1" x14ac:dyDescent="0.2">
      <c r="A438" s="219">
        <v>168</v>
      </c>
      <c r="B438" s="220" t="s">
        <v>740</v>
      </c>
      <c r="C438" s="266" t="s">
        <v>741</v>
      </c>
      <c r="D438" s="221" t="s">
        <v>0</v>
      </c>
      <c r="E438" s="261"/>
      <c r="F438" s="224"/>
      <c r="G438" s="223">
        <f>ROUND(E438*F438,2)</f>
        <v>0</v>
      </c>
      <c r="H438" s="224"/>
      <c r="I438" s="223">
        <f>ROUND(E438*H438,2)</f>
        <v>0</v>
      </c>
      <c r="J438" s="224"/>
      <c r="K438" s="223">
        <f>ROUND(E438*J438,2)</f>
        <v>0</v>
      </c>
      <c r="L438" s="223">
        <v>21</v>
      </c>
      <c r="M438" s="223">
        <f>G438*(1+L438/100)</f>
        <v>0</v>
      </c>
      <c r="N438" s="222">
        <v>0</v>
      </c>
      <c r="O438" s="222">
        <f>ROUND(E438*N438,2)</f>
        <v>0</v>
      </c>
      <c r="P438" s="222">
        <v>0</v>
      </c>
      <c r="Q438" s="222">
        <f>ROUND(E438*P438,2)</f>
        <v>0</v>
      </c>
      <c r="R438" s="223" t="s">
        <v>727</v>
      </c>
      <c r="S438" s="223" t="s">
        <v>144</v>
      </c>
      <c r="T438" s="223" t="s">
        <v>144</v>
      </c>
      <c r="U438" s="223">
        <v>0</v>
      </c>
      <c r="V438" s="223">
        <f>ROUND(E438*U438,2)</f>
        <v>0</v>
      </c>
      <c r="W438" s="223"/>
      <c r="X438" s="223" t="s">
        <v>721</v>
      </c>
      <c r="Y438" s="223" t="s">
        <v>140</v>
      </c>
      <c r="Z438" s="212"/>
      <c r="AA438" s="212"/>
      <c r="AB438" s="212"/>
      <c r="AC438" s="212"/>
      <c r="AD438" s="212"/>
      <c r="AE438" s="212"/>
      <c r="AF438" s="212"/>
      <c r="AG438" s="212" t="s">
        <v>742</v>
      </c>
      <c r="AH438" s="212"/>
      <c r="AI438" s="212"/>
      <c r="AJ438" s="212"/>
      <c r="AK438" s="212"/>
      <c r="AL438" s="212"/>
      <c r="AM438" s="212"/>
      <c r="AN438" s="212"/>
      <c r="AO438" s="212"/>
      <c r="AP438" s="212"/>
      <c r="AQ438" s="212"/>
      <c r="AR438" s="212"/>
      <c r="AS438" s="212"/>
      <c r="AT438" s="212"/>
      <c r="AU438" s="212"/>
      <c r="AV438" s="212"/>
      <c r="AW438" s="212"/>
      <c r="AX438" s="212"/>
      <c r="AY438" s="212"/>
      <c r="AZ438" s="212"/>
      <c r="BA438" s="212"/>
      <c r="BB438" s="212"/>
      <c r="BC438" s="212"/>
      <c r="BD438" s="212"/>
      <c r="BE438" s="212"/>
      <c r="BF438" s="212"/>
      <c r="BG438" s="212"/>
      <c r="BH438" s="212"/>
    </row>
    <row r="439" spans="1:60" outlineLevel="2" x14ac:dyDescent="0.2">
      <c r="A439" s="219"/>
      <c r="B439" s="220"/>
      <c r="C439" s="267" t="s">
        <v>743</v>
      </c>
      <c r="D439" s="262"/>
      <c r="E439" s="262"/>
      <c r="F439" s="262"/>
      <c r="G439" s="262"/>
      <c r="H439" s="223"/>
      <c r="I439" s="223"/>
      <c r="J439" s="223"/>
      <c r="K439" s="223"/>
      <c r="L439" s="223"/>
      <c r="M439" s="223"/>
      <c r="N439" s="222"/>
      <c r="O439" s="222"/>
      <c r="P439" s="222"/>
      <c r="Q439" s="222"/>
      <c r="R439" s="223"/>
      <c r="S439" s="223"/>
      <c r="T439" s="223"/>
      <c r="U439" s="223"/>
      <c r="V439" s="223"/>
      <c r="W439" s="223"/>
      <c r="X439" s="223"/>
      <c r="Y439" s="223"/>
      <c r="Z439" s="212"/>
      <c r="AA439" s="212"/>
      <c r="AB439" s="212"/>
      <c r="AC439" s="212"/>
      <c r="AD439" s="212"/>
      <c r="AE439" s="212"/>
      <c r="AF439" s="212"/>
      <c r="AG439" s="212" t="s">
        <v>204</v>
      </c>
      <c r="AH439" s="212"/>
      <c r="AI439" s="212"/>
      <c r="AJ439" s="212"/>
      <c r="AK439" s="212"/>
      <c r="AL439" s="212"/>
      <c r="AM439" s="212"/>
      <c r="AN439" s="212"/>
      <c r="AO439" s="212"/>
      <c r="AP439" s="212"/>
      <c r="AQ439" s="212"/>
      <c r="AR439" s="212"/>
      <c r="AS439" s="212"/>
      <c r="AT439" s="212"/>
      <c r="AU439" s="212"/>
      <c r="AV439" s="212"/>
      <c r="AW439" s="212"/>
      <c r="AX439" s="212"/>
      <c r="AY439" s="212"/>
      <c r="AZ439" s="212"/>
      <c r="BA439" s="212"/>
      <c r="BB439" s="212"/>
      <c r="BC439" s="212"/>
      <c r="BD439" s="212"/>
      <c r="BE439" s="212"/>
      <c r="BF439" s="212"/>
      <c r="BG439" s="212"/>
      <c r="BH439" s="212"/>
    </row>
    <row r="440" spans="1:60" x14ac:dyDescent="0.2">
      <c r="A440" s="226" t="s">
        <v>132</v>
      </c>
      <c r="B440" s="227" t="s">
        <v>94</v>
      </c>
      <c r="C440" s="249" t="s">
        <v>95</v>
      </c>
      <c r="D440" s="228"/>
      <c r="E440" s="229"/>
      <c r="F440" s="230"/>
      <c r="G440" s="230">
        <f>SUMIF(AG441:AG441,"&lt;&gt;NOR",G441:G441)</f>
        <v>0</v>
      </c>
      <c r="H440" s="230"/>
      <c r="I440" s="230">
        <f>SUM(I441:I441)</f>
        <v>0</v>
      </c>
      <c r="J440" s="230"/>
      <c r="K440" s="230">
        <f>SUM(K441:K441)</f>
        <v>0</v>
      </c>
      <c r="L440" s="230"/>
      <c r="M440" s="230">
        <f>SUM(M441:M441)</f>
        <v>0</v>
      </c>
      <c r="N440" s="229"/>
      <c r="O440" s="229">
        <f>SUM(O441:O441)</f>
        <v>0</v>
      </c>
      <c r="P440" s="229"/>
      <c r="Q440" s="229">
        <f>SUM(Q441:Q441)</f>
        <v>0</v>
      </c>
      <c r="R440" s="230"/>
      <c r="S440" s="230"/>
      <c r="T440" s="231"/>
      <c r="U440" s="225"/>
      <c r="V440" s="225">
        <f>SUM(V441:V441)</f>
        <v>0</v>
      </c>
      <c r="W440" s="225"/>
      <c r="X440" s="225"/>
      <c r="Y440" s="225"/>
      <c r="AG440" t="s">
        <v>133</v>
      </c>
    </row>
    <row r="441" spans="1:60" outlineLevel="1" x14ac:dyDescent="0.2">
      <c r="A441" s="240">
        <v>169</v>
      </c>
      <c r="B441" s="241" t="s">
        <v>744</v>
      </c>
      <c r="C441" s="250" t="s">
        <v>745</v>
      </c>
      <c r="D441" s="242" t="s">
        <v>746</v>
      </c>
      <c r="E441" s="243">
        <v>1</v>
      </c>
      <c r="F441" s="244"/>
      <c r="G441" s="245">
        <f>ROUND(E441*F441,2)</f>
        <v>0</v>
      </c>
      <c r="H441" s="244"/>
      <c r="I441" s="245">
        <f>ROUND(E441*H441,2)</f>
        <v>0</v>
      </c>
      <c r="J441" s="244"/>
      <c r="K441" s="245">
        <f>ROUND(E441*J441,2)</f>
        <v>0</v>
      </c>
      <c r="L441" s="245">
        <v>21</v>
      </c>
      <c r="M441" s="245">
        <f>G441*(1+L441/100)</f>
        <v>0</v>
      </c>
      <c r="N441" s="243">
        <v>0</v>
      </c>
      <c r="O441" s="243">
        <f>ROUND(E441*N441,2)</f>
        <v>0</v>
      </c>
      <c r="P441" s="243">
        <v>0</v>
      </c>
      <c r="Q441" s="243">
        <f>ROUND(E441*P441,2)</f>
        <v>0</v>
      </c>
      <c r="R441" s="245"/>
      <c r="S441" s="245" t="s">
        <v>137</v>
      </c>
      <c r="T441" s="246" t="s">
        <v>138</v>
      </c>
      <c r="U441" s="223">
        <v>0</v>
      </c>
      <c r="V441" s="223">
        <f>ROUND(E441*U441,2)</f>
        <v>0</v>
      </c>
      <c r="W441" s="223"/>
      <c r="X441" s="223" t="s">
        <v>201</v>
      </c>
      <c r="Y441" s="223" t="s">
        <v>140</v>
      </c>
      <c r="Z441" s="212"/>
      <c r="AA441" s="212"/>
      <c r="AB441" s="212"/>
      <c r="AC441" s="212"/>
      <c r="AD441" s="212"/>
      <c r="AE441" s="212"/>
      <c r="AF441" s="212"/>
      <c r="AG441" s="212" t="s">
        <v>202</v>
      </c>
      <c r="AH441" s="212"/>
      <c r="AI441" s="212"/>
      <c r="AJ441" s="212"/>
      <c r="AK441" s="212"/>
      <c r="AL441" s="212"/>
      <c r="AM441" s="212"/>
      <c r="AN441" s="212"/>
      <c r="AO441" s="212"/>
      <c r="AP441" s="212"/>
      <c r="AQ441" s="212"/>
      <c r="AR441" s="212"/>
      <c r="AS441" s="212"/>
      <c r="AT441" s="212"/>
      <c r="AU441" s="212"/>
      <c r="AV441" s="212"/>
      <c r="AW441" s="212"/>
      <c r="AX441" s="212"/>
      <c r="AY441" s="212"/>
      <c r="AZ441" s="212"/>
      <c r="BA441" s="212"/>
      <c r="BB441" s="212"/>
      <c r="BC441" s="212"/>
      <c r="BD441" s="212"/>
      <c r="BE441" s="212"/>
      <c r="BF441" s="212"/>
      <c r="BG441" s="212"/>
      <c r="BH441" s="212"/>
    </row>
    <row r="442" spans="1:60" x14ac:dyDescent="0.2">
      <c r="A442" s="226" t="s">
        <v>132</v>
      </c>
      <c r="B442" s="227" t="s">
        <v>96</v>
      </c>
      <c r="C442" s="249" t="s">
        <v>97</v>
      </c>
      <c r="D442" s="228"/>
      <c r="E442" s="229"/>
      <c r="F442" s="230"/>
      <c r="G442" s="230">
        <f>SUMIF(AG443:AG445,"&lt;&gt;NOR",G443:G445)</f>
        <v>0</v>
      </c>
      <c r="H442" s="230"/>
      <c r="I442" s="230">
        <f>SUM(I443:I445)</f>
        <v>0</v>
      </c>
      <c r="J442" s="230"/>
      <c r="K442" s="230">
        <f>SUM(K443:K445)</f>
        <v>0</v>
      </c>
      <c r="L442" s="230"/>
      <c r="M442" s="230">
        <f>SUM(M443:M445)</f>
        <v>0</v>
      </c>
      <c r="N442" s="229"/>
      <c r="O442" s="229">
        <f>SUM(O443:O445)</f>
        <v>0.76</v>
      </c>
      <c r="P442" s="229"/>
      <c r="Q442" s="229">
        <f>SUM(Q443:Q445)</f>
        <v>0</v>
      </c>
      <c r="R442" s="230"/>
      <c r="S442" s="230"/>
      <c r="T442" s="231"/>
      <c r="U442" s="225"/>
      <c r="V442" s="225">
        <f>SUM(V443:V445)</f>
        <v>6.2499999999999991</v>
      </c>
      <c r="W442" s="225"/>
      <c r="X442" s="225"/>
      <c r="Y442" s="225"/>
      <c r="AG442" t="s">
        <v>133</v>
      </c>
    </row>
    <row r="443" spans="1:60" outlineLevel="1" x14ac:dyDescent="0.2">
      <c r="A443" s="240">
        <v>170</v>
      </c>
      <c r="B443" s="241" t="s">
        <v>747</v>
      </c>
      <c r="C443" s="250" t="s">
        <v>748</v>
      </c>
      <c r="D443" s="242" t="s">
        <v>234</v>
      </c>
      <c r="E443" s="243">
        <v>3.6</v>
      </c>
      <c r="F443" s="244"/>
      <c r="G443" s="245">
        <f>ROUND(E443*F443,2)</f>
        <v>0</v>
      </c>
      <c r="H443" s="244"/>
      <c r="I443" s="245">
        <f>ROUND(E443*H443,2)</f>
        <v>0</v>
      </c>
      <c r="J443" s="244"/>
      <c r="K443" s="245">
        <f>ROUND(E443*J443,2)</f>
        <v>0</v>
      </c>
      <c r="L443" s="245">
        <v>21</v>
      </c>
      <c r="M443" s="245">
        <f>G443*(1+L443/100)</f>
        <v>0</v>
      </c>
      <c r="N443" s="243">
        <v>0.20474999999999999</v>
      </c>
      <c r="O443" s="243">
        <f>ROUND(E443*N443,2)</f>
        <v>0.74</v>
      </c>
      <c r="P443" s="243">
        <v>0</v>
      </c>
      <c r="Q443" s="243">
        <f>ROUND(E443*P443,2)</f>
        <v>0</v>
      </c>
      <c r="R443" s="245"/>
      <c r="S443" s="245" t="s">
        <v>144</v>
      </c>
      <c r="T443" s="246" t="s">
        <v>144</v>
      </c>
      <c r="U443" s="223">
        <v>7.2999999999999995E-2</v>
      </c>
      <c r="V443" s="223">
        <f>ROUND(E443*U443,2)</f>
        <v>0.26</v>
      </c>
      <c r="W443" s="223"/>
      <c r="X443" s="223" t="s">
        <v>201</v>
      </c>
      <c r="Y443" s="223" t="s">
        <v>140</v>
      </c>
      <c r="Z443" s="212"/>
      <c r="AA443" s="212"/>
      <c r="AB443" s="212"/>
      <c r="AC443" s="212"/>
      <c r="AD443" s="212"/>
      <c r="AE443" s="212"/>
      <c r="AF443" s="212"/>
      <c r="AG443" s="212" t="s">
        <v>563</v>
      </c>
      <c r="AH443" s="212"/>
      <c r="AI443" s="212"/>
      <c r="AJ443" s="212"/>
      <c r="AK443" s="212"/>
      <c r="AL443" s="212"/>
      <c r="AM443" s="212"/>
      <c r="AN443" s="212"/>
      <c r="AO443" s="212"/>
      <c r="AP443" s="212"/>
      <c r="AQ443" s="212"/>
      <c r="AR443" s="212"/>
      <c r="AS443" s="212"/>
      <c r="AT443" s="212"/>
      <c r="AU443" s="212"/>
      <c r="AV443" s="212"/>
      <c r="AW443" s="212"/>
      <c r="AX443" s="212"/>
      <c r="AY443" s="212"/>
      <c r="AZ443" s="212"/>
      <c r="BA443" s="212"/>
      <c r="BB443" s="212"/>
      <c r="BC443" s="212"/>
      <c r="BD443" s="212"/>
      <c r="BE443" s="212"/>
      <c r="BF443" s="212"/>
      <c r="BG443" s="212"/>
      <c r="BH443" s="212"/>
    </row>
    <row r="444" spans="1:60" outlineLevel="1" x14ac:dyDescent="0.2">
      <c r="A444" s="240">
        <v>171</v>
      </c>
      <c r="B444" s="241" t="s">
        <v>749</v>
      </c>
      <c r="C444" s="250" t="s">
        <v>750</v>
      </c>
      <c r="D444" s="242" t="s">
        <v>234</v>
      </c>
      <c r="E444" s="243">
        <v>216.8</v>
      </c>
      <c r="F444" s="244"/>
      <c r="G444" s="245">
        <f>ROUND(E444*F444,2)</f>
        <v>0</v>
      </c>
      <c r="H444" s="244"/>
      <c r="I444" s="245">
        <f>ROUND(E444*H444,2)</f>
        <v>0</v>
      </c>
      <c r="J444" s="244"/>
      <c r="K444" s="245">
        <f>ROUND(E444*J444,2)</f>
        <v>0</v>
      </c>
      <c r="L444" s="245">
        <v>21</v>
      </c>
      <c r="M444" s="245">
        <f>G444*(1+L444/100)</f>
        <v>0</v>
      </c>
      <c r="N444" s="243">
        <v>6.0000000000000002E-5</v>
      </c>
      <c r="O444" s="243">
        <f>ROUND(E444*N444,2)</f>
        <v>0.01</v>
      </c>
      <c r="P444" s="243">
        <v>0</v>
      </c>
      <c r="Q444" s="243">
        <f>ROUND(E444*P444,2)</f>
        <v>0</v>
      </c>
      <c r="R444" s="245"/>
      <c r="S444" s="245" t="s">
        <v>144</v>
      </c>
      <c r="T444" s="246" t="s">
        <v>144</v>
      </c>
      <c r="U444" s="223">
        <v>2.5999999999999999E-2</v>
      </c>
      <c r="V444" s="223">
        <f>ROUND(E444*U444,2)</f>
        <v>5.64</v>
      </c>
      <c r="W444" s="223"/>
      <c r="X444" s="223" t="s">
        <v>201</v>
      </c>
      <c r="Y444" s="223" t="s">
        <v>140</v>
      </c>
      <c r="Z444" s="212"/>
      <c r="AA444" s="212"/>
      <c r="AB444" s="212"/>
      <c r="AC444" s="212"/>
      <c r="AD444" s="212"/>
      <c r="AE444" s="212"/>
      <c r="AF444" s="212"/>
      <c r="AG444" s="212" t="s">
        <v>563</v>
      </c>
      <c r="AH444" s="212"/>
      <c r="AI444" s="212"/>
      <c r="AJ444" s="212"/>
      <c r="AK444" s="212"/>
      <c r="AL444" s="212"/>
      <c r="AM444" s="212"/>
      <c r="AN444" s="212"/>
      <c r="AO444" s="212"/>
      <c r="AP444" s="212"/>
      <c r="AQ444" s="212"/>
      <c r="AR444" s="212"/>
      <c r="AS444" s="212"/>
      <c r="AT444" s="212"/>
      <c r="AU444" s="212"/>
      <c r="AV444" s="212"/>
      <c r="AW444" s="212"/>
      <c r="AX444" s="212"/>
      <c r="AY444" s="212"/>
      <c r="AZ444" s="212"/>
      <c r="BA444" s="212"/>
      <c r="BB444" s="212"/>
      <c r="BC444" s="212"/>
      <c r="BD444" s="212"/>
      <c r="BE444" s="212"/>
      <c r="BF444" s="212"/>
      <c r="BG444" s="212"/>
      <c r="BH444" s="212"/>
    </row>
    <row r="445" spans="1:60" ht="22.5" outlineLevel="1" x14ac:dyDescent="0.2">
      <c r="A445" s="240">
        <v>172</v>
      </c>
      <c r="B445" s="241" t="s">
        <v>751</v>
      </c>
      <c r="C445" s="250" t="s">
        <v>752</v>
      </c>
      <c r="D445" s="242" t="s">
        <v>234</v>
      </c>
      <c r="E445" s="243">
        <v>3.6</v>
      </c>
      <c r="F445" s="244"/>
      <c r="G445" s="245">
        <f>ROUND(E445*F445,2)</f>
        <v>0</v>
      </c>
      <c r="H445" s="244"/>
      <c r="I445" s="245">
        <f>ROUND(E445*H445,2)</f>
        <v>0</v>
      </c>
      <c r="J445" s="244"/>
      <c r="K445" s="245">
        <f>ROUND(E445*J445,2)</f>
        <v>0</v>
      </c>
      <c r="L445" s="245">
        <v>21</v>
      </c>
      <c r="M445" s="245">
        <f>G445*(1+L445/100)</f>
        <v>0</v>
      </c>
      <c r="N445" s="243">
        <v>2.3999999999999998E-3</v>
      </c>
      <c r="O445" s="243">
        <f>ROUND(E445*N445,2)</f>
        <v>0.01</v>
      </c>
      <c r="P445" s="243">
        <v>0</v>
      </c>
      <c r="Q445" s="243">
        <f>ROUND(E445*P445,2)</f>
        <v>0</v>
      </c>
      <c r="R445" s="245"/>
      <c r="S445" s="245" t="s">
        <v>144</v>
      </c>
      <c r="T445" s="246" t="s">
        <v>144</v>
      </c>
      <c r="U445" s="223">
        <v>9.7000000000000003E-2</v>
      </c>
      <c r="V445" s="223">
        <f>ROUND(E445*U445,2)</f>
        <v>0.35</v>
      </c>
      <c r="W445" s="223"/>
      <c r="X445" s="223" t="s">
        <v>201</v>
      </c>
      <c r="Y445" s="223" t="s">
        <v>140</v>
      </c>
      <c r="Z445" s="212"/>
      <c r="AA445" s="212"/>
      <c r="AB445" s="212"/>
      <c r="AC445" s="212"/>
      <c r="AD445" s="212"/>
      <c r="AE445" s="212"/>
      <c r="AF445" s="212"/>
      <c r="AG445" s="212" t="s">
        <v>563</v>
      </c>
      <c r="AH445" s="212"/>
      <c r="AI445" s="212"/>
      <c r="AJ445" s="212"/>
      <c r="AK445" s="212"/>
      <c r="AL445" s="212"/>
      <c r="AM445" s="212"/>
      <c r="AN445" s="212"/>
      <c r="AO445" s="212"/>
      <c r="AP445" s="212"/>
      <c r="AQ445" s="212"/>
      <c r="AR445" s="212"/>
      <c r="AS445" s="212"/>
      <c r="AT445" s="212"/>
      <c r="AU445" s="212"/>
      <c r="AV445" s="212"/>
      <c r="AW445" s="212"/>
      <c r="AX445" s="212"/>
      <c r="AY445" s="212"/>
      <c r="AZ445" s="212"/>
      <c r="BA445" s="212"/>
      <c r="BB445" s="212"/>
      <c r="BC445" s="212"/>
      <c r="BD445" s="212"/>
      <c r="BE445" s="212"/>
      <c r="BF445" s="212"/>
      <c r="BG445" s="212"/>
      <c r="BH445" s="212"/>
    </row>
    <row r="446" spans="1:60" x14ac:dyDescent="0.2">
      <c r="A446" s="226" t="s">
        <v>132</v>
      </c>
      <c r="B446" s="227" t="s">
        <v>98</v>
      </c>
      <c r="C446" s="249" t="s">
        <v>99</v>
      </c>
      <c r="D446" s="228"/>
      <c r="E446" s="229"/>
      <c r="F446" s="230"/>
      <c r="G446" s="230">
        <f>SUMIF(AG447:AG457,"&lt;&gt;NOR",G447:G457)</f>
        <v>0</v>
      </c>
      <c r="H446" s="230"/>
      <c r="I446" s="230">
        <f>SUM(I447:I457)</f>
        <v>0</v>
      </c>
      <c r="J446" s="230"/>
      <c r="K446" s="230">
        <f>SUM(K447:K457)</f>
        <v>0</v>
      </c>
      <c r="L446" s="230"/>
      <c r="M446" s="230">
        <f>SUM(M447:M457)</f>
        <v>0</v>
      </c>
      <c r="N446" s="229"/>
      <c r="O446" s="229">
        <f>SUM(O447:O457)</f>
        <v>0</v>
      </c>
      <c r="P446" s="229"/>
      <c r="Q446" s="229">
        <f>SUM(Q447:Q457)</f>
        <v>0</v>
      </c>
      <c r="R446" s="230"/>
      <c r="S446" s="230"/>
      <c r="T446" s="231"/>
      <c r="U446" s="225"/>
      <c r="V446" s="225">
        <f>SUM(V447:V457)</f>
        <v>4.3499999999999996</v>
      </c>
      <c r="W446" s="225"/>
      <c r="X446" s="225"/>
      <c r="Y446" s="225"/>
      <c r="AG446" t="s">
        <v>133</v>
      </c>
    </row>
    <row r="447" spans="1:60" outlineLevel="1" x14ac:dyDescent="0.2">
      <c r="A447" s="240">
        <v>173</v>
      </c>
      <c r="B447" s="241" t="s">
        <v>753</v>
      </c>
      <c r="C447" s="250" t="s">
        <v>754</v>
      </c>
      <c r="D447" s="242" t="s">
        <v>419</v>
      </c>
      <c r="E447" s="243">
        <v>176</v>
      </c>
      <c r="F447" s="244"/>
      <c r="G447" s="245">
        <f>ROUND(E447*F447,2)</f>
        <v>0</v>
      </c>
      <c r="H447" s="244"/>
      <c r="I447" s="245">
        <f>ROUND(E447*H447,2)</f>
        <v>0</v>
      </c>
      <c r="J447" s="244"/>
      <c r="K447" s="245">
        <f>ROUND(E447*J447,2)</f>
        <v>0</v>
      </c>
      <c r="L447" s="245">
        <v>21</v>
      </c>
      <c r="M447" s="245">
        <f>G447*(1+L447/100)</f>
        <v>0</v>
      </c>
      <c r="N447" s="243">
        <v>0</v>
      </c>
      <c r="O447" s="243">
        <f>ROUND(E447*N447,2)</f>
        <v>0</v>
      </c>
      <c r="P447" s="243">
        <v>0</v>
      </c>
      <c r="Q447" s="243">
        <f>ROUND(E447*P447,2)</f>
        <v>0</v>
      </c>
      <c r="R447" s="245" t="s">
        <v>705</v>
      </c>
      <c r="S447" s="245" t="s">
        <v>144</v>
      </c>
      <c r="T447" s="246" t="s">
        <v>144</v>
      </c>
      <c r="U447" s="223">
        <v>0</v>
      </c>
      <c r="V447" s="223">
        <f>ROUND(E447*U447,2)</f>
        <v>0</v>
      </c>
      <c r="W447" s="223"/>
      <c r="X447" s="223" t="s">
        <v>201</v>
      </c>
      <c r="Y447" s="223" t="s">
        <v>140</v>
      </c>
      <c r="Z447" s="212"/>
      <c r="AA447" s="212"/>
      <c r="AB447" s="212"/>
      <c r="AC447" s="212"/>
      <c r="AD447" s="212"/>
      <c r="AE447" s="212"/>
      <c r="AF447" s="212"/>
      <c r="AG447" s="212" t="s">
        <v>202</v>
      </c>
      <c r="AH447" s="212"/>
      <c r="AI447" s="212"/>
      <c r="AJ447" s="212"/>
      <c r="AK447" s="212"/>
      <c r="AL447" s="212"/>
      <c r="AM447" s="212"/>
      <c r="AN447" s="212"/>
      <c r="AO447" s="212"/>
      <c r="AP447" s="212"/>
      <c r="AQ447" s="212"/>
      <c r="AR447" s="212"/>
      <c r="AS447" s="212"/>
      <c r="AT447" s="212"/>
      <c r="AU447" s="212"/>
      <c r="AV447" s="212"/>
      <c r="AW447" s="212"/>
      <c r="AX447" s="212"/>
      <c r="AY447" s="212"/>
      <c r="AZ447" s="212"/>
      <c r="BA447" s="212"/>
      <c r="BB447" s="212"/>
      <c r="BC447" s="212"/>
      <c r="BD447" s="212"/>
      <c r="BE447" s="212"/>
      <c r="BF447" s="212"/>
      <c r="BG447" s="212"/>
      <c r="BH447" s="212"/>
    </row>
    <row r="448" spans="1:60" ht="22.5" outlineLevel="1" x14ac:dyDescent="0.2">
      <c r="A448" s="233">
        <v>174</v>
      </c>
      <c r="B448" s="234" t="s">
        <v>755</v>
      </c>
      <c r="C448" s="251" t="s">
        <v>756</v>
      </c>
      <c r="D448" s="235" t="s">
        <v>419</v>
      </c>
      <c r="E448" s="236">
        <v>7.7111999999999998</v>
      </c>
      <c r="F448" s="237"/>
      <c r="G448" s="238">
        <f>ROUND(E448*F448,2)</f>
        <v>0</v>
      </c>
      <c r="H448" s="237"/>
      <c r="I448" s="238">
        <f>ROUND(E448*H448,2)</f>
        <v>0</v>
      </c>
      <c r="J448" s="237"/>
      <c r="K448" s="238">
        <f>ROUND(E448*J448,2)</f>
        <v>0</v>
      </c>
      <c r="L448" s="238">
        <v>21</v>
      </c>
      <c r="M448" s="238">
        <f>G448*(1+L448/100)</f>
        <v>0</v>
      </c>
      <c r="N448" s="236">
        <v>0</v>
      </c>
      <c r="O448" s="236">
        <f>ROUND(E448*N448,2)</f>
        <v>0</v>
      </c>
      <c r="P448" s="236">
        <v>0</v>
      </c>
      <c r="Q448" s="236">
        <f>ROUND(E448*P448,2)</f>
        <v>0</v>
      </c>
      <c r="R448" s="238" t="s">
        <v>705</v>
      </c>
      <c r="S448" s="238" t="s">
        <v>144</v>
      </c>
      <c r="T448" s="239" t="s">
        <v>144</v>
      </c>
      <c r="U448" s="223">
        <v>0</v>
      </c>
      <c r="V448" s="223">
        <f>ROUND(E448*U448,2)</f>
        <v>0</v>
      </c>
      <c r="W448" s="223"/>
      <c r="X448" s="223" t="s">
        <v>201</v>
      </c>
      <c r="Y448" s="223" t="s">
        <v>140</v>
      </c>
      <c r="Z448" s="212"/>
      <c r="AA448" s="212"/>
      <c r="AB448" s="212"/>
      <c r="AC448" s="212"/>
      <c r="AD448" s="212"/>
      <c r="AE448" s="212"/>
      <c r="AF448" s="212"/>
      <c r="AG448" s="212" t="s">
        <v>202</v>
      </c>
      <c r="AH448" s="212"/>
      <c r="AI448" s="212"/>
      <c r="AJ448" s="212"/>
      <c r="AK448" s="212"/>
      <c r="AL448" s="212"/>
      <c r="AM448" s="212"/>
      <c r="AN448" s="212"/>
      <c r="AO448" s="212"/>
      <c r="AP448" s="212"/>
      <c r="AQ448" s="212"/>
      <c r="AR448" s="212"/>
      <c r="AS448" s="212"/>
      <c r="AT448" s="212"/>
      <c r="AU448" s="212"/>
      <c r="AV448" s="212"/>
      <c r="AW448" s="212"/>
      <c r="AX448" s="212"/>
      <c r="AY448" s="212"/>
      <c r="AZ448" s="212"/>
      <c r="BA448" s="212"/>
      <c r="BB448" s="212"/>
      <c r="BC448" s="212"/>
      <c r="BD448" s="212"/>
      <c r="BE448" s="212"/>
      <c r="BF448" s="212"/>
      <c r="BG448" s="212"/>
      <c r="BH448" s="212"/>
    </row>
    <row r="449" spans="1:60" outlineLevel="2" x14ac:dyDescent="0.2">
      <c r="A449" s="219"/>
      <c r="B449" s="220"/>
      <c r="C449" s="264" t="s">
        <v>757</v>
      </c>
      <c r="D449" s="257"/>
      <c r="E449" s="258">
        <v>7.7111999999999998</v>
      </c>
      <c r="F449" s="223"/>
      <c r="G449" s="223"/>
      <c r="H449" s="223"/>
      <c r="I449" s="223"/>
      <c r="J449" s="223"/>
      <c r="K449" s="223"/>
      <c r="L449" s="223"/>
      <c r="M449" s="223"/>
      <c r="N449" s="222"/>
      <c r="O449" s="222"/>
      <c r="P449" s="222"/>
      <c r="Q449" s="222"/>
      <c r="R449" s="223"/>
      <c r="S449" s="223"/>
      <c r="T449" s="223"/>
      <c r="U449" s="223"/>
      <c r="V449" s="223"/>
      <c r="W449" s="223"/>
      <c r="X449" s="223"/>
      <c r="Y449" s="223"/>
      <c r="Z449" s="212"/>
      <c r="AA449" s="212"/>
      <c r="AB449" s="212"/>
      <c r="AC449" s="212"/>
      <c r="AD449" s="212"/>
      <c r="AE449" s="212"/>
      <c r="AF449" s="212"/>
      <c r="AG449" s="212" t="s">
        <v>206</v>
      </c>
      <c r="AH449" s="212">
        <v>0</v>
      </c>
      <c r="AI449" s="212"/>
      <c r="AJ449" s="212"/>
      <c r="AK449" s="212"/>
      <c r="AL449" s="212"/>
      <c r="AM449" s="212"/>
      <c r="AN449" s="212"/>
      <c r="AO449" s="212"/>
      <c r="AP449" s="212"/>
      <c r="AQ449" s="212"/>
      <c r="AR449" s="212"/>
      <c r="AS449" s="212"/>
      <c r="AT449" s="212"/>
      <c r="AU449" s="212"/>
      <c r="AV449" s="212"/>
      <c r="AW449" s="212"/>
      <c r="AX449" s="212"/>
      <c r="AY449" s="212"/>
      <c r="AZ449" s="212"/>
      <c r="BA449" s="212"/>
      <c r="BB449" s="212"/>
      <c r="BC449" s="212"/>
      <c r="BD449" s="212"/>
      <c r="BE449" s="212"/>
      <c r="BF449" s="212"/>
      <c r="BG449" s="212"/>
      <c r="BH449" s="212"/>
    </row>
    <row r="450" spans="1:60" ht="22.5" outlineLevel="1" x14ac:dyDescent="0.2">
      <c r="A450" s="233">
        <v>175</v>
      </c>
      <c r="B450" s="234" t="s">
        <v>758</v>
      </c>
      <c r="C450" s="251" t="s">
        <v>759</v>
      </c>
      <c r="D450" s="235" t="s">
        <v>419</v>
      </c>
      <c r="E450" s="236">
        <v>8.0579999999999998</v>
      </c>
      <c r="F450" s="237"/>
      <c r="G450" s="238">
        <f>ROUND(E450*F450,2)</f>
        <v>0</v>
      </c>
      <c r="H450" s="237"/>
      <c r="I450" s="238">
        <f>ROUND(E450*H450,2)</f>
        <v>0</v>
      </c>
      <c r="J450" s="237"/>
      <c r="K450" s="238">
        <f>ROUND(E450*J450,2)</f>
        <v>0</v>
      </c>
      <c r="L450" s="238">
        <v>21</v>
      </c>
      <c r="M450" s="238">
        <f>G450*(1+L450/100)</f>
        <v>0</v>
      </c>
      <c r="N450" s="236">
        <v>0</v>
      </c>
      <c r="O450" s="236">
        <f>ROUND(E450*N450,2)</f>
        <v>0</v>
      </c>
      <c r="P450" s="236">
        <v>0</v>
      </c>
      <c r="Q450" s="236">
        <f>ROUND(E450*P450,2)</f>
        <v>0</v>
      </c>
      <c r="R450" s="238" t="s">
        <v>705</v>
      </c>
      <c r="S450" s="238" t="s">
        <v>144</v>
      </c>
      <c r="T450" s="239" t="s">
        <v>144</v>
      </c>
      <c r="U450" s="223">
        <v>0</v>
      </c>
      <c r="V450" s="223">
        <f>ROUND(E450*U450,2)</f>
        <v>0</v>
      </c>
      <c r="W450" s="223"/>
      <c r="X450" s="223" t="s">
        <v>201</v>
      </c>
      <c r="Y450" s="223" t="s">
        <v>140</v>
      </c>
      <c r="Z450" s="212"/>
      <c r="AA450" s="212"/>
      <c r="AB450" s="212"/>
      <c r="AC450" s="212"/>
      <c r="AD450" s="212"/>
      <c r="AE450" s="212"/>
      <c r="AF450" s="212"/>
      <c r="AG450" s="212" t="s">
        <v>202</v>
      </c>
      <c r="AH450" s="212"/>
      <c r="AI450" s="212"/>
      <c r="AJ450" s="212"/>
      <c r="AK450" s="212"/>
      <c r="AL450" s="212"/>
      <c r="AM450" s="212"/>
      <c r="AN450" s="212"/>
      <c r="AO450" s="212"/>
      <c r="AP450" s="212"/>
      <c r="AQ450" s="212"/>
      <c r="AR450" s="212"/>
      <c r="AS450" s="212"/>
      <c r="AT450" s="212"/>
      <c r="AU450" s="212"/>
      <c r="AV450" s="212"/>
      <c r="AW450" s="212"/>
      <c r="AX450" s="212"/>
      <c r="AY450" s="212"/>
      <c r="AZ450" s="212"/>
      <c r="BA450" s="212"/>
      <c r="BB450" s="212"/>
      <c r="BC450" s="212"/>
      <c r="BD450" s="212"/>
      <c r="BE450" s="212"/>
      <c r="BF450" s="212"/>
      <c r="BG450" s="212"/>
      <c r="BH450" s="212"/>
    </row>
    <row r="451" spans="1:60" outlineLevel="2" x14ac:dyDescent="0.2">
      <c r="A451" s="219"/>
      <c r="B451" s="220"/>
      <c r="C451" s="264" t="s">
        <v>760</v>
      </c>
      <c r="D451" s="257"/>
      <c r="E451" s="258">
        <v>8.0579999999999998</v>
      </c>
      <c r="F451" s="223"/>
      <c r="G451" s="223"/>
      <c r="H451" s="223"/>
      <c r="I451" s="223"/>
      <c r="J451" s="223"/>
      <c r="K451" s="223"/>
      <c r="L451" s="223"/>
      <c r="M451" s="223"/>
      <c r="N451" s="222"/>
      <c r="O451" s="222"/>
      <c r="P451" s="222"/>
      <c r="Q451" s="222"/>
      <c r="R451" s="223"/>
      <c r="S451" s="223"/>
      <c r="T451" s="223"/>
      <c r="U451" s="223"/>
      <c r="V451" s="223"/>
      <c r="W451" s="223"/>
      <c r="X451" s="223"/>
      <c r="Y451" s="223"/>
      <c r="Z451" s="212"/>
      <c r="AA451" s="212"/>
      <c r="AB451" s="212"/>
      <c r="AC451" s="212"/>
      <c r="AD451" s="212"/>
      <c r="AE451" s="212"/>
      <c r="AF451" s="212"/>
      <c r="AG451" s="212" t="s">
        <v>206</v>
      </c>
      <c r="AH451" s="212">
        <v>0</v>
      </c>
      <c r="AI451" s="212"/>
      <c r="AJ451" s="212"/>
      <c r="AK451" s="212"/>
      <c r="AL451" s="212"/>
      <c r="AM451" s="212"/>
      <c r="AN451" s="212"/>
      <c r="AO451" s="212"/>
      <c r="AP451" s="212"/>
      <c r="AQ451" s="212"/>
      <c r="AR451" s="212"/>
      <c r="AS451" s="212"/>
      <c r="AT451" s="212"/>
      <c r="AU451" s="212"/>
      <c r="AV451" s="212"/>
      <c r="AW451" s="212"/>
      <c r="AX451" s="212"/>
      <c r="AY451" s="212"/>
      <c r="AZ451" s="212"/>
      <c r="BA451" s="212"/>
      <c r="BB451" s="212"/>
      <c r="BC451" s="212"/>
      <c r="BD451" s="212"/>
      <c r="BE451" s="212"/>
      <c r="BF451" s="212"/>
      <c r="BG451" s="212"/>
      <c r="BH451" s="212"/>
    </row>
    <row r="452" spans="1:60" outlineLevel="1" x14ac:dyDescent="0.2">
      <c r="A452" s="233">
        <v>176</v>
      </c>
      <c r="B452" s="234" t="s">
        <v>761</v>
      </c>
      <c r="C452" s="251" t="s">
        <v>762</v>
      </c>
      <c r="D452" s="235" t="s">
        <v>419</v>
      </c>
      <c r="E452" s="236">
        <v>15.73</v>
      </c>
      <c r="F452" s="237"/>
      <c r="G452" s="238">
        <f>ROUND(E452*F452,2)</f>
        <v>0</v>
      </c>
      <c r="H452" s="237"/>
      <c r="I452" s="238">
        <f>ROUND(E452*H452,2)</f>
        <v>0</v>
      </c>
      <c r="J452" s="237"/>
      <c r="K452" s="238">
        <f>ROUND(E452*J452,2)</f>
        <v>0</v>
      </c>
      <c r="L452" s="238">
        <v>21</v>
      </c>
      <c r="M452" s="238">
        <f>G452*(1+L452/100)</f>
        <v>0</v>
      </c>
      <c r="N452" s="236">
        <v>0</v>
      </c>
      <c r="O452" s="236">
        <f>ROUND(E452*N452,2)</f>
        <v>0</v>
      </c>
      <c r="P452" s="236">
        <v>0</v>
      </c>
      <c r="Q452" s="236">
        <f>ROUND(E452*P452,2)</f>
        <v>0</v>
      </c>
      <c r="R452" s="238" t="s">
        <v>705</v>
      </c>
      <c r="S452" s="238" t="s">
        <v>144</v>
      </c>
      <c r="T452" s="239" t="s">
        <v>144</v>
      </c>
      <c r="U452" s="223">
        <v>0</v>
      </c>
      <c r="V452" s="223">
        <f>ROUND(E452*U452,2)</f>
        <v>0</v>
      </c>
      <c r="W452" s="223"/>
      <c r="X452" s="223" t="s">
        <v>201</v>
      </c>
      <c r="Y452" s="223" t="s">
        <v>140</v>
      </c>
      <c r="Z452" s="212"/>
      <c r="AA452" s="212"/>
      <c r="AB452" s="212"/>
      <c r="AC452" s="212"/>
      <c r="AD452" s="212"/>
      <c r="AE452" s="212"/>
      <c r="AF452" s="212"/>
      <c r="AG452" s="212" t="s">
        <v>202</v>
      </c>
      <c r="AH452" s="212"/>
      <c r="AI452" s="212"/>
      <c r="AJ452" s="212"/>
      <c r="AK452" s="212"/>
      <c r="AL452" s="212"/>
      <c r="AM452" s="212"/>
      <c r="AN452" s="212"/>
      <c r="AO452" s="212"/>
      <c r="AP452" s="212"/>
      <c r="AQ452" s="212"/>
      <c r="AR452" s="212"/>
      <c r="AS452" s="212"/>
      <c r="AT452" s="212"/>
      <c r="AU452" s="212"/>
      <c r="AV452" s="212"/>
      <c r="AW452" s="212"/>
      <c r="AX452" s="212"/>
      <c r="AY452" s="212"/>
      <c r="AZ452" s="212"/>
      <c r="BA452" s="212"/>
      <c r="BB452" s="212"/>
      <c r="BC452" s="212"/>
      <c r="BD452" s="212"/>
      <c r="BE452" s="212"/>
      <c r="BF452" s="212"/>
      <c r="BG452" s="212"/>
      <c r="BH452" s="212"/>
    </row>
    <row r="453" spans="1:60" outlineLevel="2" x14ac:dyDescent="0.2">
      <c r="A453" s="219"/>
      <c r="B453" s="220"/>
      <c r="C453" s="252" t="s">
        <v>763</v>
      </c>
      <c r="D453" s="247"/>
      <c r="E453" s="247"/>
      <c r="F453" s="247"/>
      <c r="G453" s="247"/>
      <c r="H453" s="223"/>
      <c r="I453" s="223"/>
      <c r="J453" s="223"/>
      <c r="K453" s="223"/>
      <c r="L453" s="223"/>
      <c r="M453" s="223"/>
      <c r="N453" s="222"/>
      <c r="O453" s="222"/>
      <c r="P453" s="222"/>
      <c r="Q453" s="222"/>
      <c r="R453" s="223"/>
      <c r="S453" s="223"/>
      <c r="T453" s="223"/>
      <c r="U453" s="223"/>
      <c r="V453" s="223"/>
      <c r="W453" s="223"/>
      <c r="X453" s="223"/>
      <c r="Y453" s="223"/>
      <c r="Z453" s="212"/>
      <c r="AA453" s="212"/>
      <c r="AB453" s="212"/>
      <c r="AC453" s="212"/>
      <c r="AD453" s="212"/>
      <c r="AE453" s="212"/>
      <c r="AF453" s="212"/>
      <c r="AG453" s="212" t="s">
        <v>147</v>
      </c>
      <c r="AH453" s="212"/>
      <c r="AI453" s="212"/>
      <c r="AJ453" s="212"/>
      <c r="AK453" s="212"/>
      <c r="AL453" s="212"/>
      <c r="AM453" s="212"/>
      <c r="AN453" s="212"/>
      <c r="AO453" s="212"/>
      <c r="AP453" s="212"/>
      <c r="AQ453" s="212"/>
      <c r="AR453" s="212"/>
      <c r="AS453" s="212"/>
      <c r="AT453" s="212"/>
      <c r="AU453" s="212"/>
      <c r="AV453" s="212"/>
      <c r="AW453" s="212"/>
      <c r="AX453" s="212"/>
      <c r="AY453" s="212"/>
      <c r="AZ453" s="212"/>
      <c r="BA453" s="212"/>
      <c r="BB453" s="212"/>
      <c r="BC453" s="212"/>
      <c r="BD453" s="212"/>
      <c r="BE453" s="212"/>
      <c r="BF453" s="212"/>
      <c r="BG453" s="212"/>
      <c r="BH453" s="212"/>
    </row>
    <row r="454" spans="1:60" ht="22.5" outlineLevel="1" x14ac:dyDescent="0.2">
      <c r="A454" s="240">
        <v>177</v>
      </c>
      <c r="B454" s="241" t="s">
        <v>764</v>
      </c>
      <c r="C454" s="250" t="s">
        <v>765</v>
      </c>
      <c r="D454" s="242" t="s">
        <v>419</v>
      </c>
      <c r="E454" s="243">
        <v>271.84876000000003</v>
      </c>
      <c r="F454" s="244"/>
      <c r="G454" s="245">
        <f>ROUND(E454*F454,2)</f>
        <v>0</v>
      </c>
      <c r="H454" s="244"/>
      <c r="I454" s="245">
        <f>ROUND(E454*H454,2)</f>
        <v>0</v>
      </c>
      <c r="J454" s="244"/>
      <c r="K454" s="245">
        <f>ROUND(E454*J454,2)</f>
        <v>0</v>
      </c>
      <c r="L454" s="245">
        <v>21</v>
      </c>
      <c r="M454" s="245">
        <f>G454*(1+L454/100)</f>
        <v>0</v>
      </c>
      <c r="N454" s="243">
        <v>0</v>
      </c>
      <c r="O454" s="243">
        <f>ROUND(E454*N454,2)</f>
        <v>0</v>
      </c>
      <c r="P454" s="243">
        <v>0</v>
      </c>
      <c r="Q454" s="243">
        <f>ROUND(E454*P454,2)</f>
        <v>0</v>
      </c>
      <c r="R454" s="245" t="s">
        <v>200</v>
      </c>
      <c r="S454" s="245" t="s">
        <v>144</v>
      </c>
      <c r="T454" s="246" t="s">
        <v>144</v>
      </c>
      <c r="U454" s="223">
        <v>0.01</v>
      </c>
      <c r="V454" s="223">
        <f>ROUND(E454*U454,2)</f>
        <v>2.72</v>
      </c>
      <c r="W454" s="223"/>
      <c r="X454" s="223" t="s">
        <v>766</v>
      </c>
      <c r="Y454" s="223" t="s">
        <v>140</v>
      </c>
      <c r="Z454" s="212"/>
      <c r="AA454" s="212"/>
      <c r="AB454" s="212"/>
      <c r="AC454" s="212"/>
      <c r="AD454" s="212"/>
      <c r="AE454" s="212"/>
      <c r="AF454" s="212"/>
      <c r="AG454" s="212" t="s">
        <v>767</v>
      </c>
      <c r="AH454" s="212"/>
      <c r="AI454" s="212"/>
      <c r="AJ454" s="212"/>
      <c r="AK454" s="212"/>
      <c r="AL454" s="212"/>
      <c r="AM454" s="212"/>
      <c r="AN454" s="212"/>
      <c r="AO454" s="212"/>
      <c r="AP454" s="212"/>
      <c r="AQ454" s="212"/>
      <c r="AR454" s="212"/>
      <c r="AS454" s="212"/>
      <c r="AT454" s="212"/>
      <c r="AU454" s="212"/>
      <c r="AV454" s="212"/>
      <c r="AW454" s="212"/>
      <c r="AX454" s="212"/>
      <c r="AY454" s="212"/>
      <c r="AZ454" s="212"/>
      <c r="BA454" s="212"/>
      <c r="BB454" s="212"/>
      <c r="BC454" s="212"/>
      <c r="BD454" s="212"/>
      <c r="BE454" s="212"/>
      <c r="BF454" s="212"/>
      <c r="BG454" s="212"/>
      <c r="BH454" s="212"/>
    </row>
    <row r="455" spans="1:60" ht="22.5" outlineLevel="1" x14ac:dyDescent="0.2">
      <c r="A455" s="240">
        <v>178</v>
      </c>
      <c r="B455" s="241" t="s">
        <v>768</v>
      </c>
      <c r="C455" s="250" t="s">
        <v>769</v>
      </c>
      <c r="D455" s="242" t="s">
        <v>419</v>
      </c>
      <c r="E455" s="243">
        <v>3805.8826399999998</v>
      </c>
      <c r="F455" s="244"/>
      <c r="G455" s="245">
        <f>ROUND(E455*F455,2)</f>
        <v>0</v>
      </c>
      <c r="H455" s="244"/>
      <c r="I455" s="245">
        <f>ROUND(E455*H455,2)</f>
        <v>0</v>
      </c>
      <c r="J455" s="244"/>
      <c r="K455" s="245">
        <f>ROUND(E455*J455,2)</f>
        <v>0</v>
      </c>
      <c r="L455" s="245">
        <v>21</v>
      </c>
      <c r="M455" s="245">
        <f>G455*(1+L455/100)</f>
        <v>0</v>
      </c>
      <c r="N455" s="243">
        <v>0</v>
      </c>
      <c r="O455" s="243">
        <f>ROUND(E455*N455,2)</f>
        <v>0</v>
      </c>
      <c r="P455" s="243">
        <v>0</v>
      </c>
      <c r="Q455" s="243">
        <f>ROUND(E455*P455,2)</f>
        <v>0</v>
      </c>
      <c r="R455" s="245" t="s">
        <v>200</v>
      </c>
      <c r="S455" s="245" t="s">
        <v>144</v>
      </c>
      <c r="T455" s="246" t="s">
        <v>144</v>
      </c>
      <c r="U455" s="223">
        <v>0</v>
      </c>
      <c r="V455" s="223">
        <f>ROUND(E455*U455,2)</f>
        <v>0</v>
      </c>
      <c r="W455" s="223"/>
      <c r="X455" s="223" t="s">
        <v>766</v>
      </c>
      <c r="Y455" s="223" t="s">
        <v>140</v>
      </c>
      <c r="Z455" s="212"/>
      <c r="AA455" s="212"/>
      <c r="AB455" s="212"/>
      <c r="AC455" s="212"/>
      <c r="AD455" s="212"/>
      <c r="AE455" s="212"/>
      <c r="AF455" s="212"/>
      <c r="AG455" s="212" t="s">
        <v>767</v>
      </c>
      <c r="AH455" s="212"/>
      <c r="AI455" s="212"/>
      <c r="AJ455" s="212"/>
      <c r="AK455" s="212"/>
      <c r="AL455" s="212"/>
      <c r="AM455" s="212"/>
      <c r="AN455" s="212"/>
      <c r="AO455" s="212"/>
      <c r="AP455" s="212"/>
      <c r="AQ455" s="212"/>
      <c r="AR455" s="212"/>
      <c r="AS455" s="212"/>
      <c r="AT455" s="212"/>
      <c r="AU455" s="212"/>
      <c r="AV455" s="212"/>
      <c r="AW455" s="212"/>
      <c r="AX455" s="212"/>
      <c r="AY455" s="212"/>
      <c r="AZ455" s="212"/>
      <c r="BA455" s="212"/>
      <c r="BB455" s="212"/>
      <c r="BC455" s="212"/>
      <c r="BD455" s="212"/>
      <c r="BE455" s="212"/>
      <c r="BF455" s="212"/>
      <c r="BG455" s="212"/>
      <c r="BH455" s="212"/>
    </row>
    <row r="456" spans="1:60" outlineLevel="1" x14ac:dyDescent="0.2">
      <c r="A456" s="233">
        <v>179</v>
      </c>
      <c r="B456" s="234" t="s">
        <v>770</v>
      </c>
      <c r="C456" s="251" t="s">
        <v>771</v>
      </c>
      <c r="D456" s="235" t="s">
        <v>419</v>
      </c>
      <c r="E456" s="236">
        <v>271.84876000000003</v>
      </c>
      <c r="F456" s="237"/>
      <c r="G456" s="238">
        <f>ROUND(E456*F456,2)</f>
        <v>0</v>
      </c>
      <c r="H456" s="237"/>
      <c r="I456" s="238">
        <f>ROUND(E456*H456,2)</f>
        <v>0</v>
      </c>
      <c r="J456" s="237"/>
      <c r="K456" s="238">
        <f>ROUND(E456*J456,2)</f>
        <v>0</v>
      </c>
      <c r="L456" s="238">
        <v>21</v>
      </c>
      <c r="M456" s="238">
        <f>G456*(1+L456/100)</f>
        <v>0</v>
      </c>
      <c r="N456" s="236">
        <v>0</v>
      </c>
      <c r="O456" s="236">
        <f>ROUND(E456*N456,2)</f>
        <v>0</v>
      </c>
      <c r="P456" s="236">
        <v>0</v>
      </c>
      <c r="Q456" s="236">
        <f>ROUND(E456*P456,2)</f>
        <v>0</v>
      </c>
      <c r="R456" s="238" t="s">
        <v>772</v>
      </c>
      <c r="S456" s="238" t="s">
        <v>144</v>
      </c>
      <c r="T456" s="239" t="s">
        <v>144</v>
      </c>
      <c r="U456" s="223">
        <v>6.0000000000000001E-3</v>
      </c>
      <c r="V456" s="223">
        <f>ROUND(E456*U456,2)</f>
        <v>1.63</v>
      </c>
      <c r="W456" s="223"/>
      <c r="X456" s="223" t="s">
        <v>766</v>
      </c>
      <c r="Y456" s="223" t="s">
        <v>140</v>
      </c>
      <c r="Z456" s="212"/>
      <c r="AA456" s="212"/>
      <c r="AB456" s="212"/>
      <c r="AC456" s="212"/>
      <c r="AD456" s="212"/>
      <c r="AE456" s="212"/>
      <c r="AF456" s="212"/>
      <c r="AG456" s="212" t="s">
        <v>767</v>
      </c>
      <c r="AH456" s="212"/>
      <c r="AI456" s="212"/>
      <c r="AJ456" s="212"/>
      <c r="AK456" s="212"/>
      <c r="AL456" s="212"/>
      <c r="AM456" s="212"/>
      <c r="AN456" s="212"/>
      <c r="AO456" s="212"/>
      <c r="AP456" s="212"/>
      <c r="AQ456" s="212"/>
      <c r="AR456" s="212"/>
      <c r="AS456" s="212"/>
      <c r="AT456" s="212"/>
      <c r="AU456" s="212"/>
      <c r="AV456" s="212"/>
      <c r="AW456" s="212"/>
      <c r="AX456" s="212"/>
      <c r="AY456" s="212"/>
      <c r="AZ456" s="212"/>
      <c r="BA456" s="212"/>
      <c r="BB456" s="212"/>
      <c r="BC456" s="212"/>
      <c r="BD456" s="212"/>
      <c r="BE456" s="212"/>
      <c r="BF456" s="212"/>
      <c r="BG456" s="212"/>
      <c r="BH456" s="212"/>
    </row>
    <row r="457" spans="1:60" outlineLevel="2" x14ac:dyDescent="0.2">
      <c r="A457" s="219"/>
      <c r="B457" s="220"/>
      <c r="C457" s="263" t="s">
        <v>773</v>
      </c>
      <c r="D457" s="259"/>
      <c r="E457" s="259"/>
      <c r="F457" s="259"/>
      <c r="G457" s="259"/>
      <c r="H457" s="223"/>
      <c r="I457" s="223"/>
      <c r="J457" s="223"/>
      <c r="K457" s="223"/>
      <c r="L457" s="223"/>
      <c r="M457" s="223"/>
      <c r="N457" s="222"/>
      <c r="O457" s="222"/>
      <c r="P457" s="222"/>
      <c r="Q457" s="222"/>
      <c r="R457" s="223"/>
      <c r="S457" s="223"/>
      <c r="T457" s="223"/>
      <c r="U457" s="223"/>
      <c r="V457" s="223"/>
      <c r="W457" s="223"/>
      <c r="X457" s="223"/>
      <c r="Y457" s="223"/>
      <c r="Z457" s="212"/>
      <c r="AA457" s="212"/>
      <c r="AB457" s="212"/>
      <c r="AC457" s="212"/>
      <c r="AD457" s="212"/>
      <c r="AE457" s="212"/>
      <c r="AF457" s="212"/>
      <c r="AG457" s="212" t="s">
        <v>204</v>
      </c>
      <c r="AH457" s="212"/>
      <c r="AI457" s="212"/>
      <c r="AJ457" s="212"/>
      <c r="AK457" s="212"/>
      <c r="AL457" s="212"/>
      <c r="AM457" s="212"/>
      <c r="AN457" s="212"/>
      <c r="AO457" s="212"/>
      <c r="AP457" s="212"/>
      <c r="AQ457" s="212"/>
      <c r="AR457" s="212"/>
      <c r="AS457" s="212"/>
      <c r="AT457" s="212"/>
      <c r="AU457" s="212"/>
      <c r="AV457" s="212"/>
      <c r="AW457" s="212"/>
      <c r="AX457" s="212"/>
      <c r="AY457" s="212"/>
      <c r="AZ457" s="212"/>
      <c r="BA457" s="212"/>
      <c r="BB457" s="212"/>
      <c r="BC457" s="212"/>
      <c r="BD457" s="212"/>
      <c r="BE457" s="212"/>
      <c r="BF457" s="212"/>
      <c r="BG457" s="212"/>
      <c r="BH457" s="212"/>
    </row>
    <row r="458" spans="1:60" x14ac:dyDescent="0.2">
      <c r="A458" s="3"/>
      <c r="B458" s="4"/>
      <c r="C458" s="253"/>
      <c r="D458" s="6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AE458">
        <v>12</v>
      </c>
      <c r="AF458">
        <v>21</v>
      </c>
      <c r="AG458" t="s">
        <v>118</v>
      </c>
    </row>
    <row r="459" spans="1:60" x14ac:dyDescent="0.2">
      <c r="A459" s="215"/>
      <c r="B459" s="216" t="s">
        <v>29</v>
      </c>
      <c r="C459" s="254"/>
      <c r="D459" s="217"/>
      <c r="E459" s="218"/>
      <c r="F459" s="218"/>
      <c r="G459" s="232">
        <f>G8+G199+G213+G266+G398+G413+G425+G429+G440+G442+G446</f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AE459">
        <f>SUMIF(L7:L457,AE458,G7:G457)</f>
        <v>0</v>
      </c>
      <c r="AF459">
        <f>SUMIF(L7:L457,AF458,G7:G457)</f>
        <v>0</v>
      </c>
      <c r="AG459" t="s">
        <v>194</v>
      </c>
    </row>
    <row r="460" spans="1:60" x14ac:dyDescent="0.2">
      <c r="A460" s="256" t="s">
        <v>774</v>
      </c>
      <c r="B460" s="256"/>
      <c r="C460" s="253"/>
      <c r="D460" s="6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60" x14ac:dyDescent="0.2">
      <c r="A461" s="3"/>
      <c r="B461" s="4" t="s">
        <v>775</v>
      </c>
      <c r="C461" s="253" t="s">
        <v>776</v>
      </c>
      <c r="D461" s="6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AG461" t="s">
        <v>777</v>
      </c>
    </row>
    <row r="462" spans="1:60" x14ac:dyDescent="0.2">
      <c r="A462" s="3"/>
      <c r="B462" s="4" t="s">
        <v>778</v>
      </c>
      <c r="C462" s="253" t="s">
        <v>779</v>
      </c>
      <c r="D462" s="6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AG462" t="s">
        <v>780</v>
      </c>
    </row>
    <row r="463" spans="1:60" x14ac:dyDescent="0.2">
      <c r="A463" s="3"/>
      <c r="B463" s="4"/>
      <c r="C463" s="253" t="s">
        <v>781</v>
      </c>
      <c r="D463" s="6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AG463" t="s">
        <v>782</v>
      </c>
    </row>
    <row r="464" spans="1:60" x14ac:dyDescent="0.2">
      <c r="A464" s="3"/>
      <c r="B464" s="4"/>
      <c r="C464" s="253"/>
      <c r="D464" s="6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3:33" x14ac:dyDescent="0.2">
      <c r="C465" s="255"/>
      <c r="D465" s="10"/>
      <c r="AG465" t="s">
        <v>195</v>
      </c>
    </row>
    <row r="466" spans="3:33" x14ac:dyDescent="0.2">
      <c r="D466" s="10"/>
    </row>
    <row r="467" spans="3:33" x14ac:dyDescent="0.2">
      <c r="D467" s="10"/>
    </row>
    <row r="468" spans="3:33" x14ac:dyDescent="0.2">
      <c r="D468" s="10"/>
    </row>
    <row r="469" spans="3:33" x14ac:dyDescent="0.2">
      <c r="D469" s="10"/>
    </row>
    <row r="470" spans="3:33" x14ac:dyDescent="0.2">
      <c r="D470" s="10"/>
    </row>
    <row r="471" spans="3:33" x14ac:dyDescent="0.2">
      <c r="D471" s="10"/>
    </row>
    <row r="472" spans="3:33" x14ac:dyDescent="0.2">
      <c r="D472" s="10"/>
    </row>
    <row r="473" spans="3:33" x14ac:dyDescent="0.2">
      <c r="D473" s="10"/>
    </row>
    <row r="474" spans="3:33" x14ac:dyDescent="0.2">
      <c r="D474" s="10"/>
    </row>
    <row r="475" spans="3:33" x14ac:dyDescent="0.2">
      <c r="D475" s="10"/>
    </row>
    <row r="476" spans="3:33" x14ac:dyDescent="0.2">
      <c r="D476" s="10"/>
    </row>
    <row r="477" spans="3:33" x14ac:dyDescent="0.2">
      <c r="D477" s="10"/>
    </row>
    <row r="478" spans="3:33" x14ac:dyDescent="0.2">
      <c r="D478" s="10"/>
    </row>
    <row r="479" spans="3:33" x14ac:dyDescent="0.2">
      <c r="D479" s="10"/>
    </row>
    <row r="480" spans="3:33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C66D" sheet="1" formatRows="0"/>
  <mergeCells count="89">
    <mergeCell ref="C457:G457"/>
    <mergeCell ref="C423:G423"/>
    <mergeCell ref="C427:G427"/>
    <mergeCell ref="C428:G428"/>
    <mergeCell ref="C436:G436"/>
    <mergeCell ref="C439:G439"/>
    <mergeCell ref="C453:G453"/>
    <mergeCell ref="C403:G403"/>
    <mergeCell ref="C407:G407"/>
    <mergeCell ref="C410:G410"/>
    <mergeCell ref="C412:G412"/>
    <mergeCell ref="C417:G417"/>
    <mergeCell ref="C420:G420"/>
    <mergeCell ref="C308:G308"/>
    <mergeCell ref="C310:G310"/>
    <mergeCell ref="C321:G321"/>
    <mergeCell ref="C322:G322"/>
    <mergeCell ref="C323:G323"/>
    <mergeCell ref="C400:G400"/>
    <mergeCell ref="C296:G296"/>
    <mergeCell ref="C298:G298"/>
    <mergeCell ref="C300:G300"/>
    <mergeCell ref="C302:G302"/>
    <mergeCell ref="C304:G304"/>
    <mergeCell ref="C306:G306"/>
    <mergeCell ref="C272:G272"/>
    <mergeCell ref="C274:G274"/>
    <mergeCell ref="C276:G276"/>
    <mergeCell ref="C283:G283"/>
    <mergeCell ref="C292:G292"/>
    <mergeCell ref="C294:G294"/>
    <mergeCell ref="C252:G252"/>
    <mergeCell ref="C254:G254"/>
    <mergeCell ref="C257:G257"/>
    <mergeCell ref="C258:G258"/>
    <mergeCell ref="C268:G268"/>
    <mergeCell ref="C270:G270"/>
    <mergeCell ref="C210:G210"/>
    <mergeCell ref="C223:G223"/>
    <mergeCell ref="C226:G226"/>
    <mergeCell ref="C229:G229"/>
    <mergeCell ref="C244:G244"/>
    <mergeCell ref="C247:G247"/>
    <mergeCell ref="C187:G187"/>
    <mergeCell ref="C188:G188"/>
    <mergeCell ref="C191:G191"/>
    <mergeCell ref="C192:G192"/>
    <mergeCell ref="C201:G201"/>
    <mergeCell ref="C206:G206"/>
    <mergeCell ref="C165:G165"/>
    <mergeCell ref="C169:G169"/>
    <mergeCell ref="C170:G170"/>
    <mergeCell ref="C176:G176"/>
    <mergeCell ref="C183:G183"/>
    <mergeCell ref="C185:G185"/>
    <mergeCell ref="C137:G137"/>
    <mergeCell ref="C141:G141"/>
    <mergeCell ref="C144:G144"/>
    <mergeCell ref="C150:G150"/>
    <mergeCell ref="C156:G156"/>
    <mergeCell ref="C159:G159"/>
    <mergeCell ref="C105:G105"/>
    <mergeCell ref="C108:G108"/>
    <mergeCell ref="C123:G123"/>
    <mergeCell ref="C130:G130"/>
    <mergeCell ref="C132:G132"/>
    <mergeCell ref="C134:G134"/>
    <mergeCell ref="C59:G59"/>
    <mergeCell ref="C64:G64"/>
    <mergeCell ref="C76:G76"/>
    <mergeCell ref="C94:G94"/>
    <mergeCell ref="C98:G98"/>
    <mergeCell ref="C102:G102"/>
    <mergeCell ref="C41:G41"/>
    <mergeCell ref="C43:G43"/>
    <mergeCell ref="C47:G47"/>
    <mergeCell ref="C50:G50"/>
    <mergeCell ref="C53:G53"/>
    <mergeCell ref="C56:G56"/>
    <mergeCell ref="A1:G1"/>
    <mergeCell ref="C2:G2"/>
    <mergeCell ref="C3:G3"/>
    <mergeCell ref="C4:G4"/>
    <mergeCell ref="A460:B460"/>
    <mergeCell ref="C10:G10"/>
    <mergeCell ref="C14:G14"/>
    <mergeCell ref="C19:G19"/>
    <mergeCell ref="C36:G36"/>
    <mergeCell ref="C39:G3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196</v>
      </c>
      <c r="B1" s="197"/>
      <c r="C1" s="197"/>
      <c r="D1" s="197"/>
      <c r="E1" s="197"/>
      <c r="F1" s="197"/>
      <c r="G1" s="197"/>
      <c r="AG1" t="s">
        <v>104</v>
      </c>
    </row>
    <row r="2" spans="1:60" ht="24.95" customHeight="1" x14ac:dyDescent="0.2">
      <c r="A2" s="198" t="s">
        <v>7</v>
      </c>
      <c r="B2" s="48" t="s">
        <v>44</v>
      </c>
      <c r="C2" s="201" t="s">
        <v>45</v>
      </c>
      <c r="D2" s="199"/>
      <c r="E2" s="199"/>
      <c r="F2" s="199"/>
      <c r="G2" s="200"/>
      <c r="AG2" t="s">
        <v>105</v>
      </c>
    </row>
    <row r="3" spans="1:60" ht="24.95" customHeight="1" x14ac:dyDescent="0.2">
      <c r="A3" s="198" t="s">
        <v>8</v>
      </c>
      <c r="B3" s="48" t="s">
        <v>63</v>
      </c>
      <c r="C3" s="201" t="s">
        <v>62</v>
      </c>
      <c r="D3" s="199"/>
      <c r="E3" s="199"/>
      <c r="F3" s="199"/>
      <c r="G3" s="200"/>
      <c r="AC3" s="176" t="s">
        <v>105</v>
      </c>
      <c r="AG3" t="s">
        <v>108</v>
      </c>
    </row>
    <row r="4" spans="1:60" ht="24.95" customHeight="1" x14ac:dyDescent="0.2">
      <c r="A4" s="202" t="s">
        <v>9</v>
      </c>
      <c r="B4" s="203" t="s">
        <v>58</v>
      </c>
      <c r="C4" s="204" t="s">
        <v>62</v>
      </c>
      <c r="D4" s="205"/>
      <c r="E4" s="205"/>
      <c r="F4" s="205"/>
      <c r="G4" s="206"/>
      <c r="AG4" t="s">
        <v>109</v>
      </c>
    </row>
    <row r="5" spans="1:60" x14ac:dyDescent="0.2">
      <c r="D5" s="10"/>
    </row>
    <row r="6" spans="1:60" ht="38.25" x14ac:dyDescent="0.2">
      <c r="A6" s="208" t="s">
        <v>110</v>
      </c>
      <c r="B6" s="210" t="s">
        <v>111</v>
      </c>
      <c r="C6" s="210" t="s">
        <v>112</v>
      </c>
      <c r="D6" s="209" t="s">
        <v>113</v>
      </c>
      <c r="E6" s="208" t="s">
        <v>114</v>
      </c>
      <c r="F6" s="207" t="s">
        <v>115</v>
      </c>
      <c r="G6" s="208" t="s">
        <v>29</v>
      </c>
      <c r="H6" s="211" t="s">
        <v>30</v>
      </c>
      <c r="I6" s="211" t="s">
        <v>116</v>
      </c>
      <c r="J6" s="211" t="s">
        <v>31</v>
      </c>
      <c r="K6" s="211" t="s">
        <v>117</v>
      </c>
      <c r="L6" s="211" t="s">
        <v>118</v>
      </c>
      <c r="M6" s="211" t="s">
        <v>119</v>
      </c>
      <c r="N6" s="211" t="s">
        <v>120</v>
      </c>
      <c r="O6" s="211" t="s">
        <v>121</v>
      </c>
      <c r="P6" s="211" t="s">
        <v>122</v>
      </c>
      <c r="Q6" s="211" t="s">
        <v>123</v>
      </c>
      <c r="R6" s="211" t="s">
        <v>124</v>
      </c>
      <c r="S6" s="211" t="s">
        <v>125</v>
      </c>
      <c r="T6" s="211" t="s">
        <v>126</v>
      </c>
      <c r="U6" s="211" t="s">
        <v>127</v>
      </c>
      <c r="V6" s="211" t="s">
        <v>128</v>
      </c>
      <c r="W6" s="211" t="s">
        <v>129</v>
      </c>
      <c r="X6" s="211" t="s">
        <v>130</v>
      </c>
      <c r="Y6" s="211" t="s">
        <v>131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132</v>
      </c>
      <c r="B8" s="227" t="s">
        <v>78</v>
      </c>
      <c r="C8" s="249" t="s">
        <v>79</v>
      </c>
      <c r="D8" s="228"/>
      <c r="E8" s="229"/>
      <c r="F8" s="230"/>
      <c r="G8" s="230">
        <f>SUMIF(AG9:AG198,"&lt;&gt;NOR",G9:G198)</f>
        <v>0</v>
      </c>
      <c r="H8" s="230"/>
      <c r="I8" s="230">
        <f>SUM(I9:I198)</f>
        <v>0</v>
      </c>
      <c r="J8" s="230"/>
      <c r="K8" s="230">
        <f>SUM(K9:K198)</f>
        <v>0</v>
      </c>
      <c r="L8" s="230"/>
      <c r="M8" s="230">
        <f>SUM(M9:M198)</f>
        <v>0</v>
      </c>
      <c r="N8" s="229"/>
      <c r="O8" s="229">
        <f>SUM(O9:O198)</f>
        <v>121.73</v>
      </c>
      <c r="P8" s="229"/>
      <c r="Q8" s="229">
        <f>SUM(Q9:Q198)</f>
        <v>120.16</v>
      </c>
      <c r="R8" s="230"/>
      <c r="S8" s="230"/>
      <c r="T8" s="231"/>
      <c r="U8" s="225"/>
      <c r="V8" s="225">
        <f>SUM(V9:V198)</f>
        <v>6033.24</v>
      </c>
      <c r="W8" s="225"/>
      <c r="X8" s="225"/>
      <c r="Y8" s="225"/>
      <c r="AG8" t="s">
        <v>133</v>
      </c>
    </row>
    <row r="9" spans="1:60" ht="22.5" outlineLevel="1" x14ac:dyDescent="0.2">
      <c r="A9" s="233">
        <v>1</v>
      </c>
      <c r="B9" s="234" t="s">
        <v>197</v>
      </c>
      <c r="C9" s="251" t="s">
        <v>198</v>
      </c>
      <c r="D9" s="235" t="s">
        <v>199</v>
      </c>
      <c r="E9" s="236">
        <v>7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0.13800000000000001</v>
      </c>
      <c r="Q9" s="236">
        <f>ROUND(E9*P9,2)</f>
        <v>0.97</v>
      </c>
      <c r="R9" s="238" t="s">
        <v>200</v>
      </c>
      <c r="S9" s="238" t="s">
        <v>144</v>
      </c>
      <c r="T9" s="239" t="s">
        <v>144</v>
      </c>
      <c r="U9" s="223">
        <v>0.16</v>
      </c>
      <c r="V9" s="223">
        <f>ROUND(E9*U9,2)</f>
        <v>1.1200000000000001</v>
      </c>
      <c r="W9" s="223"/>
      <c r="X9" s="223" t="s">
        <v>201</v>
      </c>
      <c r="Y9" s="223" t="s">
        <v>140</v>
      </c>
      <c r="Z9" s="212"/>
      <c r="AA9" s="212"/>
      <c r="AB9" s="212"/>
      <c r="AC9" s="212"/>
      <c r="AD9" s="212"/>
      <c r="AE9" s="212"/>
      <c r="AF9" s="212"/>
      <c r="AG9" s="212" t="s">
        <v>202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19"/>
      <c r="B10" s="220"/>
      <c r="C10" s="263" t="s">
        <v>203</v>
      </c>
      <c r="D10" s="259"/>
      <c r="E10" s="259"/>
      <c r="F10" s="259"/>
      <c r="G10" s="259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2"/>
      <c r="AA10" s="212"/>
      <c r="AB10" s="212"/>
      <c r="AC10" s="212"/>
      <c r="AD10" s="212"/>
      <c r="AE10" s="212"/>
      <c r="AF10" s="212"/>
      <c r="AG10" s="212" t="s">
        <v>204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64" t="s">
        <v>783</v>
      </c>
      <c r="D11" s="257"/>
      <c r="E11" s="258">
        <v>7</v>
      </c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2"/>
      <c r="AA11" s="212"/>
      <c r="AB11" s="212"/>
      <c r="AC11" s="212"/>
      <c r="AD11" s="212"/>
      <c r="AE11" s="212"/>
      <c r="AF11" s="212"/>
      <c r="AG11" s="212" t="s">
        <v>206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33.75" outlineLevel="1" x14ac:dyDescent="0.2">
      <c r="A12" s="233">
        <v>2</v>
      </c>
      <c r="B12" s="234" t="s">
        <v>208</v>
      </c>
      <c r="C12" s="251" t="s">
        <v>209</v>
      </c>
      <c r="D12" s="235" t="s">
        <v>199</v>
      </c>
      <c r="E12" s="236">
        <v>149</v>
      </c>
      <c r="F12" s="237"/>
      <c r="G12" s="238">
        <f>ROUND(E12*F12,2)</f>
        <v>0</v>
      </c>
      <c r="H12" s="237"/>
      <c r="I12" s="238">
        <f>ROUND(E12*H12,2)</f>
        <v>0</v>
      </c>
      <c r="J12" s="237"/>
      <c r="K12" s="238">
        <f>ROUND(E12*J12,2)</f>
        <v>0</v>
      </c>
      <c r="L12" s="238">
        <v>21</v>
      </c>
      <c r="M12" s="238">
        <f>G12*(1+L12/100)</f>
        <v>0</v>
      </c>
      <c r="N12" s="236">
        <v>0</v>
      </c>
      <c r="O12" s="236">
        <f>ROUND(E12*N12,2)</f>
        <v>0</v>
      </c>
      <c r="P12" s="236">
        <v>0.2</v>
      </c>
      <c r="Q12" s="236">
        <f>ROUND(E12*P12,2)</f>
        <v>29.8</v>
      </c>
      <c r="R12" s="238" t="s">
        <v>200</v>
      </c>
      <c r="S12" s="238" t="s">
        <v>144</v>
      </c>
      <c r="T12" s="239" t="s">
        <v>144</v>
      </c>
      <c r="U12" s="223">
        <v>0.1</v>
      </c>
      <c r="V12" s="223">
        <f>ROUND(E12*U12,2)</f>
        <v>14.9</v>
      </c>
      <c r="W12" s="223"/>
      <c r="X12" s="223" t="s">
        <v>201</v>
      </c>
      <c r="Y12" s="223" t="s">
        <v>140</v>
      </c>
      <c r="Z12" s="212"/>
      <c r="AA12" s="212"/>
      <c r="AB12" s="212"/>
      <c r="AC12" s="212"/>
      <c r="AD12" s="212"/>
      <c r="AE12" s="212"/>
      <c r="AF12" s="212"/>
      <c r="AG12" s="212" t="s">
        <v>202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2" x14ac:dyDescent="0.2">
      <c r="A13" s="219"/>
      <c r="B13" s="220"/>
      <c r="C13" s="263" t="s">
        <v>203</v>
      </c>
      <c r="D13" s="259"/>
      <c r="E13" s="259"/>
      <c r="F13" s="259"/>
      <c r="G13" s="259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2"/>
      <c r="AA13" s="212"/>
      <c r="AB13" s="212"/>
      <c r="AC13" s="212"/>
      <c r="AD13" s="212"/>
      <c r="AE13" s="212"/>
      <c r="AF13" s="212"/>
      <c r="AG13" s="212" t="s">
        <v>204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2" x14ac:dyDescent="0.2">
      <c r="A14" s="219"/>
      <c r="B14" s="220"/>
      <c r="C14" s="264" t="s">
        <v>784</v>
      </c>
      <c r="D14" s="257"/>
      <c r="E14" s="258">
        <v>6</v>
      </c>
      <c r="F14" s="223"/>
      <c r="G14" s="223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2"/>
      <c r="AA14" s="212"/>
      <c r="AB14" s="212"/>
      <c r="AC14" s="212"/>
      <c r="AD14" s="212"/>
      <c r="AE14" s="212"/>
      <c r="AF14" s="212"/>
      <c r="AG14" s="212" t="s">
        <v>206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3" x14ac:dyDescent="0.2">
      <c r="A15" s="219"/>
      <c r="B15" s="220"/>
      <c r="C15" s="264" t="s">
        <v>785</v>
      </c>
      <c r="D15" s="257"/>
      <c r="E15" s="258">
        <v>31</v>
      </c>
      <c r="F15" s="223"/>
      <c r="G15" s="223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2"/>
      <c r="AA15" s="212"/>
      <c r="AB15" s="212"/>
      <c r="AC15" s="212"/>
      <c r="AD15" s="212"/>
      <c r="AE15" s="212"/>
      <c r="AF15" s="212"/>
      <c r="AG15" s="212" t="s">
        <v>206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3" x14ac:dyDescent="0.2">
      <c r="A16" s="219"/>
      <c r="B16" s="220"/>
      <c r="C16" s="264" t="s">
        <v>211</v>
      </c>
      <c r="D16" s="257"/>
      <c r="E16" s="258"/>
      <c r="F16" s="223"/>
      <c r="G16" s="223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2"/>
      <c r="AA16" s="212"/>
      <c r="AB16" s="212"/>
      <c r="AC16" s="212"/>
      <c r="AD16" s="212"/>
      <c r="AE16" s="212"/>
      <c r="AF16" s="212"/>
      <c r="AG16" s="212" t="s">
        <v>206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3" x14ac:dyDescent="0.2">
      <c r="A17" s="219"/>
      <c r="B17" s="220"/>
      <c r="C17" s="264" t="s">
        <v>786</v>
      </c>
      <c r="D17" s="257"/>
      <c r="E17" s="258">
        <v>112</v>
      </c>
      <c r="F17" s="223"/>
      <c r="G17" s="223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2"/>
      <c r="AA17" s="212"/>
      <c r="AB17" s="212"/>
      <c r="AC17" s="212"/>
      <c r="AD17" s="212"/>
      <c r="AE17" s="212"/>
      <c r="AF17" s="212"/>
      <c r="AG17" s="212" t="s">
        <v>206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ht="22.5" outlineLevel="1" x14ac:dyDescent="0.2">
      <c r="A18" s="233">
        <v>3</v>
      </c>
      <c r="B18" s="234" t="s">
        <v>216</v>
      </c>
      <c r="C18" s="251" t="s">
        <v>217</v>
      </c>
      <c r="D18" s="235" t="s">
        <v>199</v>
      </c>
      <c r="E18" s="236">
        <v>92</v>
      </c>
      <c r="F18" s="237"/>
      <c r="G18" s="238">
        <f>ROUND(E18*F18,2)</f>
        <v>0</v>
      </c>
      <c r="H18" s="237"/>
      <c r="I18" s="238">
        <f>ROUND(E18*H18,2)</f>
        <v>0</v>
      </c>
      <c r="J18" s="237"/>
      <c r="K18" s="238">
        <f>ROUND(E18*J18,2)</f>
        <v>0</v>
      </c>
      <c r="L18" s="238">
        <v>21</v>
      </c>
      <c r="M18" s="238">
        <f>G18*(1+L18/100)</f>
        <v>0</v>
      </c>
      <c r="N18" s="236">
        <v>0</v>
      </c>
      <c r="O18" s="236">
        <f>ROUND(E18*N18,2)</f>
        <v>0</v>
      </c>
      <c r="P18" s="236">
        <v>0.33</v>
      </c>
      <c r="Q18" s="236">
        <f>ROUND(E18*P18,2)</f>
        <v>30.36</v>
      </c>
      <c r="R18" s="238" t="s">
        <v>200</v>
      </c>
      <c r="S18" s="238" t="s">
        <v>144</v>
      </c>
      <c r="T18" s="239" t="s">
        <v>144</v>
      </c>
      <c r="U18" s="223">
        <v>0.06</v>
      </c>
      <c r="V18" s="223">
        <f>ROUND(E18*U18,2)</f>
        <v>5.52</v>
      </c>
      <c r="W18" s="223"/>
      <c r="X18" s="223" t="s">
        <v>201</v>
      </c>
      <c r="Y18" s="223" t="s">
        <v>140</v>
      </c>
      <c r="Z18" s="212"/>
      <c r="AA18" s="212"/>
      <c r="AB18" s="212"/>
      <c r="AC18" s="212"/>
      <c r="AD18" s="212"/>
      <c r="AE18" s="212"/>
      <c r="AF18" s="212"/>
      <c r="AG18" s="212" t="s">
        <v>202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2" x14ac:dyDescent="0.2">
      <c r="A19" s="219"/>
      <c r="B19" s="220"/>
      <c r="C19" s="264" t="s">
        <v>787</v>
      </c>
      <c r="D19" s="257"/>
      <c r="E19" s="258">
        <v>16</v>
      </c>
      <c r="F19" s="223"/>
      <c r="G19" s="223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2"/>
      <c r="AA19" s="212"/>
      <c r="AB19" s="212"/>
      <c r="AC19" s="212"/>
      <c r="AD19" s="212"/>
      <c r="AE19" s="212"/>
      <c r="AF19" s="212"/>
      <c r="AG19" s="212" t="s">
        <v>206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3" x14ac:dyDescent="0.2">
      <c r="A20" s="219"/>
      <c r="B20" s="220"/>
      <c r="C20" s="264" t="s">
        <v>788</v>
      </c>
      <c r="D20" s="257"/>
      <c r="E20" s="258">
        <v>62</v>
      </c>
      <c r="F20" s="223"/>
      <c r="G20" s="223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2"/>
      <c r="AA20" s="212"/>
      <c r="AB20" s="212"/>
      <c r="AC20" s="212"/>
      <c r="AD20" s="212"/>
      <c r="AE20" s="212"/>
      <c r="AF20" s="212"/>
      <c r="AG20" s="212" t="s">
        <v>206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3" x14ac:dyDescent="0.2">
      <c r="A21" s="219"/>
      <c r="B21" s="220"/>
      <c r="C21" s="264" t="s">
        <v>789</v>
      </c>
      <c r="D21" s="257"/>
      <c r="E21" s="258">
        <v>14</v>
      </c>
      <c r="F21" s="223"/>
      <c r="G21" s="223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2"/>
      <c r="AA21" s="212"/>
      <c r="AB21" s="212"/>
      <c r="AC21" s="212"/>
      <c r="AD21" s="212"/>
      <c r="AE21" s="212"/>
      <c r="AF21" s="212"/>
      <c r="AG21" s="212" t="s">
        <v>206</v>
      </c>
      <c r="AH21" s="212">
        <v>0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ht="22.5" outlineLevel="1" x14ac:dyDescent="0.2">
      <c r="A22" s="233">
        <v>4</v>
      </c>
      <c r="B22" s="234" t="s">
        <v>220</v>
      </c>
      <c r="C22" s="251" t="s">
        <v>221</v>
      </c>
      <c r="D22" s="235" t="s">
        <v>199</v>
      </c>
      <c r="E22" s="236">
        <v>118</v>
      </c>
      <c r="F22" s="237"/>
      <c r="G22" s="238">
        <f>ROUND(E22*F22,2)</f>
        <v>0</v>
      </c>
      <c r="H22" s="237"/>
      <c r="I22" s="238">
        <f>ROUND(E22*H22,2)</f>
        <v>0</v>
      </c>
      <c r="J22" s="237"/>
      <c r="K22" s="238">
        <f>ROUND(E22*J22,2)</f>
        <v>0</v>
      </c>
      <c r="L22" s="238">
        <v>21</v>
      </c>
      <c r="M22" s="238">
        <f>G22*(1+L22/100)</f>
        <v>0</v>
      </c>
      <c r="N22" s="236">
        <v>0</v>
      </c>
      <c r="O22" s="236">
        <f>ROUND(E22*N22,2)</f>
        <v>0</v>
      </c>
      <c r="P22" s="236">
        <v>0.44</v>
      </c>
      <c r="Q22" s="236">
        <f>ROUND(E22*P22,2)</f>
        <v>51.92</v>
      </c>
      <c r="R22" s="238" t="s">
        <v>200</v>
      </c>
      <c r="S22" s="238" t="s">
        <v>144</v>
      </c>
      <c r="T22" s="239" t="s">
        <v>144</v>
      </c>
      <c r="U22" s="223">
        <v>7.2999999999999995E-2</v>
      </c>
      <c r="V22" s="223">
        <f>ROUND(E22*U22,2)</f>
        <v>8.61</v>
      </c>
      <c r="W22" s="223"/>
      <c r="X22" s="223" t="s">
        <v>201</v>
      </c>
      <c r="Y22" s="223" t="s">
        <v>140</v>
      </c>
      <c r="Z22" s="212"/>
      <c r="AA22" s="212"/>
      <c r="AB22" s="212"/>
      <c r="AC22" s="212"/>
      <c r="AD22" s="212"/>
      <c r="AE22" s="212"/>
      <c r="AF22" s="212"/>
      <c r="AG22" s="212" t="s">
        <v>202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2" x14ac:dyDescent="0.2">
      <c r="A23" s="219"/>
      <c r="B23" s="220"/>
      <c r="C23" s="264" t="s">
        <v>790</v>
      </c>
      <c r="D23" s="257"/>
      <c r="E23" s="258">
        <v>6</v>
      </c>
      <c r="F23" s="223"/>
      <c r="G23" s="223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2"/>
      <c r="AA23" s="212"/>
      <c r="AB23" s="212"/>
      <c r="AC23" s="212"/>
      <c r="AD23" s="212"/>
      <c r="AE23" s="212"/>
      <c r="AF23" s="212"/>
      <c r="AG23" s="212" t="s">
        <v>206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3" x14ac:dyDescent="0.2">
      <c r="A24" s="219"/>
      <c r="B24" s="220"/>
      <c r="C24" s="264" t="s">
        <v>211</v>
      </c>
      <c r="D24" s="257"/>
      <c r="E24" s="258"/>
      <c r="F24" s="223"/>
      <c r="G24" s="223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2"/>
      <c r="AA24" s="212"/>
      <c r="AB24" s="212"/>
      <c r="AC24" s="212"/>
      <c r="AD24" s="212"/>
      <c r="AE24" s="212"/>
      <c r="AF24" s="212"/>
      <c r="AG24" s="212" t="s">
        <v>206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3" x14ac:dyDescent="0.2">
      <c r="A25" s="219"/>
      <c r="B25" s="220"/>
      <c r="C25" s="264" t="s">
        <v>786</v>
      </c>
      <c r="D25" s="257"/>
      <c r="E25" s="258">
        <v>112</v>
      </c>
      <c r="F25" s="223"/>
      <c r="G25" s="223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2"/>
      <c r="AA25" s="212"/>
      <c r="AB25" s="212"/>
      <c r="AC25" s="212"/>
      <c r="AD25" s="212"/>
      <c r="AE25" s="212"/>
      <c r="AF25" s="212"/>
      <c r="AG25" s="212" t="s">
        <v>206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ht="22.5" outlineLevel="1" x14ac:dyDescent="0.2">
      <c r="A26" s="233">
        <v>5</v>
      </c>
      <c r="B26" s="234" t="s">
        <v>225</v>
      </c>
      <c r="C26" s="251" t="s">
        <v>226</v>
      </c>
      <c r="D26" s="235" t="s">
        <v>199</v>
      </c>
      <c r="E26" s="236">
        <v>8</v>
      </c>
      <c r="F26" s="237"/>
      <c r="G26" s="238">
        <f>ROUND(E26*F26,2)</f>
        <v>0</v>
      </c>
      <c r="H26" s="237"/>
      <c r="I26" s="238">
        <f>ROUND(E26*H26,2)</f>
        <v>0</v>
      </c>
      <c r="J26" s="237"/>
      <c r="K26" s="238">
        <f>ROUND(E26*J26,2)</f>
        <v>0</v>
      </c>
      <c r="L26" s="238">
        <v>21</v>
      </c>
      <c r="M26" s="238">
        <f>G26*(1+L26/100)</f>
        <v>0</v>
      </c>
      <c r="N26" s="236">
        <v>0</v>
      </c>
      <c r="O26" s="236">
        <f>ROUND(E26*N26,2)</f>
        <v>0</v>
      </c>
      <c r="P26" s="236">
        <v>0.24199999999999999</v>
      </c>
      <c r="Q26" s="236">
        <f>ROUND(E26*P26,2)</f>
        <v>1.94</v>
      </c>
      <c r="R26" s="238" t="s">
        <v>200</v>
      </c>
      <c r="S26" s="238" t="s">
        <v>144</v>
      </c>
      <c r="T26" s="239" t="s">
        <v>144</v>
      </c>
      <c r="U26" s="223">
        <v>0.08</v>
      </c>
      <c r="V26" s="223">
        <f>ROUND(E26*U26,2)</f>
        <v>0.64</v>
      </c>
      <c r="W26" s="223"/>
      <c r="X26" s="223" t="s">
        <v>201</v>
      </c>
      <c r="Y26" s="223" t="s">
        <v>140</v>
      </c>
      <c r="Z26" s="212"/>
      <c r="AA26" s="212"/>
      <c r="AB26" s="212"/>
      <c r="AC26" s="212"/>
      <c r="AD26" s="212"/>
      <c r="AE26" s="212"/>
      <c r="AF26" s="212"/>
      <c r="AG26" s="212" t="s">
        <v>202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2" x14ac:dyDescent="0.2">
      <c r="A27" s="219"/>
      <c r="B27" s="220"/>
      <c r="C27" s="264" t="s">
        <v>791</v>
      </c>
      <c r="D27" s="257"/>
      <c r="E27" s="258">
        <v>8</v>
      </c>
      <c r="F27" s="223"/>
      <c r="G27" s="223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2"/>
      <c r="AA27" s="212"/>
      <c r="AB27" s="212"/>
      <c r="AC27" s="212"/>
      <c r="AD27" s="212"/>
      <c r="AE27" s="212"/>
      <c r="AF27" s="212"/>
      <c r="AG27" s="212" t="s">
        <v>206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ht="22.5" outlineLevel="1" x14ac:dyDescent="0.2">
      <c r="A28" s="233">
        <v>6</v>
      </c>
      <c r="B28" s="234" t="s">
        <v>228</v>
      </c>
      <c r="C28" s="251" t="s">
        <v>229</v>
      </c>
      <c r="D28" s="235" t="s">
        <v>199</v>
      </c>
      <c r="E28" s="236">
        <v>6</v>
      </c>
      <c r="F28" s="237"/>
      <c r="G28" s="238">
        <f>ROUND(E28*F28,2)</f>
        <v>0</v>
      </c>
      <c r="H28" s="237"/>
      <c r="I28" s="238">
        <f>ROUND(E28*H28,2)</f>
        <v>0</v>
      </c>
      <c r="J28" s="237"/>
      <c r="K28" s="238">
        <f>ROUND(E28*J28,2)</f>
        <v>0</v>
      </c>
      <c r="L28" s="238">
        <v>21</v>
      </c>
      <c r="M28" s="238">
        <f>G28*(1+L28/100)</f>
        <v>0</v>
      </c>
      <c r="N28" s="236">
        <v>0</v>
      </c>
      <c r="O28" s="236">
        <f>ROUND(E28*N28,2)</f>
        <v>0</v>
      </c>
      <c r="P28" s="236">
        <v>0.11</v>
      </c>
      <c r="Q28" s="236">
        <f>ROUND(E28*P28,2)</f>
        <v>0.66</v>
      </c>
      <c r="R28" s="238" t="s">
        <v>200</v>
      </c>
      <c r="S28" s="238" t="s">
        <v>144</v>
      </c>
      <c r="T28" s="239" t="s">
        <v>144</v>
      </c>
      <c r="U28" s="223">
        <v>0.08</v>
      </c>
      <c r="V28" s="223">
        <f>ROUND(E28*U28,2)</f>
        <v>0.48</v>
      </c>
      <c r="W28" s="223"/>
      <c r="X28" s="223" t="s">
        <v>201</v>
      </c>
      <c r="Y28" s="223" t="s">
        <v>140</v>
      </c>
      <c r="Z28" s="212"/>
      <c r="AA28" s="212"/>
      <c r="AB28" s="212"/>
      <c r="AC28" s="212"/>
      <c r="AD28" s="212"/>
      <c r="AE28" s="212"/>
      <c r="AF28" s="212"/>
      <c r="AG28" s="212" t="s">
        <v>202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ht="22.5" outlineLevel="2" x14ac:dyDescent="0.2">
      <c r="A29" s="219"/>
      <c r="B29" s="220"/>
      <c r="C29" s="263" t="s">
        <v>230</v>
      </c>
      <c r="D29" s="259"/>
      <c r="E29" s="259"/>
      <c r="F29" s="259"/>
      <c r="G29" s="259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2"/>
      <c r="AA29" s="212"/>
      <c r="AB29" s="212"/>
      <c r="AC29" s="212"/>
      <c r="AD29" s="212"/>
      <c r="AE29" s="212"/>
      <c r="AF29" s="212"/>
      <c r="AG29" s="212" t="s">
        <v>204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48" t="str">
        <f>C29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29" s="212"/>
      <c r="BC29" s="212"/>
      <c r="BD29" s="212"/>
      <c r="BE29" s="212"/>
      <c r="BF29" s="212"/>
      <c r="BG29" s="212"/>
      <c r="BH29" s="212"/>
    </row>
    <row r="30" spans="1:60" outlineLevel="2" x14ac:dyDescent="0.2">
      <c r="A30" s="219"/>
      <c r="B30" s="220"/>
      <c r="C30" s="264" t="s">
        <v>792</v>
      </c>
      <c r="D30" s="257"/>
      <c r="E30" s="258">
        <v>6</v>
      </c>
      <c r="F30" s="223"/>
      <c r="G30" s="22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2"/>
      <c r="AA30" s="212"/>
      <c r="AB30" s="212"/>
      <c r="AC30" s="212"/>
      <c r="AD30" s="212"/>
      <c r="AE30" s="212"/>
      <c r="AF30" s="212"/>
      <c r="AG30" s="212" t="s">
        <v>206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33">
        <v>7</v>
      </c>
      <c r="B31" s="234" t="s">
        <v>232</v>
      </c>
      <c r="C31" s="251" t="s">
        <v>233</v>
      </c>
      <c r="D31" s="235" t="s">
        <v>234</v>
      </c>
      <c r="E31" s="236">
        <v>7</v>
      </c>
      <c r="F31" s="237"/>
      <c r="G31" s="238">
        <f>ROUND(E31*F31,2)</f>
        <v>0</v>
      </c>
      <c r="H31" s="237"/>
      <c r="I31" s="238">
        <f>ROUND(E31*H31,2)</f>
        <v>0</v>
      </c>
      <c r="J31" s="237"/>
      <c r="K31" s="238">
        <f>ROUND(E31*J31,2)</f>
        <v>0</v>
      </c>
      <c r="L31" s="238">
        <v>21</v>
      </c>
      <c r="M31" s="238">
        <f>G31*(1+L31/100)</f>
        <v>0</v>
      </c>
      <c r="N31" s="236">
        <v>0</v>
      </c>
      <c r="O31" s="236">
        <f>ROUND(E31*N31,2)</f>
        <v>0</v>
      </c>
      <c r="P31" s="236">
        <v>0.22</v>
      </c>
      <c r="Q31" s="236">
        <f>ROUND(E31*P31,2)</f>
        <v>1.54</v>
      </c>
      <c r="R31" s="238" t="s">
        <v>200</v>
      </c>
      <c r="S31" s="238" t="s">
        <v>144</v>
      </c>
      <c r="T31" s="239" t="s">
        <v>144</v>
      </c>
      <c r="U31" s="223">
        <v>0.14299999999999999</v>
      </c>
      <c r="V31" s="223">
        <f>ROUND(E31*U31,2)</f>
        <v>1</v>
      </c>
      <c r="W31" s="223"/>
      <c r="X31" s="223" t="s">
        <v>201</v>
      </c>
      <c r="Y31" s="223" t="s">
        <v>140</v>
      </c>
      <c r="Z31" s="212"/>
      <c r="AA31" s="212"/>
      <c r="AB31" s="212"/>
      <c r="AC31" s="212"/>
      <c r="AD31" s="212"/>
      <c r="AE31" s="212"/>
      <c r="AF31" s="212"/>
      <c r="AG31" s="212" t="s">
        <v>202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2" x14ac:dyDescent="0.2">
      <c r="A32" s="219"/>
      <c r="B32" s="220"/>
      <c r="C32" s="263" t="s">
        <v>235</v>
      </c>
      <c r="D32" s="259"/>
      <c r="E32" s="259"/>
      <c r="F32" s="259"/>
      <c r="G32" s="259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2"/>
      <c r="AA32" s="212"/>
      <c r="AB32" s="212"/>
      <c r="AC32" s="212"/>
      <c r="AD32" s="212"/>
      <c r="AE32" s="212"/>
      <c r="AF32" s="212"/>
      <c r="AG32" s="212" t="s">
        <v>204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48" t="str">
        <f>C32</f>
        <v>s vybouráním lože, s přemístěním hmot na skládku na vzdálenost do 3 m nebo naložením na dopravní prostředek</v>
      </c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33">
        <v>8</v>
      </c>
      <c r="B33" s="234" t="s">
        <v>236</v>
      </c>
      <c r="C33" s="251" t="s">
        <v>237</v>
      </c>
      <c r="D33" s="235" t="s">
        <v>234</v>
      </c>
      <c r="E33" s="236">
        <v>11</v>
      </c>
      <c r="F33" s="237"/>
      <c r="G33" s="238">
        <f>ROUND(E33*F33,2)</f>
        <v>0</v>
      </c>
      <c r="H33" s="237"/>
      <c r="I33" s="238">
        <f>ROUND(E33*H33,2)</f>
        <v>0</v>
      </c>
      <c r="J33" s="237"/>
      <c r="K33" s="238">
        <f>ROUND(E33*J33,2)</f>
        <v>0</v>
      </c>
      <c r="L33" s="238">
        <v>21</v>
      </c>
      <c r="M33" s="238">
        <f>G33*(1+L33/100)</f>
        <v>0</v>
      </c>
      <c r="N33" s="236">
        <v>0</v>
      </c>
      <c r="O33" s="236">
        <f>ROUND(E33*N33,2)</f>
        <v>0</v>
      </c>
      <c r="P33" s="236">
        <v>0.27</v>
      </c>
      <c r="Q33" s="236">
        <f>ROUND(E33*P33,2)</f>
        <v>2.97</v>
      </c>
      <c r="R33" s="238" t="s">
        <v>200</v>
      </c>
      <c r="S33" s="238" t="s">
        <v>144</v>
      </c>
      <c r="T33" s="239" t="s">
        <v>144</v>
      </c>
      <c r="U33" s="223">
        <v>0.123</v>
      </c>
      <c r="V33" s="223">
        <f>ROUND(E33*U33,2)</f>
        <v>1.35</v>
      </c>
      <c r="W33" s="223"/>
      <c r="X33" s="223" t="s">
        <v>201</v>
      </c>
      <c r="Y33" s="223" t="s">
        <v>140</v>
      </c>
      <c r="Z33" s="212"/>
      <c r="AA33" s="212"/>
      <c r="AB33" s="212"/>
      <c r="AC33" s="212"/>
      <c r="AD33" s="212"/>
      <c r="AE33" s="212"/>
      <c r="AF33" s="212"/>
      <c r="AG33" s="212" t="s">
        <v>202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19"/>
      <c r="B34" s="220"/>
      <c r="C34" s="263" t="s">
        <v>235</v>
      </c>
      <c r="D34" s="259"/>
      <c r="E34" s="259"/>
      <c r="F34" s="259"/>
      <c r="G34" s="259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2"/>
      <c r="AA34" s="212"/>
      <c r="AB34" s="212"/>
      <c r="AC34" s="212"/>
      <c r="AD34" s="212"/>
      <c r="AE34" s="212"/>
      <c r="AF34" s="212"/>
      <c r="AG34" s="212" t="s">
        <v>204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48" t="str">
        <f>C34</f>
        <v>s vybouráním lože, s přemístěním hmot na skládku na vzdálenost do 3 m nebo naložením na dopravní prostředek</v>
      </c>
      <c r="BB34" s="212"/>
      <c r="BC34" s="212"/>
      <c r="BD34" s="212"/>
      <c r="BE34" s="212"/>
      <c r="BF34" s="212"/>
      <c r="BG34" s="212"/>
      <c r="BH34" s="212"/>
    </row>
    <row r="35" spans="1:60" ht="22.5" outlineLevel="1" x14ac:dyDescent="0.2">
      <c r="A35" s="233">
        <v>9</v>
      </c>
      <c r="B35" s="234" t="s">
        <v>238</v>
      </c>
      <c r="C35" s="251" t="s">
        <v>239</v>
      </c>
      <c r="D35" s="235" t="s">
        <v>234</v>
      </c>
      <c r="E35" s="236">
        <v>6.5</v>
      </c>
      <c r="F35" s="237"/>
      <c r="G35" s="238">
        <f>ROUND(E35*F35,2)</f>
        <v>0</v>
      </c>
      <c r="H35" s="237"/>
      <c r="I35" s="238">
        <f>ROUND(E35*H35,2)</f>
        <v>0</v>
      </c>
      <c r="J35" s="237"/>
      <c r="K35" s="238">
        <f>ROUND(E35*J35,2)</f>
        <v>0</v>
      </c>
      <c r="L35" s="238">
        <v>21</v>
      </c>
      <c r="M35" s="238">
        <f>G35*(1+L35/100)</f>
        <v>0</v>
      </c>
      <c r="N35" s="236">
        <v>1.269E-2</v>
      </c>
      <c r="O35" s="236">
        <f>ROUND(E35*N35,2)</f>
        <v>0.08</v>
      </c>
      <c r="P35" s="236">
        <v>0</v>
      </c>
      <c r="Q35" s="236">
        <f>ROUND(E35*P35,2)</f>
        <v>0</v>
      </c>
      <c r="R35" s="238" t="s">
        <v>240</v>
      </c>
      <c r="S35" s="238" t="s">
        <v>144</v>
      </c>
      <c r="T35" s="239" t="s">
        <v>144</v>
      </c>
      <c r="U35" s="223">
        <v>1.1499999999999999</v>
      </c>
      <c r="V35" s="223">
        <f>ROUND(E35*U35,2)</f>
        <v>7.48</v>
      </c>
      <c r="W35" s="223"/>
      <c r="X35" s="223" t="s">
        <v>201</v>
      </c>
      <c r="Y35" s="223" t="s">
        <v>140</v>
      </c>
      <c r="Z35" s="212"/>
      <c r="AA35" s="212"/>
      <c r="AB35" s="212"/>
      <c r="AC35" s="212"/>
      <c r="AD35" s="212"/>
      <c r="AE35" s="212"/>
      <c r="AF35" s="212"/>
      <c r="AG35" s="212" t="s">
        <v>202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ht="22.5" outlineLevel="2" x14ac:dyDescent="0.2">
      <c r="A36" s="219"/>
      <c r="B36" s="220"/>
      <c r="C36" s="263" t="s">
        <v>241</v>
      </c>
      <c r="D36" s="259"/>
      <c r="E36" s="259"/>
      <c r="F36" s="259"/>
      <c r="G36" s="259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2"/>
      <c r="AA36" s="212"/>
      <c r="AB36" s="212"/>
      <c r="AC36" s="212"/>
      <c r="AD36" s="212"/>
      <c r="AE36" s="212"/>
      <c r="AF36" s="212"/>
      <c r="AG36" s="212" t="s">
        <v>204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48" t="str">
        <f>C36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19"/>
      <c r="B37" s="220"/>
      <c r="C37" s="264" t="s">
        <v>245</v>
      </c>
      <c r="D37" s="257"/>
      <c r="E37" s="258">
        <v>3.9</v>
      </c>
      <c r="F37" s="223"/>
      <c r="G37" s="223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2"/>
      <c r="AA37" s="212"/>
      <c r="AB37" s="212"/>
      <c r="AC37" s="212"/>
      <c r="AD37" s="212"/>
      <c r="AE37" s="212"/>
      <c r="AF37" s="212"/>
      <c r="AG37" s="212" t="s">
        <v>206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3" x14ac:dyDescent="0.2">
      <c r="A38" s="219"/>
      <c r="B38" s="220"/>
      <c r="C38" s="264" t="s">
        <v>793</v>
      </c>
      <c r="D38" s="257"/>
      <c r="E38" s="258">
        <v>2.6</v>
      </c>
      <c r="F38" s="223"/>
      <c r="G38" s="223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2"/>
      <c r="AA38" s="212"/>
      <c r="AB38" s="212"/>
      <c r="AC38" s="212"/>
      <c r="AD38" s="212"/>
      <c r="AE38" s="212"/>
      <c r="AF38" s="212"/>
      <c r="AG38" s="212" t="s">
        <v>206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ht="22.5" outlineLevel="1" x14ac:dyDescent="0.2">
      <c r="A39" s="233">
        <v>10</v>
      </c>
      <c r="B39" s="234" t="s">
        <v>243</v>
      </c>
      <c r="C39" s="251" t="s">
        <v>244</v>
      </c>
      <c r="D39" s="235" t="s">
        <v>234</v>
      </c>
      <c r="E39" s="236">
        <v>3.9</v>
      </c>
      <c r="F39" s="237"/>
      <c r="G39" s="238">
        <f>ROUND(E39*F39,2)</f>
        <v>0</v>
      </c>
      <c r="H39" s="237"/>
      <c r="I39" s="238">
        <f>ROUND(E39*H39,2)</f>
        <v>0</v>
      </c>
      <c r="J39" s="237"/>
      <c r="K39" s="238">
        <f>ROUND(E39*J39,2)</f>
        <v>0</v>
      </c>
      <c r="L39" s="238">
        <v>21</v>
      </c>
      <c r="M39" s="238">
        <f>G39*(1+L39/100)</f>
        <v>0</v>
      </c>
      <c r="N39" s="236">
        <v>1.269E-2</v>
      </c>
      <c r="O39" s="236">
        <f>ROUND(E39*N39,2)</f>
        <v>0.05</v>
      </c>
      <c r="P39" s="236">
        <v>0</v>
      </c>
      <c r="Q39" s="236">
        <f>ROUND(E39*P39,2)</f>
        <v>0</v>
      </c>
      <c r="R39" s="238" t="s">
        <v>240</v>
      </c>
      <c r="S39" s="238" t="s">
        <v>144</v>
      </c>
      <c r="T39" s="239" t="s">
        <v>144</v>
      </c>
      <c r="U39" s="223">
        <v>1.1499999999999999</v>
      </c>
      <c r="V39" s="223">
        <f>ROUND(E39*U39,2)</f>
        <v>4.49</v>
      </c>
      <c r="W39" s="223"/>
      <c r="X39" s="223" t="s">
        <v>201</v>
      </c>
      <c r="Y39" s="223" t="s">
        <v>140</v>
      </c>
      <c r="Z39" s="212"/>
      <c r="AA39" s="212"/>
      <c r="AB39" s="212"/>
      <c r="AC39" s="212"/>
      <c r="AD39" s="212"/>
      <c r="AE39" s="212"/>
      <c r="AF39" s="212"/>
      <c r="AG39" s="212" t="s">
        <v>202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ht="22.5" outlineLevel="2" x14ac:dyDescent="0.2">
      <c r="A40" s="219"/>
      <c r="B40" s="220"/>
      <c r="C40" s="263" t="s">
        <v>241</v>
      </c>
      <c r="D40" s="259"/>
      <c r="E40" s="259"/>
      <c r="F40" s="259"/>
      <c r="G40" s="259"/>
      <c r="H40" s="223"/>
      <c r="I40" s="223"/>
      <c r="J40" s="223"/>
      <c r="K40" s="223"/>
      <c r="L40" s="223"/>
      <c r="M40" s="223"/>
      <c r="N40" s="222"/>
      <c r="O40" s="222"/>
      <c r="P40" s="222"/>
      <c r="Q40" s="222"/>
      <c r="R40" s="223"/>
      <c r="S40" s="223"/>
      <c r="T40" s="223"/>
      <c r="U40" s="223"/>
      <c r="V40" s="223"/>
      <c r="W40" s="223"/>
      <c r="X40" s="223"/>
      <c r="Y40" s="223"/>
      <c r="Z40" s="212"/>
      <c r="AA40" s="212"/>
      <c r="AB40" s="212"/>
      <c r="AC40" s="212"/>
      <c r="AD40" s="212"/>
      <c r="AE40" s="212"/>
      <c r="AF40" s="212"/>
      <c r="AG40" s="212" t="s">
        <v>204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48" t="str">
        <f>C40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40" s="212"/>
      <c r="BC40" s="212"/>
      <c r="BD40" s="212"/>
      <c r="BE40" s="212"/>
      <c r="BF40" s="212"/>
      <c r="BG40" s="212"/>
      <c r="BH40" s="212"/>
    </row>
    <row r="41" spans="1:60" outlineLevel="2" x14ac:dyDescent="0.2">
      <c r="A41" s="219"/>
      <c r="B41" s="220"/>
      <c r="C41" s="264" t="s">
        <v>245</v>
      </c>
      <c r="D41" s="257"/>
      <c r="E41" s="258">
        <v>3.9</v>
      </c>
      <c r="F41" s="223"/>
      <c r="G41" s="223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2"/>
      <c r="AA41" s="212"/>
      <c r="AB41" s="212"/>
      <c r="AC41" s="212"/>
      <c r="AD41" s="212"/>
      <c r="AE41" s="212"/>
      <c r="AF41" s="212"/>
      <c r="AG41" s="212" t="s">
        <v>206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33">
        <v>11</v>
      </c>
      <c r="B42" s="234" t="s">
        <v>246</v>
      </c>
      <c r="C42" s="251" t="s">
        <v>247</v>
      </c>
      <c r="D42" s="235" t="s">
        <v>234</v>
      </c>
      <c r="E42" s="236">
        <v>19.5</v>
      </c>
      <c r="F42" s="237"/>
      <c r="G42" s="238">
        <f>ROUND(E42*F42,2)</f>
        <v>0</v>
      </c>
      <c r="H42" s="237"/>
      <c r="I42" s="238">
        <f>ROUND(E42*H42,2)</f>
        <v>0</v>
      </c>
      <c r="J42" s="237"/>
      <c r="K42" s="238">
        <f>ROUND(E42*J42,2)</f>
        <v>0</v>
      </c>
      <c r="L42" s="238">
        <v>21</v>
      </c>
      <c r="M42" s="238">
        <f>G42*(1+L42/100)</f>
        <v>0</v>
      </c>
      <c r="N42" s="236">
        <v>2.478E-2</v>
      </c>
      <c r="O42" s="236">
        <f>ROUND(E42*N42,2)</f>
        <v>0.48</v>
      </c>
      <c r="P42" s="236">
        <v>0</v>
      </c>
      <c r="Q42" s="236">
        <f>ROUND(E42*P42,2)</f>
        <v>0</v>
      </c>
      <c r="R42" s="238" t="s">
        <v>240</v>
      </c>
      <c r="S42" s="238" t="s">
        <v>144</v>
      </c>
      <c r="T42" s="239" t="s">
        <v>144</v>
      </c>
      <c r="U42" s="223">
        <v>0.55000000000000004</v>
      </c>
      <c r="V42" s="223">
        <f>ROUND(E42*U42,2)</f>
        <v>10.73</v>
      </c>
      <c r="W42" s="223"/>
      <c r="X42" s="223" t="s">
        <v>201</v>
      </c>
      <c r="Y42" s="223" t="s">
        <v>140</v>
      </c>
      <c r="Z42" s="212"/>
      <c r="AA42" s="212"/>
      <c r="AB42" s="212"/>
      <c r="AC42" s="212"/>
      <c r="AD42" s="212"/>
      <c r="AE42" s="212"/>
      <c r="AF42" s="212"/>
      <c r="AG42" s="212" t="s">
        <v>202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ht="22.5" outlineLevel="2" x14ac:dyDescent="0.2">
      <c r="A43" s="219"/>
      <c r="B43" s="220"/>
      <c r="C43" s="263" t="s">
        <v>241</v>
      </c>
      <c r="D43" s="259"/>
      <c r="E43" s="259"/>
      <c r="F43" s="259"/>
      <c r="G43" s="259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2"/>
      <c r="AA43" s="212"/>
      <c r="AB43" s="212"/>
      <c r="AC43" s="212"/>
      <c r="AD43" s="212"/>
      <c r="AE43" s="212"/>
      <c r="AF43" s="212"/>
      <c r="AG43" s="212" t="s">
        <v>204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48" t="str">
        <f>C43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43" s="212"/>
      <c r="BC43" s="212"/>
      <c r="BD43" s="212"/>
      <c r="BE43" s="212"/>
      <c r="BF43" s="212"/>
      <c r="BG43" s="212"/>
      <c r="BH43" s="212"/>
    </row>
    <row r="44" spans="1:60" outlineLevel="2" x14ac:dyDescent="0.2">
      <c r="A44" s="219"/>
      <c r="B44" s="220"/>
      <c r="C44" s="264" t="s">
        <v>794</v>
      </c>
      <c r="D44" s="257"/>
      <c r="E44" s="258">
        <v>19.5</v>
      </c>
      <c r="F44" s="223"/>
      <c r="G44" s="223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2"/>
      <c r="AA44" s="212"/>
      <c r="AB44" s="212"/>
      <c r="AC44" s="212"/>
      <c r="AD44" s="212"/>
      <c r="AE44" s="212"/>
      <c r="AF44" s="212"/>
      <c r="AG44" s="212" t="s">
        <v>206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33">
        <v>12</v>
      </c>
      <c r="B45" s="234" t="s">
        <v>249</v>
      </c>
      <c r="C45" s="251" t="s">
        <v>250</v>
      </c>
      <c r="D45" s="235" t="s">
        <v>251</v>
      </c>
      <c r="E45" s="236">
        <v>56.81</v>
      </c>
      <c r="F45" s="237"/>
      <c r="G45" s="238">
        <f>ROUND(E45*F45,2)</f>
        <v>0</v>
      </c>
      <c r="H45" s="237"/>
      <c r="I45" s="238">
        <f>ROUND(E45*H45,2)</f>
        <v>0</v>
      </c>
      <c r="J45" s="237"/>
      <c r="K45" s="238">
        <f>ROUND(E45*J45,2)</f>
        <v>0</v>
      </c>
      <c r="L45" s="238">
        <v>21</v>
      </c>
      <c r="M45" s="238">
        <f>G45*(1+L45/100)</f>
        <v>0</v>
      </c>
      <c r="N45" s="236">
        <v>0</v>
      </c>
      <c r="O45" s="236">
        <f>ROUND(E45*N45,2)</f>
        <v>0</v>
      </c>
      <c r="P45" s="236">
        <v>0</v>
      </c>
      <c r="Q45" s="236">
        <f>ROUND(E45*P45,2)</f>
        <v>0</v>
      </c>
      <c r="R45" s="238" t="s">
        <v>240</v>
      </c>
      <c r="S45" s="238" t="s">
        <v>144</v>
      </c>
      <c r="T45" s="239" t="s">
        <v>144</v>
      </c>
      <c r="U45" s="223">
        <v>1.548</v>
      </c>
      <c r="V45" s="223">
        <f>ROUND(E45*U45,2)</f>
        <v>87.94</v>
      </c>
      <c r="W45" s="223"/>
      <c r="X45" s="223" t="s">
        <v>201</v>
      </c>
      <c r="Y45" s="223" t="s">
        <v>140</v>
      </c>
      <c r="Z45" s="212"/>
      <c r="AA45" s="212"/>
      <c r="AB45" s="212"/>
      <c r="AC45" s="212"/>
      <c r="AD45" s="212"/>
      <c r="AE45" s="212"/>
      <c r="AF45" s="212"/>
      <c r="AG45" s="212" t="s">
        <v>252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 x14ac:dyDescent="0.2">
      <c r="A46" s="219"/>
      <c r="B46" s="220"/>
      <c r="C46" s="263" t="s">
        <v>253</v>
      </c>
      <c r="D46" s="259"/>
      <c r="E46" s="259"/>
      <c r="F46" s="259"/>
      <c r="G46" s="259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2"/>
      <c r="AA46" s="212"/>
      <c r="AB46" s="212"/>
      <c r="AC46" s="212"/>
      <c r="AD46" s="212"/>
      <c r="AE46" s="212"/>
      <c r="AF46" s="212"/>
      <c r="AG46" s="212" t="s">
        <v>204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48" t="str">
        <f>C46</f>
        <v>příplatek k cenám vykopávek za ztížení vykopávky v blízkosti podzemního vedení nebo výbušnin v horninách jakékoliv třídy,</v>
      </c>
      <c r="BB46" s="212"/>
      <c r="BC46" s="212"/>
      <c r="BD46" s="212"/>
      <c r="BE46" s="212"/>
      <c r="BF46" s="212"/>
      <c r="BG46" s="212"/>
      <c r="BH46" s="212"/>
    </row>
    <row r="47" spans="1:60" outlineLevel="2" x14ac:dyDescent="0.2">
      <c r="A47" s="219"/>
      <c r="B47" s="220"/>
      <c r="C47" s="264" t="s">
        <v>795</v>
      </c>
      <c r="D47" s="257"/>
      <c r="E47" s="258">
        <v>56.81</v>
      </c>
      <c r="F47" s="223"/>
      <c r="G47" s="223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2"/>
      <c r="AA47" s="212"/>
      <c r="AB47" s="212"/>
      <c r="AC47" s="212"/>
      <c r="AD47" s="212"/>
      <c r="AE47" s="212"/>
      <c r="AF47" s="212"/>
      <c r="AG47" s="212" t="s">
        <v>206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">
      <c r="A48" s="233">
        <v>13</v>
      </c>
      <c r="B48" s="234" t="s">
        <v>255</v>
      </c>
      <c r="C48" s="251" t="s">
        <v>256</v>
      </c>
      <c r="D48" s="235" t="s">
        <v>251</v>
      </c>
      <c r="E48" s="236">
        <v>1.43</v>
      </c>
      <c r="F48" s="237"/>
      <c r="G48" s="238">
        <f>ROUND(E48*F48,2)</f>
        <v>0</v>
      </c>
      <c r="H48" s="237"/>
      <c r="I48" s="238">
        <f>ROUND(E48*H48,2)</f>
        <v>0</v>
      </c>
      <c r="J48" s="237"/>
      <c r="K48" s="238">
        <f>ROUND(E48*J48,2)</f>
        <v>0</v>
      </c>
      <c r="L48" s="238">
        <v>21</v>
      </c>
      <c r="M48" s="238">
        <f>G48*(1+L48/100)</f>
        <v>0</v>
      </c>
      <c r="N48" s="236">
        <v>0</v>
      </c>
      <c r="O48" s="236">
        <f>ROUND(E48*N48,2)</f>
        <v>0</v>
      </c>
      <c r="P48" s="236">
        <v>0</v>
      </c>
      <c r="Q48" s="236">
        <f>ROUND(E48*P48,2)</f>
        <v>0</v>
      </c>
      <c r="R48" s="238" t="s">
        <v>240</v>
      </c>
      <c r="S48" s="238" t="s">
        <v>144</v>
      </c>
      <c r="T48" s="239" t="s">
        <v>144</v>
      </c>
      <c r="U48" s="223">
        <v>0.03</v>
      </c>
      <c r="V48" s="223">
        <f>ROUND(E48*U48,2)</f>
        <v>0.04</v>
      </c>
      <c r="W48" s="223"/>
      <c r="X48" s="223" t="s">
        <v>201</v>
      </c>
      <c r="Y48" s="223" t="s">
        <v>140</v>
      </c>
      <c r="Z48" s="212"/>
      <c r="AA48" s="212"/>
      <c r="AB48" s="212"/>
      <c r="AC48" s="212"/>
      <c r="AD48" s="212"/>
      <c r="AE48" s="212"/>
      <c r="AF48" s="212"/>
      <c r="AG48" s="212" t="s">
        <v>252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ht="22.5" outlineLevel="2" x14ac:dyDescent="0.2">
      <c r="A49" s="219"/>
      <c r="B49" s="220"/>
      <c r="C49" s="263" t="s">
        <v>257</v>
      </c>
      <c r="D49" s="259"/>
      <c r="E49" s="259"/>
      <c r="F49" s="259"/>
      <c r="G49" s="259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2"/>
      <c r="AA49" s="212"/>
      <c r="AB49" s="212"/>
      <c r="AC49" s="212"/>
      <c r="AD49" s="212"/>
      <c r="AE49" s="212"/>
      <c r="AF49" s="212"/>
      <c r="AG49" s="212" t="s">
        <v>204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48" t="str">
        <f>C49</f>
        <v>nebo lesní půdy, s naložením na dopravní prostředek a vodorovným přemístěním na hromady v místě upotřebení nebo na dočasné či trvalé skládky se složením,</v>
      </c>
      <c r="BB49" s="212"/>
      <c r="BC49" s="212"/>
      <c r="BD49" s="212"/>
      <c r="BE49" s="212"/>
      <c r="BF49" s="212"/>
      <c r="BG49" s="212"/>
      <c r="BH49" s="212"/>
    </row>
    <row r="50" spans="1:60" outlineLevel="2" x14ac:dyDescent="0.2">
      <c r="A50" s="219"/>
      <c r="B50" s="220"/>
      <c r="C50" s="264" t="s">
        <v>796</v>
      </c>
      <c r="D50" s="257"/>
      <c r="E50" s="258">
        <v>1.43</v>
      </c>
      <c r="F50" s="223"/>
      <c r="G50" s="223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2"/>
      <c r="AA50" s="212"/>
      <c r="AB50" s="212"/>
      <c r="AC50" s="212"/>
      <c r="AD50" s="212"/>
      <c r="AE50" s="212"/>
      <c r="AF50" s="212"/>
      <c r="AG50" s="212" t="s">
        <v>206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33">
        <v>14</v>
      </c>
      <c r="B51" s="234" t="s">
        <v>797</v>
      </c>
      <c r="C51" s="251" t="s">
        <v>798</v>
      </c>
      <c r="D51" s="235" t="s">
        <v>251</v>
      </c>
      <c r="E51" s="236">
        <v>26.303999999999998</v>
      </c>
      <c r="F51" s="237"/>
      <c r="G51" s="238">
        <f>ROUND(E51*F51,2)</f>
        <v>0</v>
      </c>
      <c r="H51" s="237"/>
      <c r="I51" s="238">
        <f>ROUND(E51*H51,2)</f>
        <v>0</v>
      </c>
      <c r="J51" s="237"/>
      <c r="K51" s="238">
        <f>ROUND(E51*J51,2)</f>
        <v>0</v>
      </c>
      <c r="L51" s="238">
        <v>21</v>
      </c>
      <c r="M51" s="238">
        <f>G51*(1+L51/100)</f>
        <v>0</v>
      </c>
      <c r="N51" s="236">
        <v>0</v>
      </c>
      <c r="O51" s="236">
        <f>ROUND(E51*N51,2)</f>
        <v>0</v>
      </c>
      <c r="P51" s="236">
        <v>0</v>
      </c>
      <c r="Q51" s="236">
        <f>ROUND(E51*P51,2)</f>
        <v>0</v>
      </c>
      <c r="R51" s="238" t="s">
        <v>240</v>
      </c>
      <c r="S51" s="238" t="s">
        <v>144</v>
      </c>
      <c r="T51" s="239" t="s">
        <v>144</v>
      </c>
      <c r="U51" s="223">
        <v>2.2490000000000001</v>
      </c>
      <c r="V51" s="223">
        <f>ROUND(E51*U51,2)</f>
        <v>59.16</v>
      </c>
      <c r="W51" s="223"/>
      <c r="X51" s="223" t="s">
        <v>201</v>
      </c>
      <c r="Y51" s="223" t="s">
        <v>140</v>
      </c>
      <c r="Z51" s="212"/>
      <c r="AA51" s="212"/>
      <c r="AB51" s="212"/>
      <c r="AC51" s="212"/>
      <c r="AD51" s="212"/>
      <c r="AE51" s="212"/>
      <c r="AF51" s="212"/>
      <c r="AG51" s="212" t="s">
        <v>202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ht="22.5" outlineLevel="2" x14ac:dyDescent="0.2">
      <c r="A52" s="219"/>
      <c r="B52" s="220"/>
      <c r="C52" s="263" t="s">
        <v>799</v>
      </c>
      <c r="D52" s="259"/>
      <c r="E52" s="259"/>
      <c r="F52" s="259"/>
      <c r="G52" s="259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2"/>
      <c r="AA52" s="212"/>
      <c r="AB52" s="212"/>
      <c r="AC52" s="212"/>
      <c r="AD52" s="212"/>
      <c r="AE52" s="212"/>
      <c r="AF52" s="212"/>
      <c r="AG52" s="212" t="s">
        <v>204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48" t="str">
        <f>C52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52" s="212"/>
      <c r="BC52" s="212"/>
      <c r="BD52" s="212"/>
      <c r="BE52" s="212"/>
      <c r="BF52" s="212"/>
      <c r="BG52" s="212"/>
      <c r="BH52" s="212"/>
    </row>
    <row r="53" spans="1:60" outlineLevel="2" x14ac:dyDescent="0.2">
      <c r="A53" s="219"/>
      <c r="B53" s="220"/>
      <c r="C53" s="264" t="s">
        <v>800</v>
      </c>
      <c r="D53" s="257"/>
      <c r="E53" s="258">
        <v>26.303999999999998</v>
      </c>
      <c r="F53" s="223"/>
      <c r="G53" s="223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2"/>
      <c r="AA53" s="212"/>
      <c r="AB53" s="212"/>
      <c r="AC53" s="212"/>
      <c r="AD53" s="212"/>
      <c r="AE53" s="212"/>
      <c r="AF53" s="212"/>
      <c r="AG53" s="212" t="s">
        <v>206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33">
        <v>15</v>
      </c>
      <c r="B54" s="234" t="s">
        <v>801</v>
      </c>
      <c r="C54" s="251" t="s">
        <v>802</v>
      </c>
      <c r="D54" s="235" t="s">
        <v>251</v>
      </c>
      <c r="E54" s="236">
        <v>35.072000000000003</v>
      </c>
      <c r="F54" s="237"/>
      <c r="G54" s="238">
        <f>ROUND(E54*F54,2)</f>
        <v>0</v>
      </c>
      <c r="H54" s="237"/>
      <c r="I54" s="238">
        <f>ROUND(E54*H54,2)</f>
        <v>0</v>
      </c>
      <c r="J54" s="237"/>
      <c r="K54" s="238">
        <f>ROUND(E54*J54,2)</f>
        <v>0</v>
      </c>
      <c r="L54" s="238">
        <v>21</v>
      </c>
      <c r="M54" s="238">
        <f>G54*(1+L54/100)</f>
        <v>0</v>
      </c>
      <c r="N54" s="236">
        <v>0</v>
      </c>
      <c r="O54" s="236">
        <f>ROUND(E54*N54,2)</f>
        <v>0</v>
      </c>
      <c r="P54" s="236">
        <v>0</v>
      </c>
      <c r="Q54" s="236">
        <f>ROUND(E54*P54,2)</f>
        <v>0</v>
      </c>
      <c r="R54" s="238" t="s">
        <v>240</v>
      </c>
      <c r="S54" s="238" t="s">
        <v>144</v>
      </c>
      <c r="T54" s="239" t="s">
        <v>144</v>
      </c>
      <c r="U54" s="223">
        <v>2.97</v>
      </c>
      <c r="V54" s="223">
        <f>ROUND(E54*U54,2)</f>
        <v>104.16</v>
      </c>
      <c r="W54" s="223"/>
      <c r="X54" s="223" t="s">
        <v>201</v>
      </c>
      <c r="Y54" s="223" t="s">
        <v>140</v>
      </c>
      <c r="Z54" s="212"/>
      <c r="AA54" s="212"/>
      <c r="AB54" s="212"/>
      <c r="AC54" s="212"/>
      <c r="AD54" s="212"/>
      <c r="AE54" s="212"/>
      <c r="AF54" s="212"/>
      <c r="AG54" s="212" t="s">
        <v>202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ht="22.5" outlineLevel="2" x14ac:dyDescent="0.2">
      <c r="A55" s="219"/>
      <c r="B55" s="220"/>
      <c r="C55" s="263" t="s">
        <v>799</v>
      </c>
      <c r="D55" s="259"/>
      <c r="E55" s="259"/>
      <c r="F55" s="259"/>
      <c r="G55" s="259"/>
      <c r="H55" s="223"/>
      <c r="I55" s="223"/>
      <c r="J55" s="223"/>
      <c r="K55" s="223"/>
      <c r="L55" s="223"/>
      <c r="M55" s="223"/>
      <c r="N55" s="222"/>
      <c r="O55" s="222"/>
      <c r="P55" s="222"/>
      <c r="Q55" s="222"/>
      <c r="R55" s="223"/>
      <c r="S55" s="223"/>
      <c r="T55" s="223"/>
      <c r="U55" s="223"/>
      <c r="V55" s="223"/>
      <c r="W55" s="223"/>
      <c r="X55" s="223"/>
      <c r="Y55" s="223"/>
      <c r="Z55" s="212"/>
      <c r="AA55" s="212"/>
      <c r="AB55" s="212"/>
      <c r="AC55" s="212"/>
      <c r="AD55" s="212"/>
      <c r="AE55" s="212"/>
      <c r="AF55" s="212"/>
      <c r="AG55" s="212" t="s">
        <v>204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48" t="str">
        <f>C55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55" s="212"/>
      <c r="BC55" s="212"/>
      <c r="BD55" s="212"/>
      <c r="BE55" s="212"/>
      <c r="BF55" s="212"/>
      <c r="BG55" s="212"/>
      <c r="BH55" s="212"/>
    </row>
    <row r="56" spans="1:60" outlineLevel="2" x14ac:dyDescent="0.2">
      <c r="A56" s="219"/>
      <c r="B56" s="220"/>
      <c r="C56" s="264" t="s">
        <v>803</v>
      </c>
      <c r="D56" s="257"/>
      <c r="E56" s="258">
        <v>28.6</v>
      </c>
      <c r="F56" s="223"/>
      <c r="G56" s="223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2"/>
      <c r="AA56" s="212"/>
      <c r="AB56" s="212"/>
      <c r="AC56" s="212"/>
      <c r="AD56" s="212"/>
      <c r="AE56" s="212"/>
      <c r="AF56" s="212"/>
      <c r="AG56" s="212" t="s">
        <v>206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3" x14ac:dyDescent="0.2">
      <c r="A57" s="219"/>
      <c r="B57" s="220"/>
      <c r="C57" s="264" t="s">
        <v>804</v>
      </c>
      <c r="D57" s="257"/>
      <c r="E57" s="258">
        <v>23.2</v>
      </c>
      <c r="F57" s="223"/>
      <c r="G57" s="223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2"/>
      <c r="AA57" s="212"/>
      <c r="AB57" s="212"/>
      <c r="AC57" s="212"/>
      <c r="AD57" s="212"/>
      <c r="AE57" s="212"/>
      <c r="AF57" s="212"/>
      <c r="AG57" s="212" t="s">
        <v>206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3" x14ac:dyDescent="0.2">
      <c r="A58" s="219"/>
      <c r="B58" s="220"/>
      <c r="C58" s="264" t="s">
        <v>805</v>
      </c>
      <c r="D58" s="257"/>
      <c r="E58" s="258">
        <v>24.96</v>
      </c>
      <c r="F58" s="223"/>
      <c r="G58" s="223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2"/>
      <c r="AA58" s="212"/>
      <c r="AB58" s="212"/>
      <c r="AC58" s="212"/>
      <c r="AD58" s="212"/>
      <c r="AE58" s="212"/>
      <c r="AF58" s="212"/>
      <c r="AG58" s="212" t="s">
        <v>206</v>
      </c>
      <c r="AH58" s="212">
        <v>0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3" x14ac:dyDescent="0.2">
      <c r="A59" s="219"/>
      <c r="B59" s="220"/>
      <c r="C59" s="264" t="s">
        <v>806</v>
      </c>
      <c r="D59" s="257"/>
      <c r="E59" s="258">
        <v>10.92</v>
      </c>
      <c r="F59" s="223"/>
      <c r="G59" s="223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2"/>
      <c r="AA59" s="212"/>
      <c r="AB59" s="212"/>
      <c r="AC59" s="212"/>
      <c r="AD59" s="212"/>
      <c r="AE59" s="212"/>
      <c r="AF59" s="212"/>
      <c r="AG59" s="212" t="s">
        <v>206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3" x14ac:dyDescent="0.2">
      <c r="A60" s="219"/>
      <c r="B60" s="220"/>
      <c r="C60" s="264" t="s">
        <v>807</v>
      </c>
      <c r="D60" s="257"/>
      <c r="E60" s="258">
        <v>-26.303999999999998</v>
      </c>
      <c r="F60" s="223"/>
      <c r="G60" s="223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2"/>
      <c r="AA60" s="212"/>
      <c r="AB60" s="212"/>
      <c r="AC60" s="212"/>
      <c r="AD60" s="212"/>
      <c r="AE60" s="212"/>
      <c r="AF60" s="212"/>
      <c r="AG60" s="212" t="s">
        <v>206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2">
      <c r="A61" s="219"/>
      <c r="B61" s="220"/>
      <c r="C61" s="264" t="s">
        <v>808</v>
      </c>
      <c r="D61" s="257"/>
      <c r="E61" s="258">
        <v>-21.92</v>
      </c>
      <c r="F61" s="223"/>
      <c r="G61" s="223"/>
      <c r="H61" s="223"/>
      <c r="I61" s="223"/>
      <c r="J61" s="223"/>
      <c r="K61" s="223"/>
      <c r="L61" s="223"/>
      <c r="M61" s="223"/>
      <c r="N61" s="222"/>
      <c r="O61" s="222"/>
      <c r="P61" s="222"/>
      <c r="Q61" s="222"/>
      <c r="R61" s="223"/>
      <c r="S61" s="223"/>
      <c r="T61" s="223"/>
      <c r="U61" s="223"/>
      <c r="V61" s="223"/>
      <c r="W61" s="223"/>
      <c r="X61" s="223"/>
      <c r="Y61" s="223"/>
      <c r="Z61" s="212"/>
      <c r="AA61" s="212"/>
      <c r="AB61" s="212"/>
      <c r="AC61" s="212"/>
      <c r="AD61" s="212"/>
      <c r="AE61" s="212"/>
      <c r="AF61" s="212"/>
      <c r="AG61" s="212" t="s">
        <v>206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3" x14ac:dyDescent="0.2">
      <c r="A62" s="219"/>
      <c r="B62" s="220"/>
      <c r="C62" s="264" t="s">
        <v>809</v>
      </c>
      <c r="D62" s="257"/>
      <c r="E62" s="258">
        <v>-4.3840000000000003</v>
      </c>
      <c r="F62" s="223"/>
      <c r="G62" s="223"/>
      <c r="H62" s="223"/>
      <c r="I62" s="223"/>
      <c r="J62" s="223"/>
      <c r="K62" s="223"/>
      <c r="L62" s="223"/>
      <c r="M62" s="223"/>
      <c r="N62" s="222"/>
      <c r="O62" s="222"/>
      <c r="P62" s="222"/>
      <c r="Q62" s="222"/>
      <c r="R62" s="223"/>
      <c r="S62" s="223"/>
      <c r="T62" s="223"/>
      <c r="U62" s="223"/>
      <c r="V62" s="223"/>
      <c r="W62" s="223"/>
      <c r="X62" s="223"/>
      <c r="Y62" s="223"/>
      <c r="Z62" s="212"/>
      <c r="AA62" s="212"/>
      <c r="AB62" s="212"/>
      <c r="AC62" s="212"/>
      <c r="AD62" s="212"/>
      <c r="AE62" s="212"/>
      <c r="AF62" s="212"/>
      <c r="AG62" s="212" t="s">
        <v>206</v>
      </c>
      <c r="AH62" s="212">
        <v>0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 x14ac:dyDescent="0.2">
      <c r="A63" s="233">
        <v>16</v>
      </c>
      <c r="B63" s="234" t="s">
        <v>810</v>
      </c>
      <c r="C63" s="251" t="s">
        <v>811</v>
      </c>
      <c r="D63" s="235" t="s">
        <v>251</v>
      </c>
      <c r="E63" s="236">
        <v>21.92</v>
      </c>
      <c r="F63" s="237"/>
      <c r="G63" s="238">
        <f>ROUND(E63*F63,2)</f>
        <v>0</v>
      </c>
      <c r="H63" s="237"/>
      <c r="I63" s="238">
        <f>ROUND(E63*H63,2)</f>
        <v>0</v>
      </c>
      <c r="J63" s="237"/>
      <c r="K63" s="238">
        <f>ROUND(E63*J63,2)</f>
        <v>0</v>
      </c>
      <c r="L63" s="238">
        <v>21</v>
      </c>
      <c r="M63" s="238">
        <f>G63*(1+L63/100)</f>
        <v>0</v>
      </c>
      <c r="N63" s="236">
        <v>3.5000000000000001E-3</v>
      </c>
      <c r="O63" s="236">
        <f>ROUND(E63*N63,2)</f>
        <v>0.08</v>
      </c>
      <c r="P63" s="236">
        <v>0</v>
      </c>
      <c r="Q63" s="236">
        <f>ROUND(E63*P63,2)</f>
        <v>0</v>
      </c>
      <c r="R63" s="238" t="s">
        <v>240</v>
      </c>
      <c r="S63" s="238" t="s">
        <v>144</v>
      </c>
      <c r="T63" s="239" t="s">
        <v>144</v>
      </c>
      <c r="U63" s="223">
        <v>3.2639999999999998</v>
      </c>
      <c r="V63" s="223">
        <f>ROUND(E63*U63,2)</f>
        <v>71.55</v>
      </c>
      <c r="W63" s="223"/>
      <c r="X63" s="223" t="s">
        <v>201</v>
      </c>
      <c r="Y63" s="223" t="s">
        <v>140</v>
      </c>
      <c r="Z63" s="212"/>
      <c r="AA63" s="212"/>
      <c r="AB63" s="212"/>
      <c r="AC63" s="212"/>
      <c r="AD63" s="212"/>
      <c r="AE63" s="212"/>
      <c r="AF63" s="212"/>
      <c r="AG63" s="212" t="s">
        <v>202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ht="22.5" outlineLevel="2" x14ac:dyDescent="0.2">
      <c r="A64" s="219"/>
      <c r="B64" s="220"/>
      <c r="C64" s="263" t="s">
        <v>799</v>
      </c>
      <c r="D64" s="259"/>
      <c r="E64" s="259"/>
      <c r="F64" s="259"/>
      <c r="G64" s="259"/>
      <c r="H64" s="223"/>
      <c r="I64" s="223"/>
      <c r="J64" s="223"/>
      <c r="K64" s="223"/>
      <c r="L64" s="223"/>
      <c r="M64" s="223"/>
      <c r="N64" s="222"/>
      <c r="O64" s="222"/>
      <c r="P64" s="222"/>
      <c r="Q64" s="222"/>
      <c r="R64" s="223"/>
      <c r="S64" s="223"/>
      <c r="T64" s="223"/>
      <c r="U64" s="223"/>
      <c r="V64" s="223"/>
      <c r="W64" s="223"/>
      <c r="X64" s="223"/>
      <c r="Y64" s="223"/>
      <c r="Z64" s="212"/>
      <c r="AA64" s="212"/>
      <c r="AB64" s="212"/>
      <c r="AC64" s="212"/>
      <c r="AD64" s="212"/>
      <c r="AE64" s="212"/>
      <c r="AF64" s="212"/>
      <c r="AG64" s="212" t="s">
        <v>204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48" t="str">
        <f>C64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64" s="212"/>
      <c r="BC64" s="212"/>
      <c r="BD64" s="212"/>
      <c r="BE64" s="212"/>
      <c r="BF64" s="212"/>
      <c r="BG64" s="212"/>
      <c r="BH64" s="212"/>
    </row>
    <row r="65" spans="1:60" outlineLevel="2" x14ac:dyDescent="0.2">
      <c r="A65" s="219"/>
      <c r="B65" s="220"/>
      <c r="C65" s="264" t="s">
        <v>812</v>
      </c>
      <c r="D65" s="257"/>
      <c r="E65" s="258">
        <v>21.92</v>
      </c>
      <c r="F65" s="223"/>
      <c r="G65" s="223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2"/>
      <c r="AA65" s="212"/>
      <c r="AB65" s="212"/>
      <c r="AC65" s="212"/>
      <c r="AD65" s="212"/>
      <c r="AE65" s="212"/>
      <c r="AF65" s="212"/>
      <c r="AG65" s="212" t="s">
        <v>206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 x14ac:dyDescent="0.2">
      <c r="A66" s="233">
        <v>17</v>
      </c>
      <c r="B66" s="234" t="s">
        <v>813</v>
      </c>
      <c r="C66" s="251" t="s">
        <v>814</v>
      </c>
      <c r="D66" s="235" t="s">
        <v>251</v>
      </c>
      <c r="E66" s="236">
        <v>4.3840000000000003</v>
      </c>
      <c r="F66" s="237"/>
      <c r="G66" s="238">
        <f>ROUND(E66*F66,2)</f>
        <v>0</v>
      </c>
      <c r="H66" s="237"/>
      <c r="I66" s="238">
        <f>ROUND(E66*H66,2)</f>
        <v>0</v>
      </c>
      <c r="J66" s="237"/>
      <c r="K66" s="238">
        <f>ROUND(E66*J66,2)</f>
        <v>0</v>
      </c>
      <c r="L66" s="238">
        <v>21</v>
      </c>
      <c r="M66" s="238">
        <f>G66*(1+L66/100)</f>
        <v>0</v>
      </c>
      <c r="N66" s="236">
        <v>1.538E-2</v>
      </c>
      <c r="O66" s="236">
        <f>ROUND(E66*N66,2)</f>
        <v>7.0000000000000007E-2</v>
      </c>
      <c r="P66" s="236">
        <v>0</v>
      </c>
      <c r="Q66" s="236">
        <f>ROUND(E66*P66,2)</f>
        <v>0</v>
      </c>
      <c r="R66" s="238" t="s">
        <v>240</v>
      </c>
      <c r="S66" s="238" t="s">
        <v>144</v>
      </c>
      <c r="T66" s="239" t="s">
        <v>144</v>
      </c>
      <c r="U66" s="223">
        <v>1.49</v>
      </c>
      <c r="V66" s="223">
        <f>ROUND(E66*U66,2)</f>
        <v>6.53</v>
      </c>
      <c r="W66" s="223"/>
      <c r="X66" s="223" t="s">
        <v>201</v>
      </c>
      <c r="Y66" s="223" t="s">
        <v>140</v>
      </c>
      <c r="Z66" s="212"/>
      <c r="AA66" s="212"/>
      <c r="AB66" s="212"/>
      <c r="AC66" s="212"/>
      <c r="AD66" s="212"/>
      <c r="AE66" s="212"/>
      <c r="AF66" s="212"/>
      <c r="AG66" s="212" t="s">
        <v>202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ht="22.5" outlineLevel="2" x14ac:dyDescent="0.2">
      <c r="A67" s="219"/>
      <c r="B67" s="220"/>
      <c r="C67" s="263" t="s">
        <v>799</v>
      </c>
      <c r="D67" s="259"/>
      <c r="E67" s="259"/>
      <c r="F67" s="259"/>
      <c r="G67" s="259"/>
      <c r="H67" s="223"/>
      <c r="I67" s="223"/>
      <c r="J67" s="223"/>
      <c r="K67" s="223"/>
      <c r="L67" s="223"/>
      <c r="M67" s="223"/>
      <c r="N67" s="222"/>
      <c r="O67" s="222"/>
      <c r="P67" s="222"/>
      <c r="Q67" s="222"/>
      <c r="R67" s="223"/>
      <c r="S67" s="223"/>
      <c r="T67" s="223"/>
      <c r="U67" s="223"/>
      <c r="V67" s="223"/>
      <c r="W67" s="223"/>
      <c r="X67" s="223"/>
      <c r="Y67" s="223"/>
      <c r="Z67" s="212"/>
      <c r="AA67" s="212"/>
      <c r="AB67" s="212"/>
      <c r="AC67" s="212"/>
      <c r="AD67" s="212"/>
      <c r="AE67" s="212"/>
      <c r="AF67" s="212"/>
      <c r="AG67" s="212" t="s">
        <v>204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48" t="str">
        <f>C67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67" s="212"/>
      <c r="BC67" s="212"/>
      <c r="BD67" s="212"/>
      <c r="BE67" s="212"/>
      <c r="BF67" s="212"/>
      <c r="BG67" s="212"/>
      <c r="BH67" s="212"/>
    </row>
    <row r="68" spans="1:60" outlineLevel="2" x14ac:dyDescent="0.2">
      <c r="A68" s="219"/>
      <c r="B68" s="220"/>
      <c r="C68" s="264" t="s">
        <v>815</v>
      </c>
      <c r="D68" s="257"/>
      <c r="E68" s="258">
        <v>4.3840000000000003</v>
      </c>
      <c r="F68" s="223"/>
      <c r="G68" s="223"/>
      <c r="H68" s="223"/>
      <c r="I68" s="223"/>
      <c r="J68" s="223"/>
      <c r="K68" s="223"/>
      <c r="L68" s="223"/>
      <c r="M68" s="223"/>
      <c r="N68" s="222"/>
      <c r="O68" s="222"/>
      <c r="P68" s="222"/>
      <c r="Q68" s="222"/>
      <c r="R68" s="223"/>
      <c r="S68" s="223"/>
      <c r="T68" s="223"/>
      <c r="U68" s="223"/>
      <c r="V68" s="223"/>
      <c r="W68" s="223"/>
      <c r="X68" s="223"/>
      <c r="Y68" s="223"/>
      <c r="Z68" s="212"/>
      <c r="AA68" s="212"/>
      <c r="AB68" s="212"/>
      <c r="AC68" s="212"/>
      <c r="AD68" s="212"/>
      <c r="AE68" s="212"/>
      <c r="AF68" s="212"/>
      <c r="AG68" s="212" t="s">
        <v>206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 x14ac:dyDescent="0.2">
      <c r="A69" s="233">
        <v>18</v>
      </c>
      <c r="B69" s="234" t="s">
        <v>265</v>
      </c>
      <c r="C69" s="251" t="s">
        <v>266</v>
      </c>
      <c r="D69" s="235" t="s">
        <v>251</v>
      </c>
      <c r="E69" s="236">
        <v>3.0760299999999998</v>
      </c>
      <c r="F69" s="237"/>
      <c r="G69" s="238">
        <f>ROUND(E69*F69,2)</f>
        <v>0</v>
      </c>
      <c r="H69" s="237"/>
      <c r="I69" s="238">
        <f>ROUND(E69*H69,2)</f>
        <v>0</v>
      </c>
      <c r="J69" s="237"/>
      <c r="K69" s="238">
        <f>ROUND(E69*J69,2)</f>
        <v>0</v>
      </c>
      <c r="L69" s="238">
        <v>21</v>
      </c>
      <c r="M69" s="238">
        <f>G69*(1+L69/100)</f>
        <v>0</v>
      </c>
      <c r="N69" s="236">
        <v>0</v>
      </c>
      <c r="O69" s="236">
        <f>ROUND(E69*N69,2)</f>
        <v>0</v>
      </c>
      <c r="P69" s="236">
        <v>0</v>
      </c>
      <c r="Q69" s="236">
        <f>ROUND(E69*P69,2)</f>
        <v>0</v>
      </c>
      <c r="R69" s="238" t="s">
        <v>240</v>
      </c>
      <c r="S69" s="238" t="s">
        <v>144</v>
      </c>
      <c r="T69" s="239" t="s">
        <v>144</v>
      </c>
      <c r="U69" s="223">
        <v>0.16</v>
      </c>
      <c r="V69" s="223">
        <f>ROUND(E69*U69,2)</f>
        <v>0.49</v>
      </c>
      <c r="W69" s="223"/>
      <c r="X69" s="223" t="s">
        <v>201</v>
      </c>
      <c r="Y69" s="223" t="s">
        <v>140</v>
      </c>
      <c r="Z69" s="212"/>
      <c r="AA69" s="212"/>
      <c r="AB69" s="212"/>
      <c r="AC69" s="212"/>
      <c r="AD69" s="212"/>
      <c r="AE69" s="212"/>
      <c r="AF69" s="212"/>
      <c r="AG69" s="212" t="s">
        <v>252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ht="33.75" outlineLevel="2" x14ac:dyDescent="0.2">
      <c r="A70" s="219"/>
      <c r="B70" s="220"/>
      <c r="C70" s="263" t="s">
        <v>267</v>
      </c>
      <c r="D70" s="259"/>
      <c r="E70" s="259"/>
      <c r="F70" s="259"/>
      <c r="G70" s="259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2"/>
      <c r="AA70" s="212"/>
      <c r="AB70" s="212"/>
      <c r="AC70" s="212"/>
      <c r="AD70" s="212"/>
      <c r="AE70" s="212"/>
      <c r="AF70" s="212"/>
      <c r="AG70" s="212" t="s">
        <v>204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48" t="str">
        <f>C70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70" s="212"/>
      <c r="BC70" s="212"/>
      <c r="BD70" s="212"/>
      <c r="BE70" s="212"/>
      <c r="BF70" s="212"/>
      <c r="BG70" s="212"/>
      <c r="BH70" s="212"/>
    </row>
    <row r="71" spans="1:60" outlineLevel="2" x14ac:dyDescent="0.2">
      <c r="A71" s="219"/>
      <c r="B71" s="220"/>
      <c r="C71" s="264" t="s">
        <v>816</v>
      </c>
      <c r="D71" s="257"/>
      <c r="E71" s="258">
        <v>73.706029999999998</v>
      </c>
      <c r="F71" s="223"/>
      <c r="G71" s="223"/>
      <c r="H71" s="223"/>
      <c r="I71" s="223"/>
      <c r="J71" s="223"/>
      <c r="K71" s="223"/>
      <c r="L71" s="223"/>
      <c r="M71" s="223"/>
      <c r="N71" s="222"/>
      <c r="O71" s="222"/>
      <c r="P71" s="222"/>
      <c r="Q71" s="222"/>
      <c r="R71" s="223"/>
      <c r="S71" s="223"/>
      <c r="T71" s="223"/>
      <c r="U71" s="223"/>
      <c r="V71" s="223"/>
      <c r="W71" s="223"/>
      <c r="X71" s="223"/>
      <c r="Y71" s="223"/>
      <c r="Z71" s="212"/>
      <c r="AA71" s="212"/>
      <c r="AB71" s="212"/>
      <c r="AC71" s="212"/>
      <c r="AD71" s="212"/>
      <c r="AE71" s="212"/>
      <c r="AF71" s="212"/>
      <c r="AG71" s="212" t="s">
        <v>206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3" x14ac:dyDescent="0.2">
      <c r="A72" s="219"/>
      <c r="B72" s="220"/>
      <c r="C72" s="264" t="s">
        <v>817</v>
      </c>
      <c r="D72" s="257"/>
      <c r="E72" s="258">
        <v>-1.43</v>
      </c>
      <c r="F72" s="223"/>
      <c r="G72" s="223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2"/>
      <c r="AA72" s="212"/>
      <c r="AB72" s="212"/>
      <c r="AC72" s="212"/>
      <c r="AD72" s="212"/>
      <c r="AE72" s="212"/>
      <c r="AF72" s="212"/>
      <c r="AG72" s="212" t="s">
        <v>206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 x14ac:dyDescent="0.2">
      <c r="A73" s="219"/>
      <c r="B73" s="220"/>
      <c r="C73" s="264" t="s">
        <v>818</v>
      </c>
      <c r="D73" s="257"/>
      <c r="E73" s="258">
        <v>-3.28</v>
      </c>
      <c r="F73" s="223"/>
      <c r="G73" s="223"/>
      <c r="H73" s="223"/>
      <c r="I73" s="223"/>
      <c r="J73" s="223"/>
      <c r="K73" s="223"/>
      <c r="L73" s="223"/>
      <c r="M73" s="223"/>
      <c r="N73" s="222"/>
      <c r="O73" s="222"/>
      <c r="P73" s="222"/>
      <c r="Q73" s="222"/>
      <c r="R73" s="223"/>
      <c r="S73" s="223"/>
      <c r="T73" s="223"/>
      <c r="U73" s="223"/>
      <c r="V73" s="223"/>
      <c r="W73" s="223"/>
      <c r="X73" s="223"/>
      <c r="Y73" s="223"/>
      <c r="Z73" s="212"/>
      <c r="AA73" s="212"/>
      <c r="AB73" s="212"/>
      <c r="AC73" s="212"/>
      <c r="AD73" s="212"/>
      <c r="AE73" s="212"/>
      <c r="AF73" s="212"/>
      <c r="AG73" s="212" t="s">
        <v>206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3" x14ac:dyDescent="0.2">
      <c r="A74" s="219"/>
      <c r="B74" s="220"/>
      <c r="C74" s="264" t="s">
        <v>819</v>
      </c>
      <c r="D74" s="257"/>
      <c r="E74" s="258">
        <v>-1.86</v>
      </c>
      <c r="F74" s="223"/>
      <c r="G74" s="223"/>
      <c r="H74" s="223"/>
      <c r="I74" s="223"/>
      <c r="J74" s="223"/>
      <c r="K74" s="223"/>
      <c r="L74" s="223"/>
      <c r="M74" s="223"/>
      <c r="N74" s="222"/>
      <c r="O74" s="222"/>
      <c r="P74" s="222"/>
      <c r="Q74" s="222"/>
      <c r="R74" s="223"/>
      <c r="S74" s="223"/>
      <c r="T74" s="223"/>
      <c r="U74" s="223"/>
      <c r="V74" s="223"/>
      <c r="W74" s="223"/>
      <c r="X74" s="223"/>
      <c r="Y74" s="223"/>
      <c r="Z74" s="212"/>
      <c r="AA74" s="212"/>
      <c r="AB74" s="212"/>
      <c r="AC74" s="212"/>
      <c r="AD74" s="212"/>
      <c r="AE74" s="212"/>
      <c r="AF74" s="212"/>
      <c r="AG74" s="212" t="s">
        <v>206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3" x14ac:dyDescent="0.2">
      <c r="A75" s="219"/>
      <c r="B75" s="220"/>
      <c r="C75" s="264" t="s">
        <v>820</v>
      </c>
      <c r="D75" s="257"/>
      <c r="E75" s="258">
        <v>-2.94</v>
      </c>
      <c r="F75" s="223"/>
      <c r="G75" s="223"/>
      <c r="H75" s="223"/>
      <c r="I75" s="223"/>
      <c r="J75" s="223"/>
      <c r="K75" s="223"/>
      <c r="L75" s="223"/>
      <c r="M75" s="223"/>
      <c r="N75" s="222"/>
      <c r="O75" s="222"/>
      <c r="P75" s="222"/>
      <c r="Q75" s="222"/>
      <c r="R75" s="223"/>
      <c r="S75" s="223"/>
      <c r="T75" s="223"/>
      <c r="U75" s="223"/>
      <c r="V75" s="223"/>
      <c r="W75" s="223"/>
      <c r="X75" s="223"/>
      <c r="Y75" s="223"/>
      <c r="Z75" s="212"/>
      <c r="AA75" s="212"/>
      <c r="AB75" s="212"/>
      <c r="AC75" s="212"/>
      <c r="AD75" s="212"/>
      <c r="AE75" s="212"/>
      <c r="AF75" s="212"/>
      <c r="AG75" s="212" t="s">
        <v>206</v>
      </c>
      <c r="AH75" s="212">
        <v>0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3" x14ac:dyDescent="0.2">
      <c r="A76" s="219"/>
      <c r="B76" s="220"/>
      <c r="C76" s="264" t="s">
        <v>821</v>
      </c>
      <c r="D76" s="257"/>
      <c r="E76" s="258">
        <v>-13.02</v>
      </c>
      <c r="F76" s="223"/>
      <c r="G76" s="223"/>
      <c r="H76" s="223"/>
      <c r="I76" s="223"/>
      <c r="J76" s="223"/>
      <c r="K76" s="223"/>
      <c r="L76" s="223"/>
      <c r="M76" s="223"/>
      <c r="N76" s="222"/>
      <c r="O76" s="222"/>
      <c r="P76" s="222"/>
      <c r="Q76" s="222"/>
      <c r="R76" s="223"/>
      <c r="S76" s="223"/>
      <c r="T76" s="223"/>
      <c r="U76" s="223"/>
      <c r="V76" s="223"/>
      <c r="W76" s="223"/>
      <c r="X76" s="223"/>
      <c r="Y76" s="223"/>
      <c r="Z76" s="212"/>
      <c r="AA76" s="212"/>
      <c r="AB76" s="212"/>
      <c r="AC76" s="212"/>
      <c r="AD76" s="212"/>
      <c r="AE76" s="212"/>
      <c r="AF76" s="212"/>
      <c r="AG76" s="212" t="s">
        <v>206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3" x14ac:dyDescent="0.2">
      <c r="A77" s="219"/>
      <c r="B77" s="220"/>
      <c r="C77" s="264" t="s">
        <v>276</v>
      </c>
      <c r="D77" s="257"/>
      <c r="E77" s="258"/>
      <c r="F77" s="223"/>
      <c r="G77" s="223"/>
      <c r="H77" s="223"/>
      <c r="I77" s="223"/>
      <c r="J77" s="223"/>
      <c r="K77" s="223"/>
      <c r="L77" s="223"/>
      <c r="M77" s="223"/>
      <c r="N77" s="222"/>
      <c r="O77" s="222"/>
      <c r="P77" s="222"/>
      <c r="Q77" s="222"/>
      <c r="R77" s="223"/>
      <c r="S77" s="223"/>
      <c r="T77" s="223"/>
      <c r="U77" s="223"/>
      <c r="V77" s="223"/>
      <c r="W77" s="223"/>
      <c r="X77" s="223"/>
      <c r="Y77" s="223"/>
      <c r="Z77" s="212"/>
      <c r="AA77" s="212"/>
      <c r="AB77" s="212"/>
      <c r="AC77" s="212"/>
      <c r="AD77" s="212"/>
      <c r="AE77" s="212"/>
      <c r="AF77" s="212"/>
      <c r="AG77" s="212" t="s">
        <v>206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">
      <c r="A78" s="219"/>
      <c r="B78" s="220"/>
      <c r="C78" s="264" t="s">
        <v>822</v>
      </c>
      <c r="D78" s="257"/>
      <c r="E78" s="258">
        <v>-18.600000000000001</v>
      </c>
      <c r="F78" s="223"/>
      <c r="G78" s="223"/>
      <c r="H78" s="223"/>
      <c r="I78" s="223"/>
      <c r="J78" s="223"/>
      <c r="K78" s="223"/>
      <c r="L78" s="223"/>
      <c r="M78" s="223"/>
      <c r="N78" s="222"/>
      <c r="O78" s="222"/>
      <c r="P78" s="222"/>
      <c r="Q78" s="222"/>
      <c r="R78" s="223"/>
      <c r="S78" s="223"/>
      <c r="T78" s="223"/>
      <c r="U78" s="223"/>
      <c r="V78" s="223"/>
      <c r="W78" s="223"/>
      <c r="X78" s="223"/>
      <c r="Y78" s="223"/>
      <c r="Z78" s="212"/>
      <c r="AA78" s="212"/>
      <c r="AB78" s="212"/>
      <c r="AC78" s="212"/>
      <c r="AD78" s="212"/>
      <c r="AE78" s="212"/>
      <c r="AF78" s="212"/>
      <c r="AG78" s="212" t="s">
        <v>206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3" x14ac:dyDescent="0.2">
      <c r="A79" s="219"/>
      <c r="B79" s="220"/>
      <c r="C79" s="264" t="s">
        <v>823</v>
      </c>
      <c r="D79" s="257"/>
      <c r="E79" s="258">
        <v>-29.5</v>
      </c>
      <c r="F79" s="223"/>
      <c r="G79" s="223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2"/>
      <c r="AA79" s="212"/>
      <c r="AB79" s="212"/>
      <c r="AC79" s="212"/>
      <c r="AD79" s="212"/>
      <c r="AE79" s="212"/>
      <c r="AF79" s="212"/>
      <c r="AG79" s="212" t="s">
        <v>206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">
      <c r="A80" s="233">
        <v>19</v>
      </c>
      <c r="B80" s="234" t="s">
        <v>278</v>
      </c>
      <c r="C80" s="251" t="s">
        <v>279</v>
      </c>
      <c r="D80" s="235" t="s">
        <v>251</v>
      </c>
      <c r="E80" s="236">
        <v>98.274699999999996</v>
      </c>
      <c r="F80" s="237"/>
      <c r="G80" s="238">
        <f>ROUND(E80*F80,2)</f>
        <v>0</v>
      </c>
      <c r="H80" s="237"/>
      <c r="I80" s="238">
        <f>ROUND(E80*H80,2)</f>
        <v>0</v>
      </c>
      <c r="J80" s="237"/>
      <c r="K80" s="238">
        <f>ROUND(E80*J80,2)</f>
        <v>0</v>
      </c>
      <c r="L80" s="238">
        <v>21</v>
      </c>
      <c r="M80" s="238">
        <f>G80*(1+L80/100)</f>
        <v>0</v>
      </c>
      <c r="N80" s="236">
        <v>0</v>
      </c>
      <c r="O80" s="236">
        <f>ROUND(E80*N80,2)</f>
        <v>0</v>
      </c>
      <c r="P80" s="236">
        <v>0</v>
      </c>
      <c r="Q80" s="236">
        <f>ROUND(E80*P80,2)</f>
        <v>0</v>
      </c>
      <c r="R80" s="238" t="s">
        <v>240</v>
      </c>
      <c r="S80" s="238" t="s">
        <v>144</v>
      </c>
      <c r="T80" s="239" t="s">
        <v>144</v>
      </c>
      <c r="U80" s="223">
        <v>0.28999999999999998</v>
      </c>
      <c r="V80" s="223">
        <f>ROUND(E80*U80,2)</f>
        <v>28.5</v>
      </c>
      <c r="W80" s="223"/>
      <c r="X80" s="223" t="s">
        <v>201</v>
      </c>
      <c r="Y80" s="223" t="s">
        <v>140</v>
      </c>
      <c r="Z80" s="212"/>
      <c r="AA80" s="212"/>
      <c r="AB80" s="212"/>
      <c r="AC80" s="212"/>
      <c r="AD80" s="212"/>
      <c r="AE80" s="212"/>
      <c r="AF80" s="212"/>
      <c r="AG80" s="212" t="s">
        <v>252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ht="33.75" outlineLevel="2" x14ac:dyDescent="0.2">
      <c r="A81" s="219"/>
      <c r="B81" s="220"/>
      <c r="C81" s="263" t="s">
        <v>267</v>
      </c>
      <c r="D81" s="259"/>
      <c r="E81" s="259"/>
      <c r="F81" s="259"/>
      <c r="G81" s="259"/>
      <c r="H81" s="223"/>
      <c r="I81" s="223"/>
      <c r="J81" s="223"/>
      <c r="K81" s="223"/>
      <c r="L81" s="223"/>
      <c r="M81" s="223"/>
      <c r="N81" s="222"/>
      <c r="O81" s="222"/>
      <c r="P81" s="222"/>
      <c r="Q81" s="222"/>
      <c r="R81" s="223"/>
      <c r="S81" s="223"/>
      <c r="T81" s="223"/>
      <c r="U81" s="223"/>
      <c r="V81" s="223"/>
      <c r="W81" s="223"/>
      <c r="X81" s="223"/>
      <c r="Y81" s="223"/>
      <c r="Z81" s="212"/>
      <c r="AA81" s="212"/>
      <c r="AB81" s="212"/>
      <c r="AC81" s="212"/>
      <c r="AD81" s="212"/>
      <c r="AE81" s="212"/>
      <c r="AF81" s="212"/>
      <c r="AG81" s="212" t="s">
        <v>204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48" t="str">
        <f>C81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81" s="212"/>
      <c r="BC81" s="212"/>
      <c r="BD81" s="212"/>
      <c r="BE81" s="212"/>
      <c r="BF81" s="212"/>
      <c r="BG81" s="212"/>
      <c r="BH81" s="212"/>
    </row>
    <row r="82" spans="1:60" outlineLevel="2" x14ac:dyDescent="0.2">
      <c r="A82" s="219"/>
      <c r="B82" s="220"/>
      <c r="C82" s="264" t="s">
        <v>824</v>
      </c>
      <c r="D82" s="257"/>
      <c r="E82" s="258">
        <v>7.1955</v>
      </c>
      <c r="F82" s="223"/>
      <c r="G82" s="223"/>
      <c r="H82" s="223"/>
      <c r="I82" s="223"/>
      <c r="J82" s="223"/>
      <c r="K82" s="223"/>
      <c r="L82" s="223"/>
      <c r="M82" s="223"/>
      <c r="N82" s="222"/>
      <c r="O82" s="222"/>
      <c r="P82" s="222"/>
      <c r="Q82" s="222"/>
      <c r="R82" s="223"/>
      <c r="S82" s="223"/>
      <c r="T82" s="223"/>
      <c r="U82" s="223"/>
      <c r="V82" s="223"/>
      <c r="W82" s="223"/>
      <c r="X82" s="223"/>
      <c r="Y82" s="223"/>
      <c r="Z82" s="212"/>
      <c r="AA82" s="212"/>
      <c r="AB82" s="212"/>
      <c r="AC82" s="212"/>
      <c r="AD82" s="212"/>
      <c r="AE82" s="212"/>
      <c r="AF82" s="212"/>
      <c r="AG82" s="212" t="s">
        <v>206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3" x14ac:dyDescent="0.2">
      <c r="A83" s="219"/>
      <c r="B83" s="220"/>
      <c r="C83" s="264" t="s">
        <v>825</v>
      </c>
      <c r="D83" s="257"/>
      <c r="E83" s="258">
        <v>0.26779999999999998</v>
      </c>
      <c r="F83" s="223"/>
      <c r="G83" s="223"/>
      <c r="H83" s="223"/>
      <c r="I83" s="223"/>
      <c r="J83" s="223"/>
      <c r="K83" s="223"/>
      <c r="L83" s="223"/>
      <c r="M83" s="223"/>
      <c r="N83" s="222"/>
      <c r="O83" s="222"/>
      <c r="P83" s="222"/>
      <c r="Q83" s="222"/>
      <c r="R83" s="223"/>
      <c r="S83" s="223"/>
      <c r="T83" s="223"/>
      <c r="U83" s="223"/>
      <c r="V83" s="223"/>
      <c r="W83" s="223"/>
      <c r="X83" s="223"/>
      <c r="Y83" s="223"/>
      <c r="Z83" s="212"/>
      <c r="AA83" s="212"/>
      <c r="AB83" s="212"/>
      <c r="AC83" s="212"/>
      <c r="AD83" s="212"/>
      <c r="AE83" s="212"/>
      <c r="AF83" s="212"/>
      <c r="AG83" s="212" t="s">
        <v>206</v>
      </c>
      <c r="AH83" s="212">
        <v>0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3" x14ac:dyDescent="0.2">
      <c r="A84" s="219"/>
      <c r="B84" s="220"/>
      <c r="C84" s="264" t="s">
        <v>826</v>
      </c>
      <c r="D84" s="257"/>
      <c r="E84" s="258">
        <v>41.404350000000001</v>
      </c>
      <c r="F84" s="223"/>
      <c r="G84" s="223"/>
      <c r="H84" s="223"/>
      <c r="I84" s="223"/>
      <c r="J84" s="223"/>
      <c r="K84" s="223"/>
      <c r="L84" s="223"/>
      <c r="M84" s="223"/>
      <c r="N84" s="222"/>
      <c r="O84" s="222"/>
      <c r="P84" s="222"/>
      <c r="Q84" s="222"/>
      <c r="R84" s="223"/>
      <c r="S84" s="223"/>
      <c r="T84" s="223"/>
      <c r="U84" s="223"/>
      <c r="V84" s="223"/>
      <c r="W84" s="223"/>
      <c r="X84" s="223"/>
      <c r="Y84" s="223"/>
      <c r="Z84" s="212"/>
      <c r="AA84" s="212"/>
      <c r="AB84" s="212"/>
      <c r="AC84" s="212"/>
      <c r="AD84" s="212"/>
      <c r="AE84" s="212"/>
      <c r="AF84" s="212"/>
      <c r="AG84" s="212" t="s">
        <v>206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3" x14ac:dyDescent="0.2">
      <c r="A85" s="219"/>
      <c r="B85" s="220"/>
      <c r="C85" s="264" t="s">
        <v>827</v>
      </c>
      <c r="D85" s="257"/>
      <c r="E85" s="258">
        <v>110.4571</v>
      </c>
      <c r="F85" s="223"/>
      <c r="G85" s="223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2"/>
      <c r="AA85" s="212"/>
      <c r="AB85" s="212"/>
      <c r="AC85" s="212"/>
      <c r="AD85" s="212"/>
      <c r="AE85" s="212"/>
      <c r="AF85" s="212"/>
      <c r="AG85" s="212" t="s">
        <v>206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3" x14ac:dyDescent="0.2">
      <c r="A86" s="219"/>
      <c r="B86" s="220"/>
      <c r="C86" s="264" t="s">
        <v>828</v>
      </c>
      <c r="D86" s="257"/>
      <c r="E86" s="258">
        <v>56.984200000000001</v>
      </c>
      <c r="F86" s="223"/>
      <c r="G86" s="223"/>
      <c r="H86" s="223"/>
      <c r="I86" s="223"/>
      <c r="J86" s="223"/>
      <c r="K86" s="223"/>
      <c r="L86" s="223"/>
      <c r="M86" s="223"/>
      <c r="N86" s="222"/>
      <c r="O86" s="222"/>
      <c r="P86" s="222"/>
      <c r="Q86" s="222"/>
      <c r="R86" s="223"/>
      <c r="S86" s="223"/>
      <c r="T86" s="223"/>
      <c r="U86" s="223"/>
      <c r="V86" s="223"/>
      <c r="W86" s="223"/>
      <c r="X86" s="223"/>
      <c r="Y86" s="223"/>
      <c r="Z86" s="212"/>
      <c r="AA86" s="212"/>
      <c r="AB86" s="212"/>
      <c r="AC86" s="212"/>
      <c r="AD86" s="212"/>
      <c r="AE86" s="212"/>
      <c r="AF86" s="212"/>
      <c r="AG86" s="212" t="s">
        <v>206</v>
      </c>
      <c r="AH86" s="212">
        <v>0</v>
      </c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3" x14ac:dyDescent="0.2">
      <c r="A87" s="219"/>
      <c r="B87" s="220"/>
      <c r="C87" s="264" t="s">
        <v>829</v>
      </c>
      <c r="D87" s="257"/>
      <c r="E87" s="258">
        <v>3.0419999999999998</v>
      </c>
      <c r="F87" s="223"/>
      <c r="G87" s="223"/>
      <c r="H87" s="223"/>
      <c r="I87" s="223"/>
      <c r="J87" s="223"/>
      <c r="K87" s="223"/>
      <c r="L87" s="223"/>
      <c r="M87" s="223"/>
      <c r="N87" s="222"/>
      <c r="O87" s="222"/>
      <c r="P87" s="222"/>
      <c r="Q87" s="222"/>
      <c r="R87" s="223"/>
      <c r="S87" s="223"/>
      <c r="T87" s="223"/>
      <c r="U87" s="223"/>
      <c r="V87" s="223"/>
      <c r="W87" s="223"/>
      <c r="X87" s="223"/>
      <c r="Y87" s="223"/>
      <c r="Z87" s="212"/>
      <c r="AA87" s="212"/>
      <c r="AB87" s="212"/>
      <c r="AC87" s="212"/>
      <c r="AD87" s="212"/>
      <c r="AE87" s="212"/>
      <c r="AF87" s="212"/>
      <c r="AG87" s="212" t="s">
        <v>206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">
      <c r="A88" s="219"/>
      <c r="B88" s="220"/>
      <c r="C88" s="264" t="s">
        <v>830</v>
      </c>
      <c r="D88" s="257"/>
      <c r="E88" s="258">
        <v>17.9758</v>
      </c>
      <c r="F88" s="223"/>
      <c r="G88" s="223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2"/>
      <c r="AA88" s="212"/>
      <c r="AB88" s="212"/>
      <c r="AC88" s="212"/>
      <c r="AD88" s="212"/>
      <c r="AE88" s="212"/>
      <c r="AF88" s="212"/>
      <c r="AG88" s="212" t="s">
        <v>206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2">
      <c r="A89" s="219"/>
      <c r="B89" s="220"/>
      <c r="C89" s="264" t="s">
        <v>831</v>
      </c>
      <c r="D89" s="257"/>
      <c r="E89" s="258">
        <v>8.36</v>
      </c>
      <c r="F89" s="223"/>
      <c r="G89" s="223"/>
      <c r="H89" s="223"/>
      <c r="I89" s="223"/>
      <c r="J89" s="223"/>
      <c r="K89" s="223"/>
      <c r="L89" s="223"/>
      <c r="M89" s="223"/>
      <c r="N89" s="222"/>
      <c r="O89" s="222"/>
      <c r="P89" s="222"/>
      <c r="Q89" s="222"/>
      <c r="R89" s="223"/>
      <c r="S89" s="223"/>
      <c r="T89" s="223"/>
      <c r="U89" s="223"/>
      <c r="V89" s="223"/>
      <c r="W89" s="223"/>
      <c r="X89" s="223"/>
      <c r="Y89" s="223"/>
      <c r="Z89" s="212"/>
      <c r="AA89" s="212"/>
      <c r="AB89" s="212"/>
      <c r="AC89" s="212"/>
      <c r="AD89" s="212"/>
      <c r="AE89" s="212"/>
      <c r="AF89" s="212"/>
      <c r="AG89" s="212" t="s">
        <v>206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3" x14ac:dyDescent="0.2">
      <c r="A90" s="219"/>
      <c r="B90" s="220"/>
      <c r="C90" s="264" t="s">
        <v>832</v>
      </c>
      <c r="D90" s="257"/>
      <c r="E90" s="258">
        <v>-73.706019999999995</v>
      </c>
      <c r="F90" s="223"/>
      <c r="G90" s="223"/>
      <c r="H90" s="223"/>
      <c r="I90" s="223"/>
      <c r="J90" s="223"/>
      <c r="K90" s="223"/>
      <c r="L90" s="223"/>
      <c r="M90" s="223"/>
      <c r="N90" s="222"/>
      <c r="O90" s="222"/>
      <c r="P90" s="222"/>
      <c r="Q90" s="222"/>
      <c r="R90" s="223"/>
      <c r="S90" s="223"/>
      <c r="T90" s="223"/>
      <c r="U90" s="223"/>
      <c r="V90" s="223"/>
      <c r="W90" s="223"/>
      <c r="X90" s="223"/>
      <c r="Y90" s="223"/>
      <c r="Z90" s="212"/>
      <c r="AA90" s="212"/>
      <c r="AB90" s="212"/>
      <c r="AC90" s="212"/>
      <c r="AD90" s="212"/>
      <c r="AE90" s="212"/>
      <c r="AF90" s="212"/>
      <c r="AG90" s="212" t="s">
        <v>206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3" x14ac:dyDescent="0.2">
      <c r="A91" s="219"/>
      <c r="B91" s="220"/>
      <c r="C91" s="264" t="s">
        <v>833</v>
      </c>
      <c r="D91" s="257"/>
      <c r="E91" s="258">
        <v>-61.421689999999998</v>
      </c>
      <c r="F91" s="223"/>
      <c r="G91" s="223"/>
      <c r="H91" s="223"/>
      <c r="I91" s="223"/>
      <c r="J91" s="223"/>
      <c r="K91" s="223"/>
      <c r="L91" s="223"/>
      <c r="M91" s="223"/>
      <c r="N91" s="222"/>
      <c r="O91" s="222"/>
      <c r="P91" s="222"/>
      <c r="Q91" s="222"/>
      <c r="R91" s="223"/>
      <c r="S91" s="223"/>
      <c r="T91" s="223"/>
      <c r="U91" s="223"/>
      <c r="V91" s="223"/>
      <c r="W91" s="223"/>
      <c r="X91" s="223"/>
      <c r="Y91" s="223"/>
      <c r="Z91" s="212"/>
      <c r="AA91" s="212"/>
      <c r="AB91" s="212"/>
      <c r="AC91" s="212"/>
      <c r="AD91" s="212"/>
      <c r="AE91" s="212"/>
      <c r="AF91" s="212"/>
      <c r="AG91" s="212" t="s">
        <v>206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3" x14ac:dyDescent="0.2">
      <c r="A92" s="219"/>
      <c r="B92" s="220"/>
      <c r="C92" s="264" t="s">
        <v>834</v>
      </c>
      <c r="D92" s="257"/>
      <c r="E92" s="258">
        <v>-12.28434</v>
      </c>
      <c r="F92" s="223"/>
      <c r="G92" s="223"/>
      <c r="H92" s="223"/>
      <c r="I92" s="223"/>
      <c r="J92" s="223"/>
      <c r="K92" s="223"/>
      <c r="L92" s="223"/>
      <c r="M92" s="223"/>
      <c r="N92" s="222"/>
      <c r="O92" s="222"/>
      <c r="P92" s="222"/>
      <c r="Q92" s="222"/>
      <c r="R92" s="223"/>
      <c r="S92" s="223"/>
      <c r="T92" s="223"/>
      <c r="U92" s="223"/>
      <c r="V92" s="223"/>
      <c r="W92" s="223"/>
      <c r="X92" s="223"/>
      <c r="Y92" s="223"/>
      <c r="Z92" s="212"/>
      <c r="AA92" s="212"/>
      <c r="AB92" s="212"/>
      <c r="AC92" s="212"/>
      <c r="AD92" s="212"/>
      <c r="AE92" s="212"/>
      <c r="AF92" s="212"/>
      <c r="AG92" s="212" t="s">
        <v>206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1" x14ac:dyDescent="0.2">
      <c r="A93" s="233">
        <v>20</v>
      </c>
      <c r="B93" s="234" t="s">
        <v>296</v>
      </c>
      <c r="C93" s="251" t="s">
        <v>297</v>
      </c>
      <c r="D93" s="235" t="s">
        <v>251</v>
      </c>
      <c r="E93" s="236">
        <v>53.087519999999998</v>
      </c>
      <c r="F93" s="237"/>
      <c r="G93" s="238">
        <f>ROUND(E93*F93,2)</f>
        <v>0</v>
      </c>
      <c r="H93" s="237"/>
      <c r="I93" s="238">
        <f>ROUND(E93*H93,2)</f>
        <v>0</v>
      </c>
      <c r="J93" s="237"/>
      <c r="K93" s="238">
        <f>ROUND(E93*J93,2)</f>
        <v>0</v>
      </c>
      <c r="L93" s="238">
        <v>21</v>
      </c>
      <c r="M93" s="238">
        <f>G93*(1+L93/100)</f>
        <v>0</v>
      </c>
      <c r="N93" s="236">
        <v>0</v>
      </c>
      <c r="O93" s="236">
        <f>ROUND(E93*N93,2)</f>
        <v>0</v>
      </c>
      <c r="P93" s="236">
        <v>0</v>
      </c>
      <c r="Q93" s="236">
        <f>ROUND(E93*P93,2)</f>
        <v>0</v>
      </c>
      <c r="R93" s="238" t="s">
        <v>240</v>
      </c>
      <c r="S93" s="238" t="s">
        <v>144</v>
      </c>
      <c r="T93" s="239" t="s">
        <v>144</v>
      </c>
      <c r="U93" s="223">
        <v>0.53</v>
      </c>
      <c r="V93" s="223">
        <f>ROUND(E93*U93,2)</f>
        <v>28.14</v>
      </c>
      <c r="W93" s="223"/>
      <c r="X93" s="223" t="s">
        <v>201</v>
      </c>
      <c r="Y93" s="223" t="s">
        <v>140</v>
      </c>
      <c r="Z93" s="212"/>
      <c r="AA93" s="212"/>
      <c r="AB93" s="212"/>
      <c r="AC93" s="212"/>
      <c r="AD93" s="212"/>
      <c r="AE93" s="212"/>
      <c r="AF93" s="212"/>
      <c r="AG93" s="212" t="s">
        <v>252</v>
      </c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ht="33.75" outlineLevel="2" x14ac:dyDescent="0.2">
      <c r="A94" s="219"/>
      <c r="B94" s="220"/>
      <c r="C94" s="263" t="s">
        <v>267</v>
      </c>
      <c r="D94" s="259"/>
      <c r="E94" s="259"/>
      <c r="F94" s="259"/>
      <c r="G94" s="259"/>
      <c r="H94" s="223"/>
      <c r="I94" s="223"/>
      <c r="J94" s="223"/>
      <c r="K94" s="223"/>
      <c r="L94" s="223"/>
      <c r="M94" s="223"/>
      <c r="N94" s="222"/>
      <c r="O94" s="222"/>
      <c r="P94" s="222"/>
      <c r="Q94" s="222"/>
      <c r="R94" s="223"/>
      <c r="S94" s="223"/>
      <c r="T94" s="223"/>
      <c r="U94" s="223"/>
      <c r="V94" s="223"/>
      <c r="W94" s="223"/>
      <c r="X94" s="223"/>
      <c r="Y94" s="223"/>
      <c r="Z94" s="212"/>
      <c r="AA94" s="212"/>
      <c r="AB94" s="212"/>
      <c r="AC94" s="212"/>
      <c r="AD94" s="212"/>
      <c r="AE94" s="212"/>
      <c r="AF94" s="212"/>
      <c r="AG94" s="212" t="s">
        <v>204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48" t="str">
        <f>C94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94" s="212"/>
      <c r="BC94" s="212"/>
      <c r="BD94" s="212"/>
      <c r="BE94" s="212"/>
      <c r="BF94" s="212"/>
      <c r="BG94" s="212"/>
      <c r="BH94" s="212"/>
    </row>
    <row r="95" spans="1:60" outlineLevel="2" x14ac:dyDescent="0.2">
      <c r="A95" s="219"/>
      <c r="B95" s="220"/>
      <c r="C95" s="264" t="s">
        <v>835</v>
      </c>
      <c r="D95" s="257"/>
      <c r="E95" s="258">
        <v>61.421689999999998</v>
      </c>
      <c r="F95" s="223"/>
      <c r="G95" s="223"/>
      <c r="H95" s="223"/>
      <c r="I95" s="223"/>
      <c r="J95" s="223"/>
      <c r="K95" s="223"/>
      <c r="L95" s="223"/>
      <c r="M95" s="223"/>
      <c r="N95" s="222"/>
      <c r="O95" s="222"/>
      <c r="P95" s="222"/>
      <c r="Q95" s="222"/>
      <c r="R95" s="223"/>
      <c r="S95" s="223"/>
      <c r="T95" s="223"/>
      <c r="U95" s="223"/>
      <c r="V95" s="223"/>
      <c r="W95" s="223"/>
      <c r="X95" s="223"/>
      <c r="Y95" s="223"/>
      <c r="Z95" s="212"/>
      <c r="AA95" s="212"/>
      <c r="AB95" s="212"/>
      <c r="AC95" s="212"/>
      <c r="AD95" s="212"/>
      <c r="AE95" s="212"/>
      <c r="AF95" s="212"/>
      <c r="AG95" s="212" t="s">
        <v>206</v>
      </c>
      <c r="AH95" s="212">
        <v>0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3" x14ac:dyDescent="0.2">
      <c r="A96" s="219"/>
      <c r="B96" s="220"/>
      <c r="C96" s="264" t="s">
        <v>836</v>
      </c>
      <c r="D96" s="257"/>
      <c r="E96" s="258">
        <v>-8.3341700000000003</v>
      </c>
      <c r="F96" s="223"/>
      <c r="G96" s="223"/>
      <c r="H96" s="223"/>
      <c r="I96" s="223"/>
      <c r="J96" s="223"/>
      <c r="K96" s="223"/>
      <c r="L96" s="223"/>
      <c r="M96" s="223"/>
      <c r="N96" s="222"/>
      <c r="O96" s="222"/>
      <c r="P96" s="222"/>
      <c r="Q96" s="222"/>
      <c r="R96" s="223"/>
      <c r="S96" s="223"/>
      <c r="T96" s="223"/>
      <c r="U96" s="223"/>
      <c r="V96" s="223"/>
      <c r="W96" s="223"/>
      <c r="X96" s="223"/>
      <c r="Y96" s="223"/>
      <c r="Z96" s="212"/>
      <c r="AA96" s="212"/>
      <c r="AB96" s="212"/>
      <c r="AC96" s="212"/>
      <c r="AD96" s="212"/>
      <c r="AE96" s="212"/>
      <c r="AF96" s="212"/>
      <c r="AG96" s="212" t="s">
        <v>206</v>
      </c>
      <c r="AH96" s="212">
        <v>0</v>
      </c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1" x14ac:dyDescent="0.2">
      <c r="A97" s="233">
        <v>21</v>
      </c>
      <c r="B97" s="234" t="s">
        <v>300</v>
      </c>
      <c r="C97" s="251" t="s">
        <v>301</v>
      </c>
      <c r="D97" s="235" t="s">
        <v>251</v>
      </c>
      <c r="E97" s="236">
        <v>10.617509999999999</v>
      </c>
      <c r="F97" s="237"/>
      <c r="G97" s="238">
        <f>ROUND(E97*F97,2)</f>
        <v>0</v>
      </c>
      <c r="H97" s="237"/>
      <c r="I97" s="238">
        <f>ROUND(E97*H97,2)</f>
        <v>0</v>
      </c>
      <c r="J97" s="237"/>
      <c r="K97" s="238">
        <f>ROUND(E97*J97,2)</f>
        <v>0</v>
      </c>
      <c r="L97" s="238">
        <v>21</v>
      </c>
      <c r="M97" s="238">
        <f>G97*(1+L97/100)</f>
        <v>0</v>
      </c>
      <c r="N97" s="236">
        <v>0</v>
      </c>
      <c r="O97" s="236">
        <f>ROUND(E97*N97,2)</f>
        <v>0</v>
      </c>
      <c r="P97" s="236">
        <v>0</v>
      </c>
      <c r="Q97" s="236">
        <f>ROUND(E97*P97,2)</f>
        <v>0</v>
      </c>
      <c r="R97" s="238" t="s">
        <v>240</v>
      </c>
      <c r="S97" s="238" t="s">
        <v>144</v>
      </c>
      <c r="T97" s="239" t="s">
        <v>144</v>
      </c>
      <c r="U97" s="223">
        <v>0.3</v>
      </c>
      <c r="V97" s="223">
        <f>ROUND(E97*U97,2)</f>
        <v>3.19</v>
      </c>
      <c r="W97" s="223"/>
      <c r="X97" s="223" t="s">
        <v>201</v>
      </c>
      <c r="Y97" s="223" t="s">
        <v>140</v>
      </c>
      <c r="Z97" s="212"/>
      <c r="AA97" s="212"/>
      <c r="AB97" s="212"/>
      <c r="AC97" s="212"/>
      <c r="AD97" s="212"/>
      <c r="AE97" s="212"/>
      <c r="AF97" s="212"/>
      <c r="AG97" s="212" t="s">
        <v>202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ht="33.75" outlineLevel="2" x14ac:dyDescent="0.2">
      <c r="A98" s="219"/>
      <c r="B98" s="220"/>
      <c r="C98" s="263" t="s">
        <v>267</v>
      </c>
      <c r="D98" s="259"/>
      <c r="E98" s="259"/>
      <c r="F98" s="259"/>
      <c r="G98" s="259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2"/>
      <c r="AA98" s="212"/>
      <c r="AB98" s="212"/>
      <c r="AC98" s="212"/>
      <c r="AD98" s="212"/>
      <c r="AE98" s="212"/>
      <c r="AF98" s="212"/>
      <c r="AG98" s="212" t="s">
        <v>204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48" t="str">
        <f>C98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98" s="212"/>
      <c r="BC98" s="212"/>
      <c r="BD98" s="212"/>
      <c r="BE98" s="212"/>
      <c r="BF98" s="212"/>
      <c r="BG98" s="212"/>
      <c r="BH98" s="212"/>
    </row>
    <row r="99" spans="1:60" outlineLevel="2" x14ac:dyDescent="0.2">
      <c r="A99" s="219"/>
      <c r="B99" s="220"/>
      <c r="C99" s="264" t="s">
        <v>837</v>
      </c>
      <c r="D99" s="257"/>
      <c r="E99" s="258">
        <v>12.28434</v>
      </c>
      <c r="F99" s="223"/>
      <c r="G99" s="223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2"/>
      <c r="AA99" s="212"/>
      <c r="AB99" s="212"/>
      <c r="AC99" s="212"/>
      <c r="AD99" s="212"/>
      <c r="AE99" s="212"/>
      <c r="AF99" s="212"/>
      <c r="AG99" s="212" t="s">
        <v>206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3" x14ac:dyDescent="0.2">
      <c r="A100" s="219"/>
      <c r="B100" s="220"/>
      <c r="C100" s="264" t="s">
        <v>838</v>
      </c>
      <c r="D100" s="257"/>
      <c r="E100" s="258">
        <v>-1.66683</v>
      </c>
      <c r="F100" s="223"/>
      <c r="G100" s="223"/>
      <c r="H100" s="223"/>
      <c r="I100" s="223"/>
      <c r="J100" s="223"/>
      <c r="K100" s="223"/>
      <c r="L100" s="223"/>
      <c r="M100" s="223"/>
      <c r="N100" s="222"/>
      <c r="O100" s="222"/>
      <c r="P100" s="222"/>
      <c r="Q100" s="222"/>
      <c r="R100" s="223"/>
      <c r="S100" s="223"/>
      <c r="T100" s="223"/>
      <c r="U100" s="223"/>
      <c r="V100" s="223"/>
      <c r="W100" s="223"/>
      <c r="X100" s="223"/>
      <c r="Y100" s="223"/>
      <c r="Z100" s="212"/>
      <c r="AA100" s="212"/>
      <c r="AB100" s="212"/>
      <c r="AC100" s="212"/>
      <c r="AD100" s="212"/>
      <c r="AE100" s="212"/>
      <c r="AF100" s="212"/>
      <c r="AG100" s="212" t="s">
        <v>206</v>
      </c>
      <c r="AH100" s="212">
        <v>0</v>
      </c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 x14ac:dyDescent="0.2">
      <c r="A101" s="233">
        <v>22</v>
      </c>
      <c r="B101" s="234" t="s">
        <v>304</v>
      </c>
      <c r="C101" s="251" t="s">
        <v>305</v>
      </c>
      <c r="D101" s="235" t="s">
        <v>251</v>
      </c>
      <c r="E101" s="236">
        <v>8.3341700000000003</v>
      </c>
      <c r="F101" s="237"/>
      <c r="G101" s="238">
        <f>ROUND(E101*F101,2)</f>
        <v>0</v>
      </c>
      <c r="H101" s="237"/>
      <c r="I101" s="238">
        <f>ROUND(E101*H101,2)</f>
        <v>0</v>
      </c>
      <c r="J101" s="237"/>
      <c r="K101" s="238">
        <f>ROUND(E101*J101,2)</f>
        <v>0</v>
      </c>
      <c r="L101" s="238">
        <v>21</v>
      </c>
      <c r="M101" s="238">
        <f>G101*(1+L101/100)</f>
        <v>0</v>
      </c>
      <c r="N101" s="236">
        <v>0</v>
      </c>
      <c r="O101" s="236">
        <f>ROUND(E101*N101,2)</f>
        <v>0</v>
      </c>
      <c r="P101" s="236">
        <v>0</v>
      </c>
      <c r="Q101" s="236">
        <f>ROUND(E101*P101,2)</f>
        <v>0</v>
      </c>
      <c r="R101" s="238" t="s">
        <v>240</v>
      </c>
      <c r="S101" s="238" t="s">
        <v>144</v>
      </c>
      <c r="T101" s="239" t="s">
        <v>144</v>
      </c>
      <c r="U101" s="223">
        <v>7.5220000000000002</v>
      </c>
      <c r="V101" s="223">
        <f>ROUND(E101*U101,2)</f>
        <v>62.69</v>
      </c>
      <c r="W101" s="223"/>
      <c r="X101" s="223" t="s">
        <v>201</v>
      </c>
      <c r="Y101" s="223" t="s">
        <v>140</v>
      </c>
      <c r="Z101" s="212"/>
      <c r="AA101" s="212"/>
      <c r="AB101" s="212"/>
      <c r="AC101" s="212"/>
      <c r="AD101" s="212"/>
      <c r="AE101" s="212"/>
      <c r="AF101" s="212"/>
      <c r="AG101" s="212" t="s">
        <v>252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ht="22.5" outlineLevel="2" x14ac:dyDescent="0.2">
      <c r="A102" s="219"/>
      <c r="B102" s="220"/>
      <c r="C102" s="263" t="s">
        <v>306</v>
      </c>
      <c r="D102" s="259"/>
      <c r="E102" s="259"/>
      <c r="F102" s="259"/>
      <c r="G102" s="259"/>
      <c r="H102" s="223"/>
      <c r="I102" s="223"/>
      <c r="J102" s="223"/>
      <c r="K102" s="223"/>
      <c r="L102" s="223"/>
      <c r="M102" s="223"/>
      <c r="N102" s="222"/>
      <c r="O102" s="222"/>
      <c r="P102" s="222"/>
      <c r="Q102" s="222"/>
      <c r="R102" s="223"/>
      <c r="S102" s="223"/>
      <c r="T102" s="223"/>
      <c r="U102" s="223"/>
      <c r="V102" s="223"/>
      <c r="W102" s="223"/>
      <c r="X102" s="223"/>
      <c r="Y102" s="223"/>
      <c r="Z102" s="212"/>
      <c r="AA102" s="212"/>
      <c r="AB102" s="212"/>
      <c r="AC102" s="212"/>
      <c r="AD102" s="212"/>
      <c r="AE102" s="212"/>
      <c r="AF102" s="212"/>
      <c r="AG102" s="212" t="s">
        <v>204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48" t="str">
        <f>C102</f>
        <v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v>
      </c>
      <c r="BB102" s="212"/>
      <c r="BC102" s="212"/>
      <c r="BD102" s="212"/>
      <c r="BE102" s="212"/>
      <c r="BF102" s="212"/>
      <c r="BG102" s="212"/>
      <c r="BH102" s="212"/>
    </row>
    <row r="103" spans="1:60" outlineLevel="2" x14ac:dyDescent="0.2">
      <c r="A103" s="219"/>
      <c r="B103" s="220"/>
      <c r="C103" s="264" t="s">
        <v>839</v>
      </c>
      <c r="D103" s="257"/>
      <c r="E103" s="258">
        <v>8.3341700000000003</v>
      </c>
      <c r="F103" s="223"/>
      <c r="G103" s="223"/>
      <c r="H103" s="223"/>
      <c r="I103" s="223"/>
      <c r="J103" s="223"/>
      <c r="K103" s="223"/>
      <c r="L103" s="223"/>
      <c r="M103" s="223"/>
      <c r="N103" s="222"/>
      <c r="O103" s="222"/>
      <c r="P103" s="222"/>
      <c r="Q103" s="222"/>
      <c r="R103" s="223"/>
      <c r="S103" s="223"/>
      <c r="T103" s="223"/>
      <c r="U103" s="223"/>
      <c r="V103" s="223"/>
      <c r="W103" s="223"/>
      <c r="X103" s="223"/>
      <c r="Y103" s="223"/>
      <c r="Z103" s="212"/>
      <c r="AA103" s="212"/>
      <c r="AB103" s="212"/>
      <c r="AC103" s="212"/>
      <c r="AD103" s="212"/>
      <c r="AE103" s="212"/>
      <c r="AF103" s="212"/>
      <c r="AG103" s="212" t="s">
        <v>206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1" x14ac:dyDescent="0.2">
      <c r="A104" s="233">
        <v>23</v>
      </c>
      <c r="B104" s="234" t="s">
        <v>308</v>
      </c>
      <c r="C104" s="251" t="s">
        <v>309</v>
      </c>
      <c r="D104" s="235" t="s">
        <v>251</v>
      </c>
      <c r="E104" s="236">
        <v>1.66683</v>
      </c>
      <c r="F104" s="237"/>
      <c r="G104" s="238">
        <f>ROUND(E104*F104,2)</f>
        <v>0</v>
      </c>
      <c r="H104" s="237"/>
      <c r="I104" s="238">
        <f>ROUND(E104*H104,2)</f>
        <v>0</v>
      </c>
      <c r="J104" s="237"/>
      <c r="K104" s="238">
        <f>ROUND(E104*J104,2)</f>
        <v>0</v>
      </c>
      <c r="L104" s="238">
        <v>21</v>
      </c>
      <c r="M104" s="238">
        <f>G104*(1+L104/100)</f>
        <v>0</v>
      </c>
      <c r="N104" s="236">
        <v>0</v>
      </c>
      <c r="O104" s="236">
        <f>ROUND(E104*N104,2)</f>
        <v>0</v>
      </c>
      <c r="P104" s="236">
        <v>0</v>
      </c>
      <c r="Q104" s="236">
        <f>ROUND(E104*P104,2)</f>
        <v>0</v>
      </c>
      <c r="R104" s="238" t="s">
        <v>240</v>
      </c>
      <c r="S104" s="238" t="s">
        <v>144</v>
      </c>
      <c r="T104" s="239" t="s">
        <v>144</v>
      </c>
      <c r="U104" s="223">
        <v>10.58</v>
      </c>
      <c r="V104" s="223">
        <f>ROUND(E104*U104,2)</f>
        <v>17.64</v>
      </c>
      <c r="W104" s="223"/>
      <c r="X104" s="223" t="s">
        <v>201</v>
      </c>
      <c r="Y104" s="223" t="s">
        <v>140</v>
      </c>
      <c r="Z104" s="212"/>
      <c r="AA104" s="212"/>
      <c r="AB104" s="212"/>
      <c r="AC104" s="212"/>
      <c r="AD104" s="212"/>
      <c r="AE104" s="212"/>
      <c r="AF104" s="212"/>
      <c r="AG104" s="212" t="s">
        <v>202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ht="22.5" outlineLevel="2" x14ac:dyDescent="0.2">
      <c r="A105" s="219"/>
      <c r="B105" s="220"/>
      <c r="C105" s="263" t="s">
        <v>306</v>
      </c>
      <c r="D105" s="259"/>
      <c r="E105" s="259"/>
      <c r="F105" s="259"/>
      <c r="G105" s="259"/>
      <c r="H105" s="223"/>
      <c r="I105" s="223"/>
      <c r="J105" s="223"/>
      <c r="K105" s="223"/>
      <c r="L105" s="223"/>
      <c r="M105" s="223"/>
      <c r="N105" s="222"/>
      <c r="O105" s="222"/>
      <c r="P105" s="222"/>
      <c r="Q105" s="222"/>
      <c r="R105" s="223"/>
      <c r="S105" s="223"/>
      <c r="T105" s="223"/>
      <c r="U105" s="223"/>
      <c r="V105" s="223"/>
      <c r="W105" s="223"/>
      <c r="X105" s="223"/>
      <c r="Y105" s="223"/>
      <c r="Z105" s="212"/>
      <c r="AA105" s="212"/>
      <c r="AB105" s="212"/>
      <c r="AC105" s="212"/>
      <c r="AD105" s="212"/>
      <c r="AE105" s="212"/>
      <c r="AF105" s="212"/>
      <c r="AG105" s="212" t="s">
        <v>204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48" t="str">
        <f>C105</f>
        <v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v>
      </c>
      <c r="BB105" s="212"/>
      <c r="BC105" s="212"/>
      <c r="BD105" s="212"/>
      <c r="BE105" s="212"/>
      <c r="BF105" s="212"/>
      <c r="BG105" s="212"/>
      <c r="BH105" s="212"/>
    </row>
    <row r="106" spans="1:60" outlineLevel="2" x14ac:dyDescent="0.2">
      <c r="A106" s="219"/>
      <c r="B106" s="220"/>
      <c r="C106" s="264" t="s">
        <v>840</v>
      </c>
      <c r="D106" s="257"/>
      <c r="E106" s="258">
        <v>1.66683</v>
      </c>
      <c r="F106" s="223"/>
      <c r="G106" s="223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2"/>
      <c r="AA106" s="212"/>
      <c r="AB106" s="212"/>
      <c r="AC106" s="212"/>
      <c r="AD106" s="212"/>
      <c r="AE106" s="212"/>
      <c r="AF106" s="212"/>
      <c r="AG106" s="212" t="s">
        <v>206</v>
      </c>
      <c r="AH106" s="212">
        <v>0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 x14ac:dyDescent="0.2">
      <c r="A107" s="233">
        <v>24</v>
      </c>
      <c r="B107" s="234" t="s">
        <v>841</v>
      </c>
      <c r="C107" s="251" t="s">
        <v>842</v>
      </c>
      <c r="D107" s="235" t="s">
        <v>234</v>
      </c>
      <c r="E107" s="236">
        <v>10.5</v>
      </c>
      <c r="F107" s="237"/>
      <c r="G107" s="238">
        <f>ROUND(E107*F107,2)</f>
        <v>0</v>
      </c>
      <c r="H107" s="237"/>
      <c r="I107" s="238">
        <f>ROUND(E107*H107,2)</f>
        <v>0</v>
      </c>
      <c r="J107" s="237"/>
      <c r="K107" s="238">
        <f>ROUND(E107*J107,2)</f>
        <v>0</v>
      </c>
      <c r="L107" s="238">
        <v>21</v>
      </c>
      <c r="M107" s="238">
        <f>G107*(1+L107/100)</f>
        <v>0</v>
      </c>
      <c r="N107" s="236">
        <v>3.8000000000000002E-4</v>
      </c>
      <c r="O107" s="236">
        <f>ROUND(E107*N107,2)</f>
        <v>0</v>
      </c>
      <c r="P107" s="236">
        <v>0</v>
      </c>
      <c r="Q107" s="236">
        <f>ROUND(E107*P107,2)</f>
        <v>0</v>
      </c>
      <c r="R107" s="238" t="s">
        <v>240</v>
      </c>
      <c r="S107" s="238" t="s">
        <v>144</v>
      </c>
      <c r="T107" s="239" t="s">
        <v>144</v>
      </c>
      <c r="U107" s="223">
        <v>2.8824900000000002</v>
      </c>
      <c r="V107" s="223">
        <f>ROUND(E107*U107,2)</f>
        <v>30.27</v>
      </c>
      <c r="W107" s="223"/>
      <c r="X107" s="223" t="s">
        <v>201</v>
      </c>
      <c r="Y107" s="223" t="s">
        <v>140</v>
      </c>
      <c r="Z107" s="212"/>
      <c r="AA107" s="212"/>
      <c r="AB107" s="212"/>
      <c r="AC107" s="212"/>
      <c r="AD107" s="212"/>
      <c r="AE107" s="212"/>
      <c r="AF107" s="212"/>
      <c r="AG107" s="212" t="s">
        <v>202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ht="22.5" outlineLevel="2" x14ac:dyDescent="0.2">
      <c r="A108" s="219"/>
      <c r="B108" s="220"/>
      <c r="C108" s="263" t="s">
        <v>843</v>
      </c>
      <c r="D108" s="259"/>
      <c r="E108" s="259"/>
      <c r="F108" s="259"/>
      <c r="G108" s="259"/>
      <c r="H108" s="223"/>
      <c r="I108" s="223"/>
      <c r="J108" s="223"/>
      <c r="K108" s="223"/>
      <c r="L108" s="223"/>
      <c r="M108" s="223"/>
      <c r="N108" s="222"/>
      <c r="O108" s="222"/>
      <c r="P108" s="222"/>
      <c r="Q108" s="222"/>
      <c r="R108" s="223"/>
      <c r="S108" s="223"/>
      <c r="T108" s="223"/>
      <c r="U108" s="223"/>
      <c r="V108" s="223"/>
      <c r="W108" s="223"/>
      <c r="X108" s="223"/>
      <c r="Y108" s="223"/>
      <c r="Z108" s="212"/>
      <c r="AA108" s="212"/>
      <c r="AB108" s="212"/>
      <c r="AC108" s="212"/>
      <c r="AD108" s="212"/>
      <c r="AE108" s="212"/>
      <c r="AF108" s="212"/>
      <c r="AG108" s="212" t="s">
        <v>204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48" t="str">
        <f>C108</f>
        <v>Protlačování trub v hornině 1 - 4 s výjimkou tekoucího písku a hornin kašovité konzistence metodou ramování (zatloukání) ocelových trub s následným čistěním.</v>
      </c>
      <c r="BB108" s="212"/>
      <c r="BC108" s="212"/>
      <c r="BD108" s="212"/>
      <c r="BE108" s="212"/>
      <c r="BF108" s="212"/>
      <c r="BG108" s="212"/>
      <c r="BH108" s="212"/>
    </row>
    <row r="109" spans="1:60" ht="22.5" outlineLevel="3" x14ac:dyDescent="0.2">
      <c r="A109" s="219"/>
      <c r="B109" s="220"/>
      <c r="C109" s="267" t="s">
        <v>844</v>
      </c>
      <c r="D109" s="262"/>
      <c r="E109" s="262"/>
      <c r="F109" s="262"/>
      <c r="G109" s="262"/>
      <c r="H109" s="223"/>
      <c r="I109" s="223"/>
      <c r="J109" s="223"/>
      <c r="K109" s="223"/>
      <c r="L109" s="223"/>
      <c r="M109" s="223"/>
      <c r="N109" s="222"/>
      <c r="O109" s="222"/>
      <c r="P109" s="222"/>
      <c r="Q109" s="222"/>
      <c r="R109" s="223"/>
      <c r="S109" s="223"/>
      <c r="T109" s="223"/>
      <c r="U109" s="223"/>
      <c r="V109" s="223"/>
      <c r="W109" s="223"/>
      <c r="X109" s="223"/>
      <c r="Y109" s="223"/>
      <c r="Z109" s="212"/>
      <c r="AA109" s="212"/>
      <c r="AB109" s="212"/>
      <c r="AC109" s="212"/>
      <c r="AD109" s="212"/>
      <c r="AE109" s="212"/>
      <c r="AF109" s="212"/>
      <c r="AG109" s="212" t="s">
        <v>204</v>
      </c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48" t="str">
        <f>C109</f>
        <v>Úprava čela potrubí pro protlačení, spojování potlačovaných trub, odstranění horniny z protlačovaných trub stlačeným vzduchem, vodorovné a svislé přemístění výkopku z protlačovaného potrubí a montážní jámy na přilehlé území.</v>
      </c>
      <c r="BB109" s="212"/>
      <c r="BC109" s="212"/>
      <c r="BD109" s="212"/>
      <c r="BE109" s="212"/>
      <c r="BF109" s="212"/>
      <c r="BG109" s="212"/>
      <c r="BH109" s="212"/>
    </row>
    <row r="110" spans="1:60" outlineLevel="1" x14ac:dyDescent="0.2">
      <c r="A110" s="233">
        <v>25</v>
      </c>
      <c r="B110" s="234" t="s">
        <v>845</v>
      </c>
      <c r="C110" s="251" t="s">
        <v>846</v>
      </c>
      <c r="D110" s="235" t="s">
        <v>234</v>
      </c>
      <c r="E110" s="236">
        <v>13.5</v>
      </c>
      <c r="F110" s="237"/>
      <c r="G110" s="238">
        <f>ROUND(E110*F110,2)</f>
        <v>0</v>
      </c>
      <c r="H110" s="237"/>
      <c r="I110" s="238">
        <f>ROUND(E110*H110,2)</f>
        <v>0</v>
      </c>
      <c r="J110" s="237"/>
      <c r="K110" s="238">
        <f>ROUND(E110*J110,2)</f>
        <v>0</v>
      </c>
      <c r="L110" s="238">
        <v>21</v>
      </c>
      <c r="M110" s="238">
        <f>G110*(1+L110/100)</f>
        <v>0</v>
      </c>
      <c r="N110" s="236">
        <v>3.6999999999999999E-4</v>
      </c>
      <c r="O110" s="236">
        <f>ROUND(E110*N110,2)</f>
        <v>0</v>
      </c>
      <c r="P110" s="236">
        <v>0</v>
      </c>
      <c r="Q110" s="236">
        <f>ROUND(E110*P110,2)</f>
        <v>0</v>
      </c>
      <c r="R110" s="238" t="s">
        <v>240</v>
      </c>
      <c r="S110" s="238" t="s">
        <v>144</v>
      </c>
      <c r="T110" s="239" t="s">
        <v>144</v>
      </c>
      <c r="U110" s="223">
        <v>3.6901099999999998</v>
      </c>
      <c r="V110" s="223">
        <f>ROUND(E110*U110,2)</f>
        <v>49.82</v>
      </c>
      <c r="W110" s="223"/>
      <c r="X110" s="223" t="s">
        <v>201</v>
      </c>
      <c r="Y110" s="223" t="s">
        <v>140</v>
      </c>
      <c r="Z110" s="212"/>
      <c r="AA110" s="212"/>
      <c r="AB110" s="212"/>
      <c r="AC110" s="212"/>
      <c r="AD110" s="212"/>
      <c r="AE110" s="212"/>
      <c r="AF110" s="212"/>
      <c r="AG110" s="212" t="s">
        <v>202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ht="22.5" outlineLevel="2" x14ac:dyDescent="0.2">
      <c r="A111" s="219"/>
      <c r="B111" s="220"/>
      <c r="C111" s="263" t="s">
        <v>843</v>
      </c>
      <c r="D111" s="259"/>
      <c r="E111" s="259"/>
      <c r="F111" s="259"/>
      <c r="G111" s="259"/>
      <c r="H111" s="223"/>
      <c r="I111" s="223"/>
      <c r="J111" s="223"/>
      <c r="K111" s="223"/>
      <c r="L111" s="223"/>
      <c r="M111" s="223"/>
      <c r="N111" s="222"/>
      <c r="O111" s="222"/>
      <c r="P111" s="222"/>
      <c r="Q111" s="222"/>
      <c r="R111" s="223"/>
      <c r="S111" s="223"/>
      <c r="T111" s="223"/>
      <c r="U111" s="223"/>
      <c r="V111" s="223"/>
      <c r="W111" s="223"/>
      <c r="X111" s="223"/>
      <c r="Y111" s="223"/>
      <c r="Z111" s="212"/>
      <c r="AA111" s="212"/>
      <c r="AB111" s="212"/>
      <c r="AC111" s="212"/>
      <c r="AD111" s="212"/>
      <c r="AE111" s="212"/>
      <c r="AF111" s="212"/>
      <c r="AG111" s="212" t="s">
        <v>204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48" t="str">
        <f>C111</f>
        <v>Protlačování trub v hornině 1 - 4 s výjimkou tekoucího písku a hornin kašovité konzistence metodou ramování (zatloukání) ocelových trub s následným čistěním.</v>
      </c>
      <c r="BB111" s="212"/>
      <c r="BC111" s="212"/>
      <c r="BD111" s="212"/>
      <c r="BE111" s="212"/>
      <c r="BF111" s="212"/>
      <c r="BG111" s="212"/>
      <c r="BH111" s="212"/>
    </row>
    <row r="112" spans="1:60" ht="22.5" outlineLevel="3" x14ac:dyDescent="0.2">
      <c r="A112" s="219"/>
      <c r="B112" s="220"/>
      <c r="C112" s="267" t="s">
        <v>844</v>
      </c>
      <c r="D112" s="262"/>
      <c r="E112" s="262"/>
      <c r="F112" s="262"/>
      <c r="G112" s="262"/>
      <c r="H112" s="223"/>
      <c r="I112" s="223"/>
      <c r="J112" s="223"/>
      <c r="K112" s="223"/>
      <c r="L112" s="223"/>
      <c r="M112" s="223"/>
      <c r="N112" s="222"/>
      <c r="O112" s="222"/>
      <c r="P112" s="222"/>
      <c r="Q112" s="222"/>
      <c r="R112" s="223"/>
      <c r="S112" s="223"/>
      <c r="T112" s="223"/>
      <c r="U112" s="223"/>
      <c r="V112" s="223"/>
      <c r="W112" s="223"/>
      <c r="X112" s="223"/>
      <c r="Y112" s="223"/>
      <c r="Z112" s="212"/>
      <c r="AA112" s="212"/>
      <c r="AB112" s="212"/>
      <c r="AC112" s="212"/>
      <c r="AD112" s="212"/>
      <c r="AE112" s="212"/>
      <c r="AF112" s="212"/>
      <c r="AG112" s="212" t="s">
        <v>204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48" t="str">
        <f>C112</f>
        <v>Úprava čela potrubí pro protlačení, spojování potlačovaných trub, odstranění horniny z protlačovaných trub stlačeným vzduchem, vodorovné a svislé přemístění výkopku z protlačovaného potrubí a montážní jámy na přilehlé území.</v>
      </c>
      <c r="BB112" s="212"/>
      <c r="BC112" s="212"/>
      <c r="BD112" s="212"/>
      <c r="BE112" s="212"/>
      <c r="BF112" s="212"/>
      <c r="BG112" s="212"/>
      <c r="BH112" s="212"/>
    </row>
    <row r="113" spans="1:60" ht="22.5" outlineLevel="1" x14ac:dyDescent="0.2">
      <c r="A113" s="233">
        <v>26</v>
      </c>
      <c r="B113" s="234" t="s">
        <v>311</v>
      </c>
      <c r="C113" s="251" t="s">
        <v>312</v>
      </c>
      <c r="D113" s="235" t="s">
        <v>199</v>
      </c>
      <c r="E113" s="236">
        <v>369.49599999999998</v>
      </c>
      <c r="F113" s="237"/>
      <c r="G113" s="238">
        <f>ROUND(E113*F113,2)</f>
        <v>0</v>
      </c>
      <c r="H113" s="237"/>
      <c r="I113" s="238">
        <f>ROUND(E113*H113,2)</f>
        <v>0</v>
      </c>
      <c r="J113" s="237"/>
      <c r="K113" s="238">
        <f>ROUND(E113*J113,2)</f>
        <v>0</v>
      </c>
      <c r="L113" s="238">
        <v>21</v>
      </c>
      <c r="M113" s="238">
        <f>G113*(1+L113/100)</f>
        <v>0</v>
      </c>
      <c r="N113" s="236">
        <v>9.7999999999999997E-4</v>
      </c>
      <c r="O113" s="236">
        <f>ROUND(E113*N113,2)</f>
        <v>0.36</v>
      </c>
      <c r="P113" s="236">
        <v>0</v>
      </c>
      <c r="Q113" s="236">
        <f>ROUND(E113*P113,2)</f>
        <v>0</v>
      </c>
      <c r="R113" s="238" t="s">
        <v>240</v>
      </c>
      <c r="S113" s="238" t="s">
        <v>144</v>
      </c>
      <c r="T113" s="239" t="s">
        <v>144</v>
      </c>
      <c r="U113" s="223">
        <v>0.23599999999999999</v>
      </c>
      <c r="V113" s="223">
        <f>ROUND(E113*U113,2)</f>
        <v>87.2</v>
      </c>
      <c r="W113" s="223"/>
      <c r="X113" s="223" t="s">
        <v>201</v>
      </c>
      <c r="Y113" s="223" t="s">
        <v>140</v>
      </c>
      <c r="Z113" s="212"/>
      <c r="AA113" s="212"/>
      <c r="AB113" s="212"/>
      <c r="AC113" s="212"/>
      <c r="AD113" s="212"/>
      <c r="AE113" s="212"/>
      <c r="AF113" s="212"/>
      <c r="AG113" s="212" t="s">
        <v>202</v>
      </c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2" x14ac:dyDescent="0.2">
      <c r="A114" s="219"/>
      <c r="B114" s="220"/>
      <c r="C114" s="263" t="s">
        <v>313</v>
      </c>
      <c r="D114" s="259"/>
      <c r="E114" s="259"/>
      <c r="F114" s="259"/>
      <c r="G114" s="259"/>
      <c r="H114" s="223"/>
      <c r="I114" s="223"/>
      <c r="J114" s="223"/>
      <c r="K114" s="223"/>
      <c r="L114" s="223"/>
      <c r="M114" s="223"/>
      <c r="N114" s="222"/>
      <c r="O114" s="222"/>
      <c r="P114" s="222"/>
      <c r="Q114" s="222"/>
      <c r="R114" s="223"/>
      <c r="S114" s="223"/>
      <c r="T114" s="223"/>
      <c r="U114" s="223"/>
      <c r="V114" s="223"/>
      <c r="W114" s="223"/>
      <c r="X114" s="223"/>
      <c r="Y114" s="223"/>
      <c r="Z114" s="212"/>
      <c r="AA114" s="212"/>
      <c r="AB114" s="212"/>
      <c r="AC114" s="212"/>
      <c r="AD114" s="212"/>
      <c r="AE114" s="212"/>
      <c r="AF114" s="212"/>
      <c r="AG114" s="212" t="s">
        <v>204</v>
      </c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2" x14ac:dyDescent="0.2">
      <c r="A115" s="219"/>
      <c r="B115" s="220"/>
      <c r="C115" s="264" t="s">
        <v>847</v>
      </c>
      <c r="D115" s="257"/>
      <c r="E115" s="258">
        <v>31.849499999999999</v>
      </c>
      <c r="F115" s="223"/>
      <c r="G115" s="223"/>
      <c r="H115" s="223"/>
      <c r="I115" s="223"/>
      <c r="J115" s="223"/>
      <c r="K115" s="223"/>
      <c r="L115" s="223"/>
      <c r="M115" s="223"/>
      <c r="N115" s="222"/>
      <c r="O115" s="222"/>
      <c r="P115" s="222"/>
      <c r="Q115" s="222"/>
      <c r="R115" s="223"/>
      <c r="S115" s="223"/>
      <c r="T115" s="223"/>
      <c r="U115" s="223"/>
      <c r="V115" s="223"/>
      <c r="W115" s="223"/>
      <c r="X115" s="223"/>
      <c r="Y115" s="223"/>
      <c r="Z115" s="212"/>
      <c r="AA115" s="212"/>
      <c r="AB115" s="212"/>
      <c r="AC115" s="212"/>
      <c r="AD115" s="212"/>
      <c r="AE115" s="212"/>
      <c r="AF115" s="212"/>
      <c r="AG115" s="212" t="s">
        <v>206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3" x14ac:dyDescent="0.2">
      <c r="A116" s="219"/>
      <c r="B116" s="220"/>
      <c r="C116" s="264" t="s">
        <v>848</v>
      </c>
      <c r="D116" s="257"/>
      <c r="E116" s="258">
        <v>84.966999999999999</v>
      </c>
      <c r="F116" s="223"/>
      <c r="G116" s="223"/>
      <c r="H116" s="223"/>
      <c r="I116" s="223"/>
      <c r="J116" s="223"/>
      <c r="K116" s="223"/>
      <c r="L116" s="223"/>
      <c r="M116" s="223"/>
      <c r="N116" s="222"/>
      <c r="O116" s="222"/>
      <c r="P116" s="222"/>
      <c r="Q116" s="222"/>
      <c r="R116" s="223"/>
      <c r="S116" s="223"/>
      <c r="T116" s="223"/>
      <c r="U116" s="223"/>
      <c r="V116" s="223"/>
      <c r="W116" s="223"/>
      <c r="X116" s="223"/>
      <c r="Y116" s="223"/>
      <c r="Z116" s="212"/>
      <c r="AA116" s="212"/>
      <c r="AB116" s="212"/>
      <c r="AC116" s="212"/>
      <c r="AD116" s="212"/>
      <c r="AE116" s="212"/>
      <c r="AF116" s="212"/>
      <c r="AG116" s="212" t="s">
        <v>206</v>
      </c>
      <c r="AH116" s="212">
        <v>0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3" x14ac:dyDescent="0.2">
      <c r="A117" s="219"/>
      <c r="B117" s="220"/>
      <c r="C117" s="264" t="s">
        <v>849</v>
      </c>
      <c r="D117" s="257"/>
      <c r="E117" s="258">
        <v>43.834000000000003</v>
      </c>
      <c r="F117" s="223"/>
      <c r="G117" s="223"/>
      <c r="H117" s="223"/>
      <c r="I117" s="223"/>
      <c r="J117" s="223"/>
      <c r="K117" s="223"/>
      <c r="L117" s="223"/>
      <c r="M117" s="223"/>
      <c r="N117" s="222"/>
      <c r="O117" s="222"/>
      <c r="P117" s="222"/>
      <c r="Q117" s="222"/>
      <c r="R117" s="223"/>
      <c r="S117" s="223"/>
      <c r="T117" s="223"/>
      <c r="U117" s="223"/>
      <c r="V117" s="223"/>
      <c r="W117" s="223"/>
      <c r="X117" s="223"/>
      <c r="Y117" s="223"/>
      <c r="Z117" s="212"/>
      <c r="AA117" s="212"/>
      <c r="AB117" s="212"/>
      <c r="AC117" s="212"/>
      <c r="AD117" s="212"/>
      <c r="AE117" s="212"/>
      <c r="AF117" s="212"/>
      <c r="AG117" s="212" t="s">
        <v>206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3" x14ac:dyDescent="0.2">
      <c r="A118" s="219"/>
      <c r="B118" s="220"/>
      <c r="C118" s="264" t="s">
        <v>850</v>
      </c>
      <c r="D118" s="257"/>
      <c r="E118" s="258">
        <v>2.34</v>
      </c>
      <c r="F118" s="223"/>
      <c r="G118" s="223"/>
      <c r="H118" s="223"/>
      <c r="I118" s="223"/>
      <c r="J118" s="223"/>
      <c r="K118" s="223"/>
      <c r="L118" s="223"/>
      <c r="M118" s="223"/>
      <c r="N118" s="222"/>
      <c r="O118" s="222"/>
      <c r="P118" s="222"/>
      <c r="Q118" s="222"/>
      <c r="R118" s="223"/>
      <c r="S118" s="223"/>
      <c r="T118" s="223"/>
      <c r="U118" s="223"/>
      <c r="V118" s="223"/>
      <c r="W118" s="223"/>
      <c r="X118" s="223"/>
      <c r="Y118" s="223"/>
      <c r="Z118" s="212"/>
      <c r="AA118" s="212"/>
      <c r="AB118" s="212"/>
      <c r="AC118" s="212"/>
      <c r="AD118" s="212"/>
      <c r="AE118" s="212"/>
      <c r="AF118" s="212"/>
      <c r="AG118" s="212" t="s">
        <v>206</v>
      </c>
      <c r="AH118" s="212">
        <v>0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3" x14ac:dyDescent="0.2">
      <c r="A119" s="219"/>
      <c r="B119" s="220"/>
      <c r="C119" s="264" t="s">
        <v>851</v>
      </c>
      <c r="D119" s="257"/>
      <c r="E119" s="258">
        <v>14.157500000000001</v>
      </c>
      <c r="F119" s="223"/>
      <c r="G119" s="223"/>
      <c r="H119" s="223"/>
      <c r="I119" s="223"/>
      <c r="J119" s="223"/>
      <c r="K119" s="223"/>
      <c r="L119" s="223"/>
      <c r="M119" s="223"/>
      <c r="N119" s="222"/>
      <c r="O119" s="222"/>
      <c r="P119" s="222"/>
      <c r="Q119" s="222"/>
      <c r="R119" s="223"/>
      <c r="S119" s="223"/>
      <c r="T119" s="223"/>
      <c r="U119" s="223"/>
      <c r="V119" s="223"/>
      <c r="W119" s="223"/>
      <c r="X119" s="223"/>
      <c r="Y119" s="223"/>
      <c r="Z119" s="212"/>
      <c r="AA119" s="212"/>
      <c r="AB119" s="212"/>
      <c r="AC119" s="212"/>
      <c r="AD119" s="212"/>
      <c r="AE119" s="212"/>
      <c r="AF119" s="212"/>
      <c r="AG119" s="212" t="s">
        <v>206</v>
      </c>
      <c r="AH119" s="212">
        <v>0</v>
      </c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3" x14ac:dyDescent="0.2">
      <c r="A120" s="219"/>
      <c r="B120" s="220"/>
      <c r="C120" s="264" t="s">
        <v>852</v>
      </c>
      <c r="D120" s="257"/>
      <c r="E120" s="258">
        <v>7.6</v>
      </c>
      <c r="F120" s="223"/>
      <c r="G120" s="223"/>
      <c r="H120" s="223"/>
      <c r="I120" s="223"/>
      <c r="J120" s="223"/>
      <c r="K120" s="223"/>
      <c r="L120" s="223"/>
      <c r="M120" s="223"/>
      <c r="N120" s="222"/>
      <c r="O120" s="222"/>
      <c r="P120" s="222"/>
      <c r="Q120" s="222"/>
      <c r="R120" s="223"/>
      <c r="S120" s="223"/>
      <c r="T120" s="223"/>
      <c r="U120" s="223"/>
      <c r="V120" s="223"/>
      <c r="W120" s="223"/>
      <c r="X120" s="223"/>
      <c r="Y120" s="223"/>
      <c r="Z120" s="212"/>
      <c r="AA120" s="212"/>
      <c r="AB120" s="212"/>
      <c r="AC120" s="212"/>
      <c r="AD120" s="212"/>
      <c r="AE120" s="212"/>
      <c r="AF120" s="212"/>
      <c r="AG120" s="212" t="s">
        <v>206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3" x14ac:dyDescent="0.2">
      <c r="A121" s="219"/>
      <c r="B121" s="220"/>
      <c r="C121" s="264" t="s">
        <v>853</v>
      </c>
      <c r="D121" s="257"/>
      <c r="E121" s="258">
        <v>184.74799999999999</v>
      </c>
      <c r="F121" s="223"/>
      <c r="G121" s="223"/>
      <c r="H121" s="223"/>
      <c r="I121" s="223"/>
      <c r="J121" s="223"/>
      <c r="K121" s="223"/>
      <c r="L121" s="223"/>
      <c r="M121" s="223"/>
      <c r="N121" s="222"/>
      <c r="O121" s="222"/>
      <c r="P121" s="222"/>
      <c r="Q121" s="222"/>
      <c r="R121" s="223"/>
      <c r="S121" s="223"/>
      <c r="T121" s="223"/>
      <c r="U121" s="223"/>
      <c r="V121" s="223"/>
      <c r="W121" s="223"/>
      <c r="X121" s="223"/>
      <c r="Y121" s="223"/>
      <c r="Z121" s="212"/>
      <c r="AA121" s="212"/>
      <c r="AB121" s="212"/>
      <c r="AC121" s="212"/>
      <c r="AD121" s="212"/>
      <c r="AE121" s="212"/>
      <c r="AF121" s="212"/>
      <c r="AG121" s="212" t="s">
        <v>206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ht="22.5" outlineLevel="1" x14ac:dyDescent="0.2">
      <c r="A122" s="233">
        <v>27</v>
      </c>
      <c r="B122" s="234" t="s">
        <v>327</v>
      </c>
      <c r="C122" s="251" t="s">
        <v>328</v>
      </c>
      <c r="D122" s="235" t="s">
        <v>199</v>
      </c>
      <c r="E122" s="236">
        <v>11.481999999999999</v>
      </c>
      <c r="F122" s="237"/>
      <c r="G122" s="238">
        <f>ROUND(E122*F122,2)</f>
        <v>0</v>
      </c>
      <c r="H122" s="237"/>
      <c r="I122" s="238">
        <f>ROUND(E122*H122,2)</f>
        <v>0</v>
      </c>
      <c r="J122" s="237"/>
      <c r="K122" s="238">
        <f>ROUND(E122*J122,2)</f>
        <v>0</v>
      </c>
      <c r="L122" s="238">
        <v>21</v>
      </c>
      <c r="M122" s="238">
        <f>G122*(1+L122/100)</f>
        <v>0</v>
      </c>
      <c r="N122" s="236">
        <v>8.4999999999999995E-4</v>
      </c>
      <c r="O122" s="236">
        <f>ROUND(E122*N122,2)</f>
        <v>0.01</v>
      </c>
      <c r="P122" s="236">
        <v>0</v>
      </c>
      <c r="Q122" s="236">
        <f>ROUND(E122*P122,2)</f>
        <v>0</v>
      </c>
      <c r="R122" s="238" t="s">
        <v>240</v>
      </c>
      <c r="S122" s="238" t="s">
        <v>144</v>
      </c>
      <c r="T122" s="239" t="s">
        <v>144</v>
      </c>
      <c r="U122" s="223">
        <v>0.48</v>
      </c>
      <c r="V122" s="223">
        <f>ROUND(E122*U122,2)</f>
        <v>5.51</v>
      </c>
      <c r="W122" s="223"/>
      <c r="X122" s="223" t="s">
        <v>201</v>
      </c>
      <c r="Y122" s="223" t="s">
        <v>140</v>
      </c>
      <c r="Z122" s="212"/>
      <c r="AA122" s="212"/>
      <c r="AB122" s="212"/>
      <c r="AC122" s="212"/>
      <c r="AD122" s="212"/>
      <c r="AE122" s="212"/>
      <c r="AF122" s="212"/>
      <c r="AG122" s="212" t="s">
        <v>202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2" x14ac:dyDescent="0.2">
      <c r="A123" s="219"/>
      <c r="B123" s="220"/>
      <c r="C123" s="263" t="s">
        <v>313</v>
      </c>
      <c r="D123" s="259"/>
      <c r="E123" s="259"/>
      <c r="F123" s="259"/>
      <c r="G123" s="259"/>
      <c r="H123" s="223"/>
      <c r="I123" s="223"/>
      <c r="J123" s="223"/>
      <c r="K123" s="223"/>
      <c r="L123" s="223"/>
      <c r="M123" s="223"/>
      <c r="N123" s="222"/>
      <c r="O123" s="222"/>
      <c r="P123" s="222"/>
      <c r="Q123" s="222"/>
      <c r="R123" s="223"/>
      <c r="S123" s="223"/>
      <c r="T123" s="223"/>
      <c r="U123" s="223"/>
      <c r="V123" s="223"/>
      <c r="W123" s="223"/>
      <c r="X123" s="223"/>
      <c r="Y123" s="223"/>
      <c r="Z123" s="212"/>
      <c r="AA123" s="212"/>
      <c r="AB123" s="212"/>
      <c r="AC123" s="212"/>
      <c r="AD123" s="212"/>
      <c r="AE123" s="212"/>
      <c r="AF123" s="212"/>
      <c r="AG123" s="212" t="s">
        <v>204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2" x14ac:dyDescent="0.2">
      <c r="A124" s="219"/>
      <c r="B124" s="220"/>
      <c r="C124" s="264" t="s">
        <v>854</v>
      </c>
      <c r="D124" s="257"/>
      <c r="E124" s="258">
        <v>5.5350000000000001</v>
      </c>
      <c r="F124" s="223"/>
      <c r="G124" s="223"/>
      <c r="H124" s="223"/>
      <c r="I124" s="223"/>
      <c r="J124" s="223"/>
      <c r="K124" s="223"/>
      <c r="L124" s="223"/>
      <c r="M124" s="223"/>
      <c r="N124" s="222"/>
      <c r="O124" s="222"/>
      <c r="P124" s="222"/>
      <c r="Q124" s="222"/>
      <c r="R124" s="223"/>
      <c r="S124" s="223"/>
      <c r="T124" s="223"/>
      <c r="U124" s="223"/>
      <c r="V124" s="223"/>
      <c r="W124" s="223"/>
      <c r="X124" s="223"/>
      <c r="Y124" s="223"/>
      <c r="Z124" s="212"/>
      <c r="AA124" s="212"/>
      <c r="AB124" s="212"/>
      <c r="AC124" s="212"/>
      <c r="AD124" s="212"/>
      <c r="AE124" s="212"/>
      <c r="AF124" s="212"/>
      <c r="AG124" s="212" t="s">
        <v>206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3" x14ac:dyDescent="0.2">
      <c r="A125" s="219"/>
      <c r="B125" s="220"/>
      <c r="C125" s="264" t="s">
        <v>855</v>
      </c>
      <c r="D125" s="257"/>
      <c r="E125" s="258">
        <v>0.20599999999999999</v>
      </c>
      <c r="F125" s="223"/>
      <c r="G125" s="223"/>
      <c r="H125" s="223"/>
      <c r="I125" s="223"/>
      <c r="J125" s="223"/>
      <c r="K125" s="223"/>
      <c r="L125" s="223"/>
      <c r="M125" s="223"/>
      <c r="N125" s="222"/>
      <c r="O125" s="222"/>
      <c r="P125" s="222"/>
      <c r="Q125" s="222"/>
      <c r="R125" s="223"/>
      <c r="S125" s="223"/>
      <c r="T125" s="223"/>
      <c r="U125" s="223"/>
      <c r="V125" s="223"/>
      <c r="W125" s="223"/>
      <c r="X125" s="223"/>
      <c r="Y125" s="223"/>
      <c r="Z125" s="212"/>
      <c r="AA125" s="212"/>
      <c r="AB125" s="212"/>
      <c r="AC125" s="212"/>
      <c r="AD125" s="212"/>
      <c r="AE125" s="212"/>
      <c r="AF125" s="212"/>
      <c r="AG125" s="212" t="s">
        <v>206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3" x14ac:dyDescent="0.2">
      <c r="A126" s="219"/>
      <c r="B126" s="220"/>
      <c r="C126" s="264" t="s">
        <v>856</v>
      </c>
      <c r="D126" s="257"/>
      <c r="E126" s="258">
        <v>5.7409999999999997</v>
      </c>
      <c r="F126" s="223"/>
      <c r="G126" s="223"/>
      <c r="H126" s="223"/>
      <c r="I126" s="223"/>
      <c r="J126" s="223"/>
      <c r="K126" s="223"/>
      <c r="L126" s="223"/>
      <c r="M126" s="223"/>
      <c r="N126" s="222"/>
      <c r="O126" s="222"/>
      <c r="P126" s="222"/>
      <c r="Q126" s="222"/>
      <c r="R126" s="223"/>
      <c r="S126" s="223"/>
      <c r="T126" s="223"/>
      <c r="U126" s="223"/>
      <c r="V126" s="223"/>
      <c r="W126" s="223"/>
      <c r="X126" s="223"/>
      <c r="Y126" s="223"/>
      <c r="Z126" s="212"/>
      <c r="AA126" s="212"/>
      <c r="AB126" s="212"/>
      <c r="AC126" s="212"/>
      <c r="AD126" s="212"/>
      <c r="AE126" s="212"/>
      <c r="AF126" s="212"/>
      <c r="AG126" s="212" t="s">
        <v>206</v>
      </c>
      <c r="AH126" s="212">
        <v>0</v>
      </c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1" x14ac:dyDescent="0.2">
      <c r="A127" s="233">
        <v>28</v>
      </c>
      <c r="B127" s="234" t="s">
        <v>334</v>
      </c>
      <c r="C127" s="251" t="s">
        <v>335</v>
      </c>
      <c r="D127" s="235" t="s">
        <v>199</v>
      </c>
      <c r="E127" s="236">
        <v>369.49599999999998</v>
      </c>
      <c r="F127" s="237"/>
      <c r="G127" s="238">
        <f>ROUND(E127*F127,2)</f>
        <v>0</v>
      </c>
      <c r="H127" s="237"/>
      <c r="I127" s="238">
        <f>ROUND(E127*H127,2)</f>
        <v>0</v>
      </c>
      <c r="J127" s="237"/>
      <c r="K127" s="238">
        <f>ROUND(E127*J127,2)</f>
        <v>0</v>
      </c>
      <c r="L127" s="238">
        <v>21</v>
      </c>
      <c r="M127" s="238">
        <f>G127*(1+L127/100)</f>
        <v>0</v>
      </c>
      <c r="N127" s="236">
        <v>0</v>
      </c>
      <c r="O127" s="236">
        <f>ROUND(E127*N127,2)</f>
        <v>0</v>
      </c>
      <c r="P127" s="236">
        <v>0</v>
      </c>
      <c r="Q127" s="236">
        <f>ROUND(E127*P127,2)</f>
        <v>0</v>
      </c>
      <c r="R127" s="238" t="s">
        <v>240</v>
      </c>
      <c r="S127" s="238" t="s">
        <v>144</v>
      </c>
      <c r="T127" s="239" t="s">
        <v>144</v>
      </c>
      <c r="U127" s="223">
        <v>7.0000000000000007E-2</v>
      </c>
      <c r="V127" s="223">
        <f>ROUND(E127*U127,2)</f>
        <v>25.86</v>
      </c>
      <c r="W127" s="223"/>
      <c r="X127" s="223" t="s">
        <v>201</v>
      </c>
      <c r="Y127" s="223" t="s">
        <v>140</v>
      </c>
      <c r="Z127" s="212"/>
      <c r="AA127" s="212"/>
      <c r="AB127" s="212"/>
      <c r="AC127" s="212"/>
      <c r="AD127" s="212"/>
      <c r="AE127" s="212"/>
      <c r="AF127" s="212"/>
      <c r="AG127" s="212" t="s">
        <v>202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2" x14ac:dyDescent="0.2">
      <c r="A128" s="219"/>
      <c r="B128" s="220"/>
      <c r="C128" s="263" t="s">
        <v>336</v>
      </c>
      <c r="D128" s="259"/>
      <c r="E128" s="259"/>
      <c r="F128" s="259"/>
      <c r="G128" s="259"/>
      <c r="H128" s="223"/>
      <c r="I128" s="223"/>
      <c r="J128" s="223"/>
      <c r="K128" s="223"/>
      <c r="L128" s="223"/>
      <c r="M128" s="223"/>
      <c r="N128" s="222"/>
      <c r="O128" s="222"/>
      <c r="P128" s="222"/>
      <c r="Q128" s="222"/>
      <c r="R128" s="223"/>
      <c r="S128" s="223"/>
      <c r="T128" s="223"/>
      <c r="U128" s="223"/>
      <c r="V128" s="223"/>
      <c r="W128" s="223"/>
      <c r="X128" s="223"/>
      <c r="Y128" s="223"/>
      <c r="Z128" s="212"/>
      <c r="AA128" s="212"/>
      <c r="AB128" s="212"/>
      <c r="AC128" s="212"/>
      <c r="AD128" s="212"/>
      <c r="AE128" s="212"/>
      <c r="AF128" s="212"/>
      <c r="AG128" s="212" t="s">
        <v>204</v>
      </c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1" x14ac:dyDescent="0.2">
      <c r="A129" s="233">
        <v>29</v>
      </c>
      <c r="B129" s="234" t="s">
        <v>337</v>
      </c>
      <c r="C129" s="251" t="s">
        <v>338</v>
      </c>
      <c r="D129" s="235" t="s">
        <v>199</v>
      </c>
      <c r="E129" s="236">
        <v>11.481999999999999</v>
      </c>
      <c r="F129" s="237"/>
      <c r="G129" s="238">
        <f>ROUND(E129*F129,2)</f>
        <v>0</v>
      </c>
      <c r="H129" s="237"/>
      <c r="I129" s="238">
        <f>ROUND(E129*H129,2)</f>
        <v>0</v>
      </c>
      <c r="J129" s="237"/>
      <c r="K129" s="238">
        <f>ROUND(E129*J129,2)</f>
        <v>0</v>
      </c>
      <c r="L129" s="238">
        <v>21</v>
      </c>
      <c r="M129" s="238">
        <f>G129*(1+L129/100)</f>
        <v>0</v>
      </c>
      <c r="N129" s="236">
        <v>0</v>
      </c>
      <c r="O129" s="236">
        <f>ROUND(E129*N129,2)</f>
        <v>0</v>
      </c>
      <c r="P129" s="236">
        <v>0</v>
      </c>
      <c r="Q129" s="236">
        <f>ROUND(E129*P129,2)</f>
        <v>0</v>
      </c>
      <c r="R129" s="238" t="s">
        <v>240</v>
      </c>
      <c r="S129" s="238" t="s">
        <v>144</v>
      </c>
      <c r="T129" s="239" t="s">
        <v>144</v>
      </c>
      <c r="U129" s="223">
        <v>0.32700000000000001</v>
      </c>
      <c r="V129" s="223">
        <f>ROUND(E129*U129,2)</f>
        <v>3.75</v>
      </c>
      <c r="W129" s="223"/>
      <c r="X129" s="223" t="s">
        <v>201</v>
      </c>
      <c r="Y129" s="223" t="s">
        <v>140</v>
      </c>
      <c r="Z129" s="212"/>
      <c r="AA129" s="212"/>
      <c r="AB129" s="212"/>
      <c r="AC129" s="212"/>
      <c r="AD129" s="212"/>
      <c r="AE129" s="212"/>
      <c r="AF129" s="212"/>
      <c r="AG129" s="212" t="s">
        <v>202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2" x14ac:dyDescent="0.2">
      <c r="A130" s="219"/>
      <c r="B130" s="220"/>
      <c r="C130" s="263" t="s">
        <v>336</v>
      </c>
      <c r="D130" s="259"/>
      <c r="E130" s="259"/>
      <c r="F130" s="259"/>
      <c r="G130" s="259"/>
      <c r="H130" s="223"/>
      <c r="I130" s="223"/>
      <c r="J130" s="223"/>
      <c r="K130" s="223"/>
      <c r="L130" s="223"/>
      <c r="M130" s="223"/>
      <c r="N130" s="222"/>
      <c r="O130" s="222"/>
      <c r="P130" s="222"/>
      <c r="Q130" s="222"/>
      <c r="R130" s="223"/>
      <c r="S130" s="223"/>
      <c r="T130" s="223"/>
      <c r="U130" s="223"/>
      <c r="V130" s="223"/>
      <c r="W130" s="223"/>
      <c r="X130" s="223"/>
      <c r="Y130" s="223"/>
      <c r="Z130" s="212"/>
      <c r="AA130" s="212"/>
      <c r="AB130" s="212"/>
      <c r="AC130" s="212"/>
      <c r="AD130" s="212"/>
      <c r="AE130" s="212"/>
      <c r="AF130" s="212"/>
      <c r="AG130" s="212" t="s">
        <v>204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ht="22.5" outlineLevel="1" x14ac:dyDescent="0.2">
      <c r="A131" s="233">
        <v>30</v>
      </c>
      <c r="B131" s="234" t="s">
        <v>857</v>
      </c>
      <c r="C131" s="251" t="s">
        <v>858</v>
      </c>
      <c r="D131" s="235" t="s">
        <v>496</v>
      </c>
      <c r="E131" s="236">
        <v>4</v>
      </c>
      <c r="F131" s="237"/>
      <c r="G131" s="238">
        <f>ROUND(E131*F131,2)</f>
        <v>0</v>
      </c>
      <c r="H131" s="237"/>
      <c r="I131" s="238">
        <f>ROUND(E131*H131,2)</f>
        <v>0</v>
      </c>
      <c r="J131" s="237"/>
      <c r="K131" s="238">
        <f>ROUND(E131*J131,2)</f>
        <v>0</v>
      </c>
      <c r="L131" s="238">
        <v>21</v>
      </c>
      <c r="M131" s="238">
        <f>G131*(1+L131/100)</f>
        <v>0</v>
      </c>
      <c r="N131" s="236">
        <v>0</v>
      </c>
      <c r="O131" s="236">
        <f>ROUND(E131*N131,2)</f>
        <v>0</v>
      </c>
      <c r="P131" s="236">
        <v>0</v>
      </c>
      <c r="Q131" s="236">
        <f>ROUND(E131*P131,2)</f>
        <v>0</v>
      </c>
      <c r="R131" s="238" t="s">
        <v>240</v>
      </c>
      <c r="S131" s="238" t="s">
        <v>144</v>
      </c>
      <c r="T131" s="239" t="s">
        <v>144</v>
      </c>
      <c r="U131" s="223">
        <v>1.56338</v>
      </c>
      <c r="V131" s="223">
        <f>ROUND(E131*U131,2)</f>
        <v>6.25</v>
      </c>
      <c r="W131" s="223"/>
      <c r="X131" s="223" t="s">
        <v>201</v>
      </c>
      <c r="Y131" s="223" t="s">
        <v>140</v>
      </c>
      <c r="Z131" s="212"/>
      <c r="AA131" s="212"/>
      <c r="AB131" s="212"/>
      <c r="AC131" s="212"/>
      <c r="AD131" s="212"/>
      <c r="AE131" s="212"/>
      <c r="AF131" s="212"/>
      <c r="AG131" s="212" t="s">
        <v>202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2" x14ac:dyDescent="0.2">
      <c r="A132" s="219"/>
      <c r="B132" s="220"/>
      <c r="C132" s="263" t="s">
        <v>859</v>
      </c>
      <c r="D132" s="259"/>
      <c r="E132" s="259"/>
      <c r="F132" s="259"/>
      <c r="G132" s="259"/>
      <c r="H132" s="223"/>
      <c r="I132" s="223"/>
      <c r="J132" s="223"/>
      <c r="K132" s="223"/>
      <c r="L132" s="223"/>
      <c r="M132" s="223"/>
      <c r="N132" s="222"/>
      <c r="O132" s="222"/>
      <c r="P132" s="222"/>
      <c r="Q132" s="222"/>
      <c r="R132" s="223"/>
      <c r="S132" s="223"/>
      <c r="T132" s="223"/>
      <c r="U132" s="223"/>
      <c r="V132" s="223"/>
      <c r="W132" s="223"/>
      <c r="X132" s="223"/>
      <c r="Y132" s="223"/>
      <c r="Z132" s="212"/>
      <c r="AA132" s="212"/>
      <c r="AB132" s="212"/>
      <c r="AC132" s="212"/>
      <c r="AD132" s="212"/>
      <c r="AE132" s="212"/>
      <c r="AF132" s="212"/>
      <c r="AG132" s="212" t="s">
        <v>204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ht="22.5" outlineLevel="1" x14ac:dyDescent="0.2">
      <c r="A133" s="233">
        <v>31</v>
      </c>
      <c r="B133" s="234" t="s">
        <v>860</v>
      </c>
      <c r="C133" s="251" t="s">
        <v>861</v>
      </c>
      <c r="D133" s="235" t="s">
        <v>496</v>
      </c>
      <c r="E133" s="236">
        <v>3</v>
      </c>
      <c r="F133" s="237"/>
      <c r="G133" s="238">
        <f>ROUND(E133*F133,2)</f>
        <v>0</v>
      </c>
      <c r="H133" s="237"/>
      <c r="I133" s="238">
        <f>ROUND(E133*H133,2)</f>
        <v>0</v>
      </c>
      <c r="J133" s="237"/>
      <c r="K133" s="238">
        <f>ROUND(E133*J133,2)</f>
        <v>0</v>
      </c>
      <c r="L133" s="238">
        <v>21</v>
      </c>
      <c r="M133" s="238">
        <f>G133*(1+L133/100)</f>
        <v>0</v>
      </c>
      <c r="N133" s="236">
        <v>0</v>
      </c>
      <c r="O133" s="236">
        <f>ROUND(E133*N133,2)</f>
        <v>0</v>
      </c>
      <c r="P133" s="236">
        <v>0</v>
      </c>
      <c r="Q133" s="236">
        <f>ROUND(E133*P133,2)</f>
        <v>0</v>
      </c>
      <c r="R133" s="238" t="s">
        <v>240</v>
      </c>
      <c r="S133" s="238" t="s">
        <v>144</v>
      </c>
      <c r="T133" s="239" t="s">
        <v>144</v>
      </c>
      <c r="U133" s="223">
        <v>2.45668</v>
      </c>
      <c r="V133" s="223">
        <f>ROUND(E133*U133,2)</f>
        <v>7.37</v>
      </c>
      <c r="W133" s="223"/>
      <c r="X133" s="223" t="s">
        <v>201</v>
      </c>
      <c r="Y133" s="223" t="s">
        <v>140</v>
      </c>
      <c r="Z133" s="212"/>
      <c r="AA133" s="212"/>
      <c r="AB133" s="212"/>
      <c r="AC133" s="212"/>
      <c r="AD133" s="212"/>
      <c r="AE133" s="212"/>
      <c r="AF133" s="212"/>
      <c r="AG133" s="212" t="s">
        <v>202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2" x14ac:dyDescent="0.2">
      <c r="A134" s="219"/>
      <c r="B134" s="220"/>
      <c r="C134" s="263" t="s">
        <v>859</v>
      </c>
      <c r="D134" s="259"/>
      <c r="E134" s="259"/>
      <c r="F134" s="259"/>
      <c r="G134" s="259"/>
      <c r="H134" s="223"/>
      <c r="I134" s="223"/>
      <c r="J134" s="223"/>
      <c r="K134" s="223"/>
      <c r="L134" s="223"/>
      <c r="M134" s="223"/>
      <c r="N134" s="222"/>
      <c r="O134" s="222"/>
      <c r="P134" s="222"/>
      <c r="Q134" s="222"/>
      <c r="R134" s="223"/>
      <c r="S134" s="223"/>
      <c r="T134" s="223"/>
      <c r="U134" s="223"/>
      <c r="V134" s="223"/>
      <c r="W134" s="223"/>
      <c r="X134" s="223"/>
      <c r="Y134" s="223"/>
      <c r="Z134" s="212"/>
      <c r="AA134" s="212"/>
      <c r="AB134" s="212"/>
      <c r="AC134" s="212"/>
      <c r="AD134" s="212"/>
      <c r="AE134" s="212"/>
      <c r="AF134" s="212"/>
      <c r="AG134" s="212" t="s">
        <v>204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ht="22.5" outlineLevel="1" x14ac:dyDescent="0.2">
      <c r="A135" s="233">
        <v>32</v>
      </c>
      <c r="B135" s="234" t="s">
        <v>862</v>
      </c>
      <c r="C135" s="251" t="s">
        <v>863</v>
      </c>
      <c r="D135" s="235" t="s">
        <v>864</v>
      </c>
      <c r="E135" s="236">
        <v>28</v>
      </c>
      <c r="F135" s="237"/>
      <c r="G135" s="238">
        <f>ROUND(E135*F135,2)</f>
        <v>0</v>
      </c>
      <c r="H135" s="237"/>
      <c r="I135" s="238">
        <f>ROUND(E135*H135,2)</f>
        <v>0</v>
      </c>
      <c r="J135" s="237"/>
      <c r="K135" s="238">
        <f>ROUND(E135*J135,2)</f>
        <v>0</v>
      </c>
      <c r="L135" s="238">
        <v>21</v>
      </c>
      <c r="M135" s="238">
        <f>G135*(1+L135/100)</f>
        <v>0</v>
      </c>
      <c r="N135" s="236">
        <v>0</v>
      </c>
      <c r="O135" s="236">
        <f>ROUND(E135*N135,2)</f>
        <v>0</v>
      </c>
      <c r="P135" s="236">
        <v>0</v>
      </c>
      <c r="Q135" s="236">
        <f>ROUND(E135*P135,2)</f>
        <v>0</v>
      </c>
      <c r="R135" s="238" t="s">
        <v>240</v>
      </c>
      <c r="S135" s="238" t="s">
        <v>144</v>
      </c>
      <c r="T135" s="239" t="s">
        <v>144</v>
      </c>
      <c r="U135" s="223">
        <v>0</v>
      </c>
      <c r="V135" s="223">
        <f>ROUND(E135*U135,2)</f>
        <v>0</v>
      </c>
      <c r="W135" s="223"/>
      <c r="X135" s="223" t="s">
        <v>201</v>
      </c>
      <c r="Y135" s="223" t="s">
        <v>140</v>
      </c>
      <c r="Z135" s="212"/>
      <c r="AA135" s="212"/>
      <c r="AB135" s="212"/>
      <c r="AC135" s="212"/>
      <c r="AD135" s="212"/>
      <c r="AE135" s="212"/>
      <c r="AF135" s="212"/>
      <c r="AG135" s="212" t="s">
        <v>202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2" x14ac:dyDescent="0.2">
      <c r="A136" s="219"/>
      <c r="B136" s="220"/>
      <c r="C136" s="263" t="s">
        <v>859</v>
      </c>
      <c r="D136" s="259"/>
      <c r="E136" s="259"/>
      <c r="F136" s="259"/>
      <c r="G136" s="259"/>
      <c r="H136" s="223"/>
      <c r="I136" s="223"/>
      <c r="J136" s="223"/>
      <c r="K136" s="223"/>
      <c r="L136" s="223"/>
      <c r="M136" s="223"/>
      <c r="N136" s="222"/>
      <c r="O136" s="222"/>
      <c r="P136" s="222"/>
      <c r="Q136" s="222"/>
      <c r="R136" s="223"/>
      <c r="S136" s="223"/>
      <c r="T136" s="223"/>
      <c r="U136" s="223"/>
      <c r="V136" s="223"/>
      <c r="W136" s="223"/>
      <c r="X136" s="223"/>
      <c r="Y136" s="223"/>
      <c r="Z136" s="212"/>
      <c r="AA136" s="212"/>
      <c r="AB136" s="212"/>
      <c r="AC136" s="212"/>
      <c r="AD136" s="212"/>
      <c r="AE136" s="212"/>
      <c r="AF136" s="212"/>
      <c r="AG136" s="212" t="s">
        <v>204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2" x14ac:dyDescent="0.2">
      <c r="A137" s="219"/>
      <c r="B137" s="220"/>
      <c r="C137" s="264" t="s">
        <v>865</v>
      </c>
      <c r="D137" s="257"/>
      <c r="E137" s="258">
        <v>28</v>
      </c>
      <c r="F137" s="223"/>
      <c r="G137" s="223"/>
      <c r="H137" s="223"/>
      <c r="I137" s="223"/>
      <c r="J137" s="223"/>
      <c r="K137" s="223"/>
      <c r="L137" s="223"/>
      <c r="M137" s="223"/>
      <c r="N137" s="222"/>
      <c r="O137" s="222"/>
      <c r="P137" s="222"/>
      <c r="Q137" s="222"/>
      <c r="R137" s="223"/>
      <c r="S137" s="223"/>
      <c r="T137" s="223"/>
      <c r="U137" s="223"/>
      <c r="V137" s="223"/>
      <c r="W137" s="223"/>
      <c r="X137" s="223"/>
      <c r="Y137" s="223"/>
      <c r="Z137" s="212"/>
      <c r="AA137" s="212"/>
      <c r="AB137" s="212"/>
      <c r="AC137" s="212"/>
      <c r="AD137" s="212"/>
      <c r="AE137" s="212"/>
      <c r="AF137" s="212"/>
      <c r="AG137" s="212" t="s">
        <v>206</v>
      </c>
      <c r="AH137" s="212">
        <v>0</v>
      </c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ht="22.5" outlineLevel="1" x14ac:dyDescent="0.2">
      <c r="A138" s="233">
        <v>33</v>
      </c>
      <c r="B138" s="234" t="s">
        <v>866</v>
      </c>
      <c r="C138" s="251" t="s">
        <v>867</v>
      </c>
      <c r="D138" s="235" t="s">
        <v>864</v>
      </c>
      <c r="E138" s="236">
        <v>21</v>
      </c>
      <c r="F138" s="237"/>
      <c r="G138" s="238">
        <f>ROUND(E138*F138,2)</f>
        <v>0</v>
      </c>
      <c r="H138" s="237"/>
      <c r="I138" s="238">
        <f>ROUND(E138*H138,2)</f>
        <v>0</v>
      </c>
      <c r="J138" s="237"/>
      <c r="K138" s="238">
        <f>ROUND(E138*J138,2)</f>
        <v>0</v>
      </c>
      <c r="L138" s="238">
        <v>21</v>
      </c>
      <c r="M138" s="238">
        <f>G138*(1+L138/100)</f>
        <v>0</v>
      </c>
      <c r="N138" s="236">
        <v>0</v>
      </c>
      <c r="O138" s="236">
        <f>ROUND(E138*N138,2)</f>
        <v>0</v>
      </c>
      <c r="P138" s="236">
        <v>0</v>
      </c>
      <c r="Q138" s="236">
        <f>ROUND(E138*P138,2)</f>
        <v>0</v>
      </c>
      <c r="R138" s="238" t="s">
        <v>240</v>
      </c>
      <c r="S138" s="238" t="s">
        <v>144</v>
      </c>
      <c r="T138" s="239" t="s">
        <v>144</v>
      </c>
      <c r="U138" s="223">
        <v>0</v>
      </c>
      <c r="V138" s="223">
        <f>ROUND(E138*U138,2)</f>
        <v>0</v>
      </c>
      <c r="W138" s="223"/>
      <c r="X138" s="223" t="s">
        <v>201</v>
      </c>
      <c r="Y138" s="223" t="s">
        <v>140</v>
      </c>
      <c r="Z138" s="212"/>
      <c r="AA138" s="212"/>
      <c r="AB138" s="212"/>
      <c r="AC138" s="212"/>
      <c r="AD138" s="212"/>
      <c r="AE138" s="212"/>
      <c r="AF138" s="212"/>
      <c r="AG138" s="212" t="s">
        <v>202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2" x14ac:dyDescent="0.2">
      <c r="A139" s="219"/>
      <c r="B139" s="220"/>
      <c r="C139" s="263" t="s">
        <v>859</v>
      </c>
      <c r="D139" s="259"/>
      <c r="E139" s="259"/>
      <c r="F139" s="259"/>
      <c r="G139" s="259"/>
      <c r="H139" s="223"/>
      <c r="I139" s="223"/>
      <c r="J139" s="223"/>
      <c r="K139" s="223"/>
      <c r="L139" s="223"/>
      <c r="M139" s="223"/>
      <c r="N139" s="222"/>
      <c r="O139" s="222"/>
      <c r="P139" s="222"/>
      <c r="Q139" s="222"/>
      <c r="R139" s="223"/>
      <c r="S139" s="223"/>
      <c r="T139" s="223"/>
      <c r="U139" s="223"/>
      <c r="V139" s="223"/>
      <c r="W139" s="223"/>
      <c r="X139" s="223"/>
      <c r="Y139" s="223"/>
      <c r="Z139" s="212"/>
      <c r="AA139" s="212"/>
      <c r="AB139" s="212"/>
      <c r="AC139" s="212"/>
      <c r="AD139" s="212"/>
      <c r="AE139" s="212"/>
      <c r="AF139" s="212"/>
      <c r="AG139" s="212" t="s">
        <v>204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2" x14ac:dyDescent="0.2">
      <c r="A140" s="219"/>
      <c r="B140" s="220"/>
      <c r="C140" s="264" t="s">
        <v>868</v>
      </c>
      <c r="D140" s="257"/>
      <c r="E140" s="258">
        <v>21</v>
      </c>
      <c r="F140" s="223"/>
      <c r="G140" s="223"/>
      <c r="H140" s="223"/>
      <c r="I140" s="223"/>
      <c r="J140" s="223"/>
      <c r="K140" s="223"/>
      <c r="L140" s="223"/>
      <c r="M140" s="223"/>
      <c r="N140" s="222"/>
      <c r="O140" s="222"/>
      <c r="P140" s="222"/>
      <c r="Q140" s="222"/>
      <c r="R140" s="223"/>
      <c r="S140" s="223"/>
      <c r="T140" s="223"/>
      <c r="U140" s="223"/>
      <c r="V140" s="223"/>
      <c r="W140" s="223"/>
      <c r="X140" s="223"/>
      <c r="Y140" s="223"/>
      <c r="Z140" s="212"/>
      <c r="AA140" s="212"/>
      <c r="AB140" s="212"/>
      <c r="AC140" s="212"/>
      <c r="AD140" s="212"/>
      <c r="AE140" s="212"/>
      <c r="AF140" s="212"/>
      <c r="AG140" s="212" t="s">
        <v>206</v>
      </c>
      <c r="AH140" s="212">
        <v>0</v>
      </c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ht="22.5" outlineLevel="1" x14ac:dyDescent="0.2">
      <c r="A141" s="233">
        <v>34</v>
      </c>
      <c r="B141" s="234" t="s">
        <v>869</v>
      </c>
      <c r="C141" s="251" t="s">
        <v>870</v>
      </c>
      <c r="D141" s="235" t="s">
        <v>496</v>
      </c>
      <c r="E141" s="236">
        <v>4</v>
      </c>
      <c r="F141" s="237"/>
      <c r="G141" s="238">
        <f>ROUND(E141*F141,2)</f>
        <v>0</v>
      </c>
      <c r="H141" s="237"/>
      <c r="I141" s="238">
        <f>ROUND(E141*H141,2)</f>
        <v>0</v>
      </c>
      <c r="J141" s="237"/>
      <c r="K141" s="238">
        <f>ROUND(E141*J141,2)</f>
        <v>0</v>
      </c>
      <c r="L141" s="238">
        <v>21</v>
      </c>
      <c r="M141" s="238">
        <f>G141*(1+L141/100)</f>
        <v>0</v>
      </c>
      <c r="N141" s="236">
        <v>0</v>
      </c>
      <c r="O141" s="236">
        <f>ROUND(E141*N141,2)</f>
        <v>0</v>
      </c>
      <c r="P141" s="236">
        <v>0</v>
      </c>
      <c r="Q141" s="236">
        <f>ROUND(E141*P141,2)</f>
        <v>0</v>
      </c>
      <c r="R141" s="238" t="s">
        <v>240</v>
      </c>
      <c r="S141" s="238" t="s">
        <v>144</v>
      </c>
      <c r="T141" s="239" t="s">
        <v>144</v>
      </c>
      <c r="U141" s="223">
        <v>1.5472999999999999</v>
      </c>
      <c r="V141" s="223">
        <f>ROUND(E141*U141,2)</f>
        <v>6.19</v>
      </c>
      <c r="W141" s="223"/>
      <c r="X141" s="223" t="s">
        <v>201</v>
      </c>
      <c r="Y141" s="223" t="s">
        <v>140</v>
      </c>
      <c r="Z141" s="212"/>
      <c r="AA141" s="212"/>
      <c r="AB141" s="212"/>
      <c r="AC141" s="212"/>
      <c r="AD141" s="212"/>
      <c r="AE141" s="212"/>
      <c r="AF141" s="212"/>
      <c r="AG141" s="212" t="s">
        <v>202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2" x14ac:dyDescent="0.2">
      <c r="A142" s="219"/>
      <c r="B142" s="220"/>
      <c r="C142" s="263" t="s">
        <v>859</v>
      </c>
      <c r="D142" s="259"/>
      <c r="E142" s="259"/>
      <c r="F142" s="259"/>
      <c r="G142" s="259"/>
      <c r="H142" s="223"/>
      <c r="I142" s="223"/>
      <c r="J142" s="223"/>
      <c r="K142" s="223"/>
      <c r="L142" s="223"/>
      <c r="M142" s="223"/>
      <c r="N142" s="222"/>
      <c r="O142" s="222"/>
      <c r="P142" s="222"/>
      <c r="Q142" s="222"/>
      <c r="R142" s="223"/>
      <c r="S142" s="223"/>
      <c r="T142" s="223"/>
      <c r="U142" s="223"/>
      <c r="V142" s="223"/>
      <c r="W142" s="223"/>
      <c r="X142" s="223"/>
      <c r="Y142" s="223"/>
      <c r="Z142" s="212"/>
      <c r="AA142" s="212"/>
      <c r="AB142" s="212"/>
      <c r="AC142" s="212"/>
      <c r="AD142" s="212"/>
      <c r="AE142" s="212"/>
      <c r="AF142" s="212"/>
      <c r="AG142" s="212" t="s">
        <v>204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ht="22.5" outlineLevel="1" x14ac:dyDescent="0.2">
      <c r="A143" s="233">
        <v>35</v>
      </c>
      <c r="B143" s="234" t="s">
        <v>871</v>
      </c>
      <c r="C143" s="251" t="s">
        <v>872</v>
      </c>
      <c r="D143" s="235" t="s">
        <v>496</v>
      </c>
      <c r="E143" s="236">
        <v>3</v>
      </c>
      <c r="F143" s="237"/>
      <c r="G143" s="238">
        <f>ROUND(E143*F143,2)</f>
        <v>0</v>
      </c>
      <c r="H143" s="237"/>
      <c r="I143" s="238">
        <f>ROUND(E143*H143,2)</f>
        <v>0</v>
      </c>
      <c r="J143" s="237"/>
      <c r="K143" s="238">
        <f>ROUND(E143*J143,2)</f>
        <v>0</v>
      </c>
      <c r="L143" s="238">
        <v>21</v>
      </c>
      <c r="M143" s="238">
        <f>G143*(1+L143/100)</f>
        <v>0</v>
      </c>
      <c r="N143" s="236">
        <v>0</v>
      </c>
      <c r="O143" s="236">
        <f>ROUND(E143*N143,2)</f>
        <v>0</v>
      </c>
      <c r="P143" s="236">
        <v>0</v>
      </c>
      <c r="Q143" s="236">
        <f>ROUND(E143*P143,2)</f>
        <v>0</v>
      </c>
      <c r="R143" s="238" t="s">
        <v>240</v>
      </c>
      <c r="S143" s="238" t="s">
        <v>144</v>
      </c>
      <c r="T143" s="239" t="s">
        <v>144</v>
      </c>
      <c r="U143" s="223">
        <v>2.43988</v>
      </c>
      <c r="V143" s="223">
        <f>ROUND(E143*U143,2)</f>
        <v>7.32</v>
      </c>
      <c r="W143" s="223"/>
      <c r="X143" s="223" t="s">
        <v>201</v>
      </c>
      <c r="Y143" s="223" t="s">
        <v>140</v>
      </c>
      <c r="Z143" s="212"/>
      <c r="AA143" s="212"/>
      <c r="AB143" s="212"/>
      <c r="AC143" s="212"/>
      <c r="AD143" s="212"/>
      <c r="AE143" s="212"/>
      <c r="AF143" s="212"/>
      <c r="AG143" s="212" t="s">
        <v>202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2" x14ac:dyDescent="0.2">
      <c r="A144" s="219"/>
      <c r="B144" s="220"/>
      <c r="C144" s="263" t="s">
        <v>859</v>
      </c>
      <c r="D144" s="259"/>
      <c r="E144" s="259"/>
      <c r="F144" s="259"/>
      <c r="G144" s="259"/>
      <c r="H144" s="223"/>
      <c r="I144" s="223"/>
      <c r="J144" s="223"/>
      <c r="K144" s="223"/>
      <c r="L144" s="223"/>
      <c r="M144" s="223"/>
      <c r="N144" s="222"/>
      <c r="O144" s="222"/>
      <c r="P144" s="222"/>
      <c r="Q144" s="222"/>
      <c r="R144" s="223"/>
      <c r="S144" s="223"/>
      <c r="T144" s="223"/>
      <c r="U144" s="223"/>
      <c r="V144" s="223"/>
      <c r="W144" s="223"/>
      <c r="X144" s="223"/>
      <c r="Y144" s="223"/>
      <c r="Z144" s="212"/>
      <c r="AA144" s="212"/>
      <c r="AB144" s="212"/>
      <c r="AC144" s="212"/>
      <c r="AD144" s="212"/>
      <c r="AE144" s="212"/>
      <c r="AF144" s="212"/>
      <c r="AG144" s="212" t="s">
        <v>204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 x14ac:dyDescent="0.2">
      <c r="A145" s="233">
        <v>36</v>
      </c>
      <c r="B145" s="234" t="s">
        <v>339</v>
      </c>
      <c r="C145" s="251" t="s">
        <v>340</v>
      </c>
      <c r="D145" s="235" t="s">
        <v>251</v>
      </c>
      <c r="E145" s="236">
        <v>112.05137000000001</v>
      </c>
      <c r="F145" s="237"/>
      <c r="G145" s="238">
        <f>ROUND(E145*F145,2)</f>
        <v>0</v>
      </c>
      <c r="H145" s="237"/>
      <c r="I145" s="238">
        <f>ROUND(E145*H145,2)</f>
        <v>0</v>
      </c>
      <c r="J145" s="237"/>
      <c r="K145" s="238">
        <f>ROUND(E145*J145,2)</f>
        <v>0</v>
      </c>
      <c r="L145" s="238">
        <v>21</v>
      </c>
      <c r="M145" s="238">
        <f>G145*(1+L145/100)</f>
        <v>0</v>
      </c>
      <c r="N145" s="236">
        <v>0</v>
      </c>
      <c r="O145" s="236">
        <f>ROUND(E145*N145,2)</f>
        <v>0</v>
      </c>
      <c r="P145" s="236">
        <v>0</v>
      </c>
      <c r="Q145" s="236">
        <f>ROUND(E145*P145,2)</f>
        <v>0</v>
      </c>
      <c r="R145" s="238" t="s">
        <v>240</v>
      </c>
      <c r="S145" s="238" t="s">
        <v>144</v>
      </c>
      <c r="T145" s="239" t="s">
        <v>144</v>
      </c>
      <c r="U145" s="223">
        <v>11.04</v>
      </c>
      <c r="V145" s="223">
        <f>ROUND(E145*U145,2)</f>
        <v>1237.05</v>
      </c>
      <c r="W145" s="223"/>
      <c r="X145" s="223" t="s">
        <v>201</v>
      </c>
      <c r="Y145" s="223" t="s">
        <v>140</v>
      </c>
      <c r="Z145" s="212"/>
      <c r="AA145" s="212"/>
      <c r="AB145" s="212"/>
      <c r="AC145" s="212"/>
      <c r="AD145" s="212"/>
      <c r="AE145" s="212"/>
      <c r="AF145" s="212"/>
      <c r="AG145" s="212" t="s">
        <v>252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2" x14ac:dyDescent="0.2">
      <c r="A146" s="219"/>
      <c r="B146" s="220"/>
      <c r="C146" s="263" t="s">
        <v>341</v>
      </c>
      <c r="D146" s="259"/>
      <c r="E146" s="259"/>
      <c r="F146" s="259"/>
      <c r="G146" s="259"/>
      <c r="H146" s="223"/>
      <c r="I146" s="223"/>
      <c r="J146" s="223"/>
      <c r="K146" s="223"/>
      <c r="L146" s="223"/>
      <c r="M146" s="223"/>
      <c r="N146" s="222"/>
      <c r="O146" s="222"/>
      <c r="P146" s="222"/>
      <c r="Q146" s="222"/>
      <c r="R146" s="223"/>
      <c r="S146" s="223"/>
      <c r="T146" s="223"/>
      <c r="U146" s="223"/>
      <c r="V146" s="223"/>
      <c r="W146" s="223"/>
      <c r="X146" s="223"/>
      <c r="Y146" s="223"/>
      <c r="Z146" s="212"/>
      <c r="AA146" s="212"/>
      <c r="AB146" s="212"/>
      <c r="AC146" s="212"/>
      <c r="AD146" s="212"/>
      <c r="AE146" s="212"/>
      <c r="AF146" s="212"/>
      <c r="AG146" s="212" t="s">
        <v>204</v>
      </c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48" t="str">
        <f>C146</f>
        <v>bez naložení do dopravní nádoby, ale s vyprázdněním dopravní nádoby na hromadu nebo na dopravní prostředek,</v>
      </c>
      <c r="BB146" s="212"/>
      <c r="BC146" s="212"/>
      <c r="BD146" s="212"/>
      <c r="BE146" s="212"/>
      <c r="BF146" s="212"/>
      <c r="BG146" s="212"/>
      <c r="BH146" s="212"/>
    </row>
    <row r="147" spans="1:60" outlineLevel="2" x14ac:dyDescent="0.2">
      <c r="A147" s="219"/>
      <c r="B147" s="220"/>
      <c r="C147" s="264" t="s">
        <v>873</v>
      </c>
      <c r="D147" s="257"/>
      <c r="E147" s="258">
        <v>61.375999999999998</v>
      </c>
      <c r="F147" s="223"/>
      <c r="G147" s="223"/>
      <c r="H147" s="223"/>
      <c r="I147" s="223"/>
      <c r="J147" s="223"/>
      <c r="K147" s="223"/>
      <c r="L147" s="223"/>
      <c r="M147" s="223"/>
      <c r="N147" s="222"/>
      <c r="O147" s="222"/>
      <c r="P147" s="222"/>
      <c r="Q147" s="222"/>
      <c r="R147" s="223"/>
      <c r="S147" s="223"/>
      <c r="T147" s="223"/>
      <c r="U147" s="223"/>
      <c r="V147" s="223"/>
      <c r="W147" s="223"/>
      <c r="X147" s="223"/>
      <c r="Y147" s="223"/>
      <c r="Z147" s="212"/>
      <c r="AA147" s="212"/>
      <c r="AB147" s="212"/>
      <c r="AC147" s="212"/>
      <c r="AD147" s="212"/>
      <c r="AE147" s="212"/>
      <c r="AF147" s="212"/>
      <c r="AG147" s="212" t="s">
        <v>206</v>
      </c>
      <c r="AH147" s="212">
        <v>0</v>
      </c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3" x14ac:dyDescent="0.2">
      <c r="A148" s="219"/>
      <c r="B148" s="220"/>
      <c r="C148" s="264" t="s">
        <v>874</v>
      </c>
      <c r="D148" s="257"/>
      <c r="E148" s="258">
        <v>50.675370000000001</v>
      </c>
      <c r="F148" s="223"/>
      <c r="G148" s="223"/>
      <c r="H148" s="223"/>
      <c r="I148" s="223"/>
      <c r="J148" s="223"/>
      <c r="K148" s="223"/>
      <c r="L148" s="223"/>
      <c r="M148" s="223"/>
      <c r="N148" s="222"/>
      <c r="O148" s="222"/>
      <c r="P148" s="222"/>
      <c r="Q148" s="222"/>
      <c r="R148" s="223"/>
      <c r="S148" s="223"/>
      <c r="T148" s="223"/>
      <c r="U148" s="223"/>
      <c r="V148" s="223"/>
      <c r="W148" s="223"/>
      <c r="X148" s="223"/>
      <c r="Y148" s="223"/>
      <c r="Z148" s="212"/>
      <c r="AA148" s="212"/>
      <c r="AB148" s="212"/>
      <c r="AC148" s="212"/>
      <c r="AD148" s="212"/>
      <c r="AE148" s="212"/>
      <c r="AF148" s="212"/>
      <c r="AG148" s="212" t="s">
        <v>206</v>
      </c>
      <c r="AH148" s="212">
        <v>0</v>
      </c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1" x14ac:dyDescent="0.2">
      <c r="A149" s="233">
        <v>37</v>
      </c>
      <c r="B149" s="234" t="s">
        <v>343</v>
      </c>
      <c r="C149" s="251" t="s">
        <v>344</v>
      </c>
      <c r="D149" s="235" t="s">
        <v>251</v>
      </c>
      <c r="E149" s="236">
        <v>63.157020000000003</v>
      </c>
      <c r="F149" s="237"/>
      <c r="G149" s="238">
        <f>ROUND(E149*F149,2)</f>
        <v>0</v>
      </c>
      <c r="H149" s="237"/>
      <c r="I149" s="238">
        <f>ROUND(E149*H149,2)</f>
        <v>0</v>
      </c>
      <c r="J149" s="237"/>
      <c r="K149" s="238">
        <f>ROUND(E149*J149,2)</f>
        <v>0</v>
      </c>
      <c r="L149" s="238">
        <v>21</v>
      </c>
      <c r="M149" s="238">
        <f>G149*(1+L149/100)</f>
        <v>0</v>
      </c>
      <c r="N149" s="236">
        <v>0</v>
      </c>
      <c r="O149" s="236">
        <f>ROUND(E149*N149,2)</f>
        <v>0</v>
      </c>
      <c r="P149" s="236">
        <v>0</v>
      </c>
      <c r="Q149" s="236">
        <f>ROUND(E149*P149,2)</f>
        <v>0</v>
      </c>
      <c r="R149" s="238" t="s">
        <v>240</v>
      </c>
      <c r="S149" s="238" t="s">
        <v>144</v>
      </c>
      <c r="T149" s="239" t="s">
        <v>144</v>
      </c>
      <c r="U149" s="223">
        <v>0.48399999999999999</v>
      </c>
      <c r="V149" s="223">
        <f>ROUND(E149*U149,2)</f>
        <v>30.57</v>
      </c>
      <c r="W149" s="223"/>
      <c r="X149" s="223" t="s">
        <v>201</v>
      </c>
      <c r="Y149" s="223" t="s">
        <v>140</v>
      </c>
      <c r="Z149" s="212"/>
      <c r="AA149" s="212"/>
      <c r="AB149" s="212"/>
      <c r="AC149" s="212"/>
      <c r="AD149" s="212"/>
      <c r="AE149" s="212"/>
      <c r="AF149" s="212"/>
      <c r="AG149" s="212" t="s">
        <v>202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2" x14ac:dyDescent="0.2">
      <c r="A150" s="219"/>
      <c r="B150" s="220"/>
      <c r="C150" s="263" t="s">
        <v>341</v>
      </c>
      <c r="D150" s="259"/>
      <c r="E150" s="259"/>
      <c r="F150" s="259"/>
      <c r="G150" s="259"/>
      <c r="H150" s="223"/>
      <c r="I150" s="223"/>
      <c r="J150" s="223"/>
      <c r="K150" s="223"/>
      <c r="L150" s="223"/>
      <c r="M150" s="223"/>
      <c r="N150" s="222"/>
      <c r="O150" s="222"/>
      <c r="P150" s="222"/>
      <c r="Q150" s="222"/>
      <c r="R150" s="223"/>
      <c r="S150" s="223"/>
      <c r="T150" s="223"/>
      <c r="U150" s="223"/>
      <c r="V150" s="223"/>
      <c r="W150" s="223"/>
      <c r="X150" s="223"/>
      <c r="Y150" s="223"/>
      <c r="Z150" s="212"/>
      <c r="AA150" s="212"/>
      <c r="AB150" s="212"/>
      <c r="AC150" s="212"/>
      <c r="AD150" s="212"/>
      <c r="AE150" s="212"/>
      <c r="AF150" s="212"/>
      <c r="AG150" s="212" t="s">
        <v>204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48" t="str">
        <f>C150</f>
        <v>bez naložení do dopravní nádoby, ale s vyprázdněním dopravní nádoby na hromadu nebo na dopravní prostředek,</v>
      </c>
      <c r="BB150" s="212"/>
      <c r="BC150" s="212"/>
      <c r="BD150" s="212"/>
      <c r="BE150" s="212"/>
      <c r="BF150" s="212"/>
      <c r="BG150" s="212"/>
      <c r="BH150" s="212"/>
    </row>
    <row r="151" spans="1:60" outlineLevel="2" x14ac:dyDescent="0.2">
      <c r="A151" s="219"/>
      <c r="B151" s="220"/>
      <c r="C151" s="264" t="s">
        <v>875</v>
      </c>
      <c r="D151" s="257"/>
      <c r="E151" s="258">
        <v>26.303999999999998</v>
      </c>
      <c r="F151" s="223"/>
      <c r="G151" s="223"/>
      <c r="H151" s="223"/>
      <c r="I151" s="223"/>
      <c r="J151" s="223"/>
      <c r="K151" s="223"/>
      <c r="L151" s="223"/>
      <c r="M151" s="223"/>
      <c r="N151" s="222"/>
      <c r="O151" s="222"/>
      <c r="P151" s="222"/>
      <c r="Q151" s="222"/>
      <c r="R151" s="223"/>
      <c r="S151" s="223"/>
      <c r="T151" s="223"/>
      <c r="U151" s="223"/>
      <c r="V151" s="223"/>
      <c r="W151" s="223"/>
      <c r="X151" s="223"/>
      <c r="Y151" s="223"/>
      <c r="Z151" s="212"/>
      <c r="AA151" s="212"/>
      <c r="AB151" s="212"/>
      <c r="AC151" s="212"/>
      <c r="AD151" s="212"/>
      <c r="AE151" s="212"/>
      <c r="AF151" s="212"/>
      <c r="AG151" s="212" t="s">
        <v>206</v>
      </c>
      <c r="AH151" s="212">
        <v>0</v>
      </c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3" x14ac:dyDescent="0.2">
      <c r="A152" s="219"/>
      <c r="B152" s="220"/>
      <c r="C152" s="264" t="s">
        <v>876</v>
      </c>
      <c r="D152" s="257"/>
      <c r="E152" s="258">
        <v>36.853020000000001</v>
      </c>
      <c r="F152" s="223"/>
      <c r="G152" s="223"/>
      <c r="H152" s="223"/>
      <c r="I152" s="223"/>
      <c r="J152" s="223"/>
      <c r="K152" s="223"/>
      <c r="L152" s="223"/>
      <c r="M152" s="223"/>
      <c r="N152" s="222"/>
      <c r="O152" s="222"/>
      <c r="P152" s="222"/>
      <c r="Q152" s="222"/>
      <c r="R152" s="223"/>
      <c r="S152" s="223"/>
      <c r="T152" s="223"/>
      <c r="U152" s="223"/>
      <c r="V152" s="223"/>
      <c r="W152" s="223"/>
      <c r="X152" s="223"/>
      <c r="Y152" s="223"/>
      <c r="Z152" s="212"/>
      <c r="AA152" s="212"/>
      <c r="AB152" s="212"/>
      <c r="AC152" s="212"/>
      <c r="AD152" s="212"/>
      <c r="AE152" s="212"/>
      <c r="AF152" s="212"/>
      <c r="AG152" s="212" t="s">
        <v>206</v>
      </c>
      <c r="AH152" s="212">
        <v>0</v>
      </c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1" x14ac:dyDescent="0.2">
      <c r="A153" s="233">
        <v>38</v>
      </c>
      <c r="B153" s="234" t="s">
        <v>347</v>
      </c>
      <c r="C153" s="251" t="s">
        <v>348</v>
      </c>
      <c r="D153" s="235" t="s">
        <v>251</v>
      </c>
      <c r="E153" s="236">
        <v>347.91588000000002</v>
      </c>
      <c r="F153" s="237"/>
      <c r="G153" s="238">
        <f>ROUND(E153*F153,2)</f>
        <v>0</v>
      </c>
      <c r="H153" s="237"/>
      <c r="I153" s="238">
        <f>ROUND(E153*H153,2)</f>
        <v>0</v>
      </c>
      <c r="J153" s="237"/>
      <c r="K153" s="238">
        <f>ROUND(E153*J153,2)</f>
        <v>0</v>
      </c>
      <c r="L153" s="238">
        <v>21</v>
      </c>
      <c r="M153" s="238">
        <f>G153*(1+L153/100)</f>
        <v>0</v>
      </c>
      <c r="N153" s="236">
        <v>0</v>
      </c>
      <c r="O153" s="236">
        <f>ROUND(E153*N153,2)</f>
        <v>0</v>
      </c>
      <c r="P153" s="236">
        <v>0</v>
      </c>
      <c r="Q153" s="236">
        <f>ROUND(E153*P153,2)</f>
        <v>0</v>
      </c>
      <c r="R153" s="238" t="s">
        <v>240</v>
      </c>
      <c r="S153" s="238" t="s">
        <v>144</v>
      </c>
      <c r="T153" s="239" t="s">
        <v>144</v>
      </c>
      <c r="U153" s="223">
        <v>0.01</v>
      </c>
      <c r="V153" s="223">
        <f>ROUND(E153*U153,2)</f>
        <v>3.48</v>
      </c>
      <c r="W153" s="223"/>
      <c r="X153" s="223" t="s">
        <v>201</v>
      </c>
      <c r="Y153" s="223" t="s">
        <v>140</v>
      </c>
      <c r="Z153" s="212"/>
      <c r="AA153" s="212"/>
      <c r="AB153" s="212"/>
      <c r="AC153" s="212"/>
      <c r="AD153" s="212"/>
      <c r="AE153" s="212"/>
      <c r="AF153" s="212"/>
      <c r="AG153" s="212" t="s">
        <v>202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2" x14ac:dyDescent="0.2">
      <c r="A154" s="219"/>
      <c r="B154" s="220"/>
      <c r="C154" s="263" t="s">
        <v>349</v>
      </c>
      <c r="D154" s="259"/>
      <c r="E154" s="259"/>
      <c r="F154" s="259"/>
      <c r="G154" s="259"/>
      <c r="H154" s="223"/>
      <c r="I154" s="223"/>
      <c r="J154" s="223"/>
      <c r="K154" s="223"/>
      <c r="L154" s="223"/>
      <c r="M154" s="223"/>
      <c r="N154" s="222"/>
      <c r="O154" s="222"/>
      <c r="P154" s="222"/>
      <c r="Q154" s="222"/>
      <c r="R154" s="223"/>
      <c r="S154" s="223"/>
      <c r="T154" s="223"/>
      <c r="U154" s="223"/>
      <c r="V154" s="223"/>
      <c r="W154" s="223"/>
      <c r="X154" s="223"/>
      <c r="Y154" s="223"/>
      <c r="Z154" s="212"/>
      <c r="AA154" s="212"/>
      <c r="AB154" s="212"/>
      <c r="AC154" s="212"/>
      <c r="AD154" s="212"/>
      <c r="AE154" s="212"/>
      <c r="AF154" s="212"/>
      <c r="AG154" s="212" t="s">
        <v>204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2" x14ac:dyDescent="0.2">
      <c r="A155" s="219"/>
      <c r="B155" s="220"/>
      <c r="C155" s="264" t="s">
        <v>877</v>
      </c>
      <c r="D155" s="257"/>
      <c r="E155" s="258">
        <v>347.91588000000002</v>
      </c>
      <c r="F155" s="223"/>
      <c r="G155" s="223"/>
      <c r="H155" s="223"/>
      <c r="I155" s="223"/>
      <c r="J155" s="223"/>
      <c r="K155" s="223"/>
      <c r="L155" s="223"/>
      <c r="M155" s="223"/>
      <c r="N155" s="222"/>
      <c r="O155" s="222"/>
      <c r="P155" s="222"/>
      <c r="Q155" s="222"/>
      <c r="R155" s="223"/>
      <c r="S155" s="223"/>
      <c r="T155" s="223"/>
      <c r="U155" s="223"/>
      <c r="V155" s="223"/>
      <c r="W155" s="223"/>
      <c r="X155" s="223"/>
      <c r="Y155" s="223"/>
      <c r="Z155" s="212"/>
      <c r="AA155" s="212"/>
      <c r="AB155" s="212"/>
      <c r="AC155" s="212"/>
      <c r="AD155" s="212"/>
      <c r="AE155" s="212"/>
      <c r="AF155" s="212"/>
      <c r="AG155" s="212" t="s">
        <v>206</v>
      </c>
      <c r="AH155" s="212">
        <v>0</v>
      </c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ht="22.5" outlineLevel="1" x14ac:dyDescent="0.2">
      <c r="A156" s="233">
        <v>39</v>
      </c>
      <c r="B156" s="234" t="s">
        <v>357</v>
      </c>
      <c r="C156" s="251" t="s">
        <v>358</v>
      </c>
      <c r="D156" s="235" t="s">
        <v>251</v>
      </c>
      <c r="E156" s="236">
        <v>88.778819999999996</v>
      </c>
      <c r="F156" s="237"/>
      <c r="G156" s="238">
        <f>ROUND(E156*F156,2)</f>
        <v>0</v>
      </c>
      <c r="H156" s="237"/>
      <c r="I156" s="238">
        <f>ROUND(E156*H156,2)</f>
        <v>0</v>
      </c>
      <c r="J156" s="237"/>
      <c r="K156" s="238">
        <f>ROUND(E156*J156,2)</f>
        <v>0</v>
      </c>
      <c r="L156" s="238">
        <v>21</v>
      </c>
      <c r="M156" s="238">
        <f>G156*(1+L156/100)</f>
        <v>0</v>
      </c>
      <c r="N156" s="236">
        <v>0</v>
      </c>
      <c r="O156" s="236">
        <f>ROUND(E156*N156,2)</f>
        <v>0</v>
      </c>
      <c r="P156" s="236">
        <v>0</v>
      </c>
      <c r="Q156" s="236">
        <f>ROUND(E156*P156,2)</f>
        <v>0</v>
      </c>
      <c r="R156" s="238" t="s">
        <v>240</v>
      </c>
      <c r="S156" s="238" t="s">
        <v>144</v>
      </c>
      <c r="T156" s="239" t="s">
        <v>144</v>
      </c>
      <c r="U156" s="223">
        <v>0.01</v>
      </c>
      <c r="V156" s="223">
        <f>ROUND(E156*U156,2)</f>
        <v>0.89</v>
      </c>
      <c r="W156" s="223"/>
      <c r="X156" s="223" t="s">
        <v>201</v>
      </c>
      <c r="Y156" s="223" t="s">
        <v>140</v>
      </c>
      <c r="Z156" s="212"/>
      <c r="AA156" s="212"/>
      <c r="AB156" s="212"/>
      <c r="AC156" s="212"/>
      <c r="AD156" s="212"/>
      <c r="AE156" s="212"/>
      <c r="AF156" s="212"/>
      <c r="AG156" s="212" t="s">
        <v>202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2" x14ac:dyDescent="0.2">
      <c r="A157" s="219"/>
      <c r="B157" s="220"/>
      <c r="C157" s="263" t="s">
        <v>349</v>
      </c>
      <c r="D157" s="259"/>
      <c r="E157" s="259"/>
      <c r="F157" s="259"/>
      <c r="G157" s="259"/>
      <c r="H157" s="223"/>
      <c r="I157" s="223"/>
      <c r="J157" s="223"/>
      <c r="K157" s="223"/>
      <c r="L157" s="223"/>
      <c r="M157" s="223"/>
      <c r="N157" s="222"/>
      <c r="O157" s="222"/>
      <c r="P157" s="222"/>
      <c r="Q157" s="222"/>
      <c r="R157" s="223"/>
      <c r="S157" s="223"/>
      <c r="T157" s="223"/>
      <c r="U157" s="223"/>
      <c r="V157" s="223"/>
      <c r="W157" s="223"/>
      <c r="X157" s="223"/>
      <c r="Y157" s="223"/>
      <c r="Z157" s="212"/>
      <c r="AA157" s="212"/>
      <c r="AB157" s="212"/>
      <c r="AC157" s="212"/>
      <c r="AD157" s="212"/>
      <c r="AE157" s="212"/>
      <c r="AF157" s="212"/>
      <c r="AG157" s="212" t="s">
        <v>204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2" x14ac:dyDescent="0.2">
      <c r="A158" s="219"/>
      <c r="B158" s="220"/>
      <c r="C158" s="264" t="s">
        <v>878</v>
      </c>
      <c r="D158" s="257"/>
      <c r="E158" s="258">
        <v>2.0371999999999999</v>
      </c>
      <c r="F158" s="223"/>
      <c r="G158" s="223"/>
      <c r="H158" s="223"/>
      <c r="I158" s="223"/>
      <c r="J158" s="223"/>
      <c r="K158" s="223"/>
      <c r="L158" s="223"/>
      <c r="M158" s="223"/>
      <c r="N158" s="222"/>
      <c r="O158" s="222"/>
      <c r="P158" s="222"/>
      <c r="Q158" s="222"/>
      <c r="R158" s="223"/>
      <c r="S158" s="223"/>
      <c r="T158" s="223"/>
      <c r="U158" s="223"/>
      <c r="V158" s="223"/>
      <c r="W158" s="223"/>
      <c r="X158" s="223"/>
      <c r="Y158" s="223"/>
      <c r="Z158" s="212"/>
      <c r="AA158" s="212"/>
      <c r="AB158" s="212"/>
      <c r="AC158" s="212"/>
      <c r="AD158" s="212"/>
      <c r="AE158" s="212"/>
      <c r="AF158" s="212"/>
      <c r="AG158" s="212" t="s">
        <v>206</v>
      </c>
      <c r="AH158" s="212">
        <v>0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3" x14ac:dyDescent="0.2">
      <c r="A159" s="219"/>
      <c r="B159" s="220"/>
      <c r="C159" s="264" t="s">
        <v>879</v>
      </c>
      <c r="D159" s="257"/>
      <c r="E159" s="258">
        <v>8.5500000000000007</v>
      </c>
      <c r="F159" s="223"/>
      <c r="G159" s="223"/>
      <c r="H159" s="223"/>
      <c r="I159" s="223"/>
      <c r="J159" s="223"/>
      <c r="K159" s="223"/>
      <c r="L159" s="223"/>
      <c r="M159" s="223"/>
      <c r="N159" s="222"/>
      <c r="O159" s="222"/>
      <c r="P159" s="222"/>
      <c r="Q159" s="222"/>
      <c r="R159" s="223"/>
      <c r="S159" s="223"/>
      <c r="T159" s="223"/>
      <c r="U159" s="223"/>
      <c r="V159" s="223"/>
      <c r="W159" s="223"/>
      <c r="X159" s="223"/>
      <c r="Y159" s="223"/>
      <c r="Z159" s="212"/>
      <c r="AA159" s="212"/>
      <c r="AB159" s="212"/>
      <c r="AC159" s="212"/>
      <c r="AD159" s="212"/>
      <c r="AE159" s="212"/>
      <c r="AF159" s="212"/>
      <c r="AG159" s="212" t="s">
        <v>206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3" x14ac:dyDescent="0.2">
      <c r="A160" s="219"/>
      <c r="B160" s="220"/>
      <c r="C160" s="264" t="s">
        <v>880</v>
      </c>
      <c r="D160" s="257"/>
      <c r="E160" s="258">
        <v>78.19162</v>
      </c>
      <c r="F160" s="223"/>
      <c r="G160" s="223"/>
      <c r="H160" s="223"/>
      <c r="I160" s="223"/>
      <c r="J160" s="223"/>
      <c r="K160" s="223"/>
      <c r="L160" s="223"/>
      <c r="M160" s="223"/>
      <c r="N160" s="222"/>
      <c r="O160" s="222"/>
      <c r="P160" s="222"/>
      <c r="Q160" s="222"/>
      <c r="R160" s="223"/>
      <c r="S160" s="223"/>
      <c r="T160" s="223"/>
      <c r="U160" s="223"/>
      <c r="V160" s="223"/>
      <c r="W160" s="223"/>
      <c r="X160" s="223"/>
      <c r="Y160" s="223"/>
      <c r="Z160" s="212"/>
      <c r="AA160" s="212"/>
      <c r="AB160" s="212"/>
      <c r="AC160" s="212"/>
      <c r="AD160" s="212"/>
      <c r="AE160" s="212"/>
      <c r="AF160" s="212"/>
      <c r="AG160" s="212" t="s">
        <v>206</v>
      </c>
      <c r="AH160" s="212">
        <v>0</v>
      </c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ht="22.5" outlineLevel="1" x14ac:dyDescent="0.2">
      <c r="A161" s="233">
        <v>40</v>
      </c>
      <c r="B161" s="234" t="s">
        <v>365</v>
      </c>
      <c r="C161" s="251" t="s">
        <v>366</v>
      </c>
      <c r="D161" s="235" t="s">
        <v>251</v>
      </c>
      <c r="E161" s="236">
        <v>443.89409999999998</v>
      </c>
      <c r="F161" s="237"/>
      <c r="G161" s="238">
        <f>ROUND(E161*F161,2)</f>
        <v>0</v>
      </c>
      <c r="H161" s="237"/>
      <c r="I161" s="238">
        <f>ROUND(E161*H161,2)</f>
        <v>0</v>
      </c>
      <c r="J161" s="237"/>
      <c r="K161" s="238">
        <f>ROUND(E161*J161,2)</f>
        <v>0</v>
      </c>
      <c r="L161" s="238">
        <v>21</v>
      </c>
      <c r="M161" s="238">
        <f>G161*(1+L161/100)</f>
        <v>0</v>
      </c>
      <c r="N161" s="236">
        <v>0</v>
      </c>
      <c r="O161" s="236">
        <f>ROUND(E161*N161,2)</f>
        <v>0</v>
      </c>
      <c r="P161" s="236">
        <v>0</v>
      </c>
      <c r="Q161" s="236">
        <f>ROUND(E161*P161,2)</f>
        <v>0</v>
      </c>
      <c r="R161" s="238" t="s">
        <v>240</v>
      </c>
      <c r="S161" s="238" t="s">
        <v>144</v>
      </c>
      <c r="T161" s="239" t="s">
        <v>144</v>
      </c>
      <c r="U161" s="223">
        <v>0</v>
      </c>
      <c r="V161" s="223">
        <f>ROUND(E161*U161,2)</f>
        <v>0</v>
      </c>
      <c r="W161" s="223"/>
      <c r="X161" s="223" t="s">
        <v>201</v>
      </c>
      <c r="Y161" s="223" t="s">
        <v>140</v>
      </c>
      <c r="Z161" s="212"/>
      <c r="AA161" s="212"/>
      <c r="AB161" s="212"/>
      <c r="AC161" s="212"/>
      <c r="AD161" s="212"/>
      <c r="AE161" s="212"/>
      <c r="AF161" s="212"/>
      <c r="AG161" s="212" t="s">
        <v>202</v>
      </c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2" x14ac:dyDescent="0.2">
      <c r="A162" s="219"/>
      <c r="B162" s="220"/>
      <c r="C162" s="263" t="s">
        <v>349</v>
      </c>
      <c r="D162" s="259"/>
      <c r="E162" s="259"/>
      <c r="F162" s="259"/>
      <c r="G162" s="259"/>
      <c r="H162" s="223"/>
      <c r="I162" s="223"/>
      <c r="J162" s="223"/>
      <c r="K162" s="223"/>
      <c r="L162" s="223"/>
      <c r="M162" s="223"/>
      <c r="N162" s="222"/>
      <c r="O162" s="222"/>
      <c r="P162" s="222"/>
      <c r="Q162" s="222"/>
      <c r="R162" s="223"/>
      <c r="S162" s="223"/>
      <c r="T162" s="223"/>
      <c r="U162" s="223"/>
      <c r="V162" s="223"/>
      <c r="W162" s="223"/>
      <c r="X162" s="223"/>
      <c r="Y162" s="223"/>
      <c r="Z162" s="212"/>
      <c r="AA162" s="212"/>
      <c r="AB162" s="212"/>
      <c r="AC162" s="212"/>
      <c r="AD162" s="212"/>
      <c r="AE162" s="212"/>
      <c r="AF162" s="212"/>
      <c r="AG162" s="212" t="s">
        <v>204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2" x14ac:dyDescent="0.2">
      <c r="A163" s="219"/>
      <c r="B163" s="220"/>
      <c r="C163" s="264" t="s">
        <v>881</v>
      </c>
      <c r="D163" s="257"/>
      <c r="E163" s="258">
        <v>443.89409999999998</v>
      </c>
      <c r="F163" s="223"/>
      <c r="G163" s="223"/>
      <c r="H163" s="223"/>
      <c r="I163" s="223"/>
      <c r="J163" s="223"/>
      <c r="K163" s="223"/>
      <c r="L163" s="223"/>
      <c r="M163" s="223"/>
      <c r="N163" s="222"/>
      <c r="O163" s="222"/>
      <c r="P163" s="222"/>
      <c r="Q163" s="222"/>
      <c r="R163" s="223"/>
      <c r="S163" s="223"/>
      <c r="T163" s="223"/>
      <c r="U163" s="223"/>
      <c r="V163" s="223"/>
      <c r="W163" s="223"/>
      <c r="X163" s="223"/>
      <c r="Y163" s="223"/>
      <c r="Z163" s="212"/>
      <c r="AA163" s="212"/>
      <c r="AB163" s="212"/>
      <c r="AC163" s="212"/>
      <c r="AD163" s="212"/>
      <c r="AE163" s="212"/>
      <c r="AF163" s="212"/>
      <c r="AG163" s="212" t="s">
        <v>206</v>
      </c>
      <c r="AH163" s="212">
        <v>0</v>
      </c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ht="22.5" outlineLevel="1" x14ac:dyDescent="0.2">
      <c r="A164" s="233">
        <v>41</v>
      </c>
      <c r="B164" s="234" t="s">
        <v>369</v>
      </c>
      <c r="C164" s="251" t="s">
        <v>370</v>
      </c>
      <c r="D164" s="235" t="s">
        <v>251</v>
      </c>
      <c r="E164" s="236">
        <v>173.95794000000001</v>
      </c>
      <c r="F164" s="237"/>
      <c r="G164" s="238">
        <f>ROUND(E164*F164,2)</f>
        <v>0</v>
      </c>
      <c r="H164" s="237"/>
      <c r="I164" s="238">
        <f>ROUND(E164*H164,2)</f>
        <v>0</v>
      </c>
      <c r="J164" s="237"/>
      <c r="K164" s="238">
        <f>ROUND(E164*J164,2)</f>
        <v>0</v>
      </c>
      <c r="L164" s="238">
        <v>21</v>
      </c>
      <c r="M164" s="238">
        <f>G164*(1+L164/100)</f>
        <v>0</v>
      </c>
      <c r="N164" s="236">
        <v>0</v>
      </c>
      <c r="O164" s="236">
        <f>ROUND(E164*N164,2)</f>
        <v>0</v>
      </c>
      <c r="P164" s="236">
        <v>0</v>
      </c>
      <c r="Q164" s="236">
        <f>ROUND(E164*P164,2)</f>
        <v>0</v>
      </c>
      <c r="R164" s="238" t="s">
        <v>240</v>
      </c>
      <c r="S164" s="238" t="s">
        <v>144</v>
      </c>
      <c r="T164" s="239" t="s">
        <v>144</v>
      </c>
      <c r="U164" s="223">
        <v>5.2999999999999999E-2</v>
      </c>
      <c r="V164" s="223">
        <f>ROUND(E164*U164,2)</f>
        <v>9.2200000000000006</v>
      </c>
      <c r="W164" s="223"/>
      <c r="X164" s="223" t="s">
        <v>201</v>
      </c>
      <c r="Y164" s="223" t="s">
        <v>140</v>
      </c>
      <c r="Z164" s="212"/>
      <c r="AA164" s="212"/>
      <c r="AB164" s="212"/>
      <c r="AC164" s="212"/>
      <c r="AD164" s="212"/>
      <c r="AE164" s="212"/>
      <c r="AF164" s="212"/>
      <c r="AG164" s="212" t="s">
        <v>202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2" x14ac:dyDescent="0.2">
      <c r="A165" s="219"/>
      <c r="B165" s="220"/>
      <c r="C165" s="264" t="s">
        <v>882</v>
      </c>
      <c r="D165" s="257"/>
      <c r="E165" s="258">
        <v>173.95794000000001</v>
      </c>
      <c r="F165" s="223"/>
      <c r="G165" s="223"/>
      <c r="H165" s="223"/>
      <c r="I165" s="223"/>
      <c r="J165" s="223"/>
      <c r="K165" s="223"/>
      <c r="L165" s="223"/>
      <c r="M165" s="223"/>
      <c r="N165" s="222"/>
      <c r="O165" s="222"/>
      <c r="P165" s="222"/>
      <c r="Q165" s="222"/>
      <c r="R165" s="223"/>
      <c r="S165" s="223"/>
      <c r="T165" s="223"/>
      <c r="U165" s="223"/>
      <c r="V165" s="223"/>
      <c r="W165" s="223"/>
      <c r="X165" s="223"/>
      <c r="Y165" s="223"/>
      <c r="Z165" s="212"/>
      <c r="AA165" s="212"/>
      <c r="AB165" s="212"/>
      <c r="AC165" s="212"/>
      <c r="AD165" s="212"/>
      <c r="AE165" s="212"/>
      <c r="AF165" s="212"/>
      <c r="AG165" s="212" t="s">
        <v>206</v>
      </c>
      <c r="AH165" s="212">
        <v>0</v>
      </c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1" x14ac:dyDescent="0.2">
      <c r="A166" s="233">
        <v>42</v>
      </c>
      <c r="B166" s="234" t="s">
        <v>372</v>
      </c>
      <c r="C166" s="251" t="s">
        <v>373</v>
      </c>
      <c r="D166" s="235" t="s">
        <v>251</v>
      </c>
      <c r="E166" s="236">
        <v>262.73676</v>
      </c>
      <c r="F166" s="237"/>
      <c r="G166" s="238">
        <f>ROUND(E166*F166,2)</f>
        <v>0</v>
      </c>
      <c r="H166" s="237"/>
      <c r="I166" s="238">
        <f>ROUND(E166*H166,2)</f>
        <v>0</v>
      </c>
      <c r="J166" s="237"/>
      <c r="K166" s="238">
        <f>ROUND(E166*J166,2)</f>
        <v>0</v>
      </c>
      <c r="L166" s="238">
        <v>21</v>
      </c>
      <c r="M166" s="238">
        <f>G166*(1+L166/100)</f>
        <v>0</v>
      </c>
      <c r="N166" s="236">
        <v>0</v>
      </c>
      <c r="O166" s="236">
        <f>ROUND(E166*N166,2)</f>
        <v>0</v>
      </c>
      <c r="P166" s="236">
        <v>0</v>
      </c>
      <c r="Q166" s="236">
        <f>ROUND(E166*P166,2)</f>
        <v>0</v>
      </c>
      <c r="R166" s="238" t="s">
        <v>240</v>
      </c>
      <c r="S166" s="238" t="s">
        <v>144</v>
      </c>
      <c r="T166" s="239" t="s">
        <v>144</v>
      </c>
      <c r="U166" s="223">
        <v>3.1E-2</v>
      </c>
      <c r="V166" s="223">
        <f>ROUND(E166*U166,2)</f>
        <v>8.14</v>
      </c>
      <c r="W166" s="223"/>
      <c r="X166" s="223" t="s">
        <v>201</v>
      </c>
      <c r="Y166" s="223" t="s">
        <v>140</v>
      </c>
      <c r="Z166" s="212"/>
      <c r="AA166" s="212"/>
      <c r="AB166" s="212"/>
      <c r="AC166" s="212"/>
      <c r="AD166" s="212"/>
      <c r="AE166" s="212"/>
      <c r="AF166" s="212"/>
      <c r="AG166" s="212" t="s">
        <v>252</v>
      </c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2" x14ac:dyDescent="0.2">
      <c r="A167" s="219"/>
      <c r="B167" s="220"/>
      <c r="C167" s="252" t="s">
        <v>374</v>
      </c>
      <c r="D167" s="247"/>
      <c r="E167" s="247"/>
      <c r="F167" s="247"/>
      <c r="G167" s="247"/>
      <c r="H167" s="223"/>
      <c r="I167" s="223"/>
      <c r="J167" s="223"/>
      <c r="K167" s="223"/>
      <c r="L167" s="223"/>
      <c r="M167" s="223"/>
      <c r="N167" s="222"/>
      <c r="O167" s="222"/>
      <c r="P167" s="222"/>
      <c r="Q167" s="222"/>
      <c r="R167" s="223"/>
      <c r="S167" s="223"/>
      <c r="T167" s="223"/>
      <c r="U167" s="223"/>
      <c r="V167" s="223"/>
      <c r="W167" s="223"/>
      <c r="X167" s="223"/>
      <c r="Y167" s="223"/>
      <c r="Z167" s="212"/>
      <c r="AA167" s="212"/>
      <c r="AB167" s="212"/>
      <c r="AC167" s="212"/>
      <c r="AD167" s="212"/>
      <c r="AE167" s="212"/>
      <c r="AF167" s="212"/>
      <c r="AG167" s="212" t="s">
        <v>147</v>
      </c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48" t="str">
        <f>C167</f>
        <v>Uložení sypaniny do násypů nebo na skládku s rozprostřením sypaniny ve vrstvách a s hrubým urovnáním.</v>
      </c>
      <c r="BB167" s="212"/>
      <c r="BC167" s="212"/>
      <c r="BD167" s="212"/>
      <c r="BE167" s="212"/>
      <c r="BF167" s="212"/>
      <c r="BG167" s="212"/>
      <c r="BH167" s="212"/>
    </row>
    <row r="168" spans="1:60" outlineLevel="2" x14ac:dyDescent="0.2">
      <c r="A168" s="219"/>
      <c r="B168" s="220"/>
      <c r="C168" s="264" t="s">
        <v>883</v>
      </c>
      <c r="D168" s="257"/>
      <c r="E168" s="258">
        <v>88.778819999999996</v>
      </c>
      <c r="F168" s="223"/>
      <c r="G168" s="223"/>
      <c r="H168" s="223"/>
      <c r="I168" s="223"/>
      <c r="J168" s="223"/>
      <c r="K168" s="223"/>
      <c r="L168" s="223"/>
      <c r="M168" s="223"/>
      <c r="N168" s="222"/>
      <c r="O168" s="222"/>
      <c r="P168" s="222"/>
      <c r="Q168" s="222"/>
      <c r="R168" s="223"/>
      <c r="S168" s="223"/>
      <c r="T168" s="223"/>
      <c r="U168" s="223"/>
      <c r="V168" s="223"/>
      <c r="W168" s="223"/>
      <c r="X168" s="223"/>
      <c r="Y168" s="223"/>
      <c r="Z168" s="212"/>
      <c r="AA168" s="212"/>
      <c r="AB168" s="212"/>
      <c r="AC168" s="212"/>
      <c r="AD168" s="212"/>
      <c r="AE168" s="212"/>
      <c r="AF168" s="212"/>
      <c r="AG168" s="212" t="s">
        <v>206</v>
      </c>
      <c r="AH168" s="212">
        <v>0</v>
      </c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3" x14ac:dyDescent="0.2">
      <c r="A169" s="219"/>
      <c r="B169" s="220"/>
      <c r="C169" s="264" t="s">
        <v>882</v>
      </c>
      <c r="D169" s="257"/>
      <c r="E169" s="258">
        <v>173.95794000000001</v>
      </c>
      <c r="F169" s="223"/>
      <c r="G169" s="223"/>
      <c r="H169" s="223"/>
      <c r="I169" s="223"/>
      <c r="J169" s="223"/>
      <c r="K169" s="223"/>
      <c r="L169" s="223"/>
      <c r="M169" s="223"/>
      <c r="N169" s="222"/>
      <c r="O169" s="222"/>
      <c r="P169" s="222"/>
      <c r="Q169" s="222"/>
      <c r="R169" s="223"/>
      <c r="S169" s="223"/>
      <c r="T169" s="223"/>
      <c r="U169" s="223"/>
      <c r="V169" s="223"/>
      <c r="W169" s="223"/>
      <c r="X169" s="223"/>
      <c r="Y169" s="223"/>
      <c r="Z169" s="212"/>
      <c r="AA169" s="212"/>
      <c r="AB169" s="212"/>
      <c r="AC169" s="212"/>
      <c r="AD169" s="212"/>
      <c r="AE169" s="212"/>
      <c r="AF169" s="212"/>
      <c r="AG169" s="212" t="s">
        <v>206</v>
      </c>
      <c r="AH169" s="212">
        <v>0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ht="22.5" outlineLevel="1" x14ac:dyDescent="0.2">
      <c r="A170" s="233">
        <v>43</v>
      </c>
      <c r="B170" s="234" t="s">
        <v>376</v>
      </c>
      <c r="C170" s="251" t="s">
        <v>377</v>
      </c>
      <c r="D170" s="235" t="s">
        <v>251</v>
      </c>
      <c r="E170" s="236">
        <v>173.95794000000001</v>
      </c>
      <c r="F170" s="237"/>
      <c r="G170" s="238">
        <f>ROUND(E170*F170,2)</f>
        <v>0</v>
      </c>
      <c r="H170" s="237"/>
      <c r="I170" s="238">
        <f>ROUND(E170*H170,2)</f>
        <v>0</v>
      </c>
      <c r="J170" s="237"/>
      <c r="K170" s="238">
        <f>ROUND(E170*J170,2)</f>
        <v>0</v>
      </c>
      <c r="L170" s="238">
        <v>21</v>
      </c>
      <c r="M170" s="238">
        <f>G170*(1+L170/100)</f>
        <v>0</v>
      </c>
      <c r="N170" s="236">
        <v>0</v>
      </c>
      <c r="O170" s="236">
        <f>ROUND(E170*N170,2)</f>
        <v>0</v>
      </c>
      <c r="P170" s="236">
        <v>0</v>
      </c>
      <c r="Q170" s="236">
        <f>ROUND(E170*P170,2)</f>
        <v>0</v>
      </c>
      <c r="R170" s="238" t="s">
        <v>240</v>
      </c>
      <c r="S170" s="238" t="s">
        <v>144</v>
      </c>
      <c r="T170" s="239" t="s">
        <v>144</v>
      </c>
      <c r="U170" s="223">
        <v>2.3919999999999999</v>
      </c>
      <c r="V170" s="223">
        <f>ROUND(E170*U170,2)</f>
        <v>416.11</v>
      </c>
      <c r="W170" s="223"/>
      <c r="X170" s="223" t="s">
        <v>201</v>
      </c>
      <c r="Y170" s="223" t="s">
        <v>140</v>
      </c>
      <c r="Z170" s="212"/>
      <c r="AA170" s="212"/>
      <c r="AB170" s="212"/>
      <c r="AC170" s="212"/>
      <c r="AD170" s="212"/>
      <c r="AE170" s="212"/>
      <c r="AF170" s="212"/>
      <c r="AG170" s="212" t="s">
        <v>252</v>
      </c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2" x14ac:dyDescent="0.2">
      <c r="A171" s="219"/>
      <c r="B171" s="220"/>
      <c r="C171" s="263" t="s">
        <v>378</v>
      </c>
      <c r="D171" s="259"/>
      <c r="E171" s="259"/>
      <c r="F171" s="259"/>
      <c r="G171" s="259"/>
      <c r="H171" s="223"/>
      <c r="I171" s="223"/>
      <c r="J171" s="223"/>
      <c r="K171" s="223"/>
      <c r="L171" s="223"/>
      <c r="M171" s="223"/>
      <c r="N171" s="222"/>
      <c r="O171" s="222"/>
      <c r="P171" s="222"/>
      <c r="Q171" s="222"/>
      <c r="R171" s="223"/>
      <c r="S171" s="223"/>
      <c r="T171" s="223"/>
      <c r="U171" s="223"/>
      <c r="V171" s="223"/>
      <c r="W171" s="223"/>
      <c r="X171" s="223"/>
      <c r="Y171" s="223"/>
      <c r="Z171" s="212"/>
      <c r="AA171" s="212"/>
      <c r="AB171" s="212"/>
      <c r="AC171" s="212"/>
      <c r="AD171" s="212"/>
      <c r="AE171" s="212"/>
      <c r="AF171" s="212"/>
      <c r="AG171" s="212" t="s">
        <v>204</v>
      </c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2" x14ac:dyDescent="0.2">
      <c r="A172" s="219"/>
      <c r="B172" s="220"/>
      <c r="C172" s="265" t="s">
        <v>379</v>
      </c>
      <c r="D172" s="260"/>
      <c r="E172" s="260"/>
      <c r="F172" s="260"/>
      <c r="G172" s="260"/>
      <c r="H172" s="223"/>
      <c r="I172" s="223"/>
      <c r="J172" s="223"/>
      <c r="K172" s="223"/>
      <c r="L172" s="223"/>
      <c r="M172" s="223"/>
      <c r="N172" s="222"/>
      <c r="O172" s="222"/>
      <c r="P172" s="222"/>
      <c r="Q172" s="222"/>
      <c r="R172" s="223"/>
      <c r="S172" s="223"/>
      <c r="T172" s="223"/>
      <c r="U172" s="223"/>
      <c r="V172" s="223"/>
      <c r="W172" s="223"/>
      <c r="X172" s="223"/>
      <c r="Y172" s="223"/>
      <c r="Z172" s="212"/>
      <c r="AA172" s="212"/>
      <c r="AB172" s="212"/>
      <c r="AC172" s="212"/>
      <c r="AD172" s="212"/>
      <c r="AE172" s="212"/>
      <c r="AF172" s="212"/>
      <c r="AG172" s="212" t="s">
        <v>147</v>
      </c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2" x14ac:dyDescent="0.2">
      <c r="A173" s="219"/>
      <c r="B173" s="220"/>
      <c r="C173" s="264" t="s">
        <v>884</v>
      </c>
      <c r="D173" s="257"/>
      <c r="E173" s="258">
        <v>87.68</v>
      </c>
      <c r="F173" s="223"/>
      <c r="G173" s="223"/>
      <c r="H173" s="223"/>
      <c r="I173" s="223"/>
      <c r="J173" s="223"/>
      <c r="K173" s="223"/>
      <c r="L173" s="223"/>
      <c r="M173" s="223"/>
      <c r="N173" s="222"/>
      <c r="O173" s="222"/>
      <c r="P173" s="222"/>
      <c r="Q173" s="222"/>
      <c r="R173" s="223"/>
      <c r="S173" s="223"/>
      <c r="T173" s="223"/>
      <c r="U173" s="223"/>
      <c r="V173" s="223"/>
      <c r="W173" s="223"/>
      <c r="X173" s="223"/>
      <c r="Y173" s="223"/>
      <c r="Z173" s="212"/>
      <c r="AA173" s="212"/>
      <c r="AB173" s="212"/>
      <c r="AC173" s="212"/>
      <c r="AD173" s="212"/>
      <c r="AE173" s="212"/>
      <c r="AF173" s="212"/>
      <c r="AG173" s="212" t="s">
        <v>206</v>
      </c>
      <c r="AH173" s="212">
        <v>0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3" x14ac:dyDescent="0.2">
      <c r="A174" s="219"/>
      <c r="B174" s="220"/>
      <c r="C174" s="264" t="s">
        <v>885</v>
      </c>
      <c r="D174" s="257"/>
      <c r="E174" s="258">
        <v>175.05676</v>
      </c>
      <c r="F174" s="223"/>
      <c r="G174" s="223"/>
      <c r="H174" s="223"/>
      <c r="I174" s="223"/>
      <c r="J174" s="223"/>
      <c r="K174" s="223"/>
      <c r="L174" s="223"/>
      <c r="M174" s="223"/>
      <c r="N174" s="222"/>
      <c r="O174" s="222"/>
      <c r="P174" s="222"/>
      <c r="Q174" s="222"/>
      <c r="R174" s="223"/>
      <c r="S174" s="223"/>
      <c r="T174" s="223"/>
      <c r="U174" s="223"/>
      <c r="V174" s="223"/>
      <c r="W174" s="223"/>
      <c r="X174" s="223"/>
      <c r="Y174" s="223"/>
      <c r="Z174" s="212"/>
      <c r="AA174" s="212"/>
      <c r="AB174" s="212"/>
      <c r="AC174" s="212"/>
      <c r="AD174" s="212"/>
      <c r="AE174" s="212"/>
      <c r="AF174" s="212"/>
      <c r="AG174" s="212" t="s">
        <v>206</v>
      </c>
      <c r="AH174" s="212">
        <v>0</v>
      </c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3" x14ac:dyDescent="0.2">
      <c r="A175" s="219"/>
      <c r="B175" s="220"/>
      <c r="C175" s="264" t="s">
        <v>886</v>
      </c>
      <c r="D175" s="257"/>
      <c r="E175" s="258">
        <v>-88.778819999999996</v>
      </c>
      <c r="F175" s="223"/>
      <c r="G175" s="223"/>
      <c r="H175" s="223"/>
      <c r="I175" s="223"/>
      <c r="J175" s="223"/>
      <c r="K175" s="223"/>
      <c r="L175" s="223"/>
      <c r="M175" s="223"/>
      <c r="N175" s="222"/>
      <c r="O175" s="222"/>
      <c r="P175" s="222"/>
      <c r="Q175" s="222"/>
      <c r="R175" s="223"/>
      <c r="S175" s="223"/>
      <c r="T175" s="223"/>
      <c r="U175" s="223"/>
      <c r="V175" s="223"/>
      <c r="W175" s="223"/>
      <c r="X175" s="223"/>
      <c r="Y175" s="223"/>
      <c r="Z175" s="212"/>
      <c r="AA175" s="212"/>
      <c r="AB175" s="212"/>
      <c r="AC175" s="212"/>
      <c r="AD175" s="212"/>
      <c r="AE175" s="212"/>
      <c r="AF175" s="212"/>
      <c r="AG175" s="212" t="s">
        <v>206</v>
      </c>
      <c r="AH175" s="212">
        <v>0</v>
      </c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1" x14ac:dyDescent="0.2">
      <c r="A176" s="233">
        <v>44</v>
      </c>
      <c r="B176" s="234" t="s">
        <v>383</v>
      </c>
      <c r="C176" s="251" t="s">
        <v>384</v>
      </c>
      <c r="D176" s="235" t="s">
        <v>251</v>
      </c>
      <c r="E176" s="236">
        <v>70.229299999999995</v>
      </c>
      <c r="F176" s="237"/>
      <c r="G176" s="238">
        <f>ROUND(E176*F176,2)</f>
        <v>0</v>
      </c>
      <c r="H176" s="237"/>
      <c r="I176" s="238">
        <f>ROUND(E176*H176,2)</f>
        <v>0</v>
      </c>
      <c r="J176" s="237"/>
      <c r="K176" s="238">
        <f>ROUND(E176*J176,2)</f>
        <v>0</v>
      </c>
      <c r="L176" s="238">
        <v>21</v>
      </c>
      <c r="M176" s="238">
        <f>G176*(1+L176/100)</f>
        <v>0</v>
      </c>
      <c r="N176" s="236">
        <v>0</v>
      </c>
      <c r="O176" s="236">
        <f>ROUND(E176*N176,2)</f>
        <v>0</v>
      </c>
      <c r="P176" s="236">
        <v>0</v>
      </c>
      <c r="Q176" s="236">
        <f>ROUND(E176*P176,2)</f>
        <v>0</v>
      </c>
      <c r="R176" s="238" t="s">
        <v>240</v>
      </c>
      <c r="S176" s="238" t="s">
        <v>144</v>
      </c>
      <c r="T176" s="239" t="s">
        <v>144</v>
      </c>
      <c r="U176" s="223">
        <v>50.783999999999999</v>
      </c>
      <c r="V176" s="223">
        <f>ROUND(E176*U176,2)</f>
        <v>3566.52</v>
      </c>
      <c r="W176" s="223"/>
      <c r="X176" s="223" t="s">
        <v>201</v>
      </c>
      <c r="Y176" s="223" t="s">
        <v>140</v>
      </c>
      <c r="Z176" s="212"/>
      <c r="AA176" s="212"/>
      <c r="AB176" s="212"/>
      <c r="AC176" s="212"/>
      <c r="AD176" s="212"/>
      <c r="AE176" s="212"/>
      <c r="AF176" s="212"/>
      <c r="AG176" s="212" t="s">
        <v>252</v>
      </c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ht="22.5" outlineLevel="2" x14ac:dyDescent="0.2">
      <c r="A177" s="219"/>
      <c r="B177" s="220"/>
      <c r="C177" s="263" t="s">
        <v>385</v>
      </c>
      <c r="D177" s="259"/>
      <c r="E177" s="259"/>
      <c r="F177" s="259"/>
      <c r="G177" s="259"/>
      <c r="H177" s="223"/>
      <c r="I177" s="223"/>
      <c r="J177" s="223"/>
      <c r="K177" s="223"/>
      <c r="L177" s="223"/>
      <c r="M177" s="223"/>
      <c r="N177" s="222"/>
      <c r="O177" s="222"/>
      <c r="P177" s="222"/>
      <c r="Q177" s="222"/>
      <c r="R177" s="223"/>
      <c r="S177" s="223"/>
      <c r="T177" s="223"/>
      <c r="U177" s="223"/>
      <c r="V177" s="223"/>
      <c r="W177" s="223"/>
      <c r="X177" s="223"/>
      <c r="Y177" s="223"/>
      <c r="Z177" s="212"/>
      <c r="AA177" s="212"/>
      <c r="AB177" s="212"/>
      <c r="AC177" s="212"/>
      <c r="AD177" s="212"/>
      <c r="AE177" s="212"/>
      <c r="AF177" s="212"/>
      <c r="AG177" s="212" t="s">
        <v>204</v>
      </c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48" t="str">
        <f>C177</f>
        <v>sypaninou z vhodných hornin tř. 1 - 4 nebo materiálem připraveným podél výkopu ve vzdálenosti do 3 m od jeho kraje, pro jakoukoliv hloubku výkopu a jakoukoliv míru zhutnění,</v>
      </c>
      <c r="BB177" s="212"/>
      <c r="BC177" s="212"/>
      <c r="BD177" s="212"/>
      <c r="BE177" s="212"/>
      <c r="BF177" s="212"/>
      <c r="BG177" s="212"/>
      <c r="BH177" s="212"/>
    </row>
    <row r="178" spans="1:60" outlineLevel="2" x14ac:dyDescent="0.2">
      <c r="A178" s="219"/>
      <c r="B178" s="220"/>
      <c r="C178" s="264" t="s">
        <v>887</v>
      </c>
      <c r="D178" s="257"/>
      <c r="E178" s="258">
        <v>1.5847199999999999</v>
      </c>
      <c r="F178" s="223"/>
      <c r="G178" s="223"/>
      <c r="H178" s="223"/>
      <c r="I178" s="223"/>
      <c r="J178" s="223"/>
      <c r="K178" s="223"/>
      <c r="L178" s="223"/>
      <c r="M178" s="223"/>
      <c r="N178" s="222"/>
      <c r="O178" s="222"/>
      <c r="P178" s="222"/>
      <c r="Q178" s="222"/>
      <c r="R178" s="223"/>
      <c r="S178" s="223"/>
      <c r="T178" s="223"/>
      <c r="U178" s="223"/>
      <c r="V178" s="223"/>
      <c r="W178" s="223"/>
      <c r="X178" s="223"/>
      <c r="Y178" s="223"/>
      <c r="Z178" s="212"/>
      <c r="AA178" s="212"/>
      <c r="AB178" s="212"/>
      <c r="AC178" s="212"/>
      <c r="AD178" s="212"/>
      <c r="AE178" s="212"/>
      <c r="AF178" s="212"/>
      <c r="AG178" s="212" t="s">
        <v>206</v>
      </c>
      <c r="AH178" s="212">
        <v>0</v>
      </c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3" x14ac:dyDescent="0.2">
      <c r="A179" s="219"/>
      <c r="B179" s="220"/>
      <c r="C179" s="264" t="s">
        <v>888</v>
      </c>
      <c r="D179" s="257"/>
      <c r="E179" s="258">
        <v>6.7662500000000003</v>
      </c>
      <c r="F179" s="223"/>
      <c r="G179" s="223"/>
      <c r="H179" s="223"/>
      <c r="I179" s="223"/>
      <c r="J179" s="223"/>
      <c r="K179" s="223"/>
      <c r="L179" s="223"/>
      <c r="M179" s="223"/>
      <c r="N179" s="222"/>
      <c r="O179" s="222"/>
      <c r="P179" s="222"/>
      <c r="Q179" s="222"/>
      <c r="R179" s="223"/>
      <c r="S179" s="223"/>
      <c r="T179" s="223"/>
      <c r="U179" s="223"/>
      <c r="V179" s="223"/>
      <c r="W179" s="223"/>
      <c r="X179" s="223"/>
      <c r="Y179" s="223"/>
      <c r="Z179" s="212"/>
      <c r="AA179" s="212"/>
      <c r="AB179" s="212"/>
      <c r="AC179" s="212"/>
      <c r="AD179" s="212"/>
      <c r="AE179" s="212"/>
      <c r="AF179" s="212"/>
      <c r="AG179" s="212" t="s">
        <v>206</v>
      </c>
      <c r="AH179" s="212">
        <v>0</v>
      </c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3" x14ac:dyDescent="0.2">
      <c r="A180" s="219"/>
      <c r="B180" s="220"/>
      <c r="C180" s="264" t="s">
        <v>889</v>
      </c>
      <c r="D180" s="257"/>
      <c r="E180" s="258">
        <v>61.878329999999998</v>
      </c>
      <c r="F180" s="223"/>
      <c r="G180" s="223"/>
      <c r="H180" s="223"/>
      <c r="I180" s="223"/>
      <c r="J180" s="223"/>
      <c r="K180" s="223"/>
      <c r="L180" s="223"/>
      <c r="M180" s="223"/>
      <c r="N180" s="222"/>
      <c r="O180" s="222"/>
      <c r="P180" s="222"/>
      <c r="Q180" s="222"/>
      <c r="R180" s="223"/>
      <c r="S180" s="223"/>
      <c r="T180" s="223"/>
      <c r="U180" s="223"/>
      <c r="V180" s="223"/>
      <c r="W180" s="223"/>
      <c r="X180" s="223"/>
      <c r="Y180" s="223"/>
      <c r="Z180" s="212"/>
      <c r="AA180" s="212"/>
      <c r="AB180" s="212"/>
      <c r="AC180" s="212"/>
      <c r="AD180" s="212"/>
      <c r="AE180" s="212"/>
      <c r="AF180" s="212"/>
      <c r="AG180" s="212" t="s">
        <v>206</v>
      </c>
      <c r="AH180" s="212">
        <v>0</v>
      </c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1" x14ac:dyDescent="0.2">
      <c r="A181" s="233">
        <v>45</v>
      </c>
      <c r="B181" s="234" t="s">
        <v>389</v>
      </c>
      <c r="C181" s="251" t="s">
        <v>390</v>
      </c>
      <c r="D181" s="235" t="s">
        <v>199</v>
      </c>
      <c r="E181" s="236">
        <v>14.3</v>
      </c>
      <c r="F181" s="237"/>
      <c r="G181" s="238">
        <f>ROUND(E181*F181,2)</f>
        <v>0</v>
      </c>
      <c r="H181" s="237"/>
      <c r="I181" s="238">
        <f>ROUND(E181*H181,2)</f>
        <v>0</v>
      </c>
      <c r="J181" s="237"/>
      <c r="K181" s="238">
        <f>ROUND(E181*J181,2)</f>
        <v>0</v>
      </c>
      <c r="L181" s="238">
        <v>21</v>
      </c>
      <c r="M181" s="238">
        <f>G181*(1+L181/100)</f>
        <v>0</v>
      </c>
      <c r="N181" s="236">
        <v>0</v>
      </c>
      <c r="O181" s="236">
        <f>ROUND(E181*N181,2)</f>
        <v>0</v>
      </c>
      <c r="P181" s="236">
        <v>0</v>
      </c>
      <c r="Q181" s="236">
        <f>ROUND(E181*P181,2)</f>
        <v>0</v>
      </c>
      <c r="R181" s="238"/>
      <c r="S181" s="238" t="s">
        <v>144</v>
      </c>
      <c r="T181" s="239" t="s">
        <v>144</v>
      </c>
      <c r="U181" s="223">
        <v>0.06</v>
      </c>
      <c r="V181" s="223">
        <f>ROUND(E181*U181,2)</f>
        <v>0.86</v>
      </c>
      <c r="W181" s="223"/>
      <c r="X181" s="223" t="s">
        <v>201</v>
      </c>
      <c r="Y181" s="223" t="s">
        <v>140</v>
      </c>
      <c r="Z181" s="212"/>
      <c r="AA181" s="212"/>
      <c r="AB181" s="212"/>
      <c r="AC181" s="212"/>
      <c r="AD181" s="212"/>
      <c r="AE181" s="212"/>
      <c r="AF181" s="212"/>
      <c r="AG181" s="212" t="s">
        <v>252</v>
      </c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2" x14ac:dyDescent="0.2">
      <c r="A182" s="219"/>
      <c r="B182" s="220"/>
      <c r="C182" s="264" t="s">
        <v>890</v>
      </c>
      <c r="D182" s="257"/>
      <c r="E182" s="258">
        <v>14.3</v>
      </c>
      <c r="F182" s="223"/>
      <c r="G182" s="223"/>
      <c r="H182" s="223"/>
      <c r="I182" s="223"/>
      <c r="J182" s="223"/>
      <c r="K182" s="223"/>
      <c r="L182" s="223"/>
      <c r="M182" s="223"/>
      <c r="N182" s="222"/>
      <c r="O182" s="222"/>
      <c r="P182" s="222"/>
      <c r="Q182" s="222"/>
      <c r="R182" s="223"/>
      <c r="S182" s="223"/>
      <c r="T182" s="223"/>
      <c r="U182" s="223"/>
      <c r="V182" s="223"/>
      <c r="W182" s="223"/>
      <c r="X182" s="223"/>
      <c r="Y182" s="223"/>
      <c r="Z182" s="212"/>
      <c r="AA182" s="212"/>
      <c r="AB182" s="212"/>
      <c r="AC182" s="212"/>
      <c r="AD182" s="212"/>
      <c r="AE182" s="212"/>
      <c r="AF182" s="212"/>
      <c r="AG182" s="212" t="s">
        <v>206</v>
      </c>
      <c r="AH182" s="212">
        <v>0</v>
      </c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1" x14ac:dyDescent="0.2">
      <c r="A183" s="233">
        <v>46</v>
      </c>
      <c r="B183" s="234" t="s">
        <v>392</v>
      </c>
      <c r="C183" s="251" t="s">
        <v>393</v>
      </c>
      <c r="D183" s="235" t="s">
        <v>199</v>
      </c>
      <c r="E183" s="236">
        <v>14.3</v>
      </c>
      <c r="F183" s="237"/>
      <c r="G183" s="238">
        <f>ROUND(E183*F183,2)</f>
        <v>0</v>
      </c>
      <c r="H183" s="237"/>
      <c r="I183" s="238">
        <f>ROUND(E183*H183,2)</f>
        <v>0</v>
      </c>
      <c r="J183" s="237"/>
      <c r="K183" s="238">
        <f>ROUND(E183*J183,2)</f>
        <v>0</v>
      </c>
      <c r="L183" s="238">
        <v>21</v>
      </c>
      <c r="M183" s="238">
        <f>G183*(1+L183/100)</f>
        <v>0</v>
      </c>
      <c r="N183" s="236">
        <v>0</v>
      </c>
      <c r="O183" s="236">
        <f>ROUND(E183*N183,2)</f>
        <v>0</v>
      </c>
      <c r="P183" s="236">
        <v>0</v>
      </c>
      <c r="Q183" s="236">
        <f>ROUND(E183*P183,2)</f>
        <v>0</v>
      </c>
      <c r="R183" s="238" t="s">
        <v>240</v>
      </c>
      <c r="S183" s="238" t="s">
        <v>144</v>
      </c>
      <c r="T183" s="239" t="s">
        <v>144</v>
      </c>
      <c r="U183" s="223">
        <v>1.2999999999999999E-2</v>
      </c>
      <c r="V183" s="223">
        <f>ROUND(E183*U183,2)</f>
        <v>0.19</v>
      </c>
      <c r="W183" s="223"/>
      <c r="X183" s="223" t="s">
        <v>201</v>
      </c>
      <c r="Y183" s="223" t="s">
        <v>140</v>
      </c>
      <c r="Z183" s="212"/>
      <c r="AA183" s="212"/>
      <c r="AB183" s="212"/>
      <c r="AC183" s="212"/>
      <c r="AD183" s="212"/>
      <c r="AE183" s="212"/>
      <c r="AF183" s="212"/>
      <c r="AG183" s="212" t="s">
        <v>252</v>
      </c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2" x14ac:dyDescent="0.2">
      <c r="A184" s="219"/>
      <c r="B184" s="220"/>
      <c r="C184" s="263" t="s">
        <v>394</v>
      </c>
      <c r="D184" s="259"/>
      <c r="E184" s="259"/>
      <c r="F184" s="259"/>
      <c r="G184" s="259"/>
      <c r="H184" s="223"/>
      <c r="I184" s="223"/>
      <c r="J184" s="223"/>
      <c r="K184" s="223"/>
      <c r="L184" s="223"/>
      <c r="M184" s="223"/>
      <c r="N184" s="222"/>
      <c r="O184" s="222"/>
      <c r="P184" s="222"/>
      <c r="Q184" s="222"/>
      <c r="R184" s="223"/>
      <c r="S184" s="223"/>
      <c r="T184" s="223"/>
      <c r="U184" s="223"/>
      <c r="V184" s="223"/>
      <c r="W184" s="223"/>
      <c r="X184" s="223"/>
      <c r="Y184" s="223"/>
      <c r="Z184" s="212"/>
      <c r="AA184" s="212"/>
      <c r="AB184" s="212"/>
      <c r="AC184" s="212"/>
      <c r="AD184" s="212"/>
      <c r="AE184" s="212"/>
      <c r="AF184" s="212"/>
      <c r="AG184" s="212" t="s">
        <v>204</v>
      </c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ht="22.5" outlineLevel="1" x14ac:dyDescent="0.2">
      <c r="A185" s="233">
        <v>47</v>
      </c>
      <c r="B185" s="234" t="s">
        <v>395</v>
      </c>
      <c r="C185" s="251" t="s">
        <v>396</v>
      </c>
      <c r="D185" s="235" t="s">
        <v>199</v>
      </c>
      <c r="E185" s="236">
        <v>14.3</v>
      </c>
      <c r="F185" s="237"/>
      <c r="G185" s="238">
        <f>ROUND(E185*F185,2)</f>
        <v>0</v>
      </c>
      <c r="H185" s="237"/>
      <c r="I185" s="238">
        <f>ROUND(E185*H185,2)</f>
        <v>0</v>
      </c>
      <c r="J185" s="237"/>
      <c r="K185" s="238">
        <f>ROUND(E185*J185,2)</f>
        <v>0</v>
      </c>
      <c r="L185" s="238">
        <v>21</v>
      </c>
      <c r="M185" s="238">
        <f>G185*(1+L185/100)</f>
        <v>0</v>
      </c>
      <c r="N185" s="236">
        <v>0</v>
      </c>
      <c r="O185" s="236">
        <f>ROUND(E185*N185,2)</f>
        <v>0</v>
      </c>
      <c r="P185" s="236">
        <v>0</v>
      </c>
      <c r="Q185" s="236">
        <f>ROUND(E185*P185,2)</f>
        <v>0</v>
      </c>
      <c r="R185" s="238" t="s">
        <v>240</v>
      </c>
      <c r="S185" s="238" t="s">
        <v>144</v>
      </c>
      <c r="T185" s="239" t="s">
        <v>144</v>
      </c>
      <c r="U185" s="223">
        <v>0.13</v>
      </c>
      <c r="V185" s="223">
        <f>ROUND(E185*U185,2)</f>
        <v>1.86</v>
      </c>
      <c r="W185" s="223"/>
      <c r="X185" s="223" t="s">
        <v>201</v>
      </c>
      <c r="Y185" s="223" t="s">
        <v>140</v>
      </c>
      <c r="Z185" s="212"/>
      <c r="AA185" s="212"/>
      <c r="AB185" s="212"/>
      <c r="AC185" s="212"/>
      <c r="AD185" s="212"/>
      <c r="AE185" s="212"/>
      <c r="AF185" s="212"/>
      <c r="AG185" s="212" t="s">
        <v>252</v>
      </c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ht="22.5" outlineLevel="2" x14ac:dyDescent="0.2">
      <c r="A186" s="219"/>
      <c r="B186" s="220"/>
      <c r="C186" s="263" t="s">
        <v>397</v>
      </c>
      <c r="D186" s="259"/>
      <c r="E186" s="259"/>
      <c r="F186" s="259"/>
      <c r="G186" s="259"/>
      <c r="H186" s="223"/>
      <c r="I186" s="223"/>
      <c r="J186" s="223"/>
      <c r="K186" s="223"/>
      <c r="L186" s="223"/>
      <c r="M186" s="223"/>
      <c r="N186" s="222"/>
      <c r="O186" s="222"/>
      <c r="P186" s="222"/>
      <c r="Q186" s="222"/>
      <c r="R186" s="223"/>
      <c r="S186" s="223"/>
      <c r="T186" s="223"/>
      <c r="U186" s="223"/>
      <c r="V186" s="223"/>
      <c r="W186" s="223"/>
      <c r="X186" s="223"/>
      <c r="Y186" s="223"/>
      <c r="Z186" s="212"/>
      <c r="AA186" s="212"/>
      <c r="AB186" s="212"/>
      <c r="AC186" s="212"/>
      <c r="AD186" s="212"/>
      <c r="AE186" s="212"/>
      <c r="AF186" s="212"/>
      <c r="AG186" s="212" t="s">
        <v>204</v>
      </c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48" t="str">
        <f>C186</f>
        <v>s případným nutným přemístěním hromad nebo dočasných skládek na místo potřeby ze vzdálenosti do 30 m, v rovině nebo ve svahu do 1 : 5,</v>
      </c>
      <c r="BB186" s="212"/>
      <c r="BC186" s="212"/>
      <c r="BD186" s="212"/>
      <c r="BE186" s="212"/>
      <c r="BF186" s="212"/>
      <c r="BG186" s="212"/>
      <c r="BH186" s="212"/>
    </row>
    <row r="187" spans="1:60" outlineLevel="1" x14ac:dyDescent="0.2">
      <c r="A187" s="233">
        <v>48</v>
      </c>
      <c r="B187" s="234" t="s">
        <v>398</v>
      </c>
      <c r="C187" s="251" t="s">
        <v>399</v>
      </c>
      <c r="D187" s="235" t="s">
        <v>199</v>
      </c>
      <c r="E187" s="236">
        <v>2</v>
      </c>
      <c r="F187" s="237"/>
      <c r="G187" s="238">
        <f>ROUND(E187*F187,2)</f>
        <v>0</v>
      </c>
      <c r="H187" s="237"/>
      <c r="I187" s="238">
        <f>ROUND(E187*H187,2)</f>
        <v>0</v>
      </c>
      <c r="J187" s="237"/>
      <c r="K187" s="238">
        <f>ROUND(E187*J187,2)</f>
        <v>0</v>
      </c>
      <c r="L187" s="238">
        <v>21</v>
      </c>
      <c r="M187" s="238">
        <f>G187*(1+L187/100)</f>
        <v>0</v>
      </c>
      <c r="N187" s="236">
        <v>9.4000000000000004E-3</v>
      </c>
      <c r="O187" s="236">
        <f>ROUND(E187*N187,2)</f>
        <v>0.02</v>
      </c>
      <c r="P187" s="236">
        <v>0</v>
      </c>
      <c r="Q187" s="236">
        <f>ROUND(E187*P187,2)</f>
        <v>0</v>
      </c>
      <c r="R187" s="238" t="s">
        <v>400</v>
      </c>
      <c r="S187" s="238" t="s">
        <v>144</v>
      </c>
      <c r="T187" s="239" t="s">
        <v>144</v>
      </c>
      <c r="U187" s="223">
        <v>0.86</v>
      </c>
      <c r="V187" s="223">
        <f>ROUND(E187*U187,2)</f>
        <v>1.72</v>
      </c>
      <c r="W187" s="223"/>
      <c r="X187" s="223" t="s">
        <v>201</v>
      </c>
      <c r="Y187" s="223" t="s">
        <v>140</v>
      </c>
      <c r="Z187" s="212"/>
      <c r="AA187" s="212"/>
      <c r="AB187" s="212"/>
      <c r="AC187" s="212"/>
      <c r="AD187" s="212"/>
      <c r="AE187" s="212"/>
      <c r="AF187" s="212"/>
      <c r="AG187" s="212" t="s">
        <v>202</v>
      </c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2" x14ac:dyDescent="0.2">
      <c r="A188" s="219"/>
      <c r="B188" s="220"/>
      <c r="C188" s="263" t="s">
        <v>401</v>
      </c>
      <c r="D188" s="259"/>
      <c r="E188" s="259"/>
      <c r="F188" s="259"/>
      <c r="G188" s="259"/>
      <c r="H188" s="223"/>
      <c r="I188" s="223"/>
      <c r="J188" s="223"/>
      <c r="K188" s="223"/>
      <c r="L188" s="223"/>
      <c r="M188" s="223"/>
      <c r="N188" s="222"/>
      <c r="O188" s="222"/>
      <c r="P188" s="222"/>
      <c r="Q188" s="222"/>
      <c r="R188" s="223"/>
      <c r="S188" s="223"/>
      <c r="T188" s="223"/>
      <c r="U188" s="223"/>
      <c r="V188" s="223"/>
      <c r="W188" s="223"/>
      <c r="X188" s="223"/>
      <c r="Y188" s="223"/>
      <c r="Z188" s="212"/>
      <c r="AA188" s="212"/>
      <c r="AB188" s="212"/>
      <c r="AC188" s="212"/>
      <c r="AD188" s="212"/>
      <c r="AE188" s="212"/>
      <c r="AF188" s="212"/>
      <c r="AG188" s="212" t="s">
        <v>204</v>
      </c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2" x14ac:dyDescent="0.2">
      <c r="A189" s="219"/>
      <c r="B189" s="220"/>
      <c r="C189" s="265" t="s">
        <v>402</v>
      </c>
      <c r="D189" s="260"/>
      <c r="E189" s="260"/>
      <c r="F189" s="260"/>
      <c r="G189" s="260"/>
      <c r="H189" s="223"/>
      <c r="I189" s="223"/>
      <c r="J189" s="223"/>
      <c r="K189" s="223"/>
      <c r="L189" s="223"/>
      <c r="M189" s="223"/>
      <c r="N189" s="222"/>
      <c r="O189" s="222"/>
      <c r="P189" s="222"/>
      <c r="Q189" s="222"/>
      <c r="R189" s="223"/>
      <c r="S189" s="223"/>
      <c r="T189" s="223"/>
      <c r="U189" s="223"/>
      <c r="V189" s="223"/>
      <c r="W189" s="223"/>
      <c r="X189" s="223"/>
      <c r="Y189" s="223"/>
      <c r="Z189" s="212"/>
      <c r="AA189" s="212"/>
      <c r="AB189" s="212"/>
      <c r="AC189" s="212"/>
      <c r="AD189" s="212"/>
      <c r="AE189" s="212"/>
      <c r="AF189" s="212"/>
      <c r="AG189" s="212" t="s">
        <v>147</v>
      </c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2" x14ac:dyDescent="0.2">
      <c r="A190" s="219"/>
      <c r="B190" s="220"/>
      <c r="C190" s="264" t="s">
        <v>891</v>
      </c>
      <c r="D190" s="257"/>
      <c r="E190" s="258">
        <v>2</v>
      </c>
      <c r="F190" s="223"/>
      <c r="G190" s="223"/>
      <c r="H190" s="223"/>
      <c r="I190" s="223"/>
      <c r="J190" s="223"/>
      <c r="K190" s="223"/>
      <c r="L190" s="223"/>
      <c r="M190" s="223"/>
      <c r="N190" s="222"/>
      <c r="O190" s="222"/>
      <c r="P190" s="222"/>
      <c r="Q190" s="222"/>
      <c r="R190" s="223"/>
      <c r="S190" s="223"/>
      <c r="T190" s="223"/>
      <c r="U190" s="223"/>
      <c r="V190" s="223"/>
      <c r="W190" s="223"/>
      <c r="X190" s="223"/>
      <c r="Y190" s="223"/>
      <c r="Z190" s="212"/>
      <c r="AA190" s="212"/>
      <c r="AB190" s="212"/>
      <c r="AC190" s="212"/>
      <c r="AD190" s="212"/>
      <c r="AE190" s="212"/>
      <c r="AF190" s="212"/>
      <c r="AG190" s="212" t="s">
        <v>206</v>
      </c>
      <c r="AH190" s="212">
        <v>0</v>
      </c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outlineLevel="1" x14ac:dyDescent="0.2">
      <c r="A191" s="233">
        <v>49</v>
      </c>
      <c r="B191" s="234" t="s">
        <v>404</v>
      </c>
      <c r="C191" s="251" t="s">
        <v>405</v>
      </c>
      <c r="D191" s="235" t="s">
        <v>199</v>
      </c>
      <c r="E191" s="236">
        <v>2</v>
      </c>
      <c r="F191" s="237"/>
      <c r="G191" s="238">
        <f>ROUND(E191*F191,2)</f>
        <v>0</v>
      </c>
      <c r="H191" s="237"/>
      <c r="I191" s="238">
        <f>ROUND(E191*H191,2)</f>
        <v>0</v>
      </c>
      <c r="J191" s="237"/>
      <c r="K191" s="238">
        <f>ROUND(E191*J191,2)</f>
        <v>0</v>
      </c>
      <c r="L191" s="238">
        <v>21</v>
      </c>
      <c r="M191" s="238">
        <f>G191*(1+L191/100)</f>
        <v>0</v>
      </c>
      <c r="N191" s="236">
        <v>0</v>
      </c>
      <c r="O191" s="236">
        <f>ROUND(E191*N191,2)</f>
        <v>0</v>
      </c>
      <c r="P191" s="236">
        <v>0</v>
      </c>
      <c r="Q191" s="236">
        <f>ROUND(E191*P191,2)</f>
        <v>0</v>
      </c>
      <c r="R191" s="238" t="s">
        <v>400</v>
      </c>
      <c r="S191" s="238" t="s">
        <v>144</v>
      </c>
      <c r="T191" s="239" t="s">
        <v>144</v>
      </c>
      <c r="U191" s="223">
        <v>0.371</v>
      </c>
      <c r="V191" s="223">
        <f>ROUND(E191*U191,2)</f>
        <v>0.74</v>
      </c>
      <c r="W191" s="223"/>
      <c r="X191" s="223" t="s">
        <v>201</v>
      </c>
      <c r="Y191" s="223" t="s">
        <v>140</v>
      </c>
      <c r="Z191" s="212"/>
      <c r="AA191" s="212"/>
      <c r="AB191" s="212"/>
      <c r="AC191" s="212"/>
      <c r="AD191" s="212"/>
      <c r="AE191" s="212"/>
      <c r="AF191" s="212"/>
      <c r="AG191" s="212" t="s">
        <v>202</v>
      </c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outlineLevel="2" x14ac:dyDescent="0.2">
      <c r="A192" s="219"/>
      <c r="B192" s="220"/>
      <c r="C192" s="263" t="s">
        <v>401</v>
      </c>
      <c r="D192" s="259"/>
      <c r="E192" s="259"/>
      <c r="F192" s="259"/>
      <c r="G192" s="259"/>
      <c r="H192" s="223"/>
      <c r="I192" s="223"/>
      <c r="J192" s="223"/>
      <c r="K192" s="223"/>
      <c r="L192" s="223"/>
      <c r="M192" s="223"/>
      <c r="N192" s="222"/>
      <c r="O192" s="222"/>
      <c r="P192" s="222"/>
      <c r="Q192" s="222"/>
      <c r="R192" s="223"/>
      <c r="S192" s="223"/>
      <c r="T192" s="223"/>
      <c r="U192" s="223"/>
      <c r="V192" s="223"/>
      <c r="W192" s="223"/>
      <c r="X192" s="223"/>
      <c r="Y192" s="223"/>
      <c r="Z192" s="212"/>
      <c r="AA192" s="212"/>
      <c r="AB192" s="212"/>
      <c r="AC192" s="212"/>
      <c r="AD192" s="212"/>
      <c r="AE192" s="212"/>
      <c r="AF192" s="212"/>
      <c r="AG192" s="212" t="s">
        <v>204</v>
      </c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2" x14ac:dyDescent="0.2">
      <c r="A193" s="219"/>
      <c r="B193" s="220"/>
      <c r="C193" s="265" t="s">
        <v>402</v>
      </c>
      <c r="D193" s="260"/>
      <c r="E193" s="260"/>
      <c r="F193" s="260"/>
      <c r="G193" s="260"/>
      <c r="H193" s="223"/>
      <c r="I193" s="223"/>
      <c r="J193" s="223"/>
      <c r="K193" s="223"/>
      <c r="L193" s="223"/>
      <c r="M193" s="223"/>
      <c r="N193" s="222"/>
      <c r="O193" s="222"/>
      <c r="P193" s="222"/>
      <c r="Q193" s="222"/>
      <c r="R193" s="223"/>
      <c r="S193" s="223"/>
      <c r="T193" s="223"/>
      <c r="U193" s="223"/>
      <c r="V193" s="223"/>
      <c r="W193" s="223"/>
      <c r="X193" s="223"/>
      <c r="Y193" s="223"/>
      <c r="Z193" s="212"/>
      <c r="AA193" s="212"/>
      <c r="AB193" s="212"/>
      <c r="AC193" s="212"/>
      <c r="AD193" s="212"/>
      <c r="AE193" s="212"/>
      <c r="AF193" s="212"/>
      <c r="AG193" s="212" t="s">
        <v>147</v>
      </c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1" x14ac:dyDescent="0.2">
      <c r="A194" s="240">
        <v>50</v>
      </c>
      <c r="B194" s="241" t="s">
        <v>408</v>
      </c>
      <c r="C194" s="250" t="s">
        <v>409</v>
      </c>
      <c r="D194" s="242" t="s">
        <v>251</v>
      </c>
      <c r="E194" s="243">
        <v>88.778819999999996</v>
      </c>
      <c r="F194" s="244"/>
      <c r="G194" s="245">
        <f>ROUND(E194*F194,2)</f>
        <v>0</v>
      </c>
      <c r="H194" s="244"/>
      <c r="I194" s="245">
        <f>ROUND(E194*H194,2)</f>
        <v>0</v>
      </c>
      <c r="J194" s="244"/>
      <c r="K194" s="245">
        <f>ROUND(E194*J194,2)</f>
        <v>0</v>
      </c>
      <c r="L194" s="245">
        <v>21</v>
      </c>
      <c r="M194" s="245">
        <f>G194*(1+L194/100)</f>
        <v>0</v>
      </c>
      <c r="N194" s="243">
        <v>0</v>
      </c>
      <c r="O194" s="243">
        <f>ROUND(E194*N194,2)</f>
        <v>0</v>
      </c>
      <c r="P194" s="243">
        <v>0</v>
      </c>
      <c r="Q194" s="243">
        <f>ROUND(E194*P194,2)</f>
        <v>0</v>
      </c>
      <c r="R194" s="245" t="s">
        <v>240</v>
      </c>
      <c r="S194" s="245" t="s">
        <v>144</v>
      </c>
      <c r="T194" s="246" t="s">
        <v>144</v>
      </c>
      <c r="U194" s="223">
        <v>0</v>
      </c>
      <c r="V194" s="223">
        <f>ROUND(E194*U194,2)</f>
        <v>0</v>
      </c>
      <c r="W194" s="223"/>
      <c r="X194" s="223" t="s">
        <v>201</v>
      </c>
      <c r="Y194" s="223" t="s">
        <v>140</v>
      </c>
      <c r="Z194" s="212"/>
      <c r="AA194" s="212"/>
      <c r="AB194" s="212"/>
      <c r="AC194" s="212"/>
      <c r="AD194" s="212"/>
      <c r="AE194" s="212"/>
      <c r="AF194" s="212"/>
      <c r="AG194" s="212" t="s">
        <v>252</v>
      </c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1" x14ac:dyDescent="0.2">
      <c r="A195" s="233">
        <v>51</v>
      </c>
      <c r="B195" s="234" t="s">
        <v>410</v>
      </c>
      <c r="C195" s="251" t="s">
        <v>411</v>
      </c>
      <c r="D195" s="235" t="s">
        <v>412</v>
      </c>
      <c r="E195" s="236">
        <v>0.37537999999999999</v>
      </c>
      <c r="F195" s="237"/>
      <c r="G195" s="238">
        <f>ROUND(E195*F195,2)</f>
        <v>0</v>
      </c>
      <c r="H195" s="237"/>
      <c r="I195" s="238">
        <f>ROUND(E195*H195,2)</f>
        <v>0</v>
      </c>
      <c r="J195" s="237"/>
      <c r="K195" s="238">
        <f>ROUND(E195*J195,2)</f>
        <v>0</v>
      </c>
      <c r="L195" s="238">
        <v>21</v>
      </c>
      <c r="M195" s="238">
        <f>G195*(1+L195/100)</f>
        <v>0</v>
      </c>
      <c r="N195" s="236">
        <v>1E-3</v>
      </c>
      <c r="O195" s="236">
        <f>ROUND(E195*N195,2)</f>
        <v>0</v>
      </c>
      <c r="P195" s="236">
        <v>0</v>
      </c>
      <c r="Q195" s="236">
        <f>ROUND(E195*P195,2)</f>
        <v>0</v>
      </c>
      <c r="R195" s="238" t="s">
        <v>413</v>
      </c>
      <c r="S195" s="238" t="s">
        <v>144</v>
      </c>
      <c r="T195" s="239" t="s">
        <v>144</v>
      </c>
      <c r="U195" s="223">
        <v>0</v>
      </c>
      <c r="V195" s="223">
        <f>ROUND(E195*U195,2)</f>
        <v>0</v>
      </c>
      <c r="W195" s="223"/>
      <c r="X195" s="223" t="s">
        <v>414</v>
      </c>
      <c r="Y195" s="223" t="s">
        <v>140</v>
      </c>
      <c r="Z195" s="212"/>
      <c r="AA195" s="212"/>
      <c r="AB195" s="212"/>
      <c r="AC195" s="212"/>
      <c r="AD195" s="212"/>
      <c r="AE195" s="212"/>
      <c r="AF195" s="212"/>
      <c r="AG195" s="212" t="s">
        <v>415</v>
      </c>
      <c r="AH195" s="212"/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outlineLevel="2" x14ac:dyDescent="0.2">
      <c r="A196" s="219"/>
      <c r="B196" s="220"/>
      <c r="C196" s="264" t="s">
        <v>892</v>
      </c>
      <c r="D196" s="257"/>
      <c r="E196" s="258">
        <v>0.37537999999999999</v>
      </c>
      <c r="F196" s="223"/>
      <c r="G196" s="223"/>
      <c r="H196" s="223"/>
      <c r="I196" s="223"/>
      <c r="J196" s="223"/>
      <c r="K196" s="223"/>
      <c r="L196" s="223"/>
      <c r="M196" s="223"/>
      <c r="N196" s="222"/>
      <c r="O196" s="222"/>
      <c r="P196" s="222"/>
      <c r="Q196" s="222"/>
      <c r="R196" s="223"/>
      <c r="S196" s="223"/>
      <c r="T196" s="223"/>
      <c r="U196" s="223"/>
      <c r="V196" s="223"/>
      <c r="W196" s="223"/>
      <c r="X196" s="223"/>
      <c r="Y196" s="223"/>
      <c r="Z196" s="212"/>
      <c r="AA196" s="212"/>
      <c r="AB196" s="212"/>
      <c r="AC196" s="212"/>
      <c r="AD196" s="212"/>
      <c r="AE196" s="212"/>
      <c r="AF196" s="212"/>
      <c r="AG196" s="212" t="s">
        <v>206</v>
      </c>
      <c r="AH196" s="212">
        <v>0</v>
      </c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outlineLevel="1" x14ac:dyDescent="0.2">
      <c r="A197" s="233">
        <v>52</v>
      </c>
      <c r="B197" s="234" t="s">
        <v>417</v>
      </c>
      <c r="C197" s="251" t="s">
        <v>418</v>
      </c>
      <c r="D197" s="235" t="s">
        <v>419</v>
      </c>
      <c r="E197" s="236">
        <v>120.58371</v>
      </c>
      <c r="F197" s="237"/>
      <c r="G197" s="238">
        <f>ROUND(E197*F197,2)</f>
        <v>0</v>
      </c>
      <c r="H197" s="237"/>
      <c r="I197" s="238">
        <f>ROUND(E197*H197,2)</f>
        <v>0</v>
      </c>
      <c r="J197" s="237"/>
      <c r="K197" s="238">
        <f>ROUND(E197*J197,2)</f>
        <v>0</v>
      </c>
      <c r="L197" s="238">
        <v>21</v>
      </c>
      <c r="M197" s="238">
        <f>G197*(1+L197/100)</f>
        <v>0</v>
      </c>
      <c r="N197" s="236">
        <v>1</v>
      </c>
      <c r="O197" s="236">
        <f>ROUND(E197*N197,2)</f>
        <v>120.58</v>
      </c>
      <c r="P197" s="236">
        <v>0</v>
      </c>
      <c r="Q197" s="236">
        <f>ROUND(E197*P197,2)</f>
        <v>0</v>
      </c>
      <c r="R197" s="238"/>
      <c r="S197" s="238" t="s">
        <v>137</v>
      </c>
      <c r="T197" s="239" t="s">
        <v>138</v>
      </c>
      <c r="U197" s="223">
        <v>0</v>
      </c>
      <c r="V197" s="223">
        <f>ROUND(E197*U197,2)</f>
        <v>0</v>
      </c>
      <c r="W197" s="223"/>
      <c r="X197" s="223" t="s">
        <v>414</v>
      </c>
      <c r="Y197" s="223" t="s">
        <v>140</v>
      </c>
      <c r="Z197" s="212"/>
      <c r="AA197" s="212"/>
      <c r="AB197" s="212"/>
      <c r="AC197" s="212"/>
      <c r="AD197" s="212"/>
      <c r="AE197" s="212"/>
      <c r="AF197" s="212"/>
      <c r="AG197" s="212" t="s">
        <v>420</v>
      </c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2" x14ac:dyDescent="0.2">
      <c r="A198" s="219"/>
      <c r="B198" s="220"/>
      <c r="C198" s="264" t="s">
        <v>893</v>
      </c>
      <c r="D198" s="257"/>
      <c r="E198" s="258">
        <v>120.58371</v>
      </c>
      <c r="F198" s="223"/>
      <c r="G198" s="223"/>
      <c r="H198" s="223"/>
      <c r="I198" s="223"/>
      <c r="J198" s="223"/>
      <c r="K198" s="223"/>
      <c r="L198" s="223"/>
      <c r="M198" s="223"/>
      <c r="N198" s="222"/>
      <c r="O198" s="222"/>
      <c r="P198" s="222"/>
      <c r="Q198" s="222"/>
      <c r="R198" s="223"/>
      <c r="S198" s="223"/>
      <c r="T198" s="223"/>
      <c r="U198" s="223"/>
      <c r="V198" s="223"/>
      <c r="W198" s="223"/>
      <c r="X198" s="223"/>
      <c r="Y198" s="223"/>
      <c r="Z198" s="212"/>
      <c r="AA198" s="212"/>
      <c r="AB198" s="212"/>
      <c r="AC198" s="212"/>
      <c r="AD198" s="212"/>
      <c r="AE198" s="212"/>
      <c r="AF198" s="212"/>
      <c r="AG198" s="212" t="s">
        <v>206</v>
      </c>
      <c r="AH198" s="212">
        <v>0</v>
      </c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x14ac:dyDescent="0.2">
      <c r="A199" s="226" t="s">
        <v>132</v>
      </c>
      <c r="B199" s="227" t="s">
        <v>80</v>
      </c>
      <c r="C199" s="249" t="s">
        <v>81</v>
      </c>
      <c r="D199" s="228"/>
      <c r="E199" s="229"/>
      <c r="F199" s="230"/>
      <c r="G199" s="230">
        <f>SUMIF(AG200:AG204,"&lt;&gt;NOR",G200:G204)</f>
        <v>0</v>
      </c>
      <c r="H199" s="230"/>
      <c r="I199" s="230">
        <f>SUM(I200:I204)</f>
        <v>0</v>
      </c>
      <c r="J199" s="230"/>
      <c r="K199" s="230">
        <f>SUM(K200:K204)</f>
        <v>0</v>
      </c>
      <c r="L199" s="230"/>
      <c r="M199" s="230">
        <f>SUM(M200:M204)</f>
        <v>0</v>
      </c>
      <c r="N199" s="229"/>
      <c r="O199" s="229">
        <f>SUM(O200:O204)</f>
        <v>27.44</v>
      </c>
      <c r="P199" s="229"/>
      <c r="Q199" s="229">
        <f>SUM(Q200:Q204)</f>
        <v>0</v>
      </c>
      <c r="R199" s="230"/>
      <c r="S199" s="230"/>
      <c r="T199" s="231"/>
      <c r="U199" s="225"/>
      <c r="V199" s="225">
        <f>SUM(V200:V204)</f>
        <v>19.11</v>
      </c>
      <c r="W199" s="225"/>
      <c r="X199" s="225"/>
      <c r="Y199" s="225"/>
      <c r="AG199" t="s">
        <v>133</v>
      </c>
    </row>
    <row r="200" spans="1:60" outlineLevel="1" x14ac:dyDescent="0.2">
      <c r="A200" s="233">
        <v>53</v>
      </c>
      <c r="B200" s="234" t="s">
        <v>422</v>
      </c>
      <c r="C200" s="251" t="s">
        <v>423</v>
      </c>
      <c r="D200" s="235" t="s">
        <v>251</v>
      </c>
      <c r="E200" s="236">
        <v>14.510999999999999</v>
      </c>
      <c r="F200" s="237"/>
      <c r="G200" s="238">
        <f>ROUND(E200*F200,2)</f>
        <v>0</v>
      </c>
      <c r="H200" s="237"/>
      <c r="I200" s="238">
        <f>ROUND(E200*H200,2)</f>
        <v>0</v>
      </c>
      <c r="J200" s="237"/>
      <c r="K200" s="238">
        <f>ROUND(E200*J200,2)</f>
        <v>0</v>
      </c>
      <c r="L200" s="238">
        <v>21</v>
      </c>
      <c r="M200" s="238">
        <f>G200*(1+L200/100)</f>
        <v>0</v>
      </c>
      <c r="N200" s="236">
        <v>1.8907700000000001</v>
      </c>
      <c r="O200" s="236">
        <f>ROUND(E200*N200,2)</f>
        <v>27.44</v>
      </c>
      <c r="P200" s="236">
        <v>0</v>
      </c>
      <c r="Q200" s="236">
        <f>ROUND(E200*P200,2)</f>
        <v>0</v>
      </c>
      <c r="R200" s="238" t="s">
        <v>424</v>
      </c>
      <c r="S200" s="238" t="s">
        <v>144</v>
      </c>
      <c r="T200" s="239" t="s">
        <v>144</v>
      </c>
      <c r="U200" s="223">
        <v>1.3169999999999999</v>
      </c>
      <c r="V200" s="223">
        <f>ROUND(E200*U200,2)</f>
        <v>19.11</v>
      </c>
      <c r="W200" s="223"/>
      <c r="X200" s="223" t="s">
        <v>201</v>
      </c>
      <c r="Y200" s="223" t="s">
        <v>140</v>
      </c>
      <c r="Z200" s="212"/>
      <c r="AA200" s="212"/>
      <c r="AB200" s="212"/>
      <c r="AC200" s="212"/>
      <c r="AD200" s="212"/>
      <c r="AE200" s="212"/>
      <c r="AF200" s="212"/>
      <c r="AG200" s="212" t="s">
        <v>252</v>
      </c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2" x14ac:dyDescent="0.2">
      <c r="A201" s="219"/>
      <c r="B201" s="220"/>
      <c r="C201" s="263" t="s">
        <v>425</v>
      </c>
      <c r="D201" s="259"/>
      <c r="E201" s="259"/>
      <c r="F201" s="259"/>
      <c r="G201" s="259"/>
      <c r="H201" s="223"/>
      <c r="I201" s="223"/>
      <c r="J201" s="223"/>
      <c r="K201" s="223"/>
      <c r="L201" s="223"/>
      <c r="M201" s="223"/>
      <c r="N201" s="222"/>
      <c r="O201" s="222"/>
      <c r="P201" s="222"/>
      <c r="Q201" s="222"/>
      <c r="R201" s="223"/>
      <c r="S201" s="223"/>
      <c r="T201" s="223"/>
      <c r="U201" s="223"/>
      <c r="V201" s="223"/>
      <c r="W201" s="223"/>
      <c r="X201" s="223"/>
      <c r="Y201" s="223"/>
      <c r="Z201" s="212"/>
      <c r="AA201" s="212"/>
      <c r="AB201" s="212"/>
      <c r="AC201" s="212"/>
      <c r="AD201" s="212"/>
      <c r="AE201" s="212"/>
      <c r="AF201" s="212"/>
      <c r="AG201" s="212" t="s">
        <v>204</v>
      </c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2" x14ac:dyDescent="0.2">
      <c r="A202" s="219"/>
      <c r="B202" s="220"/>
      <c r="C202" s="264" t="s">
        <v>894</v>
      </c>
      <c r="D202" s="257"/>
      <c r="E202" s="258">
        <v>0.44</v>
      </c>
      <c r="F202" s="223"/>
      <c r="G202" s="223"/>
      <c r="H202" s="223"/>
      <c r="I202" s="223"/>
      <c r="J202" s="223"/>
      <c r="K202" s="223"/>
      <c r="L202" s="223"/>
      <c r="M202" s="223"/>
      <c r="N202" s="222"/>
      <c r="O202" s="222"/>
      <c r="P202" s="222"/>
      <c r="Q202" s="222"/>
      <c r="R202" s="223"/>
      <c r="S202" s="223"/>
      <c r="T202" s="223"/>
      <c r="U202" s="223"/>
      <c r="V202" s="223"/>
      <c r="W202" s="223"/>
      <c r="X202" s="223"/>
      <c r="Y202" s="223"/>
      <c r="Z202" s="212"/>
      <c r="AA202" s="212"/>
      <c r="AB202" s="212"/>
      <c r="AC202" s="212"/>
      <c r="AD202" s="212"/>
      <c r="AE202" s="212"/>
      <c r="AF202" s="212"/>
      <c r="AG202" s="212" t="s">
        <v>206</v>
      </c>
      <c r="AH202" s="212">
        <v>0</v>
      </c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outlineLevel="3" x14ac:dyDescent="0.2">
      <c r="A203" s="219"/>
      <c r="B203" s="220"/>
      <c r="C203" s="264" t="s">
        <v>895</v>
      </c>
      <c r="D203" s="257"/>
      <c r="E203" s="258">
        <v>1.5</v>
      </c>
      <c r="F203" s="223"/>
      <c r="G203" s="223"/>
      <c r="H203" s="223"/>
      <c r="I203" s="223"/>
      <c r="J203" s="223"/>
      <c r="K203" s="223"/>
      <c r="L203" s="223"/>
      <c r="M203" s="223"/>
      <c r="N203" s="222"/>
      <c r="O203" s="222"/>
      <c r="P203" s="222"/>
      <c r="Q203" s="222"/>
      <c r="R203" s="223"/>
      <c r="S203" s="223"/>
      <c r="T203" s="223"/>
      <c r="U203" s="223"/>
      <c r="V203" s="223"/>
      <c r="W203" s="223"/>
      <c r="X203" s="223"/>
      <c r="Y203" s="223"/>
      <c r="Z203" s="212"/>
      <c r="AA203" s="212"/>
      <c r="AB203" s="212"/>
      <c r="AC203" s="212"/>
      <c r="AD203" s="212"/>
      <c r="AE203" s="212"/>
      <c r="AF203" s="212"/>
      <c r="AG203" s="212" t="s">
        <v>206</v>
      </c>
      <c r="AH203" s="212">
        <v>0</v>
      </c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3" x14ac:dyDescent="0.2">
      <c r="A204" s="219"/>
      <c r="B204" s="220"/>
      <c r="C204" s="264" t="s">
        <v>896</v>
      </c>
      <c r="D204" s="257"/>
      <c r="E204" s="258">
        <v>12.571</v>
      </c>
      <c r="F204" s="223"/>
      <c r="G204" s="223"/>
      <c r="H204" s="223"/>
      <c r="I204" s="223"/>
      <c r="J204" s="223"/>
      <c r="K204" s="223"/>
      <c r="L204" s="223"/>
      <c r="M204" s="223"/>
      <c r="N204" s="222"/>
      <c r="O204" s="222"/>
      <c r="P204" s="222"/>
      <c r="Q204" s="222"/>
      <c r="R204" s="223"/>
      <c r="S204" s="223"/>
      <c r="T204" s="223"/>
      <c r="U204" s="223"/>
      <c r="V204" s="223"/>
      <c r="W204" s="223"/>
      <c r="X204" s="223"/>
      <c r="Y204" s="223"/>
      <c r="Z204" s="212"/>
      <c r="AA204" s="212"/>
      <c r="AB204" s="212"/>
      <c r="AC204" s="212"/>
      <c r="AD204" s="212"/>
      <c r="AE204" s="212"/>
      <c r="AF204" s="212"/>
      <c r="AG204" s="212" t="s">
        <v>206</v>
      </c>
      <c r="AH204" s="212">
        <v>0</v>
      </c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x14ac:dyDescent="0.2">
      <c r="A205" s="226" t="s">
        <v>132</v>
      </c>
      <c r="B205" s="227" t="s">
        <v>82</v>
      </c>
      <c r="C205" s="249" t="s">
        <v>83</v>
      </c>
      <c r="D205" s="228"/>
      <c r="E205" s="229"/>
      <c r="F205" s="230"/>
      <c r="G205" s="230">
        <f>SUMIF(AG206:AG235,"&lt;&gt;NOR",G206:G235)</f>
        <v>0</v>
      </c>
      <c r="H205" s="230"/>
      <c r="I205" s="230">
        <f>SUM(I206:I235)</f>
        <v>0</v>
      </c>
      <c r="J205" s="230"/>
      <c r="K205" s="230">
        <f>SUM(K206:K235)</f>
        <v>0</v>
      </c>
      <c r="L205" s="230"/>
      <c r="M205" s="230">
        <f>SUM(M206:M235)</f>
        <v>0</v>
      </c>
      <c r="N205" s="229"/>
      <c r="O205" s="229">
        <f>SUM(O206:O235)</f>
        <v>42.160000000000004</v>
      </c>
      <c r="P205" s="229"/>
      <c r="Q205" s="229">
        <f>SUM(Q206:Q235)</f>
        <v>0</v>
      </c>
      <c r="R205" s="230"/>
      <c r="S205" s="230"/>
      <c r="T205" s="231"/>
      <c r="U205" s="225"/>
      <c r="V205" s="225">
        <f>SUM(V206:V235)</f>
        <v>54.82</v>
      </c>
      <c r="W205" s="225"/>
      <c r="X205" s="225"/>
      <c r="Y205" s="225"/>
      <c r="AG205" t="s">
        <v>133</v>
      </c>
    </row>
    <row r="206" spans="1:60" ht="22.5" outlineLevel="1" x14ac:dyDescent="0.2">
      <c r="A206" s="233">
        <v>54</v>
      </c>
      <c r="B206" s="234" t="s">
        <v>438</v>
      </c>
      <c r="C206" s="251" t="s">
        <v>439</v>
      </c>
      <c r="D206" s="235" t="s">
        <v>199</v>
      </c>
      <c r="E206" s="236">
        <v>92</v>
      </c>
      <c r="F206" s="237"/>
      <c r="G206" s="238">
        <f>ROUND(E206*F206,2)</f>
        <v>0</v>
      </c>
      <c r="H206" s="237"/>
      <c r="I206" s="238">
        <f>ROUND(E206*H206,2)</f>
        <v>0</v>
      </c>
      <c r="J206" s="237"/>
      <c r="K206" s="238">
        <f>ROUND(E206*J206,2)</f>
        <v>0</v>
      </c>
      <c r="L206" s="238">
        <v>21</v>
      </c>
      <c r="M206" s="238">
        <f>G206*(1+L206/100)</f>
        <v>0</v>
      </c>
      <c r="N206" s="236">
        <v>0.34499999999999997</v>
      </c>
      <c r="O206" s="236">
        <f>ROUND(E206*N206,2)</f>
        <v>31.74</v>
      </c>
      <c r="P206" s="236">
        <v>0</v>
      </c>
      <c r="Q206" s="236">
        <f>ROUND(E206*P206,2)</f>
        <v>0</v>
      </c>
      <c r="R206" s="238" t="s">
        <v>200</v>
      </c>
      <c r="S206" s="238" t="s">
        <v>144</v>
      </c>
      <c r="T206" s="239" t="s">
        <v>144</v>
      </c>
      <c r="U206" s="223">
        <v>0.03</v>
      </c>
      <c r="V206" s="223">
        <f>ROUND(E206*U206,2)</f>
        <v>2.76</v>
      </c>
      <c r="W206" s="223"/>
      <c r="X206" s="223" t="s">
        <v>201</v>
      </c>
      <c r="Y206" s="223" t="s">
        <v>140</v>
      </c>
      <c r="Z206" s="212"/>
      <c r="AA206" s="212"/>
      <c r="AB206" s="212"/>
      <c r="AC206" s="212"/>
      <c r="AD206" s="212"/>
      <c r="AE206" s="212"/>
      <c r="AF206" s="212"/>
      <c r="AG206" s="212" t="s">
        <v>202</v>
      </c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2" x14ac:dyDescent="0.2">
      <c r="A207" s="219"/>
      <c r="B207" s="220"/>
      <c r="C207" s="264" t="s">
        <v>787</v>
      </c>
      <c r="D207" s="257"/>
      <c r="E207" s="258">
        <v>16</v>
      </c>
      <c r="F207" s="223"/>
      <c r="G207" s="223"/>
      <c r="H207" s="223"/>
      <c r="I207" s="223"/>
      <c r="J207" s="223"/>
      <c r="K207" s="223"/>
      <c r="L207" s="223"/>
      <c r="M207" s="223"/>
      <c r="N207" s="222"/>
      <c r="O207" s="222"/>
      <c r="P207" s="222"/>
      <c r="Q207" s="222"/>
      <c r="R207" s="223"/>
      <c r="S207" s="223"/>
      <c r="T207" s="223"/>
      <c r="U207" s="223"/>
      <c r="V207" s="223"/>
      <c r="W207" s="223"/>
      <c r="X207" s="223"/>
      <c r="Y207" s="223"/>
      <c r="Z207" s="212"/>
      <c r="AA207" s="212"/>
      <c r="AB207" s="212"/>
      <c r="AC207" s="212"/>
      <c r="AD207" s="212"/>
      <c r="AE207" s="212"/>
      <c r="AF207" s="212"/>
      <c r="AG207" s="212" t="s">
        <v>206</v>
      </c>
      <c r="AH207" s="212">
        <v>0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3" x14ac:dyDescent="0.2">
      <c r="A208" s="219"/>
      <c r="B208" s="220"/>
      <c r="C208" s="264" t="s">
        <v>788</v>
      </c>
      <c r="D208" s="257"/>
      <c r="E208" s="258">
        <v>62</v>
      </c>
      <c r="F208" s="223"/>
      <c r="G208" s="223"/>
      <c r="H208" s="223"/>
      <c r="I208" s="223"/>
      <c r="J208" s="223"/>
      <c r="K208" s="223"/>
      <c r="L208" s="223"/>
      <c r="M208" s="223"/>
      <c r="N208" s="222"/>
      <c r="O208" s="222"/>
      <c r="P208" s="222"/>
      <c r="Q208" s="222"/>
      <c r="R208" s="223"/>
      <c r="S208" s="223"/>
      <c r="T208" s="223"/>
      <c r="U208" s="223"/>
      <c r="V208" s="223"/>
      <c r="W208" s="223"/>
      <c r="X208" s="223"/>
      <c r="Y208" s="223"/>
      <c r="Z208" s="212"/>
      <c r="AA208" s="212"/>
      <c r="AB208" s="212"/>
      <c r="AC208" s="212"/>
      <c r="AD208" s="212"/>
      <c r="AE208" s="212"/>
      <c r="AF208" s="212"/>
      <c r="AG208" s="212" t="s">
        <v>206</v>
      </c>
      <c r="AH208" s="212">
        <v>0</v>
      </c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3" x14ac:dyDescent="0.2">
      <c r="A209" s="219"/>
      <c r="B209" s="220"/>
      <c r="C209" s="264" t="s">
        <v>897</v>
      </c>
      <c r="D209" s="257"/>
      <c r="E209" s="258">
        <v>14</v>
      </c>
      <c r="F209" s="223"/>
      <c r="G209" s="223"/>
      <c r="H209" s="223"/>
      <c r="I209" s="223"/>
      <c r="J209" s="223"/>
      <c r="K209" s="223"/>
      <c r="L209" s="223"/>
      <c r="M209" s="223"/>
      <c r="N209" s="222"/>
      <c r="O209" s="222"/>
      <c r="P209" s="222"/>
      <c r="Q209" s="222"/>
      <c r="R209" s="223"/>
      <c r="S209" s="223"/>
      <c r="T209" s="223"/>
      <c r="U209" s="223"/>
      <c r="V209" s="223"/>
      <c r="W209" s="223"/>
      <c r="X209" s="223"/>
      <c r="Y209" s="223"/>
      <c r="Z209" s="212"/>
      <c r="AA209" s="212"/>
      <c r="AB209" s="212"/>
      <c r="AC209" s="212"/>
      <c r="AD209" s="212"/>
      <c r="AE209" s="212"/>
      <c r="AF209" s="212"/>
      <c r="AG209" s="212" t="s">
        <v>206</v>
      </c>
      <c r="AH209" s="212">
        <v>0</v>
      </c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ht="22.5" outlineLevel="1" x14ac:dyDescent="0.2">
      <c r="A210" s="233">
        <v>55</v>
      </c>
      <c r="B210" s="234" t="s">
        <v>441</v>
      </c>
      <c r="C210" s="251" t="s">
        <v>442</v>
      </c>
      <c r="D210" s="235" t="s">
        <v>199</v>
      </c>
      <c r="E210" s="236">
        <v>6</v>
      </c>
      <c r="F210" s="237"/>
      <c r="G210" s="238">
        <f>ROUND(E210*F210,2)</f>
        <v>0</v>
      </c>
      <c r="H210" s="237"/>
      <c r="I210" s="238">
        <f>ROUND(E210*H210,2)</f>
        <v>0</v>
      </c>
      <c r="J210" s="237"/>
      <c r="K210" s="238">
        <f>ROUND(E210*J210,2)</f>
        <v>0</v>
      </c>
      <c r="L210" s="238">
        <v>21</v>
      </c>
      <c r="M210" s="238">
        <f>G210*(1+L210/100)</f>
        <v>0</v>
      </c>
      <c r="N210" s="236">
        <v>0.46</v>
      </c>
      <c r="O210" s="236">
        <f>ROUND(E210*N210,2)</f>
        <v>2.76</v>
      </c>
      <c r="P210" s="236">
        <v>0</v>
      </c>
      <c r="Q210" s="236">
        <f>ROUND(E210*P210,2)</f>
        <v>0</v>
      </c>
      <c r="R210" s="238" t="s">
        <v>200</v>
      </c>
      <c r="S210" s="238" t="s">
        <v>144</v>
      </c>
      <c r="T210" s="239" t="s">
        <v>144</v>
      </c>
      <c r="U210" s="223">
        <v>0.03</v>
      </c>
      <c r="V210" s="223">
        <f>ROUND(E210*U210,2)</f>
        <v>0.18</v>
      </c>
      <c r="W210" s="223"/>
      <c r="X210" s="223" t="s">
        <v>201</v>
      </c>
      <c r="Y210" s="223" t="s">
        <v>140</v>
      </c>
      <c r="Z210" s="212"/>
      <c r="AA210" s="212"/>
      <c r="AB210" s="212"/>
      <c r="AC210" s="212"/>
      <c r="AD210" s="212"/>
      <c r="AE210" s="212"/>
      <c r="AF210" s="212"/>
      <c r="AG210" s="212" t="s">
        <v>202</v>
      </c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2" x14ac:dyDescent="0.2">
      <c r="A211" s="219"/>
      <c r="B211" s="220"/>
      <c r="C211" s="264" t="s">
        <v>790</v>
      </c>
      <c r="D211" s="257"/>
      <c r="E211" s="258">
        <v>6</v>
      </c>
      <c r="F211" s="223"/>
      <c r="G211" s="223"/>
      <c r="H211" s="223"/>
      <c r="I211" s="223"/>
      <c r="J211" s="223"/>
      <c r="K211" s="223"/>
      <c r="L211" s="223"/>
      <c r="M211" s="223"/>
      <c r="N211" s="222"/>
      <c r="O211" s="222"/>
      <c r="P211" s="222"/>
      <c r="Q211" s="222"/>
      <c r="R211" s="223"/>
      <c r="S211" s="223"/>
      <c r="T211" s="223"/>
      <c r="U211" s="223"/>
      <c r="V211" s="223"/>
      <c r="W211" s="223"/>
      <c r="X211" s="223"/>
      <c r="Y211" s="223"/>
      <c r="Z211" s="212"/>
      <c r="AA211" s="212"/>
      <c r="AB211" s="212"/>
      <c r="AC211" s="212"/>
      <c r="AD211" s="212"/>
      <c r="AE211" s="212"/>
      <c r="AF211" s="212"/>
      <c r="AG211" s="212" t="s">
        <v>206</v>
      </c>
      <c r="AH211" s="212">
        <v>0</v>
      </c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ht="22.5" outlineLevel="1" x14ac:dyDescent="0.2">
      <c r="A212" s="233">
        <v>56</v>
      </c>
      <c r="B212" s="234" t="s">
        <v>444</v>
      </c>
      <c r="C212" s="251" t="s">
        <v>445</v>
      </c>
      <c r="D212" s="235" t="s">
        <v>199</v>
      </c>
      <c r="E212" s="236">
        <v>8</v>
      </c>
      <c r="F212" s="237"/>
      <c r="G212" s="238">
        <f>ROUND(E212*F212,2)</f>
        <v>0</v>
      </c>
      <c r="H212" s="237"/>
      <c r="I212" s="238">
        <f>ROUND(E212*H212,2)</f>
        <v>0</v>
      </c>
      <c r="J212" s="237"/>
      <c r="K212" s="238">
        <f>ROUND(E212*J212,2)</f>
        <v>0</v>
      </c>
      <c r="L212" s="238">
        <v>21</v>
      </c>
      <c r="M212" s="238">
        <f>G212*(1+L212/100)</f>
        <v>0</v>
      </c>
      <c r="N212" s="236">
        <v>0.15826000000000001</v>
      </c>
      <c r="O212" s="236">
        <f>ROUND(E212*N212,2)</f>
        <v>1.27</v>
      </c>
      <c r="P212" s="236">
        <v>0</v>
      </c>
      <c r="Q212" s="236">
        <f>ROUND(E212*P212,2)</f>
        <v>0</v>
      </c>
      <c r="R212" s="238" t="s">
        <v>200</v>
      </c>
      <c r="S212" s="238" t="s">
        <v>144</v>
      </c>
      <c r="T212" s="239" t="s">
        <v>144</v>
      </c>
      <c r="U212" s="223">
        <v>0.02</v>
      </c>
      <c r="V212" s="223">
        <f>ROUND(E212*U212,2)</f>
        <v>0.16</v>
      </c>
      <c r="W212" s="223"/>
      <c r="X212" s="223" t="s">
        <v>201</v>
      </c>
      <c r="Y212" s="223" t="s">
        <v>140</v>
      </c>
      <c r="Z212" s="212"/>
      <c r="AA212" s="212"/>
      <c r="AB212" s="212"/>
      <c r="AC212" s="212"/>
      <c r="AD212" s="212"/>
      <c r="AE212" s="212"/>
      <c r="AF212" s="212"/>
      <c r="AG212" s="212" t="s">
        <v>202</v>
      </c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outlineLevel="2" x14ac:dyDescent="0.2">
      <c r="A213" s="219"/>
      <c r="B213" s="220"/>
      <c r="C213" s="263" t="s">
        <v>446</v>
      </c>
      <c r="D213" s="259"/>
      <c r="E213" s="259"/>
      <c r="F213" s="259"/>
      <c r="G213" s="259"/>
      <c r="H213" s="223"/>
      <c r="I213" s="223"/>
      <c r="J213" s="223"/>
      <c r="K213" s="223"/>
      <c r="L213" s="223"/>
      <c r="M213" s="223"/>
      <c r="N213" s="222"/>
      <c r="O213" s="222"/>
      <c r="P213" s="222"/>
      <c r="Q213" s="222"/>
      <c r="R213" s="223"/>
      <c r="S213" s="223"/>
      <c r="T213" s="223"/>
      <c r="U213" s="223"/>
      <c r="V213" s="223"/>
      <c r="W213" s="223"/>
      <c r="X213" s="223"/>
      <c r="Y213" s="223"/>
      <c r="Z213" s="212"/>
      <c r="AA213" s="212"/>
      <c r="AB213" s="212"/>
      <c r="AC213" s="212"/>
      <c r="AD213" s="212"/>
      <c r="AE213" s="212"/>
      <c r="AF213" s="212"/>
      <c r="AG213" s="212" t="s">
        <v>204</v>
      </c>
      <c r="AH213" s="212"/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outlineLevel="2" x14ac:dyDescent="0.2">
      <c r="A214" s="219"/>
      <c r="B214" s="220"/>
      <c r="C214" s="264" t="s">
        <v>791</v>
      </c>
      <c r="D214" s="257"/>
      <c r="E214" s="258">
        <v>8</v>
      </c>
      <c r="F214" s="223"/>
      <c r="G214" s="223"/>
      <c r="H214" s="223"/>
      <c r="I214" s="223"/>
      <c r="J214" s="223"/>
      <c r="K214" s="223"/>
      <c r="L214" s="223"/>
      <c r="M214" s="223"/>
      <c r="N214" s="222"/>
      <c r="O214" s="222"/>
      <c r="P214" s="222"/>
      <c r="Q214" s="222"/>
      <c r="R214" s="223"/>
      <c r="S214" s="223"/>
      <c r="T214" s="223"/>
      <c r="U214" s="223"/>
      <c r="V214" s="223"/>
      <c r="W214" s="223"/>
      <c r="X214" s="223"/>
      <c r="Y214" s="223"/>
      <c r="Z214" s="212"/>
      <c r="AA214" s="212"/>
      <c r="AB214" s="212"/>
      <c r="AC214" s="212"/>
      <c r="AD214" s="212"/>
      <c r="AE214" s="212"/>
      <c r="AF214" s="212"/>
      <c r="AG214" s="212" t="s">
        <v>206</v>
      </c>
      <c r="AH214" s="212">
        <v>0</v>
      </c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1" x14ac:dyDescent="0.2">
      <c r="A215" s="233">
        <v>57</v>
      </c>
      <c r="B215" s="234" t="s">
        <v>449</v>
      </c>
      <c r="C215" s="251" t="s">
        <v>450</v>
      </c>
      <c r="D215" s="235" t="s">
        <v>199</v>
      </c>
      <c r="E215" s="236">
        <v>12</v>
      </c>
      <c r="F215" s="237"/>
      <c r="G215" s="238">
        <f>ROUND(E215*F215,2)</f>
        <v>0</v>
      </c>
      <c r="H215" s="237"/>
      <c r="I215" s="238">
        <f>ROUND(E215*H215,2)</f>
        <v>0</v>
      </c>
      <c r="J215" s="237"/>
      <c r="K215" s="238">
        <f>ROUND(E215*J215,2)</f>
        <v>0</v>
      </c>
      <c r="L215" s="238">
        <v>21</v>
      </c>
      <c r="M215" s="238">
        <f>G215*(1+L215/100)</f>
        <v>0</v>
      </c>
      <c r="N215" s="236">
        <v>0</v>
      </c>
      <c r="O215" s="236">
        <f>ROUND(E215*N215,2)</f>
        <v>0</v>
      </c>
      <c r="P215" s="236">
        <v>0</v>
      </c>
      <c r="Q215" s="236">
        <f>ROUND(E215*P215,2)</f>
        <v>0</v>
      </c>
      <c r="R215" s="238" t="s">
        <v>200</v>
      </c>
      <c r="S215" s="238" t="s">
        <v>144</v>
      </c>
      <c r="T215" s="239" t="s">
        <v>144</v>
      </c>
      <c r="U215" s="223">
        <v>0.11</v>
      </c>
      <c r="V215" s="223">
        <f>ROUND(E215*U215,2)</f>
        <v>1.32</v>
      </c>
      <c r="W215" s="223"/>
      <c r="X215" s="223" t="s">
        <v>201</v>
      </c>
      <c r="Y215" s="223" t="s">
        <v>140</v>
      </c>
      <c r="Z215" s="212"/>
      <c r="AA215" s="212"/>
      <c r="AB215" s="212"/>
      <c r="AC215" s="212"/>
      <c r="AD215" s="212"/>
      <c r="AE215" s="212"/>
      <c r="AF215" s="212"/>
      <c r="AG215" s="212" t="s">
        <v>202</v>
      </c>
      <c r="AH215" s="212"/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2" x14ac:dyDescent="0.2">
      <c r="A216" s="219"/>
      <c r="B216" s="220"/>
      <c r="C216" s="252" t="s">
        <v>451</v>
      </c>
      <c r="D216" s="247"/>
      <c r="E216" s="247"/>
      <c r="F216" s="247"/>
      <c r="G216" s="247"/>
      <c r="H216" s="223"/>
      <c r="I216" s="223"/>
      <c r="J216" s="223"/>
      <c r="K216" s="223"/>
      <c r="L216" s="223"/>
      <c r="M216" s="223"/>
      <c r="N216" s="222"/>
      <c r="O216" s="222"/>
      <c r="P216" s="222"/>
      <c r="Q216" s="222"/>
      <c r="R216" s="223"/>
      <c r="S216" s="223"/>
      <c r="T216" s="223"/>
      <c r="U216" s="223"/>
      <c r="V216" s="223"/>
      <c r="W216" s="223"/>
      <c r="X216" s="223"/>
      <c r="Y216" s="223"/>
      <c r="Z216" s="212"/>
      <c r="AA216" s="212"/>
      <c r="AB216" s="212"/>
      <c r="AC216" s="212"/>
      <c r="AD216" s="212"/>
      <c r="AE216" s="212"/>
      <c r="AF216" s="212"/>
      <c r="AG216" s="212" t="s">
        <v>147</v>
      </c>
      <c r="AH216" s="212"/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1" x14ac:dyDescent="0.2">
      <c r="A217" s="233">
        <v>58</v>
      </c>
      <c r="B217" s="234" t="s">
        <v>452</v>
      </c>
      <c r="C217" s="251" t="s">
        <v>453</v>
      </c>
      <c r="D217" s="235" t="s">
        <v>199</v>
      </c>
      <c r="E217" s="236">
        <v>8</v>
      </c>
      <c r="F217" s="237"/>
      <c r="G217" s="238">
        <f>ROUND(E217*F217,2)</f>
        <v>0</v>
      </c>
      <c r="H217" s="237"/>
      <c r="I217" s="238">
        <f>ROUND(E217*H217,2)</f>
        <v>0</v>
      </c>
      <c r="J217" s="237"/>
      <c r="K217" s="238">
        <f>ROUND(E217*J217,2)</f>
        <v>0</v>
      </c>
      <c r="L217" s="238">
        <v>21</v>
      </c>
      <c r="M217" s="238">
        <f>G217*(1+L217/100)</f>
        <v>0</v>
      </c>
      <c r="N217" s="236">
        <v>5.6100000000000004E-3</v>
      </c>
      <c r="O217" s="236">
        <f>ROUND(E217*N217,2)</f>
        <v>0.04</v>
      </c>
      <c r="P217" s="236">
        <v>0</v>
      </c>
      <c r="Q217" s="236">
        <f>ROUND(E217*P217,2)</f>
        <v>0</v>
      </c>
      <c r="R217" s="238" t="s">
        <v>200</v>
      </c>
      <c r="S217" s="238" t="s">
        <v>144</v>
      </c>
      <c r="T217" s="239" t="s">
        <v>144</v>
      </c>
      <c r="U217" s="223">
        <v>4.0000000000000001E-3</v>
      </c>
      <c r="V217" s="223">
        <f>ROUND(E217*U217,2)</f>
        <v>0.03</v>
      </c>
      <c r="W217" s="223"/>
      <c r="X217" s="223" t="s">
        <v>201</v>
      </c>
      <c r="Y217" s="223" t="s">
        <v>140</v>
      </c>
      <c r="Z217" s="212"/>
      <c r="AA217" s="212"/>
      <c r="AB217" s="212"/>
      <c r="AC217" s="212"/>
      <c r="AD217" s="212"/>
      <c r="AE217" s="212"/>
      <c r="AF217" s="212"/>
      <c r="AG217" s="212" t="s">
        <v>202</v>
      </c>
      <c r="AH217" s="212"/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2" x14ac:dyDescent="0.2">
      <c r="A218" s="219"/>
      <c r="B218" s="220"/>
      <c r="C218" s="264" t="s">
        <v>791</v>
      </c>
      <c r="D218" s="257"/>
      <c r="E218" s="258">
        <v>8</v>
      </c>
      <c r="F218" s="223"/>
      <c r="G218" s="223"/>
      <c r="H218" s="223"/>
      <c r="I218" s="223"/>
      <c r="J218" s="223"/>
      <c r="K218" s="223"/>
      <c r="L218" s="223"/>
      <c r="M218" s="223"/>
      <c r="N218" s="222"/>
      <c r="O218" s="222"/>
      <c r="P218" s="222"/>
      <c r="Q218" s="222"/>
      <c r="R218" s="223"/>
      <c r="S218" s="223"/>
      <c r="T218" s="223"/>
      <c r="U218" s="223"/>
      <c r="V218" s="223"/>
      <c r="W218" s="223"/>
      <c r="X218" s="223"/>
      <c r="Y218" s="223"/>
      <c r="Z218" s="212"/>
      <c r="AA218" s="212"/>
      <c r="AB218" s="212"/>
      <c r="AC218" s="212"/>
      <c r="AD218" s="212"/>
      <c r="AE218" s="212"/>
      <c r="AF218" s="212"/>
      <c r="AG218" s="212" t="s">
        <v>206</v>
      </c>
      <c r="AH218" s="212">
        <v>0</v>
      </c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ht="22.5" outlineLevel="1" x14ac:dyDescent="0.2">
      <c r="A219" s="233">
        <v>59</v>
      </c>
      <c r="B219" s="234" t="s">
        <v>456</v>
      </c>
      <c r="C219" s="251" t="s">
        <v>457</v>
      </c>
      <c r="D219" s="235" t="s">
        <v>199</v>
      </c>
      <c r="E219" s="236">
        <v>22</v>
      </c>
      <c r="F219" s="237"/>
      <c r="G219" s="238">
        <f>ROUND(E219*F219,2)</f>
        <v>0</v>
      </c>
      <c r="H219" s="237"/>
      <c r="I219" s="238">
        <f>ROUND(E219*H219,2)</f>
        <v>0</v>
      </c>
      <c r="J219" s="237"/>
      <c r="K219" s="238">
        <f>ROUND(E219*J219,2)</f>
        <v>0</v>
      </c>
      <c r="L219" s="238">
        <v>21</v>
      </c>
      <c r="M219" s="238">
        <f>G219*(1+L219/100)</f>
        <v>0</v>
      </c>
      <c r="N219" s="236">
        <v>4.0000000000000002E-4</v>
      </c>
      <c r="O219" s="236">
        <f>ROUND(E219*N219,2)</f>
        <v>0.01</v>
      </c>
      <c r="P219" s="236">
        <v>0</v>
      </c>
      <c r="Q219" s="236">
        <f>ROUND(E219*P219,2)</f>
        <v>0</v>
      </c>
      <c r="R219" s="238" t="s">
        <v>200</v>
      </c>
      <c r="S219" s="238" t="s">
        <v>144</v>
      </c>
      <c r="T219" s="239" t="s">
        <v>144</v>
      </c>
      <c r="U219" s="223">
        <v>2E-3</v>
      </c>
      <c r="V219" s="223">
        <f>ROUND(E219*U219,2)</f>
        <v>0.04</v>
      </c>
      <c r="W219" s="223"/>
      <c r="X219" s="223" t="s">
        <v>201</v>
      </c>
      <c r="Y219" s="223" t="s">
        <v>140</v>
      </c>
      <c r="Z219" s="212"/>
      <c r="AA219" s="212"/>
      <c r="AB219" s="212"/>
      <c r="AC219" s="212"/>
      <c r="AD219" s="212"/>
      <c r="AE219" s="212"/>
      <c r="AF219" s="212"/>
      <c r="AG219" s="212" t="s">
        <v>202</v>
      </c>
      <c r="AH219" s="212"/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2" x14ac:dyDescent="0.2">
      <c r="A220" s="219"/>
      <c r="B220" s="220"/>
      <c r="C220" s="264" t="s">
        <v>898</v>
      </c>
      <c r="D220" s="257"/>
      <c r="E220" s="258">
        <v>22</v>
      </c>
      <c r="F220" s="223"/>
      <c r="G220" s="223"/>
      <c r="H220" s="223"/>
      <c r="I220" s="223"/>
      <c r="J220" s="223"/>
      <c r="K220" s="223"/>
      <c r="L220" s="223"/>
      <c r="M220" s="223"/>
      <c r="N220" s="222"/>
      <c r="O220" s="222"/>
      <c r="P220" s="222"/>
      <c r="Q220" s="222"/>
      <c r="R220" s="223"/>
      <c r="S220" s="223"/>
      <c r="T220" s="223"/>
      <c r="U220" s="223"/>
      <c r="V220" s="223"/>
      <c r="W220" s="223"/>
      <c r="X220" s="223"/>
      <c r="Y220" s="223"/>
      <c r="Z220" s="212"/>
      <c r="AA220" s="212"/>
      <c r="AB220" s="212"/>
      <c r="AC220" s="212"/>
      <c r="AD220" s="212"/>
      <c r="AE220" s="212"/>
      <c r="AF220" s="212"/>
      <c r="AG220" s="212" t="s">
        <v>206</v>
      </c>
      <c r="AH220" s="212">
        <v>0</v>
      </c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ht="22.5" outlineLevel="1" x14ac:dyDescent="0.2">
      <c r="A221" s="233">
        <v>60</v>
      </c>
      <c r="B221" s="234" t="s">
        <v>459</v>
      </c>
      <c r="C221" s="251" t="s">
        <v>460</v>
      </c>
      <c r="D221" s="235" t="s">
        <v>199</v>
      </c>
      <c r="E221" s="236">
        <v>14</v>
      </c>
      <c r="F221" s="237"/>
      <c r="G221" s="238">
        <f>ROUND(E221*F221,2)</f>
        <v>0</v>
      </c>
      <c r="H221" s="237"/>
      <c r="I221" s="238">
        <f>ROUND(E221*H221,2)</f>
        <v>0</v>
      </c>
      <c r="J221" s="237"/>
      <c r="K221" s="238">
        <f>ROUND(E221*J221,2)</f>
        <v>0</v>
      </c>
      <c r="L221" s="238">
        <v>21</v>
      </c>
      <c r="M221" s="238">
        <f>G221*(1+L221/100)</f>
        <v>0</v>
      </c>
      <c r="N221" s="236">
        <v>0.12966</v>
      </c>
      <c r="O221" s="236">
        <f>ROUND(E221*N221,2)</f>
        <v>1.82</v>
      </c>
      <c r="P221" s="236">
        <v>0</v>
      </c>
      <c r="Q221" s="236">
        <f>ROUND(E221*P221,2)</f>
        <v>0</v>
      </c>
      <c r="R221" s="238" t="s">
        <v>200</v>
      </c>
      <c r="S221" s="238" t="s">
        <v>144</v>
      </c>
      <c r="T221" s="239" t="s">
        <v>144</v>
      </c>
      <c r="U221" s="223">
        <v>0.02</v>
      </c>
      <c r="V221" s="223">
        <f>ROUND(E221*U221,2)</f>
        <v>0.28000000000000003</v>
      </c>
      <c r="W221" s="223"/>
      <c r="X221" s="223" t="s">
        <v>201</v>
      </c>
      <c r="Y221" s="223" t="s">
        <v>140</v>
      </c>
      <c r="Z221" s="212"/>
      <c r="AA221" s="212"/>
      <c r="AB221" s="212"/>
      <c r="AC221" s="212"/>
      <c r="AD221" s="212"/>
      <c r="AE221" s="212"/>
      <c r="AF221" s="212"/>
      <c r="AG221" s="212" t="s">
        <v>202</v>
      </c>
      <c r="AH221" s="212"/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outlineLevel="2" x14ac:dyDescent="0.2">
      <c r="A222" s="219"/>
      <c r="B222" s="220"/>
      <c r="C222" s="264" t="s">
        <v>791</v>
      </c>
      <c r="D222" s="257"/>
      <c r="E222" s="258">
        <v>8</v>
      </c>
      <c r="F222" s="223"/>
      <c r="G222" s="223"/>
      <c r="H222" s="223"/>
      <c r="I222" s="223"/>
      <c r="J222" s="223"/>
      <c r="K222" s="223"/>
      <c r="L222" s="223"/>
      <c r="M222" s="223"/>
      <c r="N222" s="222"/>
      <c r="O222" s="222"/>
      <c r="P222" s="222"/>
      <c r="Q222" s="222"/>
      <c r="R222" s="223"/>
      <c r="S222" s="223"/>
      <c r="T222" s="223"/>
      <c r="U222" s="223"/>
      <c r="V222" s="223"/>
      <c r="W222" s="223"/>
      <c r="X222" s="223"/>
      <c r="Y222" s="223"/>
      <c r="Z222" s="212"/>
      <c r="AA222" s="212"/>
      <c r="AB222" s="212"/>
      <c r="AC222" s="212"/>
      <c r="AD222" s="212"/>
      <c r="AE222" s="212"/>
      <c r="AF222" s="212"/>
      <c r="AG222" s="212" t="s">
        <v>206</v>
      </c>
      <c r="AH222" s="212">
        <v>0</v>
      </c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3" x14ac:dyDescent="0.2">
      <c r="A223" s="219"/>
      <c r="B223" s="220"/>
      <c r="C223" s="264" t="s">
        <v>899</v>
      </c>
      <c r="D223" s="257"/>
      <c r="E223" s="258">
        <v>6</v>
      </c>
      <c r="F223" s="223"/>
      <c r="G223" s="223"/>
      <c r="H223" s="223"/>
      <c r="I223" s="223"/>
      <c r="J223" s="223"/>
      <c r="K223" s="223"/>
      <c r="L223" s="223"/>
      <c r="M223" s="223"/>
      <c r="N223" s="222"/>
      <c r="O223" s="222"/>
      <c r="P223" s="222"/>
      <c r="Q223" s="222"/>
      <c r="R223" s="223"/>
      <c r="S223" s="223"/>
      <c r="T223" s="223"/>
      <c r="U223" s="223"/>
      <c r="V223" s="223"/>
      <c r="W223" s="223"/>
      <c r="X223" s="223"/>
      <c r="Y223" s="223"/>
      <c r="Z223" s="212"/>
      <c r="AA223" s="212"/>
      <c r="AB223" s="212"/>
      <c r="AC223" s="212"/>
      <c r="AD223" s="212"/>
      <c r="AE223" s="212"/>
      <c r="AF223" s="212"/>
      <c r="AG223" s="212" t="s">
        <v>206</v>
      </c>
      <c r="AH223" s="212">
        <v>0</v>
      </c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ht="22.5" outlineLevel="1" x14ac:dyDescent="0.2">
      <c r="A224" s="233">
        <v>61</v>
      </c>
      <c r="B224" s="234" t="s">
        <v>463</v>
      </c>
      <c r="C224" s="251" t="s">
        <v>464</v>
      </c>
      <c r="D224" s="235" t="s">
        <v>199</v>
      </c>
      <c r="E224" s="236">
        <v>37</v>
      </c>
      <c r="F224" s="237"/>
      <c r="G224" s="238">
        <f>ROUND(E224*F224,2)</f>
        <v>0</v>
      </c>
      <c r="H224" s="237"/>
      <c r="I224" s="238">
        <f>ROUND(E224*H224,2)</f>
        <v>0</v>
      </c>
      <c r="J224" s="237"/>
      <c r="K224" s="238">
        <f>ROUND(E224*J224,2)</f>
        <v>0</v>
      </c>
      <c r="L224" s="238">
        <v>21</v>
      </c>
      <c r="M224" s="238">
        <f>G224*(1+L224/100)</f>
        <v>0</v>
      </c>
      <c r="N224" s="236">
        <v>0.11</v>
      </c>
      <c r="O224" s="236">
        <f>ROUND(E224*N224,2)</f>
        <v>4.07</v>
      </c>
      <c r="P224" s="236">
        <v>0</v>
      </c>
      <c r="Q224" s="236">
        <f>ROUND(E224*P224,2)</f>
        <v>0</v>
      </c>
      <c r="R224" s="238" t="s">
        <v>200</v>
      </c>
      <c r="S224" s="238" t="s">
        <v>144</v>
      </c>
      <c r="T224" s="239" t="s">
        <v>144</v>
      </c>
      <c r="U224" s="223">
        <v>1.19</v>
      </c>
      <c r="V224" s="223">
        <f>ROUND(E224*U224,2)</f>
        <v>44.03</v>
      </c>
      <c r="W224" s="223"/>
      <c r="X224" s="223" t="s">
        <v>201</v>
      </c>
      <c r="Y224" s="223" t="s">
        <v>140</v>
      </c>
      <c r="Z224" s="212"/>
      <c r="AA224" s="212"/>
      <c r="AB224" s="212"/>
      <c r="AC224" s="212"/>
      <c r="AD224" s="212"/>
      <c r="AE224" s="212"/>
      <c r="AF224" s="212"/>
      <c r="AG224" s="212" t="s">
        <v>202</v>
      </c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2" x14ac:dyDescent="0.2">
      <c r="A225" s="219"/>
      <c r="B225" s="220"/>
      <c r="C225" s="263" t="s">
        <v>465</v>
      </c>
      <c r="D225" s="259"/>
      <c r="E225" s="259"/>
      <c r="F225" s="259"/>
      <c r="G225" s="259"/>
      <c r="H225" s="223"/>
      <c r="I225" s="223"/>
      <c r="J225" s="223"/>
      <c r="K225" s="223"/>
      <c r="L225" s="223"/>
      <c r="M225" s="223"/>
      <c r="N225" s="222"/>
      <c r="O225" s="222"/>
      <c r="P225" s="222"/>
      <c r="Q225" s="222"/>
      <c r="R225" s="223"/>
      <c r="S225" s="223"/>
      <c r="T225" s="223"/>
      <c r="U225" s="223"/>
      <c r="V225" s="223"/>
      <c r="W225" s="223"/>
      <c r="X225" s="223"/>
      <c r="Y225" s="223"/>
      <c r="Z225" s="212"/>
      <c r="AA225" s="212"/>
      <c r="AB225" s="212"/>
      <c r="AC225" s="212"/>
      <c r="AD225" s="212"/>
      <c r="AE225" s="212"/>
      <c r="AF225" s="212"/>
      <c r="AG225" s="212" t="s">
        <v>204</v>
      </c>
      <c r="AH225" s="212"/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48" t="str">
        <f>C225</f>
        <v>s provedením lože do 50 mm, s vyplněním spár, s dvojím beraněním a se smetením přebytečného materiálu na krajnici</v>
      </c>
      <c r="BB225" s="212"/>
      <c r="BC225" s="212"/>
      <c r="BD225" s="212"/>
      <c r="BE225" s="212"/>
      <c r="BF225" s="212"/>
      <c r="BG225" s="212"/>
      <c r="BH225" s="212"/>
    </row>
    <row r="226" spans="1:60" outlineLevel="2" x14ac:dyDescent="0.2">
      <c r="A226" s="219"/>
      <c r="B226" s="220"/>
      <c r="C226" s="264" t="s">
        <v>790</v>
      </c>
      <c r="D226" s="257"/>
      <c r="E226" s="258">
        <v>6</v>
      </c>
      <c r="F226" s="223"/>
      <c r="G226" s="223"/>
      <c r="H226" s="223"/>
      <c r="I226" s="223"/>
      <c r="J226" s="223"/>
      <c r="K226" s="223"/>
      <c r="L226" s="223"/>
      <c r="M226" s="223"/>
      <c r="N226" s="222"/>
      <c r="O226" s="222"/>
      <c r="P226" s="222"/>
      <c r="Q226" s="222"/>
      <c r="R226" s="223"/>
      <c r="S226" s="223"/>
      <c r="T226" s="223"/>
      <c r="U226" s="223"/>
      <c r="V226" s="223"/>
      <c r="W226" s="223"/>
      <c r="X226" s="223"/>
      <c r="Y226" s="223"/>
      <c r="Z226" s="212"/>
      <c r="AA226" s="212"/>
      <c r="AB226" s="212"/>
      <c r="AC226" s="212"/>
      <c r="AD226" s="212"/>
      <c r="AE226" s="212"/>
      <c r="AF226" s="212"/>
      <c r="AG226" s="212" t="s">
        <v>206</v>
      </c>
      <c r="AH226" s="212">
        <v>0</v>
      </c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outlineLevel="3" x14ac:dyDescent="0.2">
      <c r="A227" s="219"/>
      <c r="B227" s="220"/>
      <c r="C227" s="264" t="s">
        <v>900</v>
      </c>
      <c r="D227" s="257"/>
      <c r="E227" s="258">
        <v>31</v>
      </c>
      <c r="F227" s="223"/>
      <c r="G227" s="223"/>
      <c r="H227" s="223"/>
      <c r="I227" s="223"/>
      <c r="J227" s="223"/>
      <c r="K227" s="223"/>
      <c r="L227" s="223"/>
      <c r="M227" s="223"/>
      <c r="N227" s="222"/>
      <c r="O227" s="222"/>
      <c r="P227" s="222"/>
      <c r="Q227" s="222"/>
      <c r="R227" s="223"/>
      <c r="S227" s="223"/>
      <c r="T227" s="223"/>
      <c r="U227" s="223"/>
      <c r="V227" s="223"/>
      <c r="W227" s="223"/>
      <c r="X227" s="223"/>
      <c r="Y227" s="223"/>
      <c r="Z227" s="212"/>
      <c r="AA227" s="212"/>
      <c r="AB227" s="212"/>
      <c r="AC227" s="212"/>
      <c r="AD227" s="212"/>
      <c r="AE227" s="212"/>
      <c r="AF227" s="212"/>
      <c r="AG227" s="212" t="s">
        <v>206</v>
      </c>
      <c r="AH227" s="212">
        <v>0</v>
      </c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outlineLevel="1" x14ac:dyDescent="0.2">
      <c r="A228" s="233">
        <v>62</v>
      </c>
      <c r="B228" s="234" t="s">
        <v>475</v>
      </c>
      <c r="C228" s="251" t="s">
        <v>476</v>
      </c>
      <c r="D228" s="235" t="s">
        <v>199</v>
      </c>
      <c r="E228" s="236">
        <v>7</v>
      </c>
      <c r="F228" s="237"/>
      <c r="G228" s="238">
        <f>ROUND(E228*F228,2)</f>
        <v>0</v>
      </c>
      <c r="H228" s="237"/>
      <c r="I228" s="238">
        <f>ROUND(E228*H228,2)</f>
        <v>0</v>
      </c>
      <c r="J228" s="237"/>
      <c r="K228" s="238">
        <f>ROUND(E228*J228,2)</f>
        <v>0</v>
      </c>
      <c r="L228" s="238">
        <v>21</v>
      </c>
      <c r="M228" s="238">
        <f>G228*(1+L228/100)</f>
        <v>0</v>
      </c>
      <c r="N228" s="236">
        <v>3.15E-2</v>
      </c>
      <c r="O228" s="236">
        <f>ROUND(E228*N228,2)</f>
        <v>0.22</v>
      </c>
      <c r="P228" s="236">
        <v>0</v>
      </c>
      <c r="Q228" s="236">
        <f>ROUND(E228*P228,2)</f>
        <v>0</v>
      </c>
      <c r="R228" s="238" t="s">
        <v>200</v>
      </c>
      <c r="S228" s="238" t="s">
        <v>144</v>
      </c>
      <c r="T228" s="239" t="s">
        <v>144</v>
      </c>
      <c r="U228" s="223">
        <v>0.62</v>
      </c>
      <c r="V228" s="223">
        <f>ROUND(E228*U228,2)</f>
        <v>4.34</v>
      </c>
      <c r="W228" s="223"/>
      <c r="X228" s="223" t="s">
        <v>201</v>
      </c>
      <c r="Y228" s="223" t="s">
        <v>140</v>
      </c>
      <c r="Z228" s="212"/>
      <c r="AA228" s="212"/>
      <c r="AB228" s="212"/>
      <c r="AC228" s="212"/>
      <c r="AD228" s="212"/>
      <c r="AE228" s="212"/>
      <c r="AF228" s="212"/>
      <c r="AG228" s="212" t="s">
        <v>202</v>
      </c>
      <c r="AH228" s="212"/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outlineLevel="2" x14ac:dyDescent="0.2">
      <c r="A229" s="219"/>
      <c r="B229" s="220"/>
      <c r="C229" s="263" t="s">
        <v>477</v>
      </c>
      <c r="D229" s="259"/>
      <c r="E229" s="259"/>
      <c r="F229" s="259"/>
      <c r="G229" s="259"/>
      <c r="H229" s="223"/>
      <c r="I229" s="223"/>
      <c r="J229" s="223"/>
      <c r="K229" s="223"/>
      <c r="L229" s="223"/>
      <c r="M229" s="223"/>
      <c r="N229" s="222"/>
      <c r="O229" s="222"/>
      <c r="P229" s="222"/>
      <c r="Q229" s="222"/>
      <c r="R229" s="223"/>
      <c r="S229" s="223"/>
      <c r="T229" s="223"/>
      <c r="U229" s="223"/>
      <c r="V229" s="223"/>
      <c r="W229" s="223"/>
      <c r="X229" s="223"/>
      <c r="Y229" s="223"/>
      <c r="Z229" s="212"/>
      <c r="AA229" s="212"/>
      <c r="AB229" s="212"/>
      <c r="AC229" s="212"/>
      <c r="AD229" s="212"/>
      <c r="AE229" s="212"/>
      <c r="AF229" s="212"/>
      <c r="AG229" s="212" t="s">
        <v>204</v>
      </c>
      <c r="AH229" s="212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12"/>
      <c r="BB229" s="212"/>
      <c r="BC229" s="212"/>
      <c r="BD229" s="212"/>
      <c r="BE229" s="212"/>
      <c r="BF229" s="212"/>
      <c r="BG229" s="212"/>
      <c r="BH229" s="212"/>
    </row>
    <row r="230" spans="1:60" outlineLevel="1" x14ac:dyDescent="0.2">
      <c r="A230" s="233">
        <v>63</v>
      </c>
      <c r="B230" s="234" t="s">
        <v>479</v>
      </c>
      <c r="C230" s="251" t="s">
        <v>480</v>
      </c>
      <c r="D230" s="235" t="s">
        <v>234</v>
      </c>
      <c r="E230" s="236">
        <v>13</v>
      </c>
      <c r="F230" s="237"/>
      <c r="G230" s="238">
        <f>ROUND(E230*F230,2)</f>
        <v>0</v>
      </c>
      <c r="H230" s="237"/>
      <c r="I230" s="238">
        <f>ROUND(E230*H230,2)</f>
        <v>0</v>
      </c>
      <c r="J230" s="237"/>
      <c r="K230" s="238">
        <f>ROUND(E230*J230,2)</f>
        <v>0</v>
      </c>
      <c r="L230" s="238">
        <v>21</v>
      </c>
      <c r="M230" s="238">
        <f>G230*(1+L230/100)</f>
        <v>0</v>
      </c>
      <c r="N230" s="236">
        <v>2.2399999999999998E-3</v>
      </c>
      <c r="O230" s="236">
        <f>ROUND(E230*N230,2)</f>
        <v>0.03</v>
      </c>
      <c r="P230" s="236">
        <v>0</v>
      </c>
      <c r="Q230" s="236">
        <f>ROUND(E230*P230,2)</f>
        <v>0</v>
      </c>
      <c r="R230" s="238" t="s">
        <v>200</v>
      </c>
      <c r="S230" s="238" t="s">
        <v>144</v>
      </c>
      <c r="T230" s="239" t="s">
        <v>144</v>
      </c>
      <c r="U230" s="223">
        <v>0.129</v>
      </c>
      <c r="V230" s="223">
        <f>ROUND(E230*U230,2)</f>
        <v>1.68</v>
      </c>
      <c r="W230" s="223"/>
      <c r="X230" s="223" t="s">
        <v>201</v>
      </c>
      <c r="Y230" s="223" t="s">
        <v>140</v>
      </c>
      <c r="Z230" s="212"/>
      <c r="AA230" s="212"/>
      <c r="AB230" s="212"/>
      <c r="AC230" s="212"/>
      <c r="AD230" s="212"/>
      <c r="AE230" s="212"/>
      <c r="AF230" s="212"/>
      <c r="AG230" s="212" t="s">
        <v>202</v>
      </c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outlineLevel="2" x14ac:dyDescent="0.2">
      <c r="A231" s="219"/>
      <c r="B231" s="220"/>
      <c r="C231" s="263" t="s">
        <v>481</v>
      </c>
      <c r="D231" s="259"/>
      <c r="E231" s="259"/>
      <c r="F231" s="259"/>
      <c r="G231" s="259"/>
      <c r="H231" s="223"/>
      <c r="I231" s="223"/>
      <c r="J231" s="223"/>
      <c r="K231" s="223"/>
      <c r="L231" s="223"/>
      <c r="M231" s="223"/>
      <c r="N231" s="222"/>
      <c r="O231" s="222"/>
      <c r="P231" s="222"/>
      <c r="Q231" s="222"/>
      <c r="R231" s="223"/>
      <c r="S231" s="223"/>
      <c r="T231" s="223"/>
      <c r="U231" s="223"/>
      <c r="V231" s="223"/>
      <c r="W231" s="223"/>
      <c r="X231" s="223"/>
      <c r="Y231" s="223"/>
      <c r="Z231" s="212"/>
      <c r="AA231" s="212"/>
      <c r="AB231" s="212"/>
      <c r="AC231" s="212"/>
      <c r="AD231" s="212"/>
      <c r="AE231" s="212"/>
      <c r="AF231" s="212"/>
      <c r="AG231" s="212" t="s">
        <v>204</v>
      </c>
      <c r="AH231" s="212"/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12"/>
      <c r="BB231" s="212"/>
      <c r="BC231" s="212"/>
      <c r="BD231" s="212"/>
      <c r="BE231" s="212"/>
      <c r="BF231" s="212"/>
      <c r="BG231" s="212"/>
      <c r="BH231" s="212"/>
    </row>
    <row r="232" spans="1:60" outlineLevel="2" x14ac:dyDescent="0.2">
      <c r="A232" s="219"/>
      <c r="B232" s="220"/>
      <c r="C232" s="265" t="s">
        <v>482</v>
      </c>
      <c r="D232" s="260"/>
      <c r="E232" s="260"/>
      <c r="F232" s="260"/>
      <c r="G232" s="260"/>
      <c r="H232" s="223"/>
      <c r="I232" s="223"/>
      <c r="J232" s="223"/>
      <c r="K232" s="223"/>
      <c r="L232" s="223"/>
      <c r="M232" s="223"/>
      <c r="N232" s="222"/>
      <c r="O232" s="222"/>
      <c r="P232" s="222"/>
      <c r="Q232" s="222"/>
      <c r="R232" s="223"/>
      <c r="S232" s="223"/>
      <c r="T232" s="223"/>
      <c r="U232" s="223"/>
      <c r="V232" s="223"/>
      <c r="W232" s="223"/>
      <c r="X232" s="223"/>
      <c r="Y232" s="223"/>
      <c r="Z232" s="212"/>
      <c r="AA232" s="212"/>
      <c r="AB232" s="212"/>
      <c r="AC232" s="212"/>
      <c r="AD232" s="212"/>
      <c r="AE232" s="212"/>
      <c r="AF232" s="212"/>
      <c r="AG232" s="212" t="s">
        <v>147</v>
      </c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48" t="str">
        <f>C232</f>
        <v>Včetně odstranění zvětralé asfaltové zálivky, vyčištění spár, zalití spár asfaltovou zálivkou, nátěru asfaltovým lakem a posyp drtí.</v>
      </c>
      <c r="BB232" s="212"/>
      <c r="BC232" s="212"/>
      <c r="BD232" s="212"/>
      <c r="BE232" s="212"/>
      <c r="BF232" s="212"/>
      <c r="BG232" s="212"/>
      <c r="BH232" s="212"/>
    </row>
    <row r="233" spans="1:60" outlineLevel="1" x14ac:dyDescent="0.2">
      <c r="A233" s="233">
        <v>64</v>
      </c>
      <c r="B233" s="234" t="s">
        <v>483</v>
      </c>
      <c r="C233" s="251" t="s">
        <v>484</v>
      </c>
      <c r="D233" s="235" t="s">
        <v>199</v>
      </c>
      <c r="E233" s="236">
        <v>1.4</v>
      </c>
      <c r="F233" s="237"/>
      <c r="G233" s="238">
        <f>ROUND(E233*F233,2)</f>
        <v>0</v>
      </c>
      <c r="H233" s="237"/>
      <c r="I233" s="238">
        <f>ROUND(E233*H233,2)</f>
        <v>0</v>
      </c>
      <c r="J233" s="237"/>
      <c r="K233" s="238">
        <f>ROUND(E233*J233,2)</f>
        <v>0</v>
      </c>
      <c r="L233" s="238">
        <v>21</v>
      </c>
      <c r="M233" s="238">
        <f>G233*(1+L233/100)</f>
        <v>0</v>
      </c>
      <c r="N233" s="236">
        <v>0.14479</v>
      </c>
      <c r="O233" s="236">
        <f>ROUND(E233*N233,2)</f>
        <v>0.2</v>
      </c>
      <c r="P233" s="236">
        <v>0</v>
      </c>
      <c r="Q233" s="236">
        <f>ROUND(E233*P233,2)</f>
        <v>0</v>
      </c>
      <c r="R233" s="238"/>
      <c r="S233" s="238" t="s">
        <v>137</v>
      </c>
      <c r="T233" s="239" t="s">
        <v>144</v>
      </c>
      <c r="U233" s="223">
        <v>0</v>
      </c>
      <c r="V233" s="223">
        <f>ROUND(E233*U233,2)</f>
        <v>0</v>
      </c>
      <c r="W233" s="223"/>
      <c r="X233" s="223" t="s">
        <v>414</v>
      </c>
      <c r="Y233" s="223" t="s">
        <v>140</v>
      </c>
      <c r="Z233" s="212"/>
      <c r="AA233" s="212"/>
      <c r="AB233" s="212"/>
      <c r="AC233" s="212"/>
      <c r="AD233" s="212"/>
      <c r="AE233" s="212"/>
      <c r="AF233" s="212"/>
      <c r="AG233" s="212" t="s">
        <v>420</v>
      </c>
      <c r="AH233" s="212"/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12"/>
      <c r="BB233" s="212"/>
      <c r="BC233" s="212"/>
      <c r="BD233" s="212"/>
      <c r="BE233" s="212"/>
      <c r="BF233" s="212"/>
      <c r="BG233" s="212"/>
      <c r="BH233" s="212"/>
    </row>
    <row r="234" spans="1:60" outlineLevel="2" x14ac:dyDescent="0.2">
      <c r="A234" s="219"/>
      <c r="B234" s="220"/>
      <c r="C234" s="264" t="s">
        <v>901</v>
      </c>
      <c r="D234" s="257"/>
      <c r="E234" s="258">
        <v>1.4</v>
      </c>
      <c r="F234" s="223"/>
      <c r="G234" s="223"/>
      <c r="H234" s="223"/>
      <c r="I234" s="223"/>
      <c r="J234" s="223"/>
      <c r="K234" s="223"/>
      <c r="L234" s="223"/>
      <c r="M234" s="223"/>
      <c r="N234" s="222"/>
      <c r="O234" s="222"/>
      <c r="P234" s="222"/>
      <c r="Q234" s="222"/>
      <c r="R234" s="223"/>
      <c r="S234" s="223"/>
      <c r="T234" s="223"/>
      <c r="U234" s="223"/>
      <c r="V234" s="223"/>
      <c r="W234" s="223"/>
      <c r="X234" s="223"/>
      <c r="Y234" s="223"/>
      <c r="Z234" s="212"/>
      <c r="AA234" s="212"/>
      <c r="AB234" s="212"/>
      <c r="AC234" s="212"/>
      <c r="AD234" s="212"/>
      <c r="AE234" s="212"/>
      <c r="AF234" s="212"/>
      <c r="AG234" s="212" t="s">
        <v>206</v>
      </c>
      <c r="AH234" s="212">
        <v>0</v>
      </c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ht="33.75" outlineLevel="1" x14ac:dyDescent="0.2">
      <c r="A235" s="240">
        <v>65</v>
      </c>
      <c r="B235" s="241" t="s">
        <v>492</v>
      </c>
      <c r="C235" s="250" t="s">
        <v>493</v>
      </c>
      <c r="D235" s="242" t="s">
        <v>199</v>
      </c>
      <c r="E235" s="243">
        <v>12</v>
      </c>
      <c r="F235" s="244"/>
      <c r="G235" s="245">
        <f>ROUND(E235*F235,2)</f>
        <v>0</v>
      </c>
      <c r="H235" s="244"/>
      <c r="I235" s="245">
        <f>ROUND(E235*H235,2)</f>
        <v>0</v>
      </c>
      <c r="J235" s="244"/>
      <c r="K235" s="245">
        <f>ROUND(E235*J235,2)</f>
        <v>0</v>
      </c>
      <c r="L235" s="245">
        <v>21</v>
      </c>
      <c r="M235" s="245">
        <f>G235*(1+L235/100)</f>
        <v>0</v>
      </c>
      <c r="N235" s="243">
        <v>2.9999999999999997E-4</v>
      </c>
      <c r="O235" s="243">
        <f>ROUND(E235*N235,2)</f>
        <v>0</v>
      </c>
      <c r="P235" s="243">
        <v>0</v>
      </c>
      <c r="Q235" s="243">
        <f>ROUND(E235*P235,2)</f>
        <v>0</v>
      </c>
      <c r="R235" s="245" t="s">
        <v>413</v>
      </c>
      <c r="S235" s="245" t="s">
        <v>144</v>
      </c>
      <c r="T235" s="246" t="s">
        <v>144</v>
      </c>
      <c r="U235" s="223">
        <v>0</v>
      </c>
      <c r="V235" s="223">
        <f>ROUND(E235*U235,2)</f>
        <v>0</v>
      </c>
      <c r="W235" s="223"/>
      <c r="X235" s="223" t="s">
        <v>414</v>
      </c>
      <c r="Y235" s="223" t="s">
        <v>140</v>
      </c>
      <c r="Z235" s="212"/>
      <c r="AA235" s="212"/>
      <c r="AB235" s="212"/>
      <c r="AC235" s="212"/>
      <c r="AD235" s="212"/>
      <c r="AE235" s="212"/>
      <c r="AF235" s="212"/>
      <c r="AG235" s="212" t="s">
        <v>420</v>
      </c>
      <c r="AH235" s="212"/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x14ac:dyDescent="0.2">
      <c r="A236" s="226" t="s">
        <v>132</v>
      </c>
      <c r="B236" s="227" t="s">
        <v>84</v>
      </c>
      <c r="C236" s="249" t="s">
        <v>85</v>
      </c>
      <c r="D236" s="228"/>
      <c r="E236" s="229"/>
      <c r="F236" s="230"/>
      <c r="G236" s="230">
        <f>SUMIF(AG237:AG336,"&lt;&gt;NOR",G237:G336)</f>
        <v>0</v>
      </c>
      <c r="H236" s="230"/>
      <c r="I236" s="230">
        <f>SUM(I237:I336)</f>
        <v>0</v>
      </c>
      <c r="J236" s="230"/>
      <c r="K236" s="230">
        <f>SUM(K237:K336)</f>
        <v>0</v>
      </c>
      <c r="L236" s="230"/>
      <c r="M236" s="230">
        <f>SUM(M237:M336)</f>
        <v>0</v>
      </c>
      <c r="N236" s="229"/>
      <c r="O236" s="229">
        <f>SUM(O237:O336)</f>
        <v>26.400000000000006</v>
      </c>
      <c r="P236" s="229"/>
      <c r="Q236" s="229">
        <f>SUM(Q237:Q336)</f>
        <v>0</v>
      </c>
      <c r="R236" s="230"/>
      <c r="S236" s="230"/>
      <c r="T236" s="231"/>
      <c r="U236" s="225"/>
      <c r="V236" s="225">
        <f>SUM(V237:V336)</f>
        <v>959.66000000000008</v>
      </c>
      <c r="W236" s="225"/>
      <c r="X236" s="225"/>
      <c r="Y236" s="225"/>
      <c r="AG236" t="s">
        <v>133</v>
      </c>
    </row>
    <row r="237" spans="1:60" outlineLevel="1" x14ac:dyDescent="0.2">
      <c r="A237" s="233">
        <v>66</v>
      </c>
      <c r="B237" s="234" t="s">
        <v>494</v>
      </c>
      <c r="C237" s="251" t="s">
        <v>495</v>
      </c>
      <c r="D237" s="235" t="s">
        <v>496</v>
      </c>
      <c r="E237" s="236">
        <v>1</v>
      </c>
      <c r="F237" s="237"/>
      <c r="G237" s="238">
        <f>ROUND(E237*F237,2)</f>
        <v>0</v>
      </c>
      <c r="H237" s="237"/>
      <c r="I237" s="238">
        <f>ROUND(E237*H237,2)</f>
        <v>0</v>
      </c>
      <c r="J237" s="237"/>
      <c r="K237" s="238">
        <f>ROUND(E237*J237,2)</f>
        <v>0</v>
      </c>
      <c r="L237" s="238">
        <v>21</v>
      </c>
      <c r="M237" s="238">
        <f>G237*(1+L237/100)</f>
        <v>0</v>
      </c>
      <c r="N237" s="236">
        <v>0</v>
      </c>
      <c r="O237" s="236">
        <f>ROUND(E237*N237,2)</f>
        <v>0</v>
      </c>
      <c r="P237" s="236">
        <v>0</v>
      </c>
      <c r="Q237" s="236">
        <f>ROUND(E237*P237,2)</f>
        <v>0</v>
      </c>
      <c r="R237" s="238" t="s">
        <v>424</v>
      </c>
      <c r="S237" s="238" t="s">
        <v>144</v>
      </c>
      <c r="T237" s="239" t="s">
        <v>144</v>
      </c>
      <c r="U237" s="223">
        <v>9.9730000000000008</v>
      </c>
      <c r="V237" s="223">
        <f>ROUND(E237*U237,2)</f>
        <v>9.9700000000000006</v>
      </c>
      <c r="W237" s="223"/>
      <c r="X237" s="223" t="s">
        <v>201</v>
      </c>
      <c r="Y237" s="223" t="s">
        <v>140</v>
      </c>
      <c r="Z237" s="212"/>
      <c r="AA237" s="212"/>
      <c r="AB237" s="212"/>
      <c r="AC237" s="212"/>
      <c r="AD237" s="212"/>
      <c r="AE237" s="212"/>
      <c r="AF237" s="212"/>
      <c r="AG237" s="212" t="s">
        <v>202</v>
      </c>
      <c r="AH237" s="212"/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ht="22.5" outlineLevel="2" x14ac:dyDescent="0.2">
      <c r="A238" s="219"/>
      <c r="B238" s="220"/>
      <c r="C238" s="263" t="s">
        <v>497</v>
      </c>
      <c r="D238" s="259"/>
      <c r="E238" s="259"/>
      <c r="F238" s="259"/>
      <c r="G238" s="259"/>
      <c r="H238" s="223"/>
      <c r="I238" s="223"/>
      <c r="J238" s="223"/>
      <c r="K238" s="223"/>
      <c r="L238" s="223"/>
      <c r="M238" s="223"/>
      <c r="N238" s="222"/>
      <c r="O238" s="222"/>
      <c r="P238" s="222"/>
      <c r="Q238" s="222"/>
      <c r="R238" s="223"/>
      <c r="S238" s="223"/>
      <c r="T238" s="223"/>
      <c r="U238" s="223"/>
      <c r="V238" s="223"/>
      <c r="W238" s="223"/>
      <c r="X238" s="223"/>
      <c r="Y238" s="223"/>
      <c r="Z238" s="212"/>
      <c r="AA238" s="212"/>
      <c r="AB238" s="212"/>
      <c r="AC238" s="212"/>
      <c r="AD238" s="212"/>
      <c r="AE238" s="212"/>
      <c r="AF238" s="212"/>
      <c r="AG238" s="212" t="s">
        <v>204</v>
      </c>
      <c r="AH238" s="212"/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48" t="str">
        <f>C238</f>
        <v>ohlášení uzavírání vody, uzavření a otevření šoupat, vypuštění a napuštění vody, odvzdušnění potrubí, strojní nebo ruční výřez potrubí, nutné úpravy výkopu v prostoru provádění,</v>
      </c>
      <c r="BB238" s="212"/>
      <c r="BC238" s="212"/>
      <c r="BD238" s="212"/>
      <c r="BE238" s="212"/>
      <c r="BF238" s="212"/>
      <c r="BG238" s="212"/>
      <c r="BH238" s="212"/>
    </row>
    <row r="239" spans="1:60" outlineLevel="1" x14ac:dyDescent="0.2">
      <c r="A239" s="233">
        <v>67</v>
      </c>
      <c r="B239" s="234" t="s">
        <v>498</v>
      </c>
      <c r="C239" s="251" t="s">
        <v>499</v>
      </c>
      <c r="D239" s="235" t="s">
        <v>496</v>
      </c>
      <c r="E239" s="236">
        <v>1</v>
      </c>
      <c r="F239" s="237"/>
      <c r="G239" s="238">
        <f>ROUND(E239*F239,2)</f>
        <v>0</v>
      </c>
      <c r="H239" s="237"/>
      <c r="I239" s="238">
        <f>ROUND(E239*H239,2)</f>
        <v>0</v>
      </c>
      <c r="J239" s="237"/>
      <c r="K239" s="238">
        <f>ROUND(E239*J239,2)</f>
        <v>0</v>
      </c>
      <c r="L239" s="238">
        <v>21</v>
      </c>
      <c r="M239" s="238">
        <f>G239*(1+L239/100)</f>
        <v>0</v>
      </c>
      <c r="N239" s="236">
        <v>0</v>
      </c>
      <c r="O239" s="236">
        <f>ROUND(E239*N239,2)</f>
        <v>0</v>
      </c>
      <c r="P239" s="236">
        <v>0</v>
      </c>
      <c r="Q239" s="236">
        <f>ROUND(E239*P239,2)</f>
        <v>0</v>
      </c>
      <c r="R239" s="238" t="s">
        <v>424</v>
      </c>
      <c r="S239" s="238" t="s">
        <v>144</v>
      </c>
      <c r="T239" s="239" t="s">
        <v>144</v>
      </c>
      <c r="U239" s="223">
        <v>10.923</v>
      </c>
      <c r="V239" s="223">
        <f>ROUND(E239*U239,2)</f>
        <v>10.92</v>
      </c>
      <c r="W239" s="223"/>
      <c r="X239" s="223" t="s">
        <v>201</v>
      </c>
      <c r="Y239" s="223" t="s">
        <v>140</v>
      </c>
      <c r="Z239" s="212"/>
      <c r="AA239" s="212"/>
      <c r="AB239" s="212"/>
      <c r="AC239" s="212"/>
      <c r="AD239" s="212"/>
      <c r="AE239" s="212"/>
      <c r="AF239" s="212"/>
      <c r="AG239" s="212" t="s">
        <v>202</v>
      </c>
      <c r="AH239" s="212"/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ht="22.5" outlineLevel="2" x14ac:dyDescent="0.2">
      <c r="A240" s="219"/>
      <c r="B240" s="220"/>
      <c r="C240" s="263" t="s">
        <v>497</v>
      </c>
      <c r="D240" s="259"/>
      <c r="E240" s="259"/>
      <c r="F240" s="259"/>
      <c r="G240" s="259"/>
      <c r="H240" s="223"/>
      <c r="I240" s="223"/>
      <c r="J240" s="223"/>
      <c r="K240" s="223"/>
      <c r="L240" s="223"/>
      <c r="M240" s="223"/>
      <c r="N240" s="222"/>
      <c r="O240" s="222"/>
      <c r="P240" s="222"/>
      <c r="Q240" s="222"/>
      <c r="R240" s="223"/>
      <c r="S240" s="223"/>
      <c r="T240" s="223"/>
      <c r="U240" s="223"/>
      <c r="V240" s="223"/>
      <c r="W240" s="223"/>
      <c r="X240" s="223"/>
      <c r="Y240" s="223"/>
      <c r="Z240" s="212"/>
      <c r="AA240" s="212"/>
      <c r="AB240" s="212"/>
      <c r="AC240" s="212"/>
      <c r="AD240" s="212"/>
      <c r="AE240" s="212"/>
      <c r="AF240" s="212"/>
      <c r="AG240" s="212" t="s">
        <v>204</v>
      </c>
      <c r="AH240" s="212"/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48" t="str">
        <f>C240</f>
        <v>ohlášení uzavírání vody, uzavření a otevření šoupat, vypuštění a napuštění vody, odvzdušnění potrubí, strojní nebo ruční výřez potrubí, nutné úpravy výkopu v prostoru provádění,</v>
      </c>
      <c r="BB240" s="212"/>
      <c r="BC240" s="212"/>
      <c r="BD240" s="212"/>
      <c r="BE240" s="212"/>
      <c r="BF240" s="212"/>
      <c r="BG240" s="212"/>
      <c r="BH240" s="212"/>
    </row>
    <row r="241" spans="1:60" outlineLevel="1" x14ac:dyDescent="0.2">
      <c r="A241" s="233">
        <v>68</v>
      </c>
      <c r="B241" s="234" t="s">
        <v>500</v>
      </c>
      <c r="C241" s="251" t="s">
        <v>501</v>
      </c>
      <c r="D241" s="235" t="s">
        <v>234</v>
      </c>
      <c r="E241" s="236">
        <v>48</v>
      </c>
      <c r="F241" s="237"/>
      <c r="G241" s="238">
        <f>ROUND(E241*F241,2)</f>
        <v>0</v>
      </c>
      <c r="H241" s="237"/>
      <c r="I241" s="238">
        <f>ROUND(E241*H241,2)</f>
        <v>0</v>
      </c>
      <c r="J241" s="237"/>
      <c r="K241" s="238">
        <f>ROUND(E241*J241,2)</f>
        <v>0</v>
      </c>
      <c r="L241" s="238">
        <v>21</v>
      </c>
      <c r="M241" s="238">
        <f>G241*(1+L241/100)</f>
        <v>0</v>
      </c>
      <c r="N241" s="236">
        <v>0</v>
      </c>
      <c r="O241" s="236">
        <f>ROUND(E241*N241,2)</f>
        <v>0</v>
      </c>
      <c r="P241" s="236">
        <v>0</v>
      </c>
      <c r="Q241" s="236">
        <f>ROUND(E241*P241,2)</f>
        <v>0</v>
      </c>
      <c r="R241" s="238" t="s">
        <v>424</v>
      </c>
      <c r="S241" s="238" t="s">
        <v>144</v>
      </c>
      <c r="T241" s="239" t="s">
        <v>144</v>
      </c>
      <c r="U241" s="223">
        <v>0.59</v>
      </c>
      <c r="V241" s="223">
        <f>ROUND(E241*U241,2)</f>
        <v>28.32</v>
      </c>
      <c r="W241" s="223"/>
      <c r="X241" s="223" t="s">
        <v>201</v>
      </c>
      <c r="Y241" s="223" t="s">
        <v>140</v>
      </c>
      <c r="Z241" s="212"/>
      <c r="AA241" s="212"/>
      <c r="AB241" s="212"/>
      <c r="AC241" s="212"/>
      <c r="AD241" s="212"/>
      <c r="AE241" s="212"/>
      <c r="AF241" s="212"/>
      <c r="AG241" s="212" t="s">
        <v>202</v>
      </c>
      <c r="AH241" s="212"/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outlineLevel="2" x14ac:dyDescent="0.2">
      <c r="A242" s="219"/>
      <c r="B242" s="220"/>
      <c r="C242" s="263" t="s">
        <v>502</v>
      </c>
      <c r="D242" s="259"/>
      <c r="E242" s="259"/>
      <c r="F242" s="259"/>
      <c r="G242" s="259"/>
      <c r="H242" s="223"/>
      <c r="I242" s="223"/>
      <c r="J242" s="223"/>
      <c r="K242" s="223"/>
      <c r="L242" s="223"/>
      <c r="M242" s="223"/>
      <c r="N242" s="222"/>
      <c r="O242" s="222"/>
      <c r="P242" s="222"/>
      <c r="Q242" s="222"/>
      <c r="R242" s="223"/>
      <c r="S242" s="223"/>
      <c r="T242" s="223"/>
      <c r="U242" s="223"/>
      <c r="V242" s="223"/>
      <c r="W242" s="223"/>
      <c r="X242" s="223"/>
      <c r="Y242" s="223"/>
      <c r="Z242" s="212"/>
      <c r="AA242" s="212"/>
      <c r="AB242" s="212"/>
      <c r="AC242" s="212"/>
      <c r="AD242" s="212"/>
      <c r="AE242" s="212"/>
      <c r="AF242" s="212"/>
      <c r="AG242" s="212" t="s">
        <v>204</v>
      </c>
      <c r="AH242" s="212"/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ht="22.5" outlineLevel="1" x14ac:dyDescent="0.2">
      <c r="A243" s="233">
        <v>69</v>
      </c>
      <c r="B243" s="234" t="s">
        <v>503</v>
      </c>
      <c r="C243" s="251" t="s">
        <v>504</v>
      </c>
      <c r="D243" s="235" t="s">
        <v>234</v>
      </c>
      <c r="E243" s="236">
        <v>23</v>
      </c>
      <c r="F243" s="237"/>
      <c r="G243" s="238">
        <f>ROUND(E243*F243,2)</f>
        <v>0</v>
      </c>
      <c r="H243" s="237"/>
      <c r="I243" s="238">
        <f>ROUND(E243*H243,2)</f>
        <v>0</v>
      </c>
      <c r="J243" s="237"/>
      <c r="K243" s="238">
        <f>ROUND(E243*J243,2)</f>
        <v>0</v>
      </c>
      <c r="L243" s="238">
        <v>21</v>
      </c>
      <c r="M243" s="238">
        <f>G243*(1+L243/100)</f>
        <v>0</v>
      </c>
      <c r="N243" s="236">
        <v>0</v>
      </c>
      <c r="O243" s="236">
        <f>ROUND(E243*N243,2)</f>
        <v>0</v>
      </c>
      <c r="P243" s="236">
        <v>0</v>
      </c>
      <c r="Q243" s="236">
        <f>ROUND(E243*P243,2)</f>
        <v>0</v>
      </c>
      <c r="R243" s="238" t="s">
        <v>424</v>
      </c>
      <c r="S243" s="238" t="s">
        <v>144</v>
      </c>
      <c r="T243" s="239" t="s">
        <v>144</v>
      </c>
      <c r="U243" s="223">
        <v>0.57099999999999995</v>
      </c>
      <c r="V243" s="223">
        <f>ROUND(E243*U243,2)</f>
        <v>13.13</v>
      </c>
      <c r="W243" s="223"/>
      <c r="X243" s="223" t="s">
        <v>201</v>
      </c>
      <c r="Y243" s="223" t="s">
        <v>140</v>
      </c>
      <c r="Z243" s="212"/>
      <c r="AA243" s="212"/>
      <c r="AB243" s="212"/>
      <c r="AC243" s="212"/>
      <c r="AD243" s="212"/>
      <c r="AE243" s="212"/>
      <c r="AF243" s="212"/>
      <c r="AG243" s="212" t="s">
        <v>202</v>
      </c>
      <c r="AH243" s="212"/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outlineLevel="2" x14ac:dyDescent="0.2">
      <c r="A244" s="219"/>
      <c r="B244" s="220"/>
      <c r="C244" s="263" t="s">
        <v>502</v>
      </c>
      <c r="D244" s="259"/>
      <c r="E244" s="259"/>
      <c r="F244" s="259"/>
      <c r="G244" s="259"/>
      <c r="H244" s="223"/>
      <c r="I244" s="223"/>
      <c r="J244" s="223"/>
      <c r="K244" s="223"/>
      <c r="L244" s="223"/>
      <c r="M244" s="223"/>
      <c r="N244" s="222"/>
      <c r="O244" s="222"/>
      <c r="P244" s="222"/>
      <c r="Q244" s="222"/>
      <c r="R244" s="223"/>
      <c r="S244" s="223"/>
      <c r="T244" s="223"/>
      <c r="U244" s="223"/>
      <c r="V244" s="223"/>
      <c r="W244" s="223"/>
      <c r="X244" s="223"/>
      <c r="Y244" s="223"/>
      <c r="Z244" s="212"/>
      <c r="AA244" s="212"/>
      <c r="AB244" s="212"/>
      <c r="AC244" s="212"/>
      <c r="AD244" s="212"/>
      <c r="AE244" s="212"/>
      <c r="AF244" s="212"/>
      <c r="AG244" s="212" t="s">
        <v>204</v>
      </c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12"/>
      <c r="BB244" s="212"/>
      <c r="BC244" s="212"/>
      <c r="BD244" s="212"/>
      <c r="BE244" s="212"/>
      <c r="BF244" s="212"/>
      <c r="BG244" s="212"/>
      <c r="BH244" s="212"/>
    </row>
    <row r="245" spans="1:60" ht="22.5" outlineLevel="1" x14ac:dyDescent="0.2">
      <c r="A245" s="233">
        <v>70</v>
      </c>
      <c r="B245" s="234" t="s">
        <v>505</v>
      </c>
      <c r="C245" s="251" t="s">
        <v>506</v>
      </c>
      <c r="D245" s="235" t="s">
        <v>234</v>
      </c>
      <c r="E245" s="236">
        <v>62.2</v>
      </c>
      <c r="F245" s="237"/>
      <c r="G245" s="238">
        <f>ROUND(E245*F245,2)</f>
        <v>0</v>
      </c>
      <c r="H245" s="237"/>
      <c r="I245" s="238">
        <f>ROUND(E245*H245,2)</f>
        <v>0</v>
      </c>
      <c r="J245" s="237"/>
      <c r="K245" s="238">
        <f>ROUND(E245*J245,2)</f>
        <v>0</v>
      </c>
      <c r="L245" s="238">
        <v>21</v>
      </c>
      <c r="M245" s="238">
        <f>G245*(1+L245/100)</f>
        <v>0</v>
      </c>
      <c r="N245" s="236">
        <v>0</v>
      </c>
      <c r="O245" s="236">
        <f>ROUND(E245*N245,2)</f>
        <v>0</v>
      </c>
      <c r="P245" s="236">
        <v>0</v>
      </c>
      <c r="Q245" s="236">
        <f>ROUND(E245*P245,2)</f>
        <v>0</v>
      </c>
      <c r="R245" s="238" t="s">
        <v>424</v>
      </c>
      <c r="S245" s="238" t="s">
        <v>144</v>
      </c>
      <c r="T245" s="239" t="s">
        <v>144</v>
      </c>
      <c r="U245" s="223">
        <v>0.63</v>
      </c>
      <c r="V245" s="223">
        <f>ROUND(E245*U245,2)</f>
        <v>39.19</v>
      </c>
      <c r="W245" s="223"/>
      <c r="X245" s="223" t="s">
        <v>201</v>
      </c>
      <c r="Y245" s="223" t="s">
        <v>140</v>
      </c>
      <c r="Z245" s="212"/>
      <c r="AA245" s="212"/>
      <c r="AB245" s="212"/>
      <c r="AC245" s="212"/>
      <c r="AD245" s="212"/>
      <c r="AE245" s="212"/>
      <c r="AF245" s="212"/>
      <c r="AG245" s="212" t="s">
        <v>202</v>
      </c>
      <c r="AH245" s="212"/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2" x14ac:dyDescent="0.2">
      <c r="A246" s="219"/>
      <c r="B246" s="220"/>
      <c r="C246" s="263" t="s">
        <v>502</v>
      </c>
      <c r="D246" s="259"/>
      <c r="E246" s="259"/>
      <c r="F246" s="259"/>
      <c r="G246" s="259"/>
      <c r="H246" s="223"/>
      <c r="I246" s="223"/>
      <c r="J246" s="223"/>
      <c r="K246" s="223"/>
      <c r="L246" s="223"/>
      <c r="M246" s="223"/>
      <c r="N246" s="222"/>
      <c r="O246" s="222"/>
      <c r="P246" s="222"/>
      <c r="Q246" s="222"/>
      <c r="R246" s="223"/>
      <c r="S246" s="223"/>
      <c r="T246" s="223"/>
      <c r="U246" s="223"/>
      <c r="V246" s="223"/>
      <c r="W246" s="223"/>
      <c r="X246" s="223"/>
      <c r="Y246" s="223"/>
      <c r="Z246" s="212"/>
      <c r="AA246" s="212"/>
      <c r="AB246" s="212"/>
      <c r="AC246" s="212"/>
      <c r="AD246" s="212"/>
      <c r="AE246" s="212"/>
      <c r="AF246" s="212"/>
      <c r="AG246" s="212" t="s">
        <v>204</v>
      </c>
      <c r="AH246" s="212"/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outlineLevel="2" x14ac:dyDescent="0.2">
      <c r="A247" s="219"/>
      <c r="B247" s="220"/>
      <c r="C247" s="264" t="s">
        <v>902</v>
      </c>
      <c r="D247" s="257"/>
      <c r="E247" s="258">
        <v>62.2</v>
      </c>
      <c r="F247" s="223"/>
      <c r="G247" s="223"/>
      <c r="H247" s="223"/>
      <c r="I247" s="223"/>
      <c r="J247" s="223"/>
      <c r="K247" s="223"/>
      <c r="L247" s="223"/>
      <c r="M247" s="223"/>
      <c r="N247" s="222"/>
      <c r="O247" s="222"/>
      <c r="P247" s="222"/>
      <c r="Q247" s="222"/>
      <c r="R247" s="223"/>
      <c r="S247" s="223"/>
      <c r="T247" s="223"/>
      <c r="U247" s="223"/>
      <c r="V247" s="223"/>
      <c r="W247" s="223"/>
      <c r="X247" s="223"/>
      <c r="Y247" s="223"/>
      <c r="Z247" s="212"/>
      <c r="AA247" s="212"/>
      <c r="AB247" s="212"/>
      <c r="AC247" s="212"/>
      <c r="AD247" s="212"/>
      <c r="AE247" s="212"/>
      <c r="AF247" s="212"/>
      <c r="AG247" s="212" t="s">
        <v>206</v>
      </c>
      <c r="AH247" s="212">
        <v>0</v>
      </c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ht="22.5" outlineLevel="1" x14ac:dyDescent="0.2">
      <c r="A248" s="240">
        <v>71</v>
      </c>
      <c r="B248" s="241" t="s">
        <v>512</v>
      </c>
      <c r="C248" s="250" t="s">
        <v>513</v>
      </c>
      <c r="D248" s="242" t="s">
        <v>496</v>
      </c>
      <c r="E248" s="243">
        <v>1</v>
      </c>
      <c r="F248" s="244"/>
      <c r="G248" s="245">
        <f>ROUND(E248*F248,2)</f>
        <v>0</v>
      </c>
      <c r="H248" s="244"/>
      <c r="I248" s="245">
        <f>ROUND(E248*H248,2)</f>
        <v>0</v>
      </c>
      <c r="J248" s="244"/>
      <c r="K248" s="245">
        <f>ROUND(E248*J248,2)</f>
        <v>0</v>
      </c>
      <c r="L248" s="245">
        <v>21</v>
      </c>
      <c r="M248" s="245">
        <f>G248*(1+L248/100)</f>
        <v>0</v>
      </c>
      <c r="N248" s="243">
        <v>2.81E-3</v>
      </c>
      <c r="O248" s="243">
        <f>ROUND(E248*N248,2)</f>
        <v>0</v>
      </c>
      <c r="P248" s="243">
        <v>0</v>
      </c>
      <c r="Q248" s="243">
        <f>ROUND(E248*P248,2)</f>
        <v>0</v>
      </c>
      <c r="R248" s="245" t="s">
        <v>424</v>
      </c>
      <c r="S248" s="245" t="s">
        <v>144</v>
      </c>
      <c r="T248" s="246" t="s">
        <v>144</v>
      </c>
      <c r="U248" s="223">
        <v>1.04</v>
      </c>
      <c r="V248" s="223">
        <f>ROUND(E248*U248,2)</f>
        <v>1.04</v>
      </c>
      <c r="W248" s="223"/>
      <c r="X248" s="223" t="s">
        <v>201</v>
      </c>
      <c r="Y248" s="223" t="s">
        <v>140</v>
      </c>
      <c r="Z248" s="212"/>
      <c r="AA248" s="212"/>
      <c r="AB248" s="212"/>
      <c r="AC248" s="212"/>
      <c r="AD248" s="212"/>
      <c r="AE248" s="212"/>
      <c r="AF248" s="212"/>
      <c r="AG248" s="212" t="s">
        <v>202</v>
      </c>
      <c r="AH248" s="212"/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 ht="22.5" outlineLevel="1" x14ac:dyDescent="0.2">
      <c r="A249" s="233">
        <v>72</v>
      </c>
      <c r="B249" s="234" t="s">
        <v>516</v>
      </c>
      <c r="C249" s="251" t="s">
        <v>517</v>
      </c>
      <c r="D249" s="235" t="s">
        <v>234</v>
      </c>
      <c r="E249" s="236">
        <v>4</v>
      </c>
      <c r="F249" s="237"/>
      <c r="G249" s="238">
        <f>ROUND(E249*F249,2)</f>
        <v>0</v>
      </c>
      <c r="H249" s="237"/>
      <c r="I249" s="238">
        <f>ROUND(E249*H249,2)</f>
        <v>0</v>
      </c>
      <c r="J249" s="237"/>
      <c r="K249" s="238">
        <f>ROUND(E249*J249,2)</f>
        <v>0</v>
      </c>
      <c r="L249" s="238">
        <v>21</v>
      </c>
      <c r="M249" s="238">
        <f>G249*(1+L249/100)</f>
        <v>0</v>
      </c>
      <c r="N249" s="236">
        <v>0</v>
      </c>
      <c r="O249" s="236">
        <f>ROUND(E249*N249,2)</f>
        <v>0</v>
      </c>
      <c r="P249" s="236">
        <v>0</v>
      </c>
      <c r="Q249" s="236">
        <f>ROUND(E249*P249,2)</f>
        <v>0</v>
      </c>
      <c r="R249" s="238" t="s">
        <v>424</v>
      </c>
      <c r="S249" s="238" t="s">
        <v>144</v>
      </c>
      <c r="T249" s="239" t="s">
        <v>144</v>
      </c>
      <c r="U249" s="223">
        <v>5.3999999999999999E-2</v>
      </c>
      <c r="V249" s="223">
        <f>ROUND(E249*U249,2)</f>
        <v>0.22</v>
      </c>
      <c r="W249" s="223"/>
      <c r="X249" s="223" t="s">
        <v>201</v>
      </c>
      <c r="Y249" s="223" t="s">
        <v>140</v>
      </c>
      <c r="Z249" s="212"/>
      <c r="AA249" s="212"/>
      <c r="AB249" s="212"/>
      <c r="AC249" s="212"/>
      <c r="AD249" s="212"/>
      <c r="AE249" s="212"/>
      <c r="AF249" s="212"/>
      <c r="AG249" s="212" t="s">
        <v>202</v>
      </c>
      <c r="AH249" s="212"/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outlineLevel="2" x14ac:dyDescent="0.2">
      <c r="A250" s="219"/>
      <c r="B250" s="220"/>
      <c r="C250" s="263" t="s">
        <v>425</v>
      </c>
      <c r="D250" s="259"/>
      <c r="E250" s="259"/>
      <c r="F250" s="259"/>
      <c r="G250" s="259"/>
      <c r="H250" s="223"/>
      <c r="I250" s="223"/>
      <c r="J250" s="223"/>
      <c r="K250" s="223"/>
      <c r="L250" s="223"/>
      <c r="M250" s="223"/>
      <c r="N250" s="222"/>
      <c r="O250" s="222"/>
      <c r="P250" s="222"/>
      <c r="Q250" s="222"/>
      <c r="R250" s="223"/>
      <c r="S250" s="223"/>
      <c r="T250" s="223"/>
      <c r="U250" s="223"/>
      <c r="V250" s="223"/>
      <c r="W250" s="223"/>
      <c r="X250" s="223"/>
      <c r="Y250" s="223"/>
      <c r="Z250" s="212"/>
      <c r="AA250" s="212"/>
      <c r="AB250" s="212"/>
      <c r="AC250" s="212"/>
      <c r="AD250" s="212"/>
      <c r="AE250" s="212"/>
      <c r="AF250" s="212"/>
      <c r="AG250" s="212" t="s">
        <v>204</v>
      </c>
      <c r="AH250" s="212"/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1" x14ac:dyDescent="0.2">
      <c r="A251" s="240">
        <v>73</v>
      </c>
      <c r="B251" s="241" t="s">
        <v>518</v>
      </c>
      <c r="C251" s="250" t="s">
        <v>519</v>
      </c>
      <c r="D251" s="242" t="s">
        <v>496</v>
      </c>
      <c r="E251" s="243">
        <v>4</v>
      </c>
      <c r="F251" s="244"/>
      <c r="G251" s="245">
        <f>ROUND(E251*F251,2)</f>
        <v>0</v>
      </c>
      <c r="H251" s="244"/>
      <c r="I251" s="245">
        <f>ROUND(E251*H251,2)</f>
        <v>0</v>
      </c>
      <c r="J251" s="244"/>
      <c r="K251" s="245">
        <f>ROUND(E251*J251,2)</f>
        <v>0</v>
      </c>
      <c r="L251" s="245">
        <v>21</v>
      </c>
      <c r="M251" s="245">
        <f>G251*(1+L251/100)</f>
        <v>0</v>
      </c>
      <c r="N251" s="243">
        <v>2.0000000000000002E-5</v>
      </c>
      <c r="O251" s="243">
        <f>ROUND(E251*N251,2)</f>
        <v>0</v>
      </c>
      <c r="P251" s="243">
        <v>0</v>
      </c>
      <c r="Q251" s="243">
        <f>ROUND(E251*P251,2)</f>
        <v>0</v>
      </c>
      <c r="R251" s="245" t="s">
        <v>424</v>
      </c>
      <c r="S251" s="245" t="s">
        <v>144</v>
      </c>
      <c r="T251" s="246" t="s">
        <v>144</v>
      </c>
      <c r="U251" s="223">
        <v>0.61199999999999999</v>
      </c>
      <c r="V251" s="223">
        <f>ROUND(E251*U251,2)</f>
        <v>2.4500000000000002</v>
      </c>
      <c r="W251" s="223"/>
      <c r="X251" s="223" t="s">
        <v>201</v>
      </c>
      <c r="Y251" s="223" t="s">
        <v>140</v>
      </c>
      <c r="Z251" s="212"/>
      <c r="AA251" s="212"/>
      <c r="AB251" s="212"/>
      <c r="AC251" s="212"/>
      <c r="AD251" s="212"/>
      <c r="AE251" s="212"/>
      <c r="AF251" s="212"/>
      <c r="AG251" s="212" t="s">
        <v>202</v>
      </c>
      <c r="AH251" s="212"/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ht="22.5" outlineLevel="1" x14ac:dyDescent="0.2">
      <c r="A252" s="240">
        <v>74</v>
      </c>
      <c r="B252" s="241" t="s">
        <v>526</v>
      </c>
      <c r="C252" s="250" t="s">
        <v>527</v>
      </c>
      <c r="D252" s="242" t="s">
        <v>496</v>
      </c>
      <c r="E252" s="243">
        <v>1</v>
      </c>
      <c r="F252" s="244"/>
      <c r="G252" s="245">
        <f>ROUND(E252*F252,2)</f>
        <v>0</v>
      </c>
      <c r="H252" s="244"/>
      <c r="I252" s="245">
        <f>ROUND(E252*H252,2)</f>
        <v>0</v>
      </c>
      <c r="J252" s="244"/>
      <c r="K252" s="245">
        <f>ROUND(E252*J252,2)</f>
        <v>0</v>
      </c>
      <c r="L252" s="245">
        <v>21</v>
      </c>
      <c r="M252" s="245">
        <f>G252*(1+L252/100)</f>
        <v>0</v>
      </c>
      <c r="N252" s="243">
        <v>2.7799999999999999E-3</v>
      </c>
      <c r="O252" s="243">
        <f>ROUND(E252*N252,2)</f>
        <v>0</v>
      </c>
      <c r="P252" s="243">
        <v>0</v>
      </c>
      <c r="Q252" s="243">
        <f>ROUND(E252*P252,2)</f>
        <v>0</v>
      </c>
      <c r="R252" s="245" t="s">
        <v>424</v>
      </c>
      <c r="S252" s="245" t="s">
        <v>144</v>
      </c>
      <c r="T252" s="246" t="s">
        <v>144</v>
      </c>
      <c r="U252" s="223">
        <v>2.1280000000000001</v>
      </c>
      <c r="V252" s="223">
        <f>ROUND(E252*U252,2)</f>
        <v>2.13</v>
      </c>
      <c r="W252" s="223"/>
      <c r="X252" s="223" t="s">
        <v>201</v>
      </c>
      <c r="Y252" s="223" t="s">
        <v>140</v>
      </c>
      <c r="Z252" s="212"/>
      <c r="AA252" s="212"/>
      <c r="AB252" s="212"/>
      <c r="AC252" s="212"/>
      <c r="AD252" s="212"/>
      <c r="AE252" s="212"/>
      <c r="AF252" s="212"/>
      <c r="AG252" s="212" t="s">
        <v>202</v>
      </c>
      <c r="AH252" s="212"/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</row>
    <row r="253" spans="1:60" ht="22.5" outlineLevel="1" x14ac:dyDescent="0.2">
      <c r="A253" s="240">
        <v>75</v>
      </c>
      <c r="B253" s="241" t="s">
        <v>528</v>
      </c>
      <c r="C253" s="250" t="s">
        <v>529</v>
      </c>
      <c r="D253" s="242" t="s">
        <v>496</v>
      </c>
      <c r="E253" s="243">
        <v>1</v>
      </c>
      <c r="F253" s="244"/>
      <c r="G253" s="245">
        <f>ROUND(E253*F253,2)</f>
        <v>0</v>
      </c>
      <c r="H253" s="244"/>
      <c r="I253" s="245">
        <f>ROUND(E253*H253,2)</f>
        <v>0</v>
      </c>
      <c r="J253" s="244"/>
      <c r="K253" s="245">
        <f>ROUND(E253*J253,2)</f>
        <v>0</v>
      </c>
      <c r="L253" s="245">
        <v>21</v>
      </c>
      <c r="M253" s="245">
        <f>G253*(1+L253/100)</f>
        <v>0</v>
      </c>
      <c r="N253" s="243">
        <v>2.81E-3</v>
      </c>
      <c r="O253" s="243">
        <f>ROUND(E253*N253,2)</f>
        <v>0</v>
      </c>
      <c r="P253" s="243">
        <v>0</v>
      </c>
      <c r="Q253" s="243">
        <f>ROUND(E253*P253,2)</f>
        <v>0</v>
      </c>
      <c r="R253" s="245" t="s">
        <v>424</v>
      </c>
      <c r="S253" s="245" t="s">
        <v>144</v>
      </c>
      <c r="T253" s="246" t="s">
        <v>144</v>
      </c>
      <c r="U253" s="223">
        <v>2.7160000000000002</v>
      </c>
      <c r="V253" s="223">
        <f>ROUND(E253*U253,2)</f>
        <v>2.72</v>
      </c>
      <c r="W253" s="223"/>
      <c r="X253" s="223" t="s">
        <v>201</v>
      </c>
      <c r="Y253" s="223" t="s">
        <v>140</v>
      </c>
      <c r="Z253" s="212"/>
      <c r="AA253" s="212"/>
      <c r="AB253" s="212"/>
      <c r="AC253" s="212"/>
      <c r="AD253" s="212"/>
      <c r="AE253" s="212"/>
      <c r="AF253" s="212"/>
      <c r="AG253" s="212" t="s">
        <v>202</v>
      </c>
      <c r="AH253" s="212"/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ht="33.75" outlineLevel="1" x14ac:dyDescent="0.2">
      <c r="A254" s="240">
        <v>76</v>
      </c>
      <c r="B254" s="241" t="s">
        <v>530</v>
      </c>
      <c r="C254" s="250" t="s">
        <v>531</v>
      </c>
      <c r="D254" s="242" t="s">
        <v>496</v>
      </c>
      <c r="E254" s="243">
        <v>4</v>
      </c>
      <c r="F254" s="244"/>
      <c r="G254" s="245">
        <f>ROUND(E254*F254,2)</f>
        <v>0</v>
      </c>
      <c r="H254" s="244"/>
      <c r="I254" s="245">
        <f>ROUND(E254*H254,2)</f>
        <v>0</v>
      </c>
      <c r="J254" s="244"/>
      <c r="K254" s="245">
        <f>ROUND(E254*J254,2)</f>
        <v>0</v>
      </c>
      <c r="L254" s="245">
        <v>21</v>
      </c>
      <c r="M254" s="245">
        <f>G254*(1+L254/100)</f>
        <v>0</v>
      </c>
      <c r="N254" s="243">
        <v>0</v>
      </c>
      <c r="O254" s="243">
        <f>ROUND(E254*N254,2)</f>
        <v>0</v>
      </c>
      <c r="P254" s="243">
        <v>0</v>
      </c>
      <c r="Q254" s="243">
        <f>ROUND(E254*P254,2)</f>
        <v>0</v>
      </c>
      <c r="R254" s="245" t="s">
        <v>424</v>
      </c>
      <c r="S254" s="245" t="s">
        <v>144</v>
      </c>
      <c r="T254" s="246" t="s">
        <v>144</v>
      </c>
      <c r="U254" s="223">
        <v>3.82</v>
      </c>
      <c r="V254" s="223">
        <f>ROUND(E254*U254,2)</f>
        <v>15.28</v>
      </c>
      <c r="W254" s="223"/>
      <c r="X254" s="223" t="s">
        <v>201</v>
      </c>
      <c r="Y254" s="223" t="s">
        <v>140</v>
      </c>
      <c r="Z254" s="212"/>
      <c r="AA254" s="212"/>
      <c r="AB254" s="212"/>
      <c r="AC254" s="212"/>
      <c r="AD254" s="212"/>
      <c r="AE254" s="212"/>
      <c r="AF254" s="212"/>
      <c r="AG254" s="212" t="s">
        <v>202</v>
      </c>
      <c r="AH254" s="212"/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outlineLevel="1" x14ac:dyDescent="0.2">
      <c r="A255" s="233">
        <v>77</v>
      </c>
      <c r="B255" s="234" t="s">
        <v>532</v>
      </c>
      <c r="C255" s="251" t="s">
        <v>533</v>
      </c>
      <c r="D255" s="235" t="s">
        <v>234</v>
      </c>
      <c r="E255" s="236">
        <v>4</v>
      </c>
      <c r="F255" s="237"/>
      <c r="G255" s="238">
        <f>ROUND(E255*F255,2)</f>
        <v>0</v>
      </c>
      <c r="H255" s="237"/>
      <c r="I255" s="238">
        <f>ROUND(E255*H255,2)</f>
        <v>0</v>
      </c>
      <c r="J255" s="237"/>
      <c r="K255" s="238">
        <f>ROUND(E255*J255,2)</f>
        <v>0</v>
      </c>
      <c r="L255" s="238">
        <v>21</v>
      </c>
      <c r="M255" s="238">
        <f>G255*(1+L255/100)</f>
        <v>0</v>
      </c>
      <c r="N255" s="236">
        <v>0</v>
      </c>
      <c r="O255" s="236">
        <f>ROUND(E255*N255,2)</f>
        <v>0</v>
      </c>
      <c r="P255" s="236">
        <v>0</v>
      </c>
      <c r="Q255" s="236">
        <f>ROUND(E255*P255,2)</f>
        <v>0</v>
      </c>
      <c r="R255" s="238" t="s">
        <v>424</v>
      </c>
      <c r="S255" s="238" t="s">
        <v>144</v>
      </c>
      <c r="T255" s="239" t="s">
        <v>144</v>
      </c>
      <c r="U255" s="223">
        <v>4.3999999999999997E-2</v>
      </c>
      <c r="V255" s="223">
        <f>ROUND(E255*U255,2)</f>
        <v>0.18</v>
      </c>
      <c r="W255" s="223"/>
      <c r="X255" s="223" t="s">
        <v>201</v>
      </c>
      <c r="Y255" s="223" t="s">
        <v>140</v>
      </c>
      <c r="Z255" s="212"/>
      <c r="AA255" s="212"/>
      <c r="AB255" s="212"/>
      <c r="AC255" s="212"/>
      <c r="AD255" s="212"/>
      <c r="AE255" s="212"/>
      <c r="AF255" s="212"/>
      <c r="AG255" s="212" t="s">
        <v>202</v>
      </c>
      <c r="AH255" s="212"/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outlineLevel="2" x14ac:dyDescent="0.2">
      <c r="A256" s="219"/>
      <c r="B256" s="220"/>
      <c r="C256" s="263" t="s">
        <v>534</v>
      </c>
      <c r="D256" s="259"/>
      <c r="E256" s="259"/>
      <c r="F256" s="259"/>
      <c r="G256" s="259"/>
      <c r="H256" s="223"/>
      <c r="I256" s="223"/>
      <c r="J256" s="223"/>
      <c r="K256" s="223"/>
      <c r="L256" s="223"/>
      <c r="M256" s="223"/>
      <c r="N256" s="222"/>
      <c r="O256" s="222"/>
      <c r="P256" s="222"/>
      <c r="Q256" s="222"/>
      <c r="R256" s="223"/>
      <c r="S256" s="223"/>
      <c r="T256" s="223"/>
      <c r="U256" s="223"/>
      <c r="V256" s="223"/>
      <c r="W256" s="223"/>
      <c r="X256" s="223"/>
      <c r="Y256" s="223"/>
      <c r="Z256" s="212"/>
      <c r="AA256" s="212"/>
      <c r="AB256" s="212"/>
      <c r="AC256" s="212"/>
      <c r="AD256" s="212"/>
      <c r="AE256" s="212"/>
      <c r="AF256" s="212"/>
      <c r="AG256" s="212" t="s">
        <v>204</v>
      </c>
      <c r="AH256" s="212"/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48" t="str">
        <f>C256</f>
        <v>přísun, montáže, demontáže a odsunu zkoušecího čerpadla, napuštění tlakovou vodou a dodání vody pro tlakovou zkoušku,</v>
      </c>
      <c r="BB256" s="212"/>
      <c r="BC256" s="212"/>
      <c r="BD256" s="212"/>
      <c r="BE256" s="212"/>
      <c r="BF256" s="212"/>
      <c r="BG256" s="212"/>
      <c r="BH256" s="212"/>
    </row>
    <row r="257" spans="1:60" outlineLevel="1" x14ac:dyDescent="0.2">
      <c r="A257" s="233">
        <v>78</v>
      </c>
      <c r="B257" s="234" t="s">
        <v>535</v>
      </c>
      <c r="C257" s="251" t="s">
        <v>536</v>
      </c>
      <c r="D257" s="235" t="s">
        <v>234</v>
      </c>
      <c r="E257" s="236">
        <v>133.19999999999999</v>
      </c>
      <c r="F257" s="237"/>
      <c r="G257" s="238">
        <f>ROUND(E257*F257,2)</f>
        <v>0</v>
      </c>
      <c r="H257" s="237"/>
      <c r="I257" s="238">
        <f>ROUND(E257*H257,2)</f>
        <v>0</v>
      </c>
      <c r="J257" s="237"/>
      <c r="K257" s="238">
        <f>ROUND(E257*J257,2)</f>
        <v>0</v>
      </c>
      <c r="L257" s="238">
        <v>21</v>
      </c>
      <c r="M257" s="238">
        <f>G257*(1+L257/100)</f>
        <v>0</v>
      </c>
      <c r="N257" s="236">
        <v>0</v>
      </c>
      <c r="O257" s="236">
        <f>ROUND(E257*N257,2)</f>
        <v>0</v>
      </c>
      <c r="P257" s="236">
        <v>0</v>
      </c>
      <c r="Q257" s="236">
        <f>ROUND(E257*P257,2)</f>
        <v>0</v>
      </c>
      <c r="R257" s="238" t="s">
        <v>424</v>
      </c>
      <c r="S257" s="238" t="s">
        <v>144</v>
      </c>
      <c r="T257" s="239" t="s">
        <v>144</v>
      </c>
      <c r="U257" s="223">
        <v>5.5E-2</v>
      </c>
      <c r="V257" s="223">
        <f>ROUND(E257*U257,2)</f>
        <v>7.33</v>
      </c>
      <c r="W257" s="223"/>
      <c r="X257" s="223" t="s">
        <v>201</v>
      </c>
      <c r="Y257" s="223" t="s">
        <v>140</v>
      </c>
      <c r="Z257" s="212"/>
      <c r="AA257" s="212"/>
      <c r="AB257" s="212"/>
      <c r="AC257" s="212"/>
      <c r="AD257" s="212"/>
      <c r="AE257" s="212"/>
      <c r="AF257" s="212"/>
      <c r="AG257" s="212" t="s">
        <v>202</v>
      </c>
      <c r="AH257" s="212"/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outlineLevel="2" x14ac:dyDescent="0.2">
      <c r="A258" s="219"/>
      <c r="B258" s="220"/>
      <c r="C258" s="263" t="s">
        <v>534</v>
      </c>
      <c r="D258" s="259"/>
      <c r="E258" s="259"/>
      <c r="F258" s="259"/>
      <c r="G258" s="259"/>
      <c r="H258" s="223"/>
      <c r="I258" s="223"/>
      <c r="J258" s="223"/>
      <c r="K258" s="223"/>
      <c r="L258" s="223"/>
      <c r="M258" s="223"/>
      <c r="N258" s="222"/>
      <c r="O258" s="222"/>
      <c r="P258" s="222"/>
      <c r="Q258" s="222"/>
      <c r="R258" s="223"/>
      <c r="S258" s="223"/>
      <c r="T258" s="223"/>
      <c r="U258" s="223"/>
      <c r="V258" s="223"/>
      <c r="W258" s="223"/>
      <c r="X258" s="223"/>
      <c r="Y258" s="223"/>
      <c r="Z258" s="212"/>
      <c r="AA258" s="212"/>
      <c r="AB258" s="212"/>
      <c r="AC258" s="212"/>
      <c r="AD258" s="212"/>
      <c r="AE258" s="212"/>
      <c r="AF258" s="212"/>
      <c r="AG258" s="212" t="s">
        <v>204</v>
      </c>
      <c r="AH258" s="212"/>
      <c r="AI258" s="212"/>
      <c r="AJ258" s="212"/>
      <c r="AK258" s="212"/>
      <c r="AL258" s="212"/>
      <c r="AM258" s="212"/>
      <c r="AN258" s="212"/>
      <c r="AO258" s="212"/>
      <c r="AP258" s="212"/>
      <c r="AQ258" s="212"/>
      <c r="AR258" s="212"/>
      <c r="AS258" s="212"/>
      <c r="AT258" s="212"/>
      <c r="AU258" s="212"/>
      <c r="AV258" s="212"/>
      <c r="AW258" s="212"/>
      <c r="AX258" s="212"/>
      <c r="AY258" s="212"/>
      <c r="AZ258" s="212"/>
      <c r="BA258" s="248" t="str">
        <f>C258</f>
        <v>přísun, montáže, demontáže a odsunu zkoušecího čerpadla, napuštění tlakovou vodou a dodání vody pro tlakovou zkoušku,</v>
      </c>
      <c r="BB258" s="212"/>
      <c r="BC258" s="212"/>
      <c r="BD258" s="212"/>
      <c r="BE258" s="212"/>
      <c r="BF258" s="212"/>
      <c r="BG258" s="212"/>
      <c r="BH258" s="212"/>
    </row>
    <row r="259" spans="1:60" outlineLevel="1" x14ac:dyDescent="0.2">
      <c r="A259" s="233">
        <v>79</v>
      </c>
      <c r="B259" s="234" t="s">
        <v>537</v>
      </c>
      <c r="C259" s="251" t="s">
        <v>538</v>
      </c>
      <c r="D259" s="235" t="s">
        <v>539</v>
      </c>
      <c r="E259" s="236">
        <v>2</v>
      </c>
      <c r="F259" s="237"/>
      <c r="G259" s="238">
        <f>ROUND(E259*F259,2)</f>
        <v>0</v>
      </c>
      <c r="H259" s="237"/>
      <c r="I259" s="238">
        <f>ROUND(E259*H259,2)</f>
        <v>0</v>
      </c>
      <c r="J259" s="237"/>
      <c r="K259" s="238">
        <f>ROUND(E259*J259,2)</f>
        <v>0</v>
      </c>
      <c r="L259" s="238">
        <v>21</v>
      </c>
      <c r="M259" s="238">
        <f>G259*(1+L259/100)</f>
        <v>0</v>
      </c>
      <c r="N259" s="236">
        <v>3.4569999999999997E-2</v>
      </c>
      <c r="O259" s="236">
        <f>ROUND(E259*N259,2)</f>
        <v>7.0000000000000007E-2</v>
      </c>
      <c r="P259" s="236">
        <v>0</v>
      </c>
      <c r="Q259" s="236">
        <f>ROUND(E259*P259,2)</f>
        <v>0</v>
      </c>
      <c r="R259" s="238" t="s">
        <v>424</v>
      </c>
      <c r="S259" s="238" t="s">
        <v>144</v>
      </c>
      <c r="T259" s="239" t="s">
        <v>144</v>
      </c>
      <c r="U259" s="223">
        <v>10.130000000000001</v>
      </c>
      <c r="V259" s="223">
        <f>ROUND(E259*U259,2)</f>
        <v>20.260000000000002</v>
      </c>
      <c r="W259" s="223"/>
      <c r="X259" s="223" t="s">
        <v>201</v>
      </c>
      <c r="Y259" s="223" t="s">
        <v>140</v>
      </c>
      <c r="Z259" s="212"/>
      <c r="AA259" s="212"/>
      <c r="AB259" s="212"/>
      <c r="AC259" s="212"/>
      <c r="AD259" s="212"/>
      <c r="AE259" s="212"/>
      <c r="AF259" s="212"/>
      <c r="AG259" s="212" t="s">
        <v>252</v>
      </c>
      <c r="AH259" s="212"/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ht="33.75" outlineLevel="2" x14ac:dyDescent="0.2">
      <c r="A260" s="219"/>
      <c r="B260" s="220"/>
      <c r="C260" s="263" t="s">
        <v>540</v>
      </c>
      <c r="D260" s="259"/>
      <c r="E260" s="259"/>
      <c r="F260" s="259"/>
      <c r="G260" s="259"/>
      <c r="H260" s="223"/>
      <c r="I260" s="223"/>
      <c r="J260" s="223"/>
      <c r="K260" s="223"/>
      <c r="L260" s="223"/>
      <c r="M260" s="223"/>
      <c r="N260" s="222"/>
      <c r="O260" s="222"/>
      <c r="P260" s="222"/>
      <c r="Q260" s="222"/>
      <c r="R260" s="223"/>
      <c r="S260" s="223"/>
      <c r="T260" s="223"/>
      <c r="U260" s="223"/>
      <c r="V260" s="223"/>
      <c r="W260" s="223"/>
      <c r="X260" s="223"/>
      <c r="Y260" s="223"/>
      <c r="Z260" s="212"/>
      <c r="AA260" s="212"/>
      <c r="AB260" s="212"/>
      <c r="AC260" s="212"/>
      <c r="AD260" s="212"/>
      <c r="AE260" s="212"/>
      <c r="AF260" s="212"/>
      <c r="AG260" s="212" t="s">
        <v>204</v>
      </c>
      <c r="AH260" s="212"/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48" t="str">
        <f>C260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260" s="212"/>
      <c r="BC260" s="212"/>
      <c r="BD260" s="212"/>
      <c r="BE260" s="212"/>
      <c r="BF260" s="212"/>
      <c r="BG260" s="212"/>
      <c r="BH260" s="212"/>
    </row>
    <row r="261" spans="1:60" outlineLevel="1" x14ac:dyDescent="0.2">
      <c r="A261" s="233">
        <v>80</v>
      </c>
      <c r="B261" s="234" t="s">
        <v>541</v>
      </c>
      <c r="C261" s="251" t="s">
        <v>542</v>
      </c>
      <c r="D261" s="235" t="s">
        <v>234</v>
      </c>
      <c r="E261" s="236">
        <v>4</v>
      </c>
      <c r="F261" s="237"/>
      <c r="G261" s="238">
        <f>ROUND(E261*F261,2)</f>
        <v>0</v>
      </c>
      <c r="H261" s="237"/>
      <c r="I261" s="238">
        <f>ROUND(E261*H261,2)</f>
        <v>0</v>
      </c>
      <c r="J261" s="237"/>
      <c r="K261" s="238">
        <f>ROUND(E261*J261,2)</f>
        <v>0</v>
      </c>
      <c r="L261" s="238">
        <v>21</v>
      </c>
      <c r="M261" s="238">
        <f>G261*(1+L261/100)</f>
        <v>0</v>
      </c>
      <c r="N261" s="236">
        <v>0</v>
      </c>
      <c r="O261" s="236">
        <f>ROUND(E261*N261,2)</f>
        <v>0</v>
      </c>
      <c r="P261" s="236">
        <v>0</v>
      </c>
      <c r="Q261" s="236">
        <f>ROUND(E261*P261,2)</f>
        <v>0</v>
      </c>
      <c r="R261" s="238" t="s">
        <v>424</v>
      </c>
      <c r="S261" s="238" t="s">
        <v>144</v>
      </c>
      <c r="T261" s="239" t="s">
        <v>144</v>
      </c>
      <c r="U261" s="223">
        <v>0.15</v>
      </c>
      <c r="V261" s="223">
        <f>ROUND(E261*U261,2)</f>
        <v>0.6</v>
      </c>
      <c r="W261" s="223"/>
      <c r="X261" s="223" t="s">
        <v>201</v>
      </c>
      <c r="Y261" s="223" t="s">
        <v>140</v>
      </c>
      <c r="Z261" s="212"/>
      <c r="AA261" s="212"/>
      <c r="AB261" s="212"/>
      <c r="AC261" s="212"/>
      <c r="AD261" s="212"/>
      <c r="AE261" s="212"/>
      <c r="AF261" s="212"/>
      <c r="AG261" s="212" t="s">
        <v>202</v>
      </c>
      <c r="AH261" s="212"/>
      <c r="AI261" s="212"/>
      <c r="AJ261" s="212"/>
      <c r="AK261" s="212"/>
      <c r="AL261" s="212"/>
      <c r="AM261" s="212"/>
      <c r="AN261" s="212"/>
      <c r="AO261" s="212"/>
      <c r="AP261" s="212"/>
      <c r="AQ261" s="212"/>
      <c r="AR261" s="212"/>
      <c r="AS261" s="212"/>
      <c r="AT261" s="212"/>
      <c r="AU261" s="212"/>
      <c r="AV261" s="212"/>
      <c r="AW261" s="212"/>
      <c r="AX261" s="212"/>
      <c r="AY261" s="212"/>
      <c r="AZ261" s="212"/>
      <c r="BA261" s="212"/>
      <c r="BB261" s="212"/>
      <c r="BC261" s="212"/>
      <c r="BD261" s="212"/>
      <c r="BE261" s="212"/>
      <c r="BF261" s="212"/>
      <c r="BG261" s="212"/>
      <c r="BH261" s="212"/>
    </row>
    <row r="262" spans="1:60" outlineLevel="2" x14ac:dyDescent="0.2">
      <c r="A262" s="219"/>
      <c r="B262" s="220"/>
      <c r="C262" s="263" t="s">
        <v>543</v>
      </c>
      <c r="D262" s="259"/>
      <c r="E262" s="259"/>
      <c r="F262" s="259"/>
      <c r="G262" s="259"/>
      <c r="H262" s="223"/>
      <c r="I262" s="223"/>
      <c r="J262" s="223"/>
      <c r="K262" s="223"/>
      <c r="L262" s="223"/>
      <c r="M262" s="223"/>
      <c r="N262" s="222"/>
      <c r="O262" s="222"/>
      <c r="P262" s="222"/>
      <c r="Q262" s="222"/>
      <c r="R262" s="223"/>
      <c r="S262" s="223"/>
      <c r="T262" s="223"/>
      <c r="U262" s="223"/>
      <c r="V262" s="223"/>
      <c r="W262" s="223"/>
      <c r="X262" s="223"/>
      <c r="Y262" s="223"/>
      <c r="Z262" s="212"/>
      <c r="AA262" s="212"/>
      <c r="AB262" s="212"/>
      <c r="AC262" s="212"/>
      <c r="AD262" s="212"/>
      <c r="AE262" s="212"/>
      <c r="AF262" s="212"/>
      <c r="AG262" s="212" t="s">
        <v>204</v>
      </c>
      <c r="AH262" s="212"/>
      <c r="AI262" s="212"/>
      <c r="AJ262" s="212"/>
      <c r="AK262" s="212"/>
      <c r="AL262" s="212"/>
      <c r="AM262" s="212"/>
      <c r="AN262" s="212"/>
      <c r="AO262" s="212"/>
      <c r="AP262" s="212"/>
      <c r="AQ262" s="212"/>
      <c r="AR262" s="212"/>
      <c r="AS262" s="212"/>
      <c r="AT262" s="212"/>
      <c r="AU262" s="212"/>
      <c r="AV262" s="212"/>
      <c r="AW262" s="212"/>
      <c r="AX262" s="212"/>
      <c r="AY262" s="212"/>
      <c r="AZ262" s="212"/>
      <c r="BA262" s="248" t="str">
        <f>C262</f>
        <v>napuštění a vypuštění vody, dodání vody a desinfekčního prostředku, náklady na bakteriologický rozbor vody,</v>
      </c>
      <c r="BB262" s="212"/>
      <c r="BC262" s="212"/>
      <c r="BD262" s="212"/>
      <c r="BE262" s="212"/>
      <c r="BF262" s="212"/>
      <c r="BG262" s="212"/>
      <c r="BH262" s="212"/>
    </row>
    <row r="263" spans="1:60" outlineLevel="1" x14ac:dyDescent="0.2">
      <c r="A263" s="233">
        <v>81</v>
      </c>
      <c r="B263" s="234" t="s">
        <v>544</v>
      </c>
      <c r="C263" s="251" t="s">
        <v>545</v>
      </c>
      <c r="D263" s="235" t="s">
        <v>234</v>
      </c>
      <c r="E263" s="236">
        <v>133.19999999999999</v>
      </c>
      <c r="F263" s="237"/>
      <c r="G263" s="238">
        <f>ROUND(E263*F263,2)</f>
        <v>0</v>
      </c>
      <c r="H263" s="237"/>
      <c r="I263" s="238">
        <f>ROUND(E263*H263,2)</f>
        <v>0</v>
      </c>
      <c r="J263" s="237"/>
      <c r="K263" s="238">
        <f>ROUND(E263*J263,2)</f>
        <v>0</v>
      </c>
      <c r="L263" s="238">
        <v>21</v>
      </c>
      <c r="M263" s="238">
        <f>G263*(1+L263/100)</f>
        <v>0</v>
      </c>
      <c r="N263" s="236">
        <v>0</v>
      </c>
      <c r="O263" s="236">
        <f>ROUND(E263*N263,2)</f>
        <v>0</v>
      </c>
      <c r="P263" s="236">
        <v>0</v>
      </c>
      <c r="Q263" s="236">
        <f>ROUND(E263*P263,2)</f>
        <v>0</v>
      </c>
      <c r="R263" s="238" t="s">
        <v>424</v>
      </c>
      <c r="S263" s="238" t="s">
        <v>144</v>
      </c>
      <c r="T263" s="239" t="s">
        <v>144</v>
      </c>
      <c r="U263" s="223">
        <v>0.4</v>
      </c>
      <c r="V263" s="223">
        <f>ROUND(E263*U263,2)</f>
        <v>53.28</v>
      </c>
      <c r="W263" s="223"/>
      <c r="X263" s="223" t="s">
        <v>201</v>
      </c>
      <c r="Y263" s="223" t="s">
        <v>140</v>
      </c>
      <c r="Z263" s="212"/>
      <c r="AA263" s="212"/>
      <c r="AB263" s="212"/>
      <c r="AC263" s="212"/>
      <c r="AD263" s="212"/>
      <c r="AE263" s="212"/>
      <c r="AF263" s="212"/>
      <c r="AG263" s="212" t="s">
        <v>202</v>
      </c>
      <c r="AH263" s="212"/>
      <c r="AI263" s="212"/>
      <c r="AJ263" s="212"/>
      <c r="AK263" s="212"/>
      <c r="AL263" s="212"/>
      <c r="AM263" s="212"/>
      <c r="AN263" s="212"/>
      <c r="AO263" s="212"/>
      <c r="AP263" s="212"/>
      <c r="AQ263" s="212"/>
      <c r="AR263" s="212"/>
      <c r="AS263" s="212"/>
      <c r="AT263" s="212"/>
      <c r="AU263" s="212"/>
      <c r="AV263" s="212"/>
      <c r="AW263" s="212"/>
      <c r="AX263" s="212"/>
      <c r="AY263" s="212"/>
      <c r="AZ263" s="212"/>
      <c r="BA263" s="212"/>
      <c r="BB263" s="212"/>
      <c r="BC263" s="212"/>
      <c r="BD263" s="212"/>
      <c r="BE263" s="212"/>
      <c r="BF263" s="212"/>
      <c r="BG263" s="212"/>
      <c r="BH263" s="212"/>
    </row>
    <row r="264" spans="1:60" outlineLevel="2" x14ac:dyDescent="0.2">
      <c r="A264" s="219"/>
      <c r="B264" s="220"/>
      <c r="C264" s="263" t="s">
        <v>543</v>
      </c>
      <c r="D264" s="259"/>
      <c r="E264" s="259"/>
      <c r="F264" s="259"/>
      <c r="G264" s="259"/>
      <c r="H264" s="223"/>
      <c r="I264" s="223"/>
      <c r="J264" s="223"/>
      <c r="K264" s="223"/>
      <c r="L264" s="223"/>
      <c r="M264" s="223"/>
      <c r="N264" s="222"/>
      <c r="O264" s="222"/>
      <c r="P264" s="222"/>
      <c r="Q264" s="222"/>
      <c r="R264" s="223"/>
      <c r="S264" s="223"/>
      <c r="T264" s="223"/>
      <c r="U264" s="223"/>
      <c r="V264" s="223"/>
      <c r="W264" s="223"/>
      <c r="X264" s="223"/>
      <c r="Y264" s="223"/>
      <c r="Z264" s="212"/>
      <c r="AA264" s="212"/>
      <c r="AB264" s="212"/>
      <c r="AC264" s="212"/>
      <c r="AD264" s="212"/>
      <c r="AE264" s="212"/>
      <c r="AF264" s="212"/>
      <c r="AG264" s="212" t="s">
        <v>204</v>
      </c>
      <c r="AH264" s="212"/>
      <c r="AI264" s="212"/>
      <c r="AJ264" s="212"/>
      <c r="AK264" s="212"/>
      <c r="AL264" s="212"/>
      <c r="AM264" s="212"/>
      <c r="AN264" s="212"/>
      <c r="AO264" s="212"/>
      <c r="AP264" s="212"/>
      <c r="AQ264" s="212"/>
      <c r="AR264" s="212"/>
      <c r="AS264" s="212"/>
      <c r="AT264" s="212"/>
      <c r="AU264" s="212"/>
      <c r="AV264" s="212"/>
      <c r="AW264" s="212"/>
      <c r="AX264" s="212"/>
      <c r="AY264" s="212"/>
      <c r="AZ264" s="212"/>
      <c r="BA264" s="248" t="str">
        <f>C264</f>
        <v>napuštění a vypuštění vody, dodání vody a desinfekčního prostředku, náklady na bakteriologický rozbor vody,</v>
      </c>
      <c r="BB264" s="212"/>
      <c r="BC264" s="212"/>
      <c r="BD264" s="212"/>
      <c r="BE264" s="212"/>
      <c r="BF264" s="212"/>
      <c r="BG264" s="212"/>
      <c r="BH264" s="212"/>
    </row>
    <row r="265" spans="1:60" outlineLevel="1" x14ac:dyDescent="0.2">
      <c r="A265" s="233">
        <v>82</v>
      </c>
      <c r="B265" s="234" t="s">
        <v>546</v>
      </c>
      <c r="C265" s="251" t="s">
        <v>547</v>
      </c>
      <c r="D265" s="235" t="s">
        <v>496</v>
      </c>
      <c r="E265" s="236">
        <v>4</v>
      </c>
      <c r="F265" s="237"/>
      <c r="G265" s="238">
        <f>ROUND(E265*F265,2)</f>
        <v>0</v>
      </c>
      <c r="H265" s="237"/>
      <c r="I265" s="238">
        <f>ROUND(E265*H265,2)</f>
        <v>0</v>
      </c>
      <c r="J265" s="237"/>
      <c r="K265" s="238">
        <f>ROUND(E265*J265,2)</f>
        <v>0</v>
      </c>
      <c r="L265" s="238">
        <v>21</v>
      </c>
      <c r="M265" s="238">
        <f>G265*(1+L265/100)</f>
        <v>0</v>
      </c>
      <c r="N265" s="236">
        <v>6.3829999999999998E-2</v>
      </c>
      <c r="O265" s="236">
        <f>ROUND(E265*N265,2)</f>
        <v>0.26</v>
      </c>
      <c r="P265" s="236">
        <v>0</v>
      </c>
      <c r="Q265" s="236">
        <f>ROUND(E265*P265,2)</f>
        <v>0</v>
      </c>
      <c r="R265" s="238" t="s">
        <v>424</v>
      </c>
      <c r="S265" s="238" t="s">
        <v>144</v>
      </c>
      <c r="T265" s="239" t="s">
        <v>144</v>
      </c>
      <c r="U265" s="223">
        <v>0.77200000000000002</v>
      </c>
      <c r="V265" s="223">
        <f>ROUND(E265*U265,2)</f>
        <v>3.09</v>
      </c>
      <c r="W265" s="223"/>
      <c r="X265" s="223" t="s">
        <v>201</v>
      </c>
      <c r="Y265" s="223" t="s">
        <v>140</v>
      </c>
      <c r="Z265" s="212"/>
      <c r="AA265" s="212"/>
      <c r="AB265" s="212"/>
      <c r="AC265" s="212"/>
      <c r="AD265" s="212"/>
      <c r="AE265" s="212"/>
      <c r="AF265" s="212"/>
      <c r="AG265" s="212" t="s">
        <v>202</v>
      </c>
      <c r="AH265" s="212"/>
      <c r="AI265" s="212"/>
      <c r="AJ265" s="212"/>
      <c r="AK265" s="212"/>
      <c r="AL265" s="212"/>
      <c r="AM265" s="212"/>
      <c r="AN265" s="212"/>
      <c r="AO265" s="212"/>
      <c r="AP265" s="212"/>
      <c r="AQ265" s="212"/>
      <c r="AR265" s="212"/>
      <c r="AS265" s="212"/>
      <c r="AT265" s="212"/>
      <c r="AU265" s="212"/>
      <c r="AV265" s="212"/>
      <c r="AW265" s="212"/>
      <c r="AX265" s="212"/>
      <c r="AY265" s="212"/>
      <c r="AZ265" s="212"/>
      <c r="BA265" s="212"/>
      <c r="BB265" s="212"/>
      <c r="BC265" s="212"/>
      <c r="BD265" s="212"/>
      <c r="BE265" s="212"/>
      <c r="BF265" s="212"/>
      <c r="BG265" s="212"/>
      <c r="BH265" s="212"/>
    </row>
    <row r="266" spans="1:60" outlineLevel="2" x14ac:dyDescent="0.2">
      <c r="A266" s="219"/>
      <c r="B266" s="220"/>
      <c r="C266" s="263" t="s">
        <v>548</v>
      </c>
      <c r="D266" s="259"/>
      <c r="E266" s="259"/>
      <c r="F266" s="259"/>
      <c r="G266" s="259"/>
      <c r="H266" s="223"/>
      <c r="I266" s="223"/>
      <c r="J266" s="223"/>
      <c r="K266" s="223"/>
      <c r="L266" s="223"/>
      <c r="M266" s="223"/>
      <c r="N266" s="222"/>
      <c r="O266" s="222"/>
      <c r="P266" s="222"/>
      <c r="Q266" s="222"/>
      <c r="R266" s="223"/>
      <c r="S266" s="223"/>
      <c r="T266" s="223"/>
      <c r="U266" s="223"/>
      <c r="V266" s="223"/>
      <c r="W266" s="223"/>
      <c r="X266" s="223"/>
      <c r="Y266" s="223"/>
      <c r="Z266" s="212"/>
      <c r="AA266" s="212"/>
      <c r="AB266" s="212"/>
      <c r="AC266" s="212"/>
      <c r="AD266" s="212"/>
      <c r="AE266" s="212"/>
      <c r="AF266" s="212"/>
      <c r="AG266" s="212" t="s">
        <v>204</v>
      </c>
      <c r="AH266" s="212"/>
      <c r="AI266" s="212"/>
      <c r="AJ266" s="212"/>
      <c r="AK266" s="212"/>
      <c r="AL266" s="212"/>
      <c r="AM266" s="212"/>
      <c r="AN266" s="212"/>
      <c r="AO266" s="212"/>
      <c r="AP266" s="212"/>
      <c r="AQ266" s="212"/>
      <c r="AR266" s="212"/>
      <c r="AS266" s="212"/>
      <c r="AT266" s="212"/>
      <c r="AU266" s="212"/>
      <c r="AV266" s="212"/>
      <c r="AW266" s="212"/>
      <c r="AX266" s="212"/>
      <c r="AY266" s="212"/>
      <c r="AZ266" s="212"/>
      <c r="BA266" s="212"/>
      <c r="BB266" s="212"/>
      <c r="BC266" s="212"/>
      <c r="BD266" s="212"/>
      <c r="BE266" s="212"/>
      <c r="BF266" s="212"/>
      <c r="BG266" s="212"/>
      <c r="BH266" s="212"/>
    </row>
    <row r="267" spans="1:60" outlineLevel="1" x14ac:dyDescent="0.2">
      <c r="A267" s="233">
        <v>83</v>
      </c>
      <c r="B267" s="234" t="s">
        <v>549</v>
      </c>
      <c r="C267" s="251" t="s">
        <v>550</v>
      </c>
      <c r="D267" s="235" t="s">
        <v>496</v>
      </c>
      <c r="E267" s="236">
        <v>2</v>
      </c>
      <c r="F267" s="237"/>
      <c r="G267" s="238">
        <f>ROUND(E267*F267,2)</f>
        <v>0</v>
      </c>
      <c r="H267" s="237"/>
      <c r="I267" s="238">
        <f>ROUND(E267*H267,2)</f>
        <v>0</v>
      </c>
      <c r="J267" s="237"/>
      <c r="K267" s="238">
        <f>ROUND(E267*J267,2)</f>
        <v>0</v>
      </c>
      <c r="L267" s="238">
        <v>21</v>
      </c>
      <c r="M267" s="238">
        <f>G267*(1+L267/100)</f>
        <v>0</v>
      </c>
      <c r="N267" s="236">
        <v>0.12303</v>
      </c>
      <c r="O267" s="236">
        <f>ROUND(E267*N267,2)</f>
        <v>0.25</v>
      </c>
      <c r="P267" s="236">
        <v>0</v>
      </c>
      <c r="Q267" s="236">
        <f>ROUND(E267*P267,2)</f>
        <v>0</v>
      </c>
      <c r="R267" s="238" t="s">
        <v>424</v>
      </c>
      <c r="S267" s="238" t="s">
        <v>144</v>
      </c>
      <c r="T267" s="239" t="s">
        <v>144</v>
      </c>
      <c r="U267" s="223">
        <v>0.86299999999999999</v>
      </c>
      <c r="V267" s="223">
        <f>ROUND(E267*U267,2)</f>
        <v>1.73</v>
      </c>
      <c r="W267" s="223"/>
      <c r="X267" s="223" t="s">
        <v>201</v>
      </c>
      <c r="Y267" s="223" t="s">
        <v>140</v>
      </c>
      <c r="Z267" s="212"/>
      <c r="AA267" s="212"/>
      <c r="AB267" s="212"/>
      <c r="AC267" s="212"/>
      <c r="AD267" s="212"/>
      <c r="AE267" s="212"/>
      <c r="AF267" s="212"/>
      <c r="AG267" s="212" t="s">
        <v>252</v>
      </c>
      <c r="AH267" s="212"/>
      <c r="AI267" s="212"/>
      <c r="AJ267" s="212"/>
      <c r="AK267" s="212"/>
      <c r="AL267" s="212"/>
      <c r="AM267" s="212"/>
      <c r="AN267" s="212"/>
      <c r="AO267" s="212"/>
      <c r="AP267" s="212"/>
      <c r="AQ267" s="212"/>
      <c r="AR267" s="212"/>
      <c r="AS267" s="212"/>
      <c r="AT267" s="212"/>
      <c r="AU267" s="212"/>
      <c r="AV267" s="212"/>
      <c r="AW267" s="212"/>
      <c r="AX267" s="212"/>
      <c r="AY267" s="212"/>
      <c r="AZ267" s="212"/>
      <c r="BA267" s="212"/>
      <c r="BB267" s="212"/>
      <c r="BC267" s="212"/>
      <c r="BD267" s="212"/>
      <c r="BE267" s="212"/>
      <c r="BF267" s="212"/>
      <c r="BG267" s="212"/>
      <c r="BH267" s="212"/>
    </row>
    <row r="268" spans="1:60" outlineLevel="2" x14ac:dyDescent="0.2">
      <c r="A268" s="219"/>
      <c r="B268" s="220"/>
      <c r="C268" s="263" t="s">
        <v>548</v>
      </c>
      <c r="D268" s="259"/>
      <c r="E268" s="259"/>
      <c r="F268" s="259"/>
      <c r="G268" s="259"/>
      <c r="H268" s="223"/>
      <c r="I268" s="223"/>
      <c r="J268" s="223"/>
      <c r="K268" s="223"/>
      <c r="L268" s="223"/>
      <c r="M268" s="223"/>
      <c r="N268" s="222"/>
      <c r="O268" s="222"/>
      <c r="P268" s="222"/>
      <c r="Q268" s="222"/>
      <c r="R268" s="223"/>
      <c r="S268" s="223"/>
      <c r="T268" s="223"/>
      <c r="U268" s="223"/>
      <c r="V268" s="223"/>
      <c r="W268" s="223"/>
      <c r="X268" s="223"/>
      <c r="Y268" s="223"/>
      <c r="Z268" s="212"/>
      <c r="AA268" s="212"/>
      <c r="AB268" s="212"/>
      <c r="AC268" s="212"/>
      <c r="AD268" s="212"/>
      <c r="AE268" s="212"/>
      <c r="AF268" s="212"/>
      <c r="AG268" s="212" t="s">
        <v>204</v>
      </c>
      <c r="AH268" s="212"/>
      <c r="AI268" s="212"/>
      <c r="AJ268" s="212"/>
      <c r="AK268" s="212"/>
      <c r="AL268" s="212"/>
      <c r="AM268" s="212"/>
      <c r="AN268" s="212"/>
      <c r="AO268" s="212"/>
      <c r="AP268" s="212"/>
      <c r="AQ268" s="212"/>
      <c r="AR268" s="212"/>
      <c r="AS268" s="212"/>
      <c r="AT268" s="212"/>
      <c r="AU268" s="212"/>
      <c r="AV268" s="212"/>
      <c r="AW268" s="212"/>
      <c r="AX268" s="212"/>
      <c r="AY268" s="212"/>
      <c r="AZ268" s="212"/>
      <c r="BA268" s="212"/>
      <c r="BB268" s="212"/>
      <c r="BC268" s="212"/>
      <c r="BD268" s="212"/>
      <c r="BE268" s="212"/>
      <c r="BF268" s="212"/>
      <c r="BG268" s="212"/>
      <c r="BH268" s="212"/>
    </row>
    <row r="269" spans="1:60" outlineLevel="1" x14ac:dyDescent="0.2">
      <c r="A269" s="233">
        <v>84</v>
      </c>
      <c r="B269" s="234" t="s">
        <v>553</v>
      </c>
      <c r="C269" s="251" t="s">
        <v>554</v>
      </c>
      <c r="D269" s="235" t="s">
        <v>496</v>
      </c>
      <c r="E269" s="236">
        <v>4</v>
      </c>
      <c r="F269" s="237"/>
      <c r="G269" s="238">
        <f>ROUND(E269*F269,2)</f>
        <v>0</v>
      </c>
      <c r="H269" s="237"/>
      <c r="I269" s="238">
        <f>ROUND(E269*H269,2)</f>
        <v>0</v>
      </c>
      <c r="J269" s="237"/>
      <c r="K269" s="238">
        <f>ROUND(E269*J269,2)</f>
        <v>0</v>
      </c>
      <c r="L269" s="238">
        <v>21</v>
      </c>
      <c r="M269" s="238">
        <f>G269*(1+L269/100)</f>
        <v>0</v>
      </c>
      <c r="N269" s="236">
        <v>2.1000000000000001E-4</v>
      </c>
      <c r="O269" s="236">
        <f>ROUND(E269*N269,2)</f>
        <v>0</v>
      </c>
      <c r="P269" s="236">
        <v>0</v>
      </c>
      <c r="Q269" s="236">
        <f>ROUND(E269*P269,2)</f>
        <v>0</v>
      </c>
      <c r="R269" s="238" t="s">
        <v>424</v>
      </c>
      <c r="S269" s="238" t="s">
        <v>144</v>
      </c>
      <c r="T269" s="239" t="s">
        <v>144</v>
      </c>
      <c r="U269" s="223">
        <v>0.33600000000000002</v>
      </c>
      <c r="V269" s="223">
        <f>ROUND(E269*U269,2)</f>
        <v>1.34</v>
      </c>
      <c r="W269" s="223"/>
      <c r="X269" s="223" t="s">
        <v>201</v>
      </c>
      <c r="Y269" s="223" t="s">
        <v>140</v>
      </c>
      <c r="Z269" s="212"/>
      <c r="AA269" s="212"/>
      <c r="AB269" s="212"/>
      <c r="AC269" s="212"/>
      <c r="AD269" s="212"/>
      <c r="AE269" s="212"/>
      <c r="AF269" s="212"/>
      <c r="AG269" s="212" t="s">
        <v>252</v>
      </c>
      <c r="AH269" s="212"/>
      <c r="AI269" s="212"/>
      <c r="AJ269" s="212"/>
      <c r="AK269" s="212"/>
      <c r="AL269" s="212"/>
      <c r="AM269" s="212"/>
      <c r="AN269" s="212"/>
      <c r="AO269" s="212"/>
      <c r="AP269" s="212"/>
      <c r="AQ269" s="212"/>
      <c r="AR269" s="212"/>
      <c r="AS269" s="212"/>
      <c r="AT269" s="212"/>
      <c r="AU269" s="212"/>
      <c r="AV269" s="212"/>
      <c r="AW269" s="212"/>
      <c r="AX269" s="212"/>
      <c r="AY269" s="212"/>
      <c r="AZ269" s="212"/>
      <c r="BA269" s="212"/>
      <c r="BB269" s="212"/>
      <c r="BC269" s="212"/>
      <c r="BD269" s="212"/>
      <c r="BE269" s="212"/>
      <c r="BF269" s="212"/>
      <c r="BG269" s="212"/>
      <c r="BH269" s="212"/>
    </row>
    <row r="270" spans="1:60" outlineLevel="2" x14ac:dyDescent="0.2">
      <c r="A270" s="219"/>
      <c r="B270" s="220"/>
      <c r="C270" s="252" t="s">
        <v>555</v>
      </c>
      <c r="D270" s="247"/>
      <c r="E270" s="247"/>
      <c r="F270" s="247"/>
      <c r="G270" s="247"/>
      <c r="H270" s="223"/>
      <c r="I270" s="223"/>
      <c r="J270" s="223"/>
      <c r="K270" s="223"/>
      <c r="L270" s="223"/>
      <c r="M270" s="223"/>
      <c r="N270" s="222"/>
      <c r="O270" s="222"/>
      <c r="P270" s="222"/>
      <c r="Q270" s="222"/>
      <c r="R270" s="223"/>
      <c r="S270" s="223"/>
      <c r="T270" s="223"/>
      <c r="U270" s="223"/>
      <c r="V270" s="223"/>
      <c r="W270" s="223"/>
      <c r="X270" s="223"/>
      <c r="Y270" s="223"/>
      <c r="Z270" s="212"/>
      <c r="AA270" s="212"/>
      <c r="AB270" s="212"/>
      <c r="AC270" s="212"/>
      <c r="AD270" s="212"/>
      <c r="AE270" s="212"/>
      <c r="AF270" s="212"/>
      <c r="AG270" s="212" t="s">
        <v>147</v>
      </c>
      <c r="AH270" s="212"/>
      <c r="AI270" s="212"/>
      <c r="AJ270" s="212"/>
      <c r="AK270" s="212"/>
      <c r="AL270" s="212"/>
      <c r="AM270" s="212"/>
      <c r="AN270" s="212"/>
      <c r="AO270" s="212"/>
      <c r="AP270" s="212"/>
      <c r="AQ270" s="212"/>
      <c r="AR270" s="212"/>
      <c r="AS270" s="212"/>
      <c r="AT270" s="212"/>
      <c r="AU270" s="212"/>
      <c r="AV270" s="212"/>
      <c r="AW270" s="212"/>
      <c r="AX270" s="212"/>
      <c r="AY270" s="212"/>
      <c r="AZ270" s="212"/>
      <c r="BA270" s="212"/>
      <c r="BB270" s="212"/>
      <c r="BC270" s="212"/>
      <c r="BD270" s="212"/>
      <c r="BE270" s="212"/>
      <c r="BF270" s="212"/>
      <c r="BG270" s="212"/>
      <c r="BH270" s="212"/>
    </row>
    <row r="271" spans="1:60" ht="22.5" outlineLevel="1" x14ac:dyDescent="0.2">
      <c r="A271" s="233">
        <v>85</v>
      </c>
      <c r="B271" s="234" t="s">
        <v>556</v>
      </c>
      <c r="C271" s="251" t="s">
        <v>557</v>
      </c>
      <c r="D271" s="235" t="s">
        <v>496</v>
      </c>
      <c r="E271" s="236">
        <v>2</v>
      </c>
      <c r="F271" s="237"/>
      <c r="G271" s="238">
        <f>ROUND(E271*F271,2)</f>
        <v>0</v>
      </c>
      <c r="H271" s="237"/>
      <c r="I271" s="238">
        <f>ROUND(E271*H271,2)</f>
        <v>0</v>
      </c>
      <c r="J271" s="237"/>
      <c r="K271" s="238">
        <f>ROUND(E271*J271,2)</f>
        <v>0</v>
      </c>
      <c r="L271" s="238">
        <v>21</v>
      </c>
      <c r="M271" s="238">
        <f>G271*(1+L271/100)</f>
        <v>0</v>
      </c>
      <c r="N271" s="236">
        <v>2.4000000000000001E-4</v>
      </c>
      <c r="O271" s="236">
        <f>ROUND(E271*N271,2)</f>
        <v>0</v>
      </c>
      <c r="P271" s="236">
        <v>0</v>
      </c>
      <c r="Q271" s="236">
        <f>ROUND(E271*P271,2)</f>
        <v>0</v>
      </c>
      <c r="R271" s="238" t="s">
        <v>424</v>
      </c>
      <c r="S271" s="238" t="s">
        <v>144</v>
      </c>
      <c r="T271" s="239" t="s">
        <v>144</v>
      </c>
      <c r="U271" s="223">
        <v>0.40300000000000002</v>
      </c>
      <c r="V271" s="223">
        <f>ROUND(E271*U271,2)</f>
        <v>0.81</v>
      </c>
      <c r="W271" s="223"/>
      <c r="X271" s="223" t="s">
        <v>201</v>
      </c>
      <c r="Y271" s="223" t="s">
        <v>140</v>
      </c>
      <c r="Z271" s="212"/>
      <c r="AA271" s="212"/>
      <c r="AB271" s="212"/>
      <c r="AC271" s="212"/>
      <c r="AD271" s="212"/>
      <c r="AE271" s="212"/>
      <c r="AF271" s="212"/>
      <c r="AG271" s="212" t="s">
        <v>252</v>
      </c>
      <c r="AH271" s="212"/>
      <c r="AI271" s="212"/>
      <c r="AJ271" s="212"/>
      <c r="AK271" s="212"/>
      <c r="AL271" s="212"/>
      <c r="AM271" s="212"/>
      <c r="AN271" s="212"/>
      <c r="AO271" s="212"/>
      <c r="AP271" s="212"/>
      <c r="AQ271" s="212"/>
      <c r="AR271" s="212"/>
      <c r="AS271" s="212"/>
      <c r="AT271" s="212"/>
      <c r="AU271" s="212"/>
      <c r="AV271" s="212"/>
      <c r="AW271" s="212"/>
      <c r="AX271" s="212"/>
      <c r="AY271" s="212"/>
      <c r="AZ271" s="212"/>
      <c r="BA271" s="212"/>
      <c r="BB271" s="212"/>
      <c r="BC271" s="212"/>
      <c r="BD271" s="212"/>
      <c r="BE271" s="212"/>
      <c r="BF271" s="212"/>
      <c r="BG271" s="212"/>
      <c r="BH271" s="212"/>
    </row>
    <row r="272" spans="1:60" outlineLevel="2" x14ac:dyDescent="0.2">
      <c r="A272" s="219"/>
      <c r="B272" s="220"/>
      <c r="C272" s="252" t="s">
        <v>558</v>
      </c>
      <c r="D272" s="247"/>
      <c r="E272" s="247"/>
      <c r="F272" s="247"/>
      <c r="G272" s="247"/>
      <c r="H272" s="223"/>
      <c r="I272" s="223"/>
      <c r="J272" s="223"/>
      <c r="K272" s="223"/>
      <c r="L272" s="223"/>
      <c r="M272" s="223"/>
      <c r="N272" s="222"/>
      <c r="O272" s="222"/>
      <c r="P272" s="222"/>
      <c r="Q272" s="222"/>
      <c r="R272" s="223"/>
      <c r="S272" s="223"/>
      <c r="T272" s="223"/>
      <c r="U272" s="223"/>
      <c r="V272" s="223"/>
      <c r="W272" s="223"/>
      <c r="X272" s="223"/>
      <c r="Y272" s="223"/>
      <c r="Z272" s="212"/>
      <c r="AA272" s="212"/>
      <c r="AB272" s="212"/>
      <c r="AC272" s="212"/>
      <c r="AD272" s="212"/>
      <c r="AE272" s="212"/>
      <c r="AF272" s="212"/>
      <c r="AG272" s="212" t="s">
        <v>147</v>
      </c>
      <c r="AH272" s="212"/>
      <c r="AI272" s="212"/>
      <c r="AJ272" s="212"/>
      <c r="AK272" s="212"/>
      <c r="AL272" s="212"/>
      <c r="AM272" s="212"/>
      <c r="AN272" s="212"/>
      <c r="AO272" s="212"/>
      <c r="AP272" s="212"/>
      <c r="AQ272" s="212"/>
      <c r="AR272" s="212"/>
      <c r="AS272" s="212"/>
      <c r="AT272" s="212"/>
      <c r="AU272" s="212"/>
      <c r="AV272" s="212"/>
      <c r="AW272" s="212"/>
      <c r="AX272" s="212"/>
      <c r="AY272" s="212"/>
      <c r="AZ272" s="212"/>
      <c r="BA272" s="212"/>
      <c r="BB272" s="212"/>
      <c r="BC272" s="212"/>
      <c r="BD272" s="212"/>
      <c r="BE272" s="212"/>
      <c r="BF272" s="212"/>
      <c r="BG272" s="212"/>
      <c r="BH272" s="212"/>
    </row>
    <row r="273" spans="1:60" outlineLevel="1" x14ac:dyDescent="0.2">
      <c r="A273" s="240">
        <v>86</v>
      </c>
      <c r="B273" s="241" t="s">
        <v>559</v>
      </c>
      <c r="C273" s="250" t="s">
        <v>560</v>
      </c>
      <c r="D273" s="242" t="s">
        <v>234</v>
      </c>
      <c r="E273" s="243">
        <v>16</v>
      </c>
      <c r="F273" s="244"/>
      <c r="G273" s="245">
        <f>ROUND(E273*F273,2)</f>
        <v>0</v>
      </c>
      <c r="H273" s="244"/>
      <c r="I273" s="245">
        <f>ROUND(E273*H273,2)</f>
        <v>0</v>
      </c>
      <c r="J273" s="244"/>
      <c r="K273" s="245">
        <f>ROUND(E273*J273,2)</f>
        <v>0</v>
      </c>
      <c r="L273" s="245">
        <v>21</v>
      </c>
      <c r="M273" s="245">
        <f>G273*(1+L273/100)</f>
        <v>0</v>
      </c>
      <c r="N273" s="243">
        <v>5.0000000000000002E-5</v>
      </c>
      <c r="O273" s="243">
        <f>ROUND(E273*N273,2)</f>
        <v>0</v>
      </c>
      <c r="P273" s="243">
        <v>0</v>
      </c>
      <c r="Q273" s="243">
        <f>ROUND(E273*P273,2)</f>
        <v>0</v>
      </c>
      <c r="R273" s="245" t="s">
        <v>424</v>
      </c>
      <c r="S273" s="245" t="s">
        <v>144</v>
      </c>
      <c r="T273" s="246" t="s">
        <v>144</v>
      </c>
      <c r="U273" s="223">
        <v>3.4000000000000002E-2</v>
      </c>
      <c r="V273" s="223">
        <f>ROUND(E273*U273,2)</f>
        <v>0.54</v>
      </c>
      <c r="W273" s="223"/>
      <c r="X273" s="223" t="s">
        <v>201</v>
      </c>
      <c r="Y273" s="223" t="s">
        <v>140</v>
      </c>
      <c r="Z273" s="212"/>
      <c r="AA273" s="212"/>
      <c r="AB273" s="212"/>
      <c r="AC273" s="212"/>
      <c r="AD273" s="212"/>
      <c r="AE273" s="212"/>
      <c r="AF273" s="212"/>
      <c r="AG273" s="212" t="s">
        <v>202</v>
      </c>
      <c r="AH273" s="212"/>
      <c r="AI273" s="212"/>
      <c r="AJ273" s="212"/>
      <c r="AK273" s="212"/>
      <c r="AL273" s="212"/>
      <c r="AM273" s="212"/>
      <c r="AN273" s="212"/>
      <c r="AO273" s="212"/>
      <c r="AP273" s="212"/>
      <c r="AQ273" s="212"/>
      <c r="AR273" s="212"/>
      <c r="AS273" s="212"/>
      <c r="AT273" s="212"/>
      <c r="AU273" s="212"/>
      <c r="AV273" s="212"/>
      <c r="AW273" s="212"/>
      <c r="AX273" s="212"/>
      <c r="AY273" s="212"/>
      <c r="AZ273" s="212"/>
      <c r="BA273" s="212"/>
      <c r="BB273" s="212"/>
      <c r="BC273" s="212"/>
      <c r="BD273" s="212"/>
      <c r="BE273" s="212"/>
      <c r="BF273" s="212"/>
      <c r="BG273" s="212"/>
      <c r="BH273" s="212"/>
    </row>
    <row r="274" spans="1:60" outlineLevel="1" x14ac:dyDescent="0.2">
      <c r="A274" s="240">
        <v>87</v>
      </c>
      <c r="B274" s="241" t="s">
        <v>561</v>
      </c>
      <c r="C274" s="250" t="s">
        <v>562</v>
      </c>
      <c r="D274" s="242" t="s">
        <v>234</v>
      </c>
      <c r="E274" s="243">
        <v>141</v>
      </c>
      <c r="F274" s="244"/>
      <c r="G274" s="245">
        <f>ROUND(E274*F274,2)</f>
        <v>0</v>
      </c>
      <c r="H274" s="244"/>
      <c r="I274" s="245">
        <f>ROUND(E274*H274,2)</f>
        <v>0</v>
      </c>
      <c r="J274" s="244"/>
      <c r="K274" s="245">
        <f>ROUND(E274*J274,2)</f>
        <v>0</v>
      </c>
      <c r="L274" s="245">
        <v>21</v>
      </c>
      <c r="M274" s="245">
        <f>G274*(1+L274/100)</f>
        <v>0</v>
      </c>
      <c r="N274" s="243">
        <v>8.0000000000000007E-5</v>
      </c>
      <c r="O274" s="243">
        <f>ROUND(E274*N274,2)</f>
        <v>0.01</v>
      </c>
      <c r="P274" s="243">
        <v>0</v>
      </c>
      <c r="Q274" s="243">
        <f>ROUND(E274*P274,2)</f>
        <v>0</v>
      </c>
      <c r="R274" s="245" t="s">
        <v>424</v>
      </c>
      <c r="S274" s="245" t="s">
        <v>144</v>
      </c>
      <c r="T274" s="246" t="s">
        <v>144</v>
      </c>
      <c r="U274" s="223">
        <v>3.4000000000000002E-2</v>
      </c>
      <c r="V274" s="223">
        <f>ROUND(E274*U274,2)</f>
        <v>4.79</v>
      </c>
      <c r="W274" s="223"/>
      <c r="X274" s="223" t="s">
        <v>201</v>
      </c>
      <c r="Y274" s="223" t="s">
        <v>140</v>
      </c>
      <c r="Z274" s="212"/>
      <c r="AA274" s="212"/>
      <c r="AB274" s="212"/>
      <c r="AC274" s="212"/>
      <c r="AD274" s="212"/>
      <c r="AE274" s="212"/>
      <c r="AF274" s="212"/>
      <c r="AG274" s="212" t="s">
        <v>563</v>
      </c>
      <c r="AH274" s="212"/>
      <c r="AI274" s="212"/>
      <c r="AJ274" s="212"/>
      <c r="AK274" s="212"/>
      <c r="AL274" s="212"/>
      <c r="AM274" s="212"/>
      <c r="AN274" s="212"/>
      <c r="AO274" s="212"/>
      <c r="AP274" s="212"/>
      <c r="AQ274" s="212"/>
      <c r="AR274" s="212"/>
      <c r="AS274" s="212"/>
      <c r="AT274" s="212"/>
      <c r="AU274" s="212"/>
      <c r="AV274" s="212"/>
      <c r="AW274" s="212"/>
      <c r="AX274" s="212"/>
      <c r="AY274" s="212"/>
      <c r="AZ274" s="212"/>
      <c r="BA274" s="212"/>
      <c r="BB274" s="212"/>
      <c r="BC274" s="212"/>
      <c r="BD274" s="212"/>
      <c r="BE274" s="212"/>
      <c r="BF274" s="212"/>
      <c r="BG274" s="212"/>
      <c r="BH274" s="212"/>
    </row>
    <row r="275" spans="1:60" outlineLevel="1" x14ac:dyDescent="0.2">
      <c r="A275" s="240">
        <v>88</v>
      </c>
      <c r="B275" s="241" t="s">
        <v>903</v>
      </c>
      <c r="C275" s="250" t="s">
        <v>904</v>
      </c>
      <c r="D275" s="242" t="s">
        <v>496</v>
      </c>
      <c r="E275" s="243">
        <v>1</v>
      </c>
      <c r="F275" s="244"/>
      <c r="G275" s="245">
        <f>ROUND(E275*F275,2)</f>
        <v>0</v>
      </c>
      <c r="H275" s="244"/>
      <c r="I275" s="245">
        <f>ROUND(E275*H275,2)</f>
        <v>0</v>
      </c>
      <c r="J275" s="244"/>
      <c r="K275" s="245">
        <f>ROUND(E275*J275,2)</f>
        <v>0</v>
      </c>
      <c r="L275" s="245">
        <v>21</v>
      </c>
      <c r="M275" s="245">
        <f>G275*(1+L275/100)</f>
        <v>0</v>
      </c>
      <c r="N275" s="243">
        <v>0</v>
      </c>
      <c r="O275" s="243">
        <f>ROUND(E275*N275,2)</f>
        <v>0</v>
      </c>
      <c r="P275" s="243">
        <v>0</v>
      </c>
      <c r="Q275" s="243">
        <f>ROUND(E275*P275,2)</f>
        <v>0</v>
      </c>
      <c r="R275" s="245"/>
      <c r="S275" s="245" t="s">
        <v>137</v>
      </c>
      <c r="T275" s="246" t="s">
        <v>138</v>
      </c>
      <c r="U275" s="223">
        <v>0</v>
      </c>
      <c r="V275" s="223">
        <f>ROUND(E275*U275,2)</f>
        <v>0</v>
      </c>
      <c r="W275" s="223"/>
      <c r="X275" s="223" t="s">
        <v>201</v>
      </c>
      <c r="Y275" s="223" t="s">
        <v>140</v>
      </c>
      <c r="Z275" s="212"/>
      <c r="AA275" s="212"/>
      <c r="AB275" s="212"/>
      <c r="AC275" s="212"/>
      <c r="AD275" s="212"/>
      <c r="AE275" s="212"/>
      <c r="AF275" s="212"/>
      <c r="AG275" s="212" t="s">
        <v>202</v>
      </c>
      <c r="AH275" s="212"/>
      <c r="AI275" s="212"/>
      <c r="AJ275" s="212"/>
      <c r="AK275" s="212"/>
      <c r="AL275" s="212"/>
      <c r="AM275" s="212"/>
      <c r="AN275" s="212"/>
      <c r="AO275" s="212"/>
      <c r="AP275" s="212"/>
      <c r="AQ275" s="212"/>
      <c r="AR275" s="212"/>
      <c r="AS275" s="212"/>
      <c r="AT275" s="212"/>
      <c r="AU275" s="212"/>
      <c r="AV275" s="212"/>
      <c r="AW275" s="212"/>
      <c r="AX275" s="212"/>
      <c r="AY275" s="212"/>
      <c r="AZ275" s="212"/>
      <c r="BA275" s="212"/>
      <c r="BB275" s="212"/>
      <c r="BC275" s="212"/>
      <c r="BD275" s="212"/>
      <c r="BE275" s="212"/>
      <c r="BF275" s="212"/>
      <c r="BG275" s="212"/>
      <c r="BH275" s="212"/>
    </row>
    <row r="276" spans="1:60" outlineLevel="1" x14ac:dyDescent="0.2">
      <c r="A276" s="240">
        <v>89</v>
      </c>
      <c r="B276" s="241" t="s">
        <v>564</v>
      </c>
      <c r="C276" s="250" t="s">
        <v>565</v>
      </c>
      <c r="D276" s="242" t="s">
        <v>566</v>
      </c>
      <c r="E276" s="243">
        <v>1</v>
      </c>
      <c r="F276" s="244"/>
      <c r="G276" s="245">
        <f>ROUND(E276*F276,2)</f>
        <v>0</v>
      </c>
      <c r="H276" s="244"/>
      <c r="I276" s="245">
        <f>ROUND(E276*H276,2)</f>
        <v>0</v>
      </c>
      <c r="J276" s="244"/>
      <c r="K276" s="245">
        <f>ROUND(E276*J276,2)</f>
        <v>0</v>
      </c>
      <c r="L276" s="245">
        <v>21</v>
      </c>
      <c r="M276" s="245">
        <f>G276*(1+L276/100)</f>
        <v>0</v>
      </c>
      <c r="N276" s="243">
        <v>0</v>
      </c>
      <c r="O276" s="243">
        <f>ROUND(E276*N276,2)</f>
        <v>0</v>
      </c>
      <c r="P276" s="243">
        <v>0</v>
      </c>
      <c r="Q276" s="243">
        <f>ROUND(E276*P276,2)</f>
        <v>0</v>
      </c>
      <c r="R276" s="245"/>
      <c r="S276" s="245" t="s">
        <v>137</v>
      </c>
      <c r="T276" s="246" t="s">
        <v>138</v>
      </c>
      <c r="U276" s="223">
        <v>0</v>
      </c>
      <c r="V276" s="223">
        <f>ROUND(E276*U276,2)</f>
        <v>0</v>
      </c>
      <c r="W276" s="223"/>
      <c r="X276" s="223" t="s">
        <v>201</v>
      </c>
      <c r="Y276" s="223" t="s">
        <v>140</v>
      </c>
      <c r="Z276" s="212"/>
      <c r="AA276" s="212"/>
      <c r="AB276" s="212"/>
      <c r="AC276" s="212"/>
      <c r="AD276" s="212"/>
      <c r="AE276" s="212"/>
      <c r="AF276" s="212"/>
      <c r="AG276" s="212" t="s">
        <v>202</v>
      </c>
      <c r="AH276" s="212"/>
      <c r="AI276" s="212"/>
      <c r="AJ276" s="212"/>
      <c r="AK276" s="212"/>
      <c r="AL276" s="212"/>
      <c r="AM276" s="212"/>
      <c r="AN276" s="212"/>
      <c r="AO276" s="212"/>
      <c r="AP276" s="212"/>
      <c r="AQ276" s="212"/>
      <c r="AR276" s="212"/>
      <c r="AS276" s="212"/>
      <c r="AT276" s="212"/>
      <c r="AU276" s="212"/>
      <c r="AV276" s="212"/>
      <c r="AW276" s="212"/>
      <c r="AX276" s="212"/>
      <c r="AY276" s="212"/>
      <c r="AZ276" s="212"/>
      <c r="BA276" s="212"/>
      <c r="BB276" s="212"/>
      <c r="BC276" s="212"/>
      <c r="BD276" s="212"/>
      <c r="BE276" s="212"/>
      <c r="BF276" s="212"/>
      <c r="BG276" s="212"/>
      <c r="BH276" s="212"/>
    </row>
    <row r="277" spans="1:60" outlineLevel="1" x14ac:dyDescent="0.2">
      <c r="A277" s="240">
        <v>90</v>
      </c>
      <c r="B277" s="241" t="s">
        <v>567</v>
      </c>
      <c r="C277" s="250" t="s">
        <v>568</v>
      </c>
      <c r="D277" s="242" t="s">
        <v>496</v>
      </c>
      <c r="E277" s="243">
        <v>1</v>
      </c>
      <c r="F277" s="244"/>
      <c r="G277" s="245">
        <f>ROUND(E277*F277,2)</f>
        <v>0</v>
      </c>
      <c r="H277" s="244"/>
      <c r="I277" s="245">
        <f>ROUND(E277*H277,2)</f>
        <v>0</v>
      </c>
      <c r="J277" s="244"/>
      <c r="K277" s="245">
        <f>ROUND(E277*J277,2)</f>
        <v>0</v>
      </c>
      <c r="L277" s="245">
        <v>21</v>
      </c>
      <c r="M277" s="245">
        <f>G277*(1+L277/100)</f>
        <v>0</v>
      </c>
      <c r="N277" s="243">
        <v>0</v>
      </c>
      <c r="O277" s="243">
        <f>ROUND(E277*N277,2)</f>
        <v>0</v>
      </c>
      <c r="P277" s="243">
        <v>0</v>
      </c>
      <c r="Q277" s="243">
        <f>ROUND(E277*P277,2)</f>
        <v>0</v>
      </c>
      <c r="R277" s="245"/>
      <c r="S277" s="245" t="s">
        <v>137</v>
      </c>
      <c r="T277" s="246" t="s">
        <v>138</v>
      </c>
      <c r="U277" s="223">
        <v>0</v>
      </c>
      <c r="V277" s="223">
        <f>ROUND(E277*U277,2)</f>
        <v>0</v>
      </c>
      <c r="W277" s="223"/>
      <c r="X277" s="223" t="s">
        <v>201</v>
      </c>
      <c r="Y277" s="223" t="s">
        <v>140</v>
      </c>
      <c r="Z277" s="212"/>
      <c r="AA277" s="212"/>
      <c r="AB277" s="212"/>
      <c r="AC277" s="212"/>
      <c r="AD277" s="212"/>
      <c r="AE277" s="212"/>
      <c r="AF277" s="212"/>
      <c r="AG277" s="212" t="s">
        <v>202</v>
      </c>
      <c r="AH277" s="212"/>
      <c r="AI277" s="212"/>
      <c r="AJ277" s="212"/>
      <c r="AK277" s="212"/>
      <c r="AL277" s="212"/>
      <c r="AM277" s="212"/>
      <c r="AN277" s="212"/>
      <c r="AO277" s="212"/>
      <c r="AP277" s="212"/>
      <c r="AQ277" s="212"/>
      <c r="AR277" s="212"/>
      <c r="AS277" s="212"/>
      <c r="AT277" s="212"/>
      <c r="AU277" s="212"/>
      <c r="AV277" s="212"/>
      <c r="AW277" s="212"/>
      <c r="AX277" s="212"/>
      <c r="AY277" s="212"/>
      <c r="AZ277" s="212"/>
      <c r="BA277" s="212"/>
      <c r="BB277" s="212"/>
      <c r="BC277" s="212"/>
      <c r="BD277" s="212"/>
      <c r="BE277" s="212"/>
      <c r="BF277" s="212"/>
      <c r="BG277" s="212"/>
      <c r="BH277" s="212"/>
    </row>
    <row r="278" spans="1:60" outlineLevel="1" x14ac:dyDescent="0.2">
      <c r="A278" s="240">
        <v>91</v>
      </c>
      <c r="B278" s="241" t="s">
        <v>569</v>
      </c>
      <c r="C278" s="250" t="s">
        <v>570</v>
      </c>
      <c r="D278" s="242" t="s">
        <v>496</v>
      </c>
      <c r="E278" s="243">
        <v>5</v>
      </c>
      <c r="F278" s="244"/>
      <c r="G278" s="245">
        <f>ROUND(E278*F278,2)</f>
        <v>0</v>
      </c>
      <c r="H278" s="244"/>
      <c r="I278" s="245">
        <f>ROUND(E278*H278,2)</f>
        <v>0</v>
      </c>
      <c r="J278" s="244"/>
      <c r="K278" s="245">
        <f>ROUND(E278*J278,2)</f>
        <v>0</v>
      </c>
      <c r="L278" s="245">
        <v>21</v>
      </c>
      <c r="M278" s="245">
        <f>G278*(1+L278/100)</f>
        <v>0</v>
      </c>
      <c r="N278" s="243">
        <v>0</v>
      </c>
      <c r="O278" s="243">
        <f>ROUND(E278*N278,2)</f>
        <v>0</v>
      </c>
      <c r="P278" s="243">
        <v>0</v>
      </c>
      <c r="Q278" s="243">
        <f>ROUND(E278*P278,2)</f>
        <v>0</v>
      </c>
      <c r="R278" s="245"/>
      <c r="S278" s="245" t="s">
        <v>137</v>
      </c>
      <c r="T278" s="246" t="s">
        <v>138</v>
      </c>
      <c r="U278" s="223">
        <v>1.6055999999999999</v>
      </c>
      <c r="V278" s="223">
        <f>ROUND(E278*U278,2)</f>
        <v>8.0299999999999994</v>
      </c>
      <c r="W278" s="223"/>
      <c r="X278" s="223" t="s">
        <v>201</v>
      </c>
      <c r="Y278" s="223" t="s">
        <v>140</v>
      </c>
      <c r="Z278" s="212"/>
      <c r="AA278" s="212"/>
      <c r="AB278" s="212"/>
      <c r="AC278" s="212"/>
      <c r="AD278" s="212"/>
      <c r="AE278" s="212"/>
      <c r="AF278" s="212"/>
      <c r="AG278" s="212" t="s">
        <v>202</v>
      </c>
      <c r="AH278" s="212"/>
      <c r="AI278" s="212"/>
      <c r="AJ278" s="212"/>
      <c r="AK278" s="212"/>
      <c r="AL278" s="212"/>
      <c r="AM278" s="212"/>
      <c r="AN278" s="212"/>
      <c r="AO278" s="212"/>
      <c r="AP278" s="212"/>
      <c r="AQ278" s="212"/>
      <c r="AR278" s="212"/>
      <c r="AS278" s="212"/>
      <c r="AT278" s="212"/>
      <c r="AU278" s="212"/>
      <c r="AV278" s="212"/>
      <c r="AW278" s="212"/>
      <c r="AX278" s="212"/>
      <c r="AY278" s="212"/>
      <c r="AZ278" s="212"/>
      <c r="BA278" s="212"/>
      <c r="BB278" s="212"/>
      <c r="BC278" s="212"/>
      <c r="BD278" s="212"/>
      <c r="BE278" s="212"/>
      <c r="BF278" s="212"/>
      <c r="BG278" s="212"/>
      <c r="BH278" s="212"/>
    </row>
    <row r="279" spans="1:60" outlineLevel="1" x14ac:dyDescent="0.2">
      <c r="A279" s="240">
        <v>92</v>
      </c>
      <c r="B279" s="241" t="s">
        <v>571</v>
      </c>
      <c r="C279" s="250" t="s">
        <v>572</v>
      </c>
      <c r="D279" s="242" t="s">
        <v>496</v>
      </c>
      <c r="E279" s="243">
        <v>7</v>
      </c>
      <c r="F279" s="244"/>
      <c r="G279" s="245">
        <f>ROUND(E279*F279,2)</f>
        <v>0</v>
      </c>
      <c r="H279" s="244"/>
      <c r="I279" s="245">
        <f>ROUND(E279*H279,2)</f>
        <v>0</v>
      </c>
      <c r="J279" s="244"/>
      <c r="K279" s="245">
        <f>ROUND(E279*J279,2)</f>
        <v>0</v>
      </c>
      <c r="L279" s="245">
        <v>21</v>
      </c>
      <c r="M279" s="245">
        <f>G279*(1+L279/100)</f>
        <v>0</v>
      </c>
      <c r="N279" s="243">
        <v>0</v>
      </c>
      <c r="O279" s="243">
        <f>ROUND(E279*N279,2)</f>
        <v>0</v>
      </c>
      <c r="P279" s="243">
        <v>0</v>
      </c>
      <c r="Q279" s="243">
        <f>ROUND(E279*P279,2)</f>
        <v>0</v>
      </c>
      <c r="R279" s="245"/>
      <c r="S279" s="245" t="s">
        <v>137</v>
      </c>
      <c r="T279" s="246" t="s">
        <v>138</v>
      </c>
      <c r="U279" s="223">
        <v>1.8544</v>
      </c>
      <c r="V279" s="223">
        <f>ROUND(E279*U279,2)</f>
        <v>12.98</v>
      </c>
      <c r="W279" s="223"/>
      <c r="X279" s="223" t="s">
        <v>201</v>
      </c>
      <c r="Y279" s="223" t="s">
        <v>140</v>
      </c>
      <c r="Z279" s="212"/>
      <c r="AA279" s="212"/>
      <c r="AB279" s="212"/>
      <c r="AC279" s="212"/>
      <c r="AD279" s="212"/>
      <c r="AE279" s="212"/>
      <c r="AF279" s="212"/>
      <c r="AG279" s="212" t="s">
        <v>202</v>
      </c>
      <c r="AH279" s="212"/>
      <c r="AI279" s="212"/>
      <c r="AJ279" s="212"/>
      <c r="AK279" s="212"/>
      <c r="AL279" s="212"/>
      <c r="AM279" s="212"/>
      <c r="AN279" s="212"/>
      <c r="AO279" s="212"/>
      <c r="AP279" s="212"/>
      <c r="AQ279" s="212"/>
      <c r="AR279" s="212"/>
      <c r="AS279" s="212"/>
      <c r="AT279" s="212"/>
      <c r="AU279" s="212"/>
      <c r="AV279" s="212"/>
      <c r="AW279" s="212"/>
      <c r="AX279" s="212"/>
      <c r="AY279" s="212"/>
      <c r="AZ279" s="212"/>
      <c r="BA279" s="212"/>
      <c r="BB279" s="212"/>
      <c r="BC279" s="212"/>
      <c r="BD279" s="212"/>
      <c r="BE279" s="212"/>
      <c r="BF279" s="212"/>
      <c r="BG279" s="212"/>
      <c r="BH279" s="212"/>
    </row>
    <row r="280" spans="1:60" outlineLevel="1" x14ac:dyDescent="0.2">
      <c r="A280" s="240">
        <v>93</v>
      </c>
      <c r="B280" s="241" t="s">
        <v>575</v>
      </c>
      <c r="C280" s="250" t="s">
        <v>576</v>
      </c>
      <c r="D280" s="242" t="s">
        <v>496</v>
      </c>
      <c r="E280" s="243">
        <v>6</v>
      </c>
      <c r="F280" s="244"/>
      <c r="G280" s="245">
        <f>ROUND(E280*F280,2)</f>
        <v>0</v>
      </c>
      <c r="H280" s="244"/>
      <c r="I280" s="245">
        <f>ROUND(E280*H280,2)</f>
        <v>0</v>
      </c>
      <c r="J280" s="244"/>
      <c r="K280" s="245">
        <f>ROUND(E280*J280,2)</f>
        <v>0</v>
      </c>
      <c r="L280" s="245">
        <v>21</v>
      </c>
      <c r="M280" s="245">
        <f>G280*(1+L280/100)</f>
        <v>0</v>
      </c>
      <c r="N280" s="243">
        <v>0</v>
      </c>
      <c r="O280" s="243">
        <f>ROUND(E280*N280,2)</f>
        <v>0</v>
      </c>
      <c r="P280" s="243">
        <v>0</v>
      </c>
      <c r="Q280" s="243">
        <f>ROUND(E280*P280,2)</f>
        <v>0</v>
      </c>
      <c r="R280" s="245"/>
      <c r="S280" s="245" t="s">
        <v>137</v>
      </c>
      <c r="T280" s="246" t="s">
        <v>138</v>
      </c>
      <c r="U280" s="223">
        <v>0.16632</v>
      </c>
      <c r="V280" s="223">
        <f>ROUND(E280*U280,2)</f>
        <v>1</v>
      </c>
      <c r="W280" s="223"/>
      <c r="X280" s="223" t="s">
        <v>201</v>
      </c>
      <c r="Y280" s="223" t="s">
        <v>140</v>
      </c>
      <c r="Z280" s="212"/>
      <c r="AA280" s="212"/>
      <c r="AB280" s="212"/>
      <c r="AC280" s="212"/>
      <c r="AD280" s="212"/>
      <c r="AE280" s="212"/>
      <c r="AF280" s="212"/>
      <c r="AG280" s="212" t="s">
        <v>252</v>
      </c>
      <c r="AH280" s="212"/>
      <c r="AI280" s="212"/>
      <c r="AJ280" s="212"/>
      <c r="AK280" s="212"/>
      <c r="AL280" s="212"/>
      <c r="AM280" s="212"/>
      <c r="AN280" s="212"/>
      <c r="AO280" s="212"/>
      <c r="AP280" s="212"/>
      <c r="AQ280" s="212"/>
      <c r="AR280" s="212"/>
      <c r="AS280" s="212"/>
      <c r="AT280" s="212"/>
      <c r="AU280" s="212"/>
      <c r="AV280" s="212"/>
      <c r="AW280" s="212"/>
      <c r="AX280" s="212"/>
      <c r="AY280" s="212"/>
      <c r="AZ280" s="212"/>
      <c r="BA280" s="212"/>
      <c r="BB280" s="212"/>
      <c r="BC280" s="212"/>
      <c r="BD280" s="212"/>
      <c r="BE280" s="212"/>
      <c r="BF280" s="212"/>
      <c r="BG280" s="212"/>
      <c r="BH280" s="212"/>
    </row>
    <row r="281" spans="1:60" outlineLevel="1" x14ac:dyDescent="0.2">
      <c r="A281" s="240">
        <v>94</v>
      </c>
      <c r="B281" s="241" t="s">
        <v>577</v>
      </c>
      <c r="C281" s="250" t="s">
        <v>578</v>
      </c>
      <c r="D281" s="242" t="s">
        <v>234</v>
      </c>
      <c r="E281" s="243">
        <v>133.19999999999999</v>
      </c>
      <c r="F281" s="244"/>
      <c r="G281" s="245">
        <f>ROUND(E281*F281,2)</f>
        <v>0</v>
      </c>
      <c r="H281" s="244"/>
      <c r="I281" s="245">
        <f>ROUND(E281*H281,2)</f>
        <v>0</v>
      </c>
      <c r="J281" s="244"/>
      <c r="K281" s="245">
        <f>ROUND(E281*J281,2)</f>
        <v>0</v>
      </c>
      <c r="L281" s="245">
        <v>21</v>
      </c>
      <c r="M281" s="245">
        <f>G281*(1+L281/100)</f>
        <v>0</v>
      </c>
      <c r="N281" s="243">
        <v>0</v>
      </c>
      <c r="O281" s="243">
        <f>ROUND(E281*N281,2)</f>
        <v>0</v>
      </c>
      <c r="P281" s="243">
        <v>0</v>
      </c>
      <c r="Q281" s="243">
        <f>ROUND(E281*P281,2)</f>
        <v>0</v>
      </c>
      <c r="R281" s="245"/>
      <c r="S281" s="245" t="s">
        <v>137</v>
      </c>
      <c r="T281" s="246" t="s">
        <v>138</v>
      </c>
      <c r="U281" s="223">
        <v>4.3999999999999997E-2</v>
      </c>
      <c r="V281" s="223">
        <f>ROUND(E281*U281,2)</f>
        <v>5.86</v>
      </c>
      <c r="W281" s="223"/>
      <c r="X281" s="223" t="s">
        <v>201</v>
      </c>
      <c r="Y281" s="223" t="s">
        <v>140</v>
      </c>
      <c r="Z281" s="212"/>
      <c r="AA281" s="212"/>
      <c r="AB281" s="212"/>
      <c r="AC281" s="212"/>
      <c r="AD281" s="212"/>
      <c r="AE281" s="212"/>
      <c r="AF281" s="212"/>
      <c r="AG281" s="212" t="s">
        <v>202</v>
      </c>
      <c r="AH281" s="212"/>
      <c r="AI281" s="212"/>
      <c r="AJ281" s="212"/>
      <c r="AK281" s="212"/>
      <c r="AL281" s="212"/>
      <c r="AM281" s="212"/>
      <c r="AN281" s="212"/>
      <c r="AO281" s="212"/>
      <c r="AP281" s="212"/>
      <c r="AQ281" s="212"/>
      <c r="AR281" s="212"/>
      <c r="AS281" s="212"/>
      <c r="AT281" s="212"/>
      <c r="AU281" s="212"/>
      <c r="AV281" s="212"/>
      <c r="AW281" s="212"/>
      <c r="AX281" s="212"/>
      <c r="AY281" s="212"/>
      <c r="AZ281" s="212"/>
      <c r="BA281" s="212"/>
      <c r="BB281" s="212"/>
      <c r="BC281" s="212"/>
      <c r="BD281" s="212"/>
      <c r="BE281" s="212"/>
      <c r="BF281" s="212"/>
      <c r="BG281" s="212"/>
      <c r="BH281" s="212"/>
    </row>
    <row r="282" spans="1:60" outlineLevel="1" x14ac:dyDescent="0.2">
      <c r="A282" s="233">
        <v>95</v>
      </c>
      <c r="B282" s="234" t="s">
        <v>579</v>
      </c>
      <c r="C282" s="251" t="s">
        <v>580</v>
      </c>
      <c r="D282" s="235" t="s">
        <v>234</v>
      </c>
      <c r="E282" s="236">
        <v>30</v>
      </c>
      <c r="F282" s="237"/>
      <c r="G282" s="238">
        <f>ROUND(E282*F282,2)</f>
        <v>0</v>
      </c>
      <c r="H282" s="237"/>
      <c r="I282" s="238">
        <f>ROUND(E282*H282,2)</f>
        <v>0</v>
      </c>
      <c r="J282" s="237"/>
      <c r="K282" s="238">
        <f>ROUND(E282*J282,2)</f>
        <v>0</v>
      </c>
      <c r="L282" s="238">
        <v>21</v>
      </c>
      <c r="M282" s="238">
        <f>G282*(1+L282/100)</f>
        <v>0</v>
      </c>
      <c r="N282" s="236">
        <v>0.68715000000000004</v>
      </c>
      <c r="O282" s="236">
        <f>ROUND(E282*N282,2)</f>
        <v>20.61</v>
      </c>
      <c r="P282" s="236">
        <v>0</v>
      </c>
      <c r="Q282" s="236">
        <f>ROUND(E282*P282,2)</f>
        <v>0</v>
      </c>
      <c r="R282" s="238"/>
      <c r="S282" s="238" t="s">
        <v>137</v>
      </c>
      <c r="T282" s="239" t="s">
        <v>144</v>
      </c>
      <c r="U282" s="223">
        <v>23.748999999999999</v>
      </c>
      <c r="V282" s="223">
        <f>ROUND(E282*U282,2)</f>
        <v>712.47</v>
      </c>
      <c r="W282" s="223"/>
      <c r="X282" s="223" t="s">
        <v>581</v>
      </c>
      <c r="Y282" s="223" t="s">
        <v>140</v>
      </c>
      <c r="Z282" s="212"/>
      <c r="AA282" s="212"/>
      <c r="AB282" s="212"/>
      <c r="AC282" s="212"/>
      <c r="AD282" s="212"/>
      <c r="AE282" s="212"/>
      <c r="AF282" s="212"/>
      <c r="AG282" s="212" t="s">
        <v>582</v>
      </c>
      <c r="AH282" s="212"/>
      <c r="AI282" s="212"/>
      <c r="AJ282" s="212"/>
      <c r="AK282" s="212"/>
      <c r="AL282" s="212"/>
      <c r="AM282" s="212"/>
      <c r="AN282" s="212"/>
      <c r="AO282" s="212"/>
      <c r="AP282" s="212"/>
      <c r="AQ282" s="212"/>
      <c r="AR282" s="212"/>
      <c r="AS282" s="212"/>
      <c r="AT282" s="212"/>
      <c r="AU282" s="212"/>
      <c r="AV282" s="212"/>
      <c r="AW282" s="212"/>
      <c r="AX282" s="212"/>
      <c r="AY282" s="212"/>
      <c r="AZ282" s="212"/>
      <c r="BA282" s="212"/>
      <c r="BB282" s="212"/>
      <c r="BC282" s="212"/>
      <c r="BD282" s="212"/>
      <c r="BE282" s="212"/>
      <c r="BF282" s="212"/>
      <c r="BG282" s="212"/>
      <c r="BH282" s="212"/>
    </row>
    <row r="283" spans="1:60" outlineLevel="2" x14ac:dyDescent="0.2">
      <c r="A283" s="219"/>
      <c r="B283" s="220"/>
      <c r="C283" s="252" t="s">
        <v>583</v>
      </c>
      <c r="D283" s="247"/>
      <c r="E283" s="247"/>
      <c r="F283" s="247"/>
      <c r="G283" s="247"/>
      <c r="H283" s="223"/>
      <c r="I283" s="223"/>
      <c r="J283" s="223"/>
      <c r="K283" s="223"/>
      <c r="L283" s="223"/>
      <c r="M283" s="223"/>
      <c r="N283" s="222"/>
      <c r="O283" s="222"/>
      <c r="P283" s="222"/>
      <c r="Q283" s="222"/>
      <c r="R283" s="223"/>
      <c r="S283" s="223"/>
      <c r="T283" s="223"/>
      <c r="U283" s="223"/>
      <c r="V283" s="223"/>
      <c r="W283" s="223"/>
      <c r="X283" s="223"/>
      <c r="Y283" s="223"/>
      <c r="Z283" s="212"/>
      <c r="AA283" s="212"/>
      <c r="AB283" s="212"/>
      <c r="AC283" s="212"/>
      <c r="AD283" s="212"/>
      <c r="AE283" s="212"/>
      <c r="AF283" s="212"/>
      <c r="AG283" s="212" t="s">
        <v>147</v>
      </c>
      <c r="AH283" s="212"/>
      <c r="AI283" s="212"/>
      <c r="AJ283" s="212"/>
      <c r="AK283" s="212"/>
      <c r="AL283" s="212"/>
      <c r="AM283" s="212"/>
      <c r="AN283" s="212"/>
      <c r="AO283" s="212"/>
      <c r="AP283" s="212"/>
      <c r="AQ283" s="212"/>
      <c r="AR283" s="212"/>
      <c r="AS283" s="212"/>
      <c r="AT283" s="212"/>
      <c r="AU283" s="212"/>
      <c r="AV283" s="212"/>
      <c r="AW283" s="212"/>
      <c r="AX283" s="212"/>
      <c r="AY283" s="212"/>
      <c r="AZ283" s="212"/>
      <c r="BA283" s="212"/>
      <c r="BB283" s="212"/>
      <c r="BC283" s="212"/>
      <c r="BD283" s="212"/>
      <c r="BE283" s="212"/>
      <c r="BF283" s="212"/>
      <c r="BG283" s="212"/>
      <c r="BH283" s="212"/>
    </row>
    <row r="284" spans="1:60" outlineLevel="3" x14ac:dyDescent="0.2">
      <c r="A284" s="219"/>
      <c r="B284" s="220"/>
      <c r="C284" s="265" t="s">
        <v>584</v>
      </c>
      <c r="D284" s="260"/>
      <c r="E284" s="260"/>
      <c r="F284" s="260"/>
      <c r="G284" s="260"/>
      <c r="H284" s="223"/>
      <c r="I284" s="223"/>
      <c r="J284" s="223"/>
      <c r="K284" s="223"/>
      <c r="L284" s="223"/>
      <c r="M284" s="223"/>
      <c r="N284" s="222"/>
      <c r="O284" s="222"/>
      <c r="P284" s="222"/>
      <c r="Q284" s="222"/>
      <c r="R284" s="223"/>
      <c r="S284" s="223"/>
      <c r="T284" s="223"/>
      <c r="U284" s="223"/>
      <c r="V284" s="223"/>
      <c r="W284" s="223"/>
      <c r="X284" s="223"/>
      <c r="Y284" s="223"/>
      <c r="Z284" s="212"/>
      <c r="AA284" s="212"/>
      <c r="AB284" s="212"/>
      <c r="AC284" s="212"/>
      <c r="AD284" s="212"/>
      <c r="AE284" s="212"/>
      <c r="AF284" s="212"/>
      <c r="AG284" s="212" t="s">
        <v>147</v>
      </c>
      <c r="AH284" s="212"/>
      <c r="AI284" s="212"/>
      <c r="AJ284" s="212"/>
      <c r="AK284" s="212"/>
      <c r="AL284" s="212"/>
      <c r="AM284" s="212"/>
      <c r="AN284" s="212"/>
      <c r="AO284" s="212"/>
      <c r="AP284" s="212"/>
      <c r="AQ284" s="212"/>
      <c r="AR284" s="212"/>
      <c r="AS284" s="212"/>
      <c r="AT284" s="212"/>
      <c r="AU284" s="212"/>
      <c r="AV284" s="212"/>
      <c r="AW284" s="212"/>
      <c r="AX284" s="212"/>
      <c r="AY284" s="212"/>
      <c r="AZ284" s="212"/>
      <c r="BA284" s="248" t="str">
        <f>C284</f>
        <v>- přísunu, montáže, demontáže a odsunu zkoušecího čerpadla, napuštění tlakovou vodou a dodání vody pro tlakovou zkoušku,</v>
      </c>
      <c r="BB284" s="212"/>
      <c r="BC284" s="212"/>
      <c r="BD284" s="212"/>
      <c r="BE284" s="212"/>
      <c r="BF284" s="212"/>
      <c r="BG284" s="212"/>
      <c r="BH284" s="212"/>
    </row>
    <row r="285" spans="1:60" outlineLevel="3" x14ac:dyDescent="0.2">
      <c r="A285" s="219"/>
      <c r="B285" s="220"/>
      <c r="C285" s="265" t="s">
        <v>585</v>
      </c>
      <c r="D285" s="260"/>
      <c r="E285" s="260"/>
      <c r="F285" s="260"/>
      <c r="G285" s="260"/>
      <c r="H285" s="223"/>
      <c r="I285" s="223"/>
      <c r="J285" s="223"/>
      <c r="K285" s="223"/>
      <c r="L285" s="223"/>
      <c r="M285" s="223"/>
      <c r="N285" s="222"/>
      <c r="O285" s="222"/>
      <c r="P285" s="222"/>
      <c r="Q285" s="222"/>
      <c r="R285" s="223"/>
      <c r="S285" s="223"/>
      <c r="T285" s="223"/>
      <c r="U285" s="223"/>
      <c r="V285" s="223"/>
      <c r="W285" s="223"/>
      <c r="X285" s="223"/>
      <c r="Y285" s="223"/>
      <c r="Z285" s="212"/>
      <c r="AA285" s="212"/>
      <c r="AB285" s="212"/>
      <c r="AC285" s="212"/>
      <c r="AD285" s="212"/>
      <c r="AE285" s="212"/>
      <c r="AF285" s="212"/>
      <c r="AG285" s="212" t="s">
        <v>147</v>
      </c>
      <c r="AH285" s="212"/>
      <c r="AI285" s="212"/>
      <c r="AJ285" s="212"/>
      <c r="AK285" s="212"/>
      <c r="AL285" s="212"/>
      <c r="AM285" s="212"/>
      <c r="AN285" s="212"/>
      <c r="AO285" s="212"/>
      <c r="AP285" s="212"/>
      <c r="AQ285" s="212"/>
      <c r="AR285" s="212"/>
      <c r="AS285" s="212"/>
      <c r="AT285" s="212"/>
      <c r="AU285" s="212"/>
      <c r="AV285" s="212"/>
      <c r="AW285" s="212"/>
      <c r="AX285" s="212"/>
      <c r="AY285" s="212"/>
      <c r="AZ285" s="212"/>
      <c r="BA285" s="248" t="str">
        <f>C285</f>
        <v>- napuštění a vypuštění vody, dodání vody a desinfekčního prostředku a na bakteriologický rozbor vody.</v>
      </c>
      <c r="BB285" s="212"/>
      <c r="BC285" s="212"/>
      <c r="BD285" s="212"/>
      <c r="BE285" s="212"/>
      <c r="BF285" s="212"/>
      <c r="BG285" s="212"/>
      <c r="BH285" s="212"/>
    </row>
    <row r="286" spans="1:60" outlineLevel="1" x14ac:dyDescent="0.2">
      <c r="A286" s="233">
        <v>96</v>
      </c>
      <c r="B286" s="234" t="s">
        <v>586</v>
      </c>
      <c r="C286" s="251" t="s">
        <v>587</v>
      </c>
      <c r="D286" s="235" t="s">
        <v>234</v>
      </c>
      <c r="E286" s="236">
        <v>4.0599999999999996</v>
      </c>
      <c r="F286" s="237"/>
      <c r="G286" s="238">
        <f>ROUND(E286*F286,2)</f>
        <v>0</v>
      </c>
      <c r="H286" s="237"/>
      <c r="I286" s="238">
        <f>ROUND(E286*H286,2)</f>
        <v>0</v>
      </c>
      <c r="J286" s="237"/>
      <c r="K286" s="238">
        <f>ROUND(E286*J286,2)</f>
        <v>0</v>
      </c>
      <c r="L286" s="238">
        <v>21</v>
      </c>
      <c r="M286" s="238">
        <f>G286*(1+L286/100)</f>
        <v>0</v>
      </c>
      <c r="N286" s="236">
        <v>1.0499999999999999E-3</v>
      </c>
      <c r="O286" s="236">
        <f>ROUND(E286*N286,2)</f>
        <v>0</v>
      </c>
      <c r="P286" s="236">
        <v>0</v>
      </c>
      <c r="Q286" s="236">
        <f>ROUND(E286*P286,2)</f>
        <v>0</v>
      </c>
      <c r="R286" s="238" t="s">
        <v>413</v>
      </c>
      <c r="S286" s="238" t="s">
        <v>144</v>
      </c>
      <c r="T286" s="239" t="s">
        <v>144</v>
      </c>
      <c r="U286" s="223">
        <v>0</v>
      </c>
      <c r="V286" s="223">
        <f>ROUND(E286*U286,2)</f>
        <v>0</v>
      </c>
      <c r="W286" s="223"/>
      <c r="X286" s="223" t="s">
        <v>414</v>
      </c>
      <c r="Y286" s="223" t="s">
        <v>140</v>
      </c>
      <c r="Z286" s="212"/>
      <c r="AA286" s="212"/>
      <c r="AB286" s="212"/>
      <c r="AC286" s="212"/>
      <c r="AD286" s="212"/>
      <c r="AE286" s="212"/>
      <c r="AF286" s="212"/>
      <c r="AG286" s="212" t="s">
        <v>420</v>
      </c>
      <c r="AH286" s="212"/>
      <c r="AI286" s="212"/>
      <c r="AJ286" s="212"/>
      <c r="AK286" s="212"/>
      <c r="AL286" s="212"/>
      <c r="AM286" s="212"/>
      <c r="AN286" s="212"/>
      <c r="AO286" s="212"/>
      <c r="AP286" s="212"/>
      <c r="AQ286" s="212"/>
      <c r="AR286" s="212"/>
      <c r="AS286" s="212"/>
      <c r="AT286" s="212"/>
      <c r="AU286" s="212"/>
      <c r="AV286" s="212"/>
      <c r="AW286" s="212"/>
      <c r="AX286" s="212"/>
      <c r="AY286" s="212"/>
      <c r="AZ286" s="212"/>
      <c r="BA286" s="212"/>
      <c r="BB286" s="212"/>
      <c r="BC286" s="212"/>
      <c r="BD286" s="212"/>
      <c r="BE286" s="212"/>
      <c r="BF286" s="212"/>
      <c r="BG286" s="212"/>
      <c r="BH286" s="212"/>
    </row>
    <row r="287" spans="1:60" outlineLevel="2" x14ac:dyDescent="0.2">
      <c r="A287" s="219"/>
      <c r="B287" s="220"/>
      <c r="C287" s="264" t="s">
        <v>905</v>
      </c>
      <c r="D287" s="257"/>
      <c r="E287" s="258">
        <v>4.0599999999999996</v>
      </c>
      <c r="F287" s="223"/>
      <c r="G287" s="223"/>
      <c r="H287" s="223"/>
      <c r="I287" s="223"/>
      <c r="J287" s="223"/>
      <c r="K287" s="223"/>
      <c r="L287" s="223"/>
      <c r="M287" s="223"/>
      <c r="N287" s="222"/>
      <c r="O287" s="222"/>
      <c r="P287" s="222"/>
      <c r="Q287" s="222"/>
      <c r="R287" s="223"/>
      <c r="S287" s="223"/>
      <c r="T287" s="223"/>
      <c r="U287" s="223"/>
      <c r="V287" s="223"/>
      <c r="W287" s="223"/>
      <c r="X287" s="223"/>
      <c r="Y287" s="223"/>
      <c r="Z287" s="212"/>
      <c r="AA287" s="212"/>
      <c r="AB287" s="212"/>
      <c r="AC287" s="212"/>
      <c r="AD287" s="212"/>
      <c r="AE287" s="212"/>
      <c r="AF287" s="212"/>
      <c r="AG287" s="212" t="s">
        <v>206</v>
      </c>
      <c r="AH287" s="212">
        <v>0</v>
      </c>
      <c r="AI287" s="212"/>
      <c r="AJ287" s="212"/>
      <c r="AK287" s="212"/>
      <c r="AL287" s="212"/>
      <c r="AM287" s="212"/>
      <c r="AN287" s="212"/>
      <c r="AO287" s="212"/>
      <c r="AP287" s="212"/>
      <c r="AQ287" s="212"/>
      <c r="AR287" s="212"/>
      <c r="AS287" s="212"/>
      <c r="AT287" s="212"/>
      <c r="AU287" s="212"/>
      <c r="AV287" s="212"/>
      <c r="AW287" s="212"/>
      <c r="AX287" s="212"/>
      <c r="AY287" s="212"/>
      <c r="AZ287" s="212"/>
      <c r="BA287" s="212"/>
      <c r="BB287" s="212"/>
      <c r="BC287" s="212"/>
      <c r="BD287" s="212"/>
      <c r="BE287" s="212"/>
      <c r="BF287" s="212"/>
      <c r="BG287" s="212"/>
      <c r="BH287" s="212"/>
    </row>
    <row r="288" spans="1:60" outlineLevel="1" x14ac:dyDescent="0.2">
      <c r="A288" s="240">
        <v>97</v>
      </c>
      <c r="B288" s="241" t="s">
        <v>589</v>
      </c>
      <c r="C288" s="250" t="s">
        <v>590</v>
      </c>
      <c r="D288" s="242" t="s">
        <v>566</v>
      </c>
      <c r="E288" s="243">
        <v>4</v>
      </c>
      <c r="F288" s="244"/>
      <c r="G288" s="245">
        <f>ROUND(E288*F288,2)</f>
        <v>0</v>
      </c>
      <c r="H288" s="244"/>
      <c r="I288" s="245">
        <f>ROUND(E288*H288,2)</f>
        <v>0</v>
      </c>
      <c r="J288" s="244"/>
      <c r="K288" s="245">
        <f>ROUND(E288*J288,2)</f>
        <v>0</v>
      </c>
      <c r="L288" s="245">
        <v>21</v>
      </c>
      <c r="M288" s="245">
        <f>G288*(1+L288/100)</f>
        <v>0</v>
      </c>
      <c r="N288" s="243">
        <v>0</v>
      </c>
      <c r="O288" s="243">
        <f>ROUND(E288*N288,2)</f>
        <v>0</v>
      </c>
      <c r="P288" s="243">
        <v>0</v>
      </c>
      <c r="Q288" s="243">
        <f>ROUND(E288*P288,2)</f>
        <v>0</v>
      </c>
      <c r="R288" s="245"/>
      <c r="S288" s="245" t="s">
        <v>137</v>
      </c>
      <c r="T288" s="246" t="s">
        <v>138</v>
      </c>
      <c r="U288" s="223">
        <v>0</v>
      </c>
      <c r="V288" s="223">
        <f>ROUND(E288*U288,2)</f>
        <v>0</v>
      </c>
      <c r="W288" s="223"/>
      <c r="X288" s="223" t="s">
        <v>414</v>
      </c>
      <c r="Y288" s="223" t="s">
        <v>140</v>
      </c>
      <c r="Z288" s="212"/>
      <c r="AA288" s="212"/>
      <c r="AB288" s="212"/>
      <c r="AC288" s="212"/>
      <c r="AD288" s="212"/>
      <c r="AE288" s="212"/>
      <c r="AF288" s="212"/>
      <c r="AG288" s="212" t="s">
        <v>420</v>
      </c>
      <c r="AH288" s="212"/>
      <c r="AI288" s="212"/>
      <c r="AJ288" s="212"/>
      <c r="AK288" s="212"/>
      <c r="AL288" s="212"/>
      <c r="AM288" s="212"/>
      <c r="AN288" s="212"/>
      <c r="AO288" s="212"/>
      <c r="AP288" s="212"/>
      <c r="AQ288" s="212"/>
      <c r="AR288" s="212"/>
      <c r="AS288" s="212"/>
      <c r="AT288" s="212"/>
      <c r="AU288" s="212"/>
      <c r="AV288" s="212"/>
      <c r="AW288" s="212"/>
      <c r="AX288" s="212"/>
      <c r="AY288" s="212"/>
      <c r="AZ288" s="212"/>
      <c r="BA288" s="212"/>
      <c r="BB288" s="212"/>
      <c r="BC288" s="212"/>
      <c r="BD288" s="212"/>
      <c r="BE288" s="212"/>
      <c r="BF288" s="212"/>
      <c r="BG288" s="212"/>
      <c r="BH288" s="212"/>
    </row>
    <row r="289" spans="1:60" outlineLevel="1" x14ac:dyDescent="0.2">
      <c r="A289" s="240">
        <v>98</v>
      </c>
      <c r="B289" s="241" t="s">
        <v>591</v>
      </c>
      <c r="C289" s="250" t="s">
        <v>592</v>
      </c>
      <c r="D289" s="242" t="s">
        <v>566</v>
      </c>
      <c r="E289" s="243">
        <v>2</v>
      </c>
      <c r="F289" s="244"/>
      <c r="G289" s="245">
        <f>ROUND(E289*F289,2)</f>
        <v>0</v>
      </c>
      <c r="H289" s="244"/>
      <c r="I289" s="245">
        <f>ROUND(E289*H289,2)</f>
        <v>0</v>
      </c>
      <c r="J289" s="244"/>
      <c r="K289" s="245">
        <f>ROUND(E289*J289,2)</f>
        <v>0</v>
      </c>
      <c r="L289" s="245">
        <v>21</v>
      </c>
      <c r="M289" s="245">
        <f>G289*(1+L289/100)</f>
        <v>0</v>
      </c>
      <c r="N289" s="243">
        <v>0</v>
      </c>
      <c r="O289" s="243">
        <f>ROUND(E289*N289,2)</f>
        <v>0</v>
      </c>
      <c r="P289" s="243">
        <v>0</v>
      </c>
      <c r="Q289" s="243">
        <f>ROUND(E289*P289,2)</f>
        <v>0</v>
      </c>
      <c r="R289" s="245"/>
      <c r="S289" s="245" t="s">
        <v>137</v>
      </c>
      <c r="T289" s="246" t="s">
        <v>138</v>
      </c>
      <c r="U289" s="223">
        <v>0</v>
      </c>
      <c r="V289" s="223">
        <f>ROUND(E289*U289,2)</f>
        <v>0</v>
      </c>
      <c r="W289" s="223"/>
      <c r="X289" s="223" t="s">
        <v>414</v>
      </c>
      <c r="Y289" s="223" t="s">
        <v>140</v>
      </c>
      <c r="Z289" s="212"/>
      <c r="AA289" s="212"/>
      <c r="AB289" s="212"/>
      <c r="AC289" s="212"/>
      <c r="AD289" s="212"/>
      <c r="AE289" s="212"/>
      <c r="AF289" s="212"/>
      <c r="AG289" s="212" t="s">
        <v>420</v>
      </c>
      <c r="AH289" s="212"/>
      <c r="AI289" s="212"/>
      <c r="AJ289" s="212"/>
      <c r="AK289" s="212"/>
      <c r="AL289" s="212"/>
      <c r="AM289" s="212"/>
      <c r="AN289" s="212"/>
      <c r="AO289" s="212"/>
      <c r="AP289" s="212"/>
      <c r="AQ289" s="212"/>
      <c r="AR289" s="212"/>
      <c r="AS289" s="212"/>
      <c r="AT289" s="212"/>
      <c r="AU289" s="212"/>
      <c r="AV289" s="212"/>
      <c r="AW289" s="212"/>
      <c r="AX289" s="212"/>
      <c r="AY289" s="212"/>
      <c r="AZ289" s="212"/>
      <c r="BA289" s="212"/>
      <c r="BB289" s="212"/>
      <c r="BC289" s="212"/>
      <c r="BD289" s="212"/>
      <c r="BE289" s="212"/>
      <c r="BF289" s="212"/>
      <c r="BG289" s="212"/>
      <c r="BH289" s="212"/>
    </row>
    <row r="290" spans="1:60" ht="33.75" outlineLevel="1" x14ac:dyDescent="0.2">
      <c r="A290" s="233">
        <v>99</v>
      </c>
      <c r="B290" s="234" t="s">
        <v>596</v>
      </c>
      <c r="C290" s="251" t="s">
        <v>597</v>
      </c>
      <c r="D290" s="235" t="s">
        <v>496</v>
      </c>
      <c r="E290" s="236">
        <v>1.01</v>
      </c>
      <c r="F290" s="237"/>
      <c r="G290" s="238">
        <f>ROUND(E290*F290,2)</f>
        <v>0</v>
      </c>
      <c r="H290" s="237"/>
      <c r="I290" s="238">
        <f>ROUND(E290*H290,2)</f>
        <v>0</v>
      </c>
      <c r="J290" s="237"/>
      <c r="K290" s="238">
        <f>ROUND(E290*J290,2)</f>
        <v>0</v>
      </c>
      <c r="L290" s="238">
        <v>21</v>
      </c>
      <c r="M290" s="238">
        <f>G290*(1+L290/100)</f>
        <v>0</v>
      </c>
      <c r="N290" s="236">
        <v>3.1E-2</v>
      </c>
      <c r="O290" s="236">
        <f>ROUND(E290*N290,2)</f>
        <v>0.03</v>
      </c>
      <c r="P290" s="236">
        <v>0</v>
      </c>
      <c r="Q290" s="236">
        <f>ROUND(E290*P290,2)</f>
        <v>0</v>
      </c>
      <c r="R290" s="238" t="s">
        <v>413</v>
      </c>
      <c r="S290" s="238" t="s">
        <v>144</v>
      </c>
      <c r="T290" s="239" t="s">
        <v>144</v>
      </c>
      <c r="U290" s="223">
        <v>0</v>
      </c>
      <c r="V290" s="223">
        <f>ROUND(E290*U290,2)</f>
        <v>0</v>
      </c>
      <c r="W290" s="223"/>
      <c r="X290" s="223" t="s">
        <v>414</v>
      </c>
      <c r="Y290" s="223" t="s">
        <v>140</v>
      </c>
      <c r="Z290" s="212"/>
      <c r="AA290" s="212"/>
      <c r="AB290" s="212"/>
      <c r="AC290" s="212"/>
      <c r="AD290" s="212"/>
      <c r="AE290" s="212"/>
      <c r="AF290" s="212"/>
      <c r="AG290" s="212" t="s">
        <v>420</v>
      </c>
      <c r="AH290" s="212"/>
      <c r="AI290" s="212"/>
      <c r="AJ290" s="212"/>
      <c r="AK290" s="212"/>
      <c r="AL290" s="212"/>
      <c r="AM290" s="212"/>
      <c r="AN290" s="212"/>
      <c r="AO290" s="212"/>
      <c r="AP290" s="212"/>
      <c r="AQ290" s="212"/>
      <c r="AR290" s="212"/>
      <c r="AS290" s="212"/>
      <c r="AT290" s="212"/>
      <c r="AU290" s="212"/>
      <c r="AV290" s="212"/>
      <c r="AW290" s="212"/>
      <c r="AX290" s="212"/>
      <c r="AY290" s="212"/>
      <c r="AZ290" s="212"/>
      <c r="BA290" s="212"/>
      <c r="BB290" s="212"/>
      <c r="BC290" s="212"/>
      <c r="BD290" s="212"/>
      <c r="BE290" s="212"/>
      <c r="BF290" s="212"/>
      <c r="BG290" s="212"/>
      <c r="BH290" s="212"/>
    </row>
    <row r="291" spans="1:60" outlineLevel="2" x14ac:dyDescent="0.2">
      <c r="A291" s="219"/>
      <c r="B291" s="220"/>
      <c r="C291" s="264" t="s">
        <v>598</v>
      </c>
      <c r="D291" s="257"/>
      <c r="E291" s="258">
        <v>1.01</v>
      </c>
      <c r="F291" s="223"/>
      <c r="G291" s="223"/>
      <c r="H291" s="223"/>
      <c r="I291" s="223"/>
      <c r="J291" s="223"/>
      <c r="K291" s="223"/>
      <c r="L291" s="223"/>
      <c r="M291" s="223"/>
      <c r="N291" s="222"/>
      <c r="O291" s="222"/>
      <c r="P291" s="222"/>
      <c r="Q291" s="222"/>
      <c r="R291" s="223"/>
      <c r="S291" s="223"/>
      <c r="T291" s="223"/>
      <c r="U291" s="223"/>
      <c r="V291" s="223"/>
      <c r="W291" s="223"/>
      <c r="X291" s="223"/>
      <c r="Y291" s="223"/>
      <c r="Z291" s="212"/>
      <c r="AA291" s="212"/>
      <c r="AB291" s="212"/>
      <c r="AC291" s="212"/>
      <c r="AD291" s="212"/>
      <c r="AE291" s="212"/>
      <c r="AF291" s="212"/>
      <c r="AG291" s="212" t="s">
        <v>206</v>
      </c>
      <c r="AH291" s="212">
        <v>0</v>
      </c>
      <c r="AI291" s="212"/>
      <c r="AJ291" s="212"/>
      <c r="AK291" s="212"/>
      <c r="AL291" s="212"/>
      <c r="AM291" s="212"/>
      <c r="AN291" s="212"/>
      <c r="AO291" s="212"/>
      <c r="AP291" s="212"/>
      <c r="AQ291" s="212"/>
      <c r="AR291" s="212"/>
      <c r="AS291" s="212"/>
      <c r="AT291" s="212"/>
      <c r="AU291" s="212"/>
      <c r="AV291" s="212"/>
      <c r="AW291" s="212"/>
      <c r="AX291" s="212"/>
      <c r="AY291" s="212"/>
      <c r="AZ291" s="212"/>
      <c r="BA291" s="212"/>
      <c r="BB291" s="212"/>
      <c r="BC291" s="212"/>
      <c r="BD291" s="212"/>
      <c r="BE291" s="212"/>
      <c r="BF291" s="212"/>
      <c r="BG291" s="212"/>
      <c r="BH291" s="212"/>
    </row>
    <row r="292" spans="1:60" ht="33.75" outlineLevel="1" x14ac:dyDescent="0.2">
      <c r="A292" s="233">
        <v>100</v>
      </c>
      <c r="B292" s="234" t="s">
        <v>599</v>
      </c>
      <c r="C292" s="251" t="s">
        <v>600</v>
      </c>
      <c r="D292" s="235" t="s">
        <v>496</v>
      </c>
      <c r="E292" s="236">
        <v>1.01</v>
      </c>
      <c r="F292" s="237"/>
      <c r="G292" s="238">
        <f>ROUND(E292*F292,2)</f>
        <v>0</v>
      </c>
      <c r="H292" s="237"/>
      <c r="I292" s="238">
        <f>ROUND(E292*H292,2)</f>
        <v>0</v>
      </c>
      <c r="J292" s="237"/>
      <c r="K292" s="238">
        <f>ROUND(E292*J292,2)</f>
        <v>0</v>
      </c>
      <c r="L292" s="238">
        <v>21</v>
      </c>
      <c r="M292" s="238">
        <f>G292*(1+L292/100)</f>
        <v>0</v>
      </c>
      <c r="N292" s="236">
        <v>4.8000000000000001E-2</v>
      </c>
      <c r="O292" s="236">
        <f>ROUND(E292*N292,2)</f>
        <v>0.05</v>
      </c>
      <c r="P292" s="236">
        <v>0</v>
      </c>
      <c r="Q292" s="236">
        <f>ROUND(E292*P292,2)</f>
        <v>0</v>
      </c>
      <c r="R292" s="238" t="s">
        <v>413</v>
      </c>
      <c r="S292" s="238" t="s">
        <v>144</v>
      </c>
      <c r="T292" s="239" t="s">
        <v>144</v>
      </c>
      <c r="U292" s="223">
        <v>0</v>
      </c>
      <c r="V292" s="223">
        <f>ROUND(E292*U292,2)</f>
        <v>0</v>
      </c>
      <c r="W292" s="223"/>
      <c r="X292" s="223" t="s">
        <v>414</v>
      </c>
      <c r="Y292" s="223" t="s">
        <v>140</v>
      </c>
      <c r="Z292" s="212"/>
      <c r="AA292" s="212"/>
      <c r="AB292" s="212"/>
      <c r="AC292" s="212"/>
      <c r="AD292" s="212"/>
      <c r="AE292" s="212"/>
      <c r="AF292" s="212"/>
      <c r="AG292" s="212" t="s">
        <v>420</v>
      </c>
      <c r="AH292" s="212"/>
      <c r="AI292" s="212"/>
      <c r="AJ292" s="212"/>
      <c r="AK292" s="212"/>
      <c r="AL292" s="212"/>
      <c r="AM292" s="212"/>
      <c r="AN292" s="212"/>
      <c r="AO292" s="212"/>
      <c r="AP292" s="212"/>
      <c r="AQ292" s="212"/>
      <c r="AR292" s="212"/>
      <c r="AS292" s="212"/>
      <c r="AT292" s="212"/>
      <c r="AU292" s="212"/>
      <c r="AV292" s="212"/>
      <c r="AW292" s="212"/>
      <c r="AX292" s="212"/>
      <c r="AY292" s="212"/>
      <c r="AZ292" s="212"/>
      <c r="BA292" s="212"/>
      <c r="BB292" s="212"/>
      <c r="BC292" s="212"/>
      <c r="BD292" s="212"/>
      <c r="BE292" s="212"/>
      <c r="BF292" s="212"/>
      <c r="BG292" s="212"/>
      <c r="BH292" s="212"/>
    </row>
    <row r="293" spans="1:60" outlineLevel="2" x14ac:dyDescent="0.2">
      <c r="A293" s="219"/>
      <c r="B293" s="220"/>
      <c r="C293" s="264" t="s">
        <v>598</v>
      </c>
      <c r="D293" s="257"/>
      <c r="E293" s="258">
        <v>1.01</v>
      </c>
      <c r="F293" s="223"/>
      <c r="G293" s="223"/>
      <c r="H293" s="223"/>
      <c r="I293" s="223"/>
      <c r="J293" s="223"/>
      <c r="K293" s="223"/>
      <c r="L293" s="223"/>
      <c r="M293" s="223"/>
      <c r="N293" s="222"/>
      <c r="O293" s="222"/>
      <c r="P293" s="222"/>
      <c r="Q293" s="222"/>
      <c r="R293" s="223"/>
      <c r="S293" s="223"/>
      <c r="T293" s="223"/>
      <c r="U293" s="223"/>
      <c r="V293" s="223"/>
      <c r="W293" s="223"/>
      <c r="X293" s="223"/>
      <c r="Y293" s="223"/>
      <c r="Z293" s="212"/>
      <c r="AA293" s="212"/>
      <c r="AB293" s="212"/>
      <c r="AC293" s="212"/>
      <c r="AD293" s="212"/>
      <c r="AE293" s="212"/>
      <c r="AF293" s="212"/>
      <c r="AG293" s="212" t="s">
        <v>206</v>
      </c>
      <c r="AH293" s="212">
        <v>0</v>
      </c>
      <c r="AI293" s="212"/>
      <c r="AJ293" s="212"/>
      <c r="AK293" s="212"/>
      <c r="AL293" s="212"/>
      <c r="AM293" s="212"/>
      <c r="AN293" s="212"/>
      <c r="AO293" s="212"/>
      <c r="AP293" s="212"/>
      <c r="AQ293" s="212"/>
      <c r="AR293" s="212"/>
      <c r="AS293" s="212"/>
      <c r="AT293" s="212"/>
      <c r="AU293" s="212"/>
      <c r="AV293" s="212"/>
      <c r="AW293" s="212"/>
      <c r="AX293" s="212"/>
      <c r="AY293" s="212"/>
      <c r="AZ293" s="212"/>
      <c r="BA293" s="212"/>
      <c r="BB293" s="212"/>
      <c r="BC293" s="212"/>
      <c r="BD293" s="212"/>
      <c r="BE293" s="212"/>
      <c r="BF293" s="212"/>
      <c r="BG293" s="212"/>
      <c r="BH293" s="212"/>
    </row>
    <row r="294" spans="1:60" outlineLevel="1" x14ac:dyDescent="0.2">
      <c r="A294" s="233">
        <v>101</v>
      </c>
      <c r="B294" s="234" t="s">
        <v>602</v>
      </c>
      <c r="C294" s="251" t="s">
        <v>603</v>
      </c>
      <c r="D294" s="235" t="s">
        <v>496</v>
      </c>
      <c r="E294" s="236">
        <v>4.04</v>
      </c>
      <c r="F294" s="237"/>
      <c r="G294" s="238">
        <f>ROUND(E294*F294,2)</f>
        <v>0</v>
      </c>
      <c r="H294" s="237"/>
      <c r="I294" s="238">
        <f>ROUND(E294*H294,2)</f>
        <v>0</v>
      </c>
      <c r="J294" s="237"/>
      <c r="K294" s="238">
        <f>ROUND(E294*J294,2)</f>
        <v>0</v>
      </c>
      <c r="L294" s="238">
        <v>21</v>
      </c>
      <c r="M294" s="238">
        <f>G294*(1+L294/100)</f>
        <v>0</v>
      </c>
      <c r="N294" s="236">
        <v>9.7000000000000003E-3</v>
      </c>
      <c r="O294" s="236">
        <f>ROUND(E294*N294,2)</f>
        <v>0.04</v>
      </c>
      <c r="P294" s="236">
        <v>0</v>
      </c>
      <c r="Q294" s="236">
        <f>ROUND(E294*P294,2)</f>
        <v>0</v>
      </c>
      <c r="R294" s="238"/>
      <c r="S294" s="238" t="s">
        <v>137</v>
      </c>
      <c r="T294" s="239" t="s">
        <v>138</v>
      </c>
      <c r="U294" s="223">
        <v>0</v>
      </c>
      <c r="V294" s="223">
        <f>ROUND(E294*U294,2)</f>
        <v>0</v>
      </c>
      <c r="W294" s="223"/>
      <c r="X294" s="223" t="s">
        <v>414</v>
      </c>
      <c r="Y294" s="223" t="s">
        <v>140</v>
      </c>
      <c r="Z294" s="212"/>
      <c r="AA294" s="212"/>
      <c r="AB294" s="212"/>
      <c r="AC294" s="212"/>
      <c r="AD294" s="212"/>
      <c r="AE294" s="212"/>
      <c r="AF294" s="212"/>
      <c r="AG294" s="212" t="s">
        <v>420</v>
      </c>
      <c r="AH294" s="212"/>
      <c r="AI294" s="212"/>
      <c r="AJ294" s="212"/>
      <c r="AK294" s="212"/>
      <c r="AL294" s="212"/>
      <c r="AM294" s="212"/>
      <c r="AN294" s="212"/>
      <c r="AO294" s="212"/>
      <c r="AP294" s="212"/>
      <c r="AQ294" s="212"/>
      <c r="AR294" s="212"/>
      <c r="AS294" s="212"/>
      <c r="AT294" s="212"/>
      <c r="AU294" s="212"/>
      <c r="AV294" s="212"/>
      <c r="AW294" s="212"/>
      <c r="AX294" s="212"/>
      <c r="AY294" s="212"/>
      <c r="AZ294" s="212"/>
      <c r="BA294" s="212"/>
      <c r="BB294" s="212"/>
      <c r="BC294" s="212"/>
      <c r="BD294" s="212"/>
      <c r="BE294" s="212"/>
      <c r="BF294" s="212"/>
      <c r="BG294" s="212"/>
      <c r="BH294" s="212"/>
    </row>
    <row r="295" spans="1:60" outlineLevel="2" x14ac:dyDescent="0.2">
      <c r="A295" s="219"/>
      <c r="B295" s="220"/>
      <c r="C295" s="264" t="s">
        <v>601</v>
      </c>
      <c r="D295" s="257"/>
      <c r="E295" s="258">
        <v>4.04</v>
      </c>
      <c r="F295" s="223"/>
      <c r="G295" s="223"/>
      <c r="H295" s="223"/>
      <c r="I295" s="223"/>
      <c r="J295" s="223"/>
      <c r="K295" s="223"/>
      <c r="L295" s="223"/>
      <c r="M295" s="223"/>
      <c r="N295" s="222"/>
      <c r="O295" s="222"/>
      <c r="P295" s="222"/>
      <c r="Q295" s="222"/>
      <c r="R295" s="223"/>
      <c r="S295" s="223"/>
      <c r="T295" s="223"/>
      <c r="U295" s="223"/>
      <c r="V295" s="223"/>
      <c r="W295" s="223"/>
      <c r="X295" s="223"/>
      <c r="Y295" s="223"/>
      <c r="Z295" s="212"/>
      <c r="AA295" s="212"/>
      <c r="AB295" s="212"/>
      <c r="AC295" s="212"/>
      <c r="AD295" s="212"/>
      <c r="AE295" s="212"/>
      <c r="AF295" s="212"/>
      <c r="AG295" s="212" t="s">
        <v>206</v>
      </c>
      <c r="AH295" s="212">
        <v>0</v>
      </c>
      <c r="AI295" s="212"/>
      <c r="AJ295" s="212"/>
      <c r="AK295" s="212"/>
      <c r="AL295" s="212"/>
      <c r="AM295" s="212"/>
      <c r="AN295" s="212"/>
      <c r="AO295" s="212"/>
      <c r="AP295" s="212"/>
      <c r="AQ295" s="212"/>
      <c r="AR295" s="212"/>
      <c r="AS295" s="212"/>
      <c r="AT295" s="212"/>
      <c r="AU295" s="212"/>
      <c r="AV295" s="212"/>
      <c r="AW295" s="212"/>
      <c r="AX295" s="212"/>
      <c r="AY295" s="212"/>
      <c r="AZ295" s="212"/>
      <c r="BA295" s="212"/>
      <c r="BB295" s="212"/>
      <c r="BC295" s="212"/>
      <c r="BD295" s="212"/>
      <c r="BE295" s="212"/>
      <c r="BF295" s="212"/>
      <c r="BG295" s="212"/>
      <c r="BH295" s="212"/>
    </row>
    <row r="296" spans="1:60" outlineLevel="1" x14ac:dyDescent="0.2">
      <c r="A296" s="233">
        <v>102</v>
      </c>
      <c r="B296" s="234" t="s">
        <v>609</v>
      </c>
      <c r="C296" s="251" t="s">
        <v>610</v>
      </c>
      <c r="D296" s="235" t="s">
        <v>496</v>
      </c>
      <c r="E296" s="236">
        <v>4.04</v>
      </c>
      <c r="F296" s="237"/>
      <c r="G296" s="238">
        <f>ROUND(E296*F296,2)</f>
        <v>0</v>
      </c>
      <c r="H296" s="237"/>
      <c r="I296" s="238">
        <f>ROUND(E296*H296,2)</f>
        <v>0</v>
      </c>
      <c r="J296" s="237"/>
      <c r="K296" s="238">
        <f>ROUND(E296*J296,2)</f>
        <v>0</v>
      </c>
      <c r="L296" s="238">
        <v>21</v>
      </c>
      <c r="M296" s="238">
        <f>G296*(1+L296/100)</f>
        <v>0</v>
      </c>
      <c r="N296" s="236">
        <v>2.7000000000000001E-3</v>
      </c>
      <c r="O296" s="236">
        <f>ROUND(E296*N296,2)</f>
        <v>0.01</v>
      </c>
      <c r="P296" s="236">
        <v>0</v>
      </c>
      <c r="Q296" s="236">
        <f>ROUND(E296*P296,2)</f>
        <v>0</v>
      </c>
      <c r="R296" s="238"/>
      <c r="S296" s="238" t="s">
        <v>137</v>
      </c>
      <c r="T296" s="239" t="s">
        <v>138</v>
      </c>
      <c r="U296" s="223">
        <v>0</v>
      </c>
      <c r="V296" s="223">
        <f>ROUND(E296*U296,2)</f>
        <v>0</v>
      </c>
      <c r="W296" s="223"/>
      <c r="X296" s="223" t="s">
        <v>414</v>
      </c>
      <c r="Y296" s="223" t="s">
        <v>140</v>
      </c>
      <c r="Z296" s="212"/>
      <c r="AA296" s="212"/>
      <c r="AB296" s="212"/>
      <c r="AC296" s="212"/>
      <c r="AD296" s="212"/>
      <c r="AE296" s="212"/>
      <c r="AF296" s="212"/>
      <c r="AG296" s="212" t="s">
        <v>420</v>
      </c>
      <c r="AH296" s="212"/>
      <c r="AI296" s="212"/>
      <c r="AJ296" s="212"/>
      <c r="AK296" s="212"/>
      <c r="AL296" s="212"/>
      <c r="AM296" s="212"/>
      <c r="AN296" s="212"/>
      <c r="AO296" s="212"/>
      <c r="AP296" s="212"/>
      <c r="AQ296" s="212"/>
      <c r="AR296" s="212"/>
      <c r="AS296" s="212"/>
      <c r="AT296" s="212"/>
      <c r="AU296" s="212"/>
      <c r="AV296" s="212"/>
      <c r="AW296" s="212"/>
      <c r="AX296" s="212"/>
      <c r="AY296" s="212"/>
      <c r="AZ296" s="212"/>
      <c r="BA296" s="212"/>
      <c r="BB296" s="212"/>
      <c r="BC296" s="212"/>
      <c r="BD296" s="212"/>
      <c r="BE296" s="212"/>
      <c r="BF296" s="212"/>
      <c r="BG296" s="212"/>
      <c r="BH296" s="212"/>
    </row>
    <row r="297" spans="1:60" outlineLevel="2" x14ac:dyDescent="0.2">
      <c r="A297" s="219"/>
      <c r="B297" s="220"/>
      <c r="C297" s="264" t="s">
        <v>601</v>
      </c>
      <c r="D297" s="257"/>
      <c r="E297" s="258">
        <v>4.04</v>
      </c>
      <c r="F297" s="223"/>
      <c r="G297" s="223"/>
      <c r="H297" s="223"/>
      <c r="I297" s="223"/>
      <c r="J297" s="223"/>
      <c r="K297" s="223"/>
      <c r="L297" s="223"/>
      <c r="M297" s="223"/>
      <c r="N297" s="222"/>
      <c r="O297" s="222"/>
      <c r="P297" s="222"/>
      <c r="Q297" s="222"/>
      <c r="R297" s="223"/>
      <c r="S297" s="223"/>
      <c r="T297" s="223"/>
      <c r="U297" s="223"/>
      <c r="V297" s="223"/>
      <c r="W297" s="223"/>
      <c r="X297" s="223"/>
      <c r="Y297" s="223"/>
      <c r="Z297" s="212"/>
      <c r="AA297" s="212"/>
      <c r="AB297" s="212"/>
      <c r="AC297" s="212"/>
      <c r="AD297" s="212"/>
      <c r="AE297" s="212"/>
      <c r="AF297" s="212"/>
      <c r="AG297" s="212" t="s">
        <v>206</v>
      </c>
      <c r="AH297" s="212">
        <v>0</v>
      </c>
      <c r="AI297" s="212"/>
      <c r="AJ297" s="212"/>
      <c r="AK297" s="212"/>
      <c r="AL297" s="212"/>
      <c r="AM297" s="212"/>
      <c r="AN297" s="212"/>
      <c r="AO297" s="212"/>
      <c r="AP297" s="212"/>
      <c r="AQ297" s="212"/>
      <c r="AR297" s="212"/>
      <c r="AS297" s="212"/>
      <c r="AT297" s="212"/>
      <c r="AU297" s="212"/>
      <c r="AV297" s="212"/>
      <c r="AW297" s="212"/>
      <c r="AX297" s="212"/>
      <c r="AY297" s="212"/>
      <c r="AZ297" s="212"/>
      <c r="BA297" s="212"/>
      <c r="BB297" s="212"/>
      <c r="BC297" s="212"/>
      <c r="BD297" s="212"/>
      <c r="BE297" s="212"/>
      <c r="BF297" s="212"/>
      <c r="BG297" s="212"/>
      <c r="BH297" s="212"/>
    </row>
    <row r="298" spans="1:60" ht="33.75" outlineLevel="1" x14ac:dyDescent="0.2">
      <c r="A298" s="233">
        <v>103</v>
      </c>
      <c r="B298" s="234" t="s">
        <v>616</v>
      </c>
      <c r="C298" s="251" t="s">
        <v>617</v>
      </c>
      <c r="D298" s="235" t="s">
        <v>496</v>
      </c>
      <c r="E298" s="236">
        <v>1.01</v>
      </c>
      <c r="F298" s="237"/>
      <c r="G298" s="238">
        <f>ROUND(E298*F298,2)</f>
        <v>0</v>
      </c>
      <c r="H298" s="237"/>
      <c r="I298" s="238">
        <f>ROUND(E298*H298,2)</f>
        <v>0</v>
      </c>
      <c r="J298" s="237"/>
      <c r="K298" s="238">
        <f>ROUND(E298*J298,2)</f>
        <v>0</v>
      </c>
      <c r="L298" s="238">
        <v>21</v>
      </c>
      <c r="M298" s="238">
        <f>G298*(1+L298/100)</f>
        <v>0</v>
      </c>
      <c r="N298" s="236">
        <v>6.0000000000000001E-3</v>
      </c>
      <c r="O298" s="236">
        <f>ROUND(E298*N298,2)</f>
        <v>0.01</v>
      </c>
      <c r="P298" s="236">
        <v>0</v>
      </c>
      <c r="Q298" s="236">
        <f>ROUND(E298*P298,2)</f>
        <v>0</v>
      </c>
      <c r="R298" s="238" t="s">
        <v>413</v>
      </c>
      <c r="S298" s="238" t="s">
        <v>144</v>
      </c>
      <c r="T298" s="239" t="s">
        <v>144</v>
      </c>
      <c r="U298" s="223">
        <v>0</v>
      </c>
      <c r="V298" s="223">
        <f>ROUND(E298*U298,2)</f>
        <v>0</v>
      </c>
      <c r="W298" s="223"/>
      <c r="X298" s="223" t="s">
        <v>414</v>
      </c>
      <c r="Y298" s="223" t="s">
        <v>140</v>
      </c>
      <c r="Z298" s="212"/>
      <c r="AA298" s="212"/>
      <c r="AB298" s="212"/>
      <c r="AC298" s="212"/>
      <c r="AD298" s="212"/>
      <c r="AE298" s="212"/>
      <c r="AF298" s="212"/>
      <c r="AG298" s="212" t="s">
        <v>420</v>
      </c>
      <c r="AH298" s="212"/>
      <c r="AI298" s="212"/>
      <c r="AJ298" s="212"/>
      <c r="AK298" s="212"/>
      <c r="AL298" s="212"/>
      <c r="AM298" s="212"/>
      <c r="AN298" s="212"/>
      <c r="AO298" s="212"/>
      <c r="AP298" s="212"/>
      <c r="AQ298" s="212"/>
      <c r="AR298" s="212"/>
      <c r="AS298" s="212"/>
      <c r="AT298" s="212"/>
      <c r="AU298" s="212"/>
      <c r="AV298" s="212"/>
      <c r="AW298" s="212"/>
      <c r="AX298" s="212"/>
      <c r="AY298" s="212"/>
      <c r="AZ298" s="212"/>
      <c r="BA298" s="212"/>
      <c r="BB298" s="212"/>
      <c r="BC298" s="212"/>
      <c r="BD298" s="212"/>
      <c r="BE298" s="212"/>
      <c r="BF298" s="212"/>
      <c r="BG298" s="212"/>
      <c r="BH298" s="212"/>
    </row>
    <row r="299" spans="1:60" outlineLevel="2" x14ac:dyDescent="0.2">
      <c r="A299" s="219"/>
      <c r="B299" s="220"/>
      <c r="C299" s="264" t="s">
        <v>598</v>
      </c>
      <c r="D299" s="257"/>
      <c r="E299" s="258">
        <v>1.01</v>
      </c>
      <c r="F299" s="223"/>
      <c r="G299" s="223"/>
      <c r="H299" s="223"/>
      <c r="I299" s="223"/>
      <c r="J299" s="223"/>
      <c r="K299" s="223"/>
      <c r="L299" s="223"/>
      <c r="M299" s="223"/>
      <c r="N299" s="222"/>
      <c r="O299" s="222"/>
      <c r="P299" s="222"/>
      <c r="Q299" s="222"/>
      <c r="R299" s="223"/>
      <c r="S299" s="223"/>
      <c r="T299" s="223"/>
      <c r="U299" s="223"/>
      <c r="V299" s="223"/>
      <c r="W299" s="223"/>
      <c r="X299" s="223"/>
      <c r="Y299" s="223"/>
      <c r="Z299" s="212"/>
      <c r="AA299" s="212"/>
      <c r="AB299" s="212"/>
      <c r="AC299" s="212"/>
      <c r="AD299" s="212"/>
      <c r="AE299" s="212"/>
      <c r="AF299" s="212"/>
      <c r="AG299" s="212" t="s">
        <v>206</v>
      </c>
      <c r="AH299" s="212">
        <v>0</v>
      </c>
      <c r="AI299" s="212"/>
      <c r="AJ299" s="212"/>
      <c r="AK299" s="212"/>
      <c r="AL299" s="212"/>
      <c r="AM299" s="212"/>
      <c r="AN299" s="212"/>
      <c r="AO299" s="212"/>
      <c r="AP299" s="212"/>
      <c r="AQ299" s="212"/>
      <c r="AR299" s="212"/>
      <c r="AS299" s="212"/>
      <c r="AT299" s="212"/>
      <c r="AU299" s="212"/>
      <c r="AV299" s="212"/>
      <c r="AW299" s="212"/>
      <c r="AX299" s="212"/>
      <c r="AY299" s="212"/>
      <c r="AZ299" s="212"/>
      <c r="BA299" s="212"/>
      <c r="BB299" s="212"/>
      <c r="BC299" s="212"/>
      <c r="BD299" s="212"/>
      <c r="BE299" s="212"/>
      <c r="BF299" s="212"/>
      <c r="BG299" s="212"/>
      <c r="BH299" s="212"/>
    </row>
    <row r="300" spans="1:60" ht="33.75" outlineLevel="1" x14ac:dyDescent="0.2">
      <c r="A300" s="233">
        <v>104</v>
      </c>
      <c r="B300" s="234" t="s">
        <v>620</v>
      </c>
      <c r="C300" s="251" t="s">
        <v>621</v>
      </c>
      <c r="D300" s="235" t="s">
        <v>496</v>
      </c>
      <c r="E300" s="236">
        <v>1.01</v>
      </c>
      <c r="F300" s="237"/>
      <c r="G300" s="238">
        <f>ROUND(E300*F300,2)</f>
        <v>0</v>
      </c>
      <c r="H300" s="237"/>
      <c r="I300" s="238">
        <f>ROUND(E300*H300,2)</f>
        <v>0</v>
      </c>
      <c r="J300" s="237"/>
      <c r="K300" s="238">
        <f>ROUND(E300*J300,2)</f>
        <v>0</v>
      </c>
      <c r="L300" s="238">
        <v>21</v>
      </c>
      <c r="M300" s="238">
        <f>G300*(1+L300/100)</f>
        <v>0</v>
      </c>
      <c r="N300" s="236">
        <v>6.0000000000000001E-3</v>
      </c>
      <c r="O300" s="236">
        <f>ROUND(E300*N300,2)</f>
        <v>0.01</v>
      </c>
      <c r="P300" s="236">
        <v>0</v>
      </c>
      <c r="Q300" s="236">
        <f>ROUND(E300*P300,2)</f>
        <v>0</v>
      </c>
      <c r="R300" s="238" t="s">
        <v>413</v>
      </c>
      <c r="S300" s="238" t="s">
        <v>144</v>
      </c>
      <c r="T300" s="239" t="s">
        <v>144</v>
      </c>
      <c r="U300" s="223">
        <v>0</v>
      </c>
      <c r="V300" s="223">
        <f>ROUND(E300*U300,2)</f>
        <v>0</v>
      </c>
      <c r="W300" s="223"/>
      <c r="X300" s="223" t="s">
        <v>414</v>
      </c>
      <c r="Y300" s="223" t="s">
        <v>140</v>
      </c>
      <c r="Z300" s="212"/>
      <c r="AA300" s="212"/>
      <c r="AB300" s="212"/>
      <c r="AC300" s="212"/>
      <c r="AD300" s="212"/>
      <c r="AE300" s="212"/>
      <c r="AF300" s="212"/>
      <c r="AG300" s="212" t="s">
        <v>420</v>
      </c>
      <c r="AH300" s="212"/>
      <c r="AI300" s="212"/>
      <c r="AJ300" s="212"/>
      <c r="AK300" s="212"/>
      <c r="AL300" s="212"/>
      <c r="AM300" s="212"/>
      <c r="AN300" s="212"/>
      <c r="AO300" s="212"/>
      <c r="AP300" s="212"/>
      <c r="AQ300" s="212"/>
      <c r="AR300" s="212"/>
      <c r="AS300" s="212"/>
      <c r="AT300" s="212"/>
      <c r="AU300" s="212"/>
      <c r="AV300" s="212"/>
      <c r="AW300" s="212"/>
      <c r="AX300" s="212"/>
      <c r="AY300" s="212"/>
      <c r="AZ300" s="212"/>
      <c r="BA300" s="212"/>
      <c r="BB300" s="212"/>
      <c r="BC300" s="212"/>
      <c r="BD300" s="212"/>
      <c r="BE300" s="212"/>
      <c r="BF300" s="212"/>
      <c r="BG300" s="212"/>
      <c r="BH300" s="212"/>
    </row>
    <row r="301" spans="1:60" outlineLevel="2" x14ac:dyDescent="0.2">
      <c r="A301" s="219"/>
      <c r="B301" s="220"/>
      <c r="C301" s="264" t="s">
        <v>598</v>
      </c>
      <c r="D301" s="257"/>
      <c r="E301" s="258">
        <v>1.01</v>
      </c>
      <c r="F301" s="223"/>
      <c r="G301" s="223"/>
      <c r="H301" s="223"/>
      <c r="I301" s="223"/>
      <c r="J301" s="223"/>
      <c r="K301" s="223"/>
      <c r="L301" s="223"/>
      <c r="M301" s="223"/>
      <c r="N301" s="222"/>
      <c r="O301" s="222"/>
      <c r="P301" s="222"/>
      <c r="Q301" s="222"/>
      <c r="R301" s="223"/>
      <c r="S301" s="223"/>
      <c r="T301" s="223"/>
      <c r="U301" s="223"/>
      <c r="V301" s="223"/>
      <c r="W301" s="223"/>
      <c r="X301" s="223"/>
      <c r="Y301" s="223"/>
      <c r="Z301" s="212"/>
      <c r="AA301" s="212"/>
      <c r="AB301" s="212"/>
      <c r="AC301" s="212"/>
      <c r="AD301" s="212"/>
      <c r="AE301" s="212"/>
      <c r="AF301" s="212"/>
      <c r="AG301" s="212" t="s">
        <v>206</v>
      </c>
      <c r="AH301" s="212">
        <v>0</v>
      </c>
      <c r="AI301" s="212"/>
      <c r="AJ301" s="212"/>
      <c r="AK301" s="212"/>
      <c r="AL301" s="212"/>
      <c r="AM301" s="212"/>
      <c r="AN301" s="212"/>
      <c r="AO301" s="212"/>
      <c r="AP301" s="212"/>
      <c r="AQ301" s="212"/>
      <c r="AR301" s="212"/>
      <c r="AS301" s="212"/>
      <c r="AT301" s="212"/>
      <c r="AU301" s="212"/>
      <c r="AV301" s="212"/>
      <c r="AW301" s="212"/>
      <c r="AX301" s="212"/>
      <c r="AY301" s="212"/>
      <c r="AZ301" s="212"/>
      <c r="BA301" s="212"/>
      <c r="BB301" s="212"/>
      <c r="BC301" s="212"/>
      <c r="BD301" s="212"/>
      <c r="BE301" s="212"/>
      <c r="BF301" s="212"/>
      <c r="BG301" s="212"/>
      <c r="BH301" s="212"/>
    </row>
    <row r="302" spans="1:60" outlineLevel="1" x14ac:dyDescent="0.2">
      <c r="A302" s="240">
        <v>105</v>
      </c>
      <c r="B302" s="241" t="s">
        <v>622</v>
      </c>
      <c r="C302" s="250" t="s">
        <v>623</v>
      </c>
      <c r="D302" s="242" t="s">
        <v>496</v>
      </c>
      <c r="E302" s="243">
        <v>4</v>
      </c>
      <c r="F302" s="244"/>
      <c r="G302" s="245">
        <f>ROUND(E302*F302,2)</f>
        <v>0</v>
      </c>
      <c r="H302" s="244"/>
      <c r="I302" s="245">
        <f>ROUND(E302*H302,2)</f>
        <v>0</v>
      </c>
      <c r="J302" s="244"/>
      <c r="K302" s="245">
        <f>ROUND(E302*J302,2)</f>
        <v>0</v>
      </c>
      <c r="L302" s="245">
        <v>21</v>
      </c>
      <c r="M302" s="245">
        <f>G302*(1+L302/100)</f>
        <v>0</v>
      </c>
      <c r="N302" s="243">
        <v>1.6E-2</v>
      </c>
      <c r="O302" s="243">
        <f>ROUND(E302*N302,2)</f>
        <v>0.06</v>
      </c>
      <c r="P302" s="243">
        <v>0</v>
      </c>
      <c r="Q302" s="243">
        <f>ROUND(E302*P302,2)</f>
        <v>0</v>
      </c>
      <c r="R302" s="245"/>
      <c r="S302" s="245" t="s">
        <v>137</v>
      </c>
      <c r="T302" s="246" t="s">
        <v>138</v>
      </c>
      <c r="U302" s="223">
        <v>0</v>
      </c>
      <c r="V302" s="223">
        <f>ROUND(E302*U302,2)</f>
        <v>0</v>
      </c>
      <c r="W302" s="223"/>
      <c r="X302" s="223" t="s">
        <v>414</v>
      </c>
      <c r="Y302" s="223" t="s">
        <v>140</v>
      </c>
      <c r="Z302" s="212"/>
      <c r="AA302" s="212"/>
      <c r="AB302" s="212"/>
      <c r="AC302" s="212"/>
      <c r="AD302" s="212"/>
      <c r="AE302" s="212"/>
      <c r="AF302" s="212"/>
      <c r="AG302" s="212" t="s">
        <v>420</v>
      </c>
      <c r="AH302" s="212"/>
      <c r="AI302" s="212"/>
      <c r="AJ302" s="212"/>
      <c r="AK302" s="212"/>
      <c r="AL302" s="212"/>
      <c r="AM302" s="212"/>
      <c r="AN302" s="212"/>
      <c r="AO302" s="212"/>
      <c r="AP302" s="212"/>
      <c r="AQ302" s="212"/>
      <c r="AR302" s="212"/>
      <c r="AS302" s="212"/>
      <c r="AT302" s="212"/>
      <c r="AU302" s="212"/>
      <c r="AV302" s="212"/>
      <c r="AW302" s="212"/>
      <c r="AX302" s="212"/>
      <c r="AY302" s="212"/>
      <c r="AZ302" s="212"/>
      <c r="BA302" s="212"/>
      <c r="BB302" s="212"/>
      <c r="BC302" s="212"/>
      <c r="BD302" s="212"/>
      <c r="BE302" s="212"/>
      <c r="BF302" s="212"/>
      <c r="BG302" s="212"/>
      <c r="BH302" s="212"/>
    </row>
    <row r="303" spans="1:60" outlineLevel="1" x14ac:dyDescent="0.2">
      <c r="A303" s="240">
        <v>106</v>
      </c>
      <c r="B303" s="241" t="s">
        <v>624</v>
      </c>
      <c r="C303" s="250" t="s">
        <v>625</v>
      </c>
      <c r="D303" s="242" t="s">
        <v>496</v>
      </c>
      <c r="E303" s="243">
        <v>4</v>
      </c>
      <c r="F303" s="244"/>
      <c r="G303" s="245">
        <f>ROUND(E303*F303,2)</f>
        <v>0</v>
      </c>
      <c r="H303" s="244"/>
      <c r="I303" s="245">
        <f>ROUND(E303*H303,2)</f>
        <v>0</v>
      </c>
      <c r="J303" s="244"/>
      <c r="K303" s="245">
        <f>ROUND(E303*J303,2)</f>
        <v>0</v>
      </c>
      <c r="L303" s="245">
        <v>21</v>
      </c>
      <c r="M303" s="245">
        <f>G303*(1+L303/100)</f>
        <v>0</v>
      </c>
      <c r="N303" s="243">
        <v>1.4E-2</v>
      </c>
      <c r="O303" s="243">
        <f>ROUND(E303*N303,2)</f>
        <v>0.06</v>
      </c>
      <c r="P303" s="243">
        <v>0</v>
      </c>
      <c r="Q303" s="243">
        <f>ROUND(E303*P303,2)</f>
        <v>0</v>
      </c>
      <c r="R303" s="245"/>
      <c r="S303" s="245" t="s">
        <v>137</v>
      </c>
      <c r="T303" s="246" t="s">
        <v>138</v>
      </c>
      <c r="U303" s="223">
        <v>0</v>
      </c>
      <c r="V303" s="223">
        <f>ROUND(E303*U303,2)</f>
        <v>0</v>
      </c>
      <c r="W303" s="223"/>
      <c r="X303" s="223" t="s">
        <v>414</v>
      </c>
      <c r="Y303" s="223" t="s">
        <v>140</v>
      </c>
      <c r="Z303" s="212"/>
      <c r="AA303" s="212"/>
      <c r="AB303" s="212"/>
      <c r="AC303" s="212"/>
      <c r="AD303" s="212"/>
      <c r="AE303" s="212"/>
      <c r="AF303" s="212"/>
      <c r="AG303" s="212" t="s">
        <v>420</v>
      </c>
      <c r="AH303" s="212"/>
      <c r="AI303" s="212"/>
      <c r="AJ303" s="212"/>
      <c r="AK303" s="212"/>
      <c r="AL303" s="212"/>
      <c r="AM303" s="212"/>
      <c r="AN303" s="212"/>
      <c r="AO303" s="212"/>
      <c r="AP303" s="212"/>
      <c r="AQ303" s="212"/>
      <c r="AR303" s="212"/>
      <c r="AS303" s="212"/>
      <c r="AT303" s="212"/>
      <c r="AU303" s="212"/>
      <c r="AV303" s="212"/>
      <c r="AW303" s="212"/>
      <c r="AX303" s="212"/>
      <c r="AY303" s="212"/>
      <c r="AZ303" s="212"/>
      <c r="BA303" s="212"/>
      <c r="BB303" s="212"/>
      <c r="BC303" s="212"/>
      <c r="BD303" s="212"/>
      <c r="BE303" s="212"/>
      <c r="BF303" s="212"/>
      <c r="BG303" s="212"/>
      <c r="BH303" s="212"/>
    </row>
    <row r="304" spans="1:60" outlineLevel="1" x14ac:dyDescent="0.2">
      <c r="A304" s="240">
        <v>107</v>
      </c>
      <c r="B304" s="241" t="s">
        <v>626</v>
      </c>
      <c r="C304" s="250" t="s">
        <v>627</v>
      </c>
      <c r="D304" s="242" t="s">
        <v>566</v>
      </c>
      <c r="E304" s="243">
        <v>2</v>
      </c>
      <c r="F304" s="244"/>
      <c r="G304" s="245">
        <f>ROUND(E304*F304,2)</f>
        <v>0</v>
      </c>
      <c r="H304" s="244"/>
      <c r="I304" s="245">
        <f>ROUND(E304*H304,2)</f>
        <v>0</v>
      </c>
      <c r="J304" s="244"/>
      <c r="K304" s="245">
        <f>ROUND(E304*J304,2)</f>
        <v>0</v>
      </c>
      <c r="L304" s="245">
        <v>21</v>
      </c>
      <c r="M304" s="245">
        <f>G304*(1+L304/100)</f>
        <v>0</v>
      </c>
      <c r="N304" s="243">
        <v>0</v>
      </c>
      <c r="O304" s="243">
        <f>ROUND(E304*N304,2)</f>
        <v>0</v>
      </c>
      <c r="P304" s="243">
        <v>0</v>
      </c>
      <c r="Q304" s="243">
        <f>ROUND(E304*P304,2)</f>
        <v>0</v>
      </c>
      <c r="R304" s="245"/>
      <c r="S304" s="245" t="s">
        <v>137</v>
      </c>
      <c r="T304" s="246" t="s">
        <v>138</v>
      </c>
      <c r="U304" s="223">
        <v>0</v>
      </c>
      <c r="V304" s="223">
        <f>ROUND(E304*U304,2)</f>
        <v>0</v>
      </c>
      <c r="W304" s="223"/>
      <c r="X304" s="223" t="s">
        <v>414</v>
      </c>
      <c r="Y304" s="223" t="s">
        <v>140</v>
      </c>
      <c r="Z304" s="212"/>
      <c r="AA304" s="212"/>
      <c r="AB304" s="212"/>
      <c r="AC304" s="212"/>
      <c r="AD304" s="212"/>
      <c r="AE304" s="212"/>
      <c r="AF304" s="212"/>
      <c r="AG304" s="212" t="s">
        <v>415</v>
      </c>
      <c r="AH304" s="212"/>
      <c r="AI304" s="212"/>
      <c r="AJ304" s="212"/>
      <c r="AK304" s="212"/>
      <c r="AL304" s="212"/>
      <c r="AM304" s="212"/>
      <c r="AN304" s="212"/>
      <c r="AO304" s="212"/>
      <c r="AP304" s="212"/>
      <c r="AQ304" s="212"/>
      <c r="AR304" s="212"/>
      <c r="AS304" s="212"/>
      <c r="AT304" s="212"/>
      <c r="AU304" s="212"/>
      <c r="AV304" s="212"/>
      <c r="AW304" s="212"/>
      <c r="AX304" s="212"/>
      <c r="AY304" s="212"/>
      <c r="AZ304" s="212"/>
      <c r="BA304" s="212"/>
      <c r="BB304" s="212"/>
      <c r="BC304" s="212"/>
      <c r="BD304" s="212"/>
      <c r="BE304" s="212"/>
      <c r="BF304" s="212"/>
      <c r="BG304" s="212"/>
      <c r="BH304" s="212"/>
    </row>
    <row r="305" spans="1:60" outlineLevel="1" x14ac:dyDescent="0.2">
      <c r="A305" s="240">
        <v>108</v>
      </c>
      <c r="B305" s="241" t="s">
        <v>630</v>
      </c>
      <c r="C305" s="250" t="s">
        <v>631</v>
      </c>
      <c r="D305" s="242" t="s">
        <v>496</v>
      </c>
      <c r="E305" s="243">
        <v>2</v>
      </c>
      <c r="F305" s="244"/>
      <c r="G305" s="245">
        <f>ROUND(E305*F305,2)</f>
        <v>0</v>
      </c>
      <c r="H305" s="244"/>
      <c r="I305" s="245">
        <f>ROUND(E305*H305,2)</f>
        <v>0</v>
      </c>
      <c r="J305" s="244"/>
      <c r="K305" s="245">
        <f>ROUND(E305*J305,2)</f>
        <v>0</v>
      </c>
      <c r="L305" s="245">
        <v>21</v>
      </c>
      <c r="M305" s="245">
        <f>G305*(1+L305/100)</f>
        <v>0</v>
      </c>
      <c r="N305" s="243">
        <v>8.9999999999999998E-4</v>
      </c>
      <c r="O305" s="243">
        <f>ROUND(E305*N305,2)</f>
        <v>0</v>
      </c>
      <c r="P305" s="243">
        <v>0</v>
      </c>
      <c r="Q305" s="243">
        <f>ROUND(E305*P305,2)</f>
        <v>0</v>
      </c>
      <c r="R305" s="245" t="s">
        <v>413</v>
      </c>
      <c r="S305" s="245" t="s">
        <v>144</v>
      </c>
      <c r="T305" s="246" t="s">
        <v>144</v>
      </c>
      <c r="U305" s="223">
        <v>0</v>
      </c>
      <c r="V305" s="223">
        <f>ROUND(E305*U305,2)</f>
        <v>0</v>
      </c>
      <c r="W305" s="223"/>
      <c r="X305" s="223" t="s">
        <v>414</v>
      </c>
      <c r="Y305" s="223" t="s">
        <v>140</v>
      </c>
      <c r="Z305" s="212"/>
      <c r="AA305" s="212"/>
      <c r="AB305" s="212"/>
      <c r="AC305" s="212"/>
      <c r="AD305" s="212"/>
      <c r="AE305" s="212"/>
      <c r="AF305" s="212"/>
      <c r="AG305" s="212" t="s">
        <v>415</v>
      </c>
      <c r="AH305" s="212"/>
      <c r="AI305" s="212"/>
      <c r="AJ305" s="212"/>
      <c r="AK305" s="212"/>
      <c r="AL305" s="212"/>
      <c r="AM305" s="212"/>
      <c r="AN305" s="212"/>
      <c r="AO305" s="212"/>
      <c r="AP305" s="212"/>
      <c r="AQ305" s="212"/>
      <c r="AR305" s="212"/>
      <c r="AS305" s="212"/>
      <c r="AT305" s="212"/>
      <c r="AU305" s="212"/>
      <c r="AV305" s="212"/>
      <c r="AW305" s="212"/>
      <c r="AX305" s="212"/>
      <c r="AY305" s="212"/>
      <c r="AZ305" s="212"/>
      <c r="BA305" s="212"/>
      <c r="BB305" s="212"/>
      <c r="BC305" s="212"/>
      <c r="BD305" s="212"/>
      <c r="BE305" s="212"/>
      <c r="BF305" s="212"/>
      <c r="BG305" s="212"/>
      <c r="BH305" s="212"/>
    </row>
    <row r="306" spans="1:60" outlineLevel="1" x14ac:dyDescent="0.2">
      <c r="A306" s="233">
        <v>109</v>
      </c>
      <c r="B306" s="234" t="s">
        <v>634</v>
      </c>
      <c r="C306" s="251" t="s">
        <v>635</v>
      </c>
      <c r="D306" s="235" t="s">
        <v>161</v>
      </c>
      <c r="E306" s="236">
        <v>4</v>
      </c>
      <c r="F306" s="237"/>
      <c r="G306" s="238">
        <f>ROUND(E306*F306,2)</f>
        <v>0</v>
      </c>
      <c r="H306" s="237"/>
      <c r="I306" s="238">
        <f>ROUND(E306*H306,2)</f>
        <v>0</v>
      </c>
      <c r="J306" s="237"/>
      <c r="K306" s="238">
        <f>ROUND(E306*J306,2)</f>
        <v>0</v>
      </c>
      <c r="L306" s="238">
        <v>21</v>
      </c>
      <c r="M306" s="238">
        <f>G306*(1+L306/100)</f>
        <v>0</v>
      </c>
      <c r="N306" s="236">
        <v>0</v>
      </c>
      <c r="O306" s="236">
        <f>ROUND(E306*N306,2)</f>
        <v>0</v>
      </c>
      <c r="P306" s="236">
        <v>0</v>
      </c>
      <c r="Q306" s="236">
        <f>ROUND(E306*P306,2)</f>
        <v>0</v>
      </c>
      <c r="R306" s="238"/>
      <c r="S306" s="238" t="s">
        <v>137</v>
      </c>
      <c r="T306" s="239" t="s">
        <v>138</v>
      </c>
      <c r="U306" s="223">
        <v>0</v>
      </c>
      <c r="V306" s="223">
        <f>ROUND(E306*U306,2)</f>
        <v>0</v>
      </c>
      <c r="W306" s="223"/>
      <c r="X306" s="223" t="s">
        <v>414</v>
      </c>
      <c r="Y306" s="223" t="s">
        <v>140</v>
      </c>
      <c r="Z306" s="212"/>
      <c r="AA306" s="212"/>
      <c r="AB306" s="212"/>
      <c r="AC306" s="212"/>
      <c r="AD306" s="212"/>
      <c r="AE306" s="212"/>
      <c r="AF306" s="212"/>
      <c r="AG306" s="212" t="s">
        <v>415</v>
      </c>
      <c r="AH306" s="212"/>
      <c r="AI306" s="212"/>
      <c r="AJ306" s="212"/>
      <c r="AK306" s="212"/>
      <c r="AL306" s="212"/>
      <c r="AM306" s="212"/>
      <c r="AN306" s="212"/>
      <c r="AO306" s="212"/>
      <c r="AP306" s="212"/>
      <c r="AQ306" s="212"/>
      <c r="AR306" s="212"/>
      <c r="AS306" s="212"/>
      <c r="AT306" s="212"/>
      <c r="AU306" s="212"/>
      <c r="AV306" s="212"/>
      <c r="AW306" s="212"/>
      <c r="AX306" s="212"/>
      <c r="AY306" s="212"/>
      <c r="AZ306" s="212"/>
      <c r="BA306" s="212"/>
      <c r="BB306" s="212"/>
      <c r="BC306" s="212"/>
      <c r="BD306" s="212"/>
      <c r="BE306" s="212"/>
      <c r="BF306" s="212"/>
      <c r="BG306" s="212"/>
      <c r="BH306" s="212"/>
    </row>
    <row r="307" spans="1:60" outlineLevel="2" x14ac:dyDescent="0.2">
      <c r="A307" s="219"/>
      <c r="B307" s="220"/>
      <c r="C307" s="264" t="s">
        <v>906</v>
      </c>
      <c r="D307" s="257"/>
      <c r="E307" s="258">
        <v>4</v>
      </c>
      <c r="F307" s="223"/>
      <c r="G307" s="223"/>
      <c r="H307" s="223"/>
      <c r="I307" s="223"/>
      <c r="J307" s="223"/>
      <c r="K307" s="223"/>
      <c r="L307" s="223"/>
      <c r="M307" s="223"/>
      <c r="N307" s="222"/>
      <c r="O307" s="222"/>
      <c r="P307" s="222"/>
      <c r="Q307" s="222"/>
      <c r="R307" s="223"/>
      <c r="S307" s="223"/>
      <c r="T307" s="223"/>
      <c r="U307" s="223"/>
      <c r="V307" s="223"/>
      <c r="W307" s="223"/>
      <c r="X307" s="223"/>
      <c r="Y307" s="223"/>
      <c r="Z307" s="212"/>
      <c r="AA307" s="212"/>
      <c r="AB307" s="212"/>
      <c r="AC307" s="212"/>
      <c r="AD307" s="212"/>
      <c r="AE307" s="212"/>
      <c r="AF307" s="212"/>
      <c r="AG307" s="212" t="s">
        <v>206</v>
      </c>
      <c r="AH307" s="212">
        <v>0</v>
      </c>
      <c r="AI307" s="212"/>
      <c r="AJ307" s="212"/>
      <c r="AK307" s="212"/>
      <c r="AL307" s="212"/>
      <c r="AM307" s="212"/>
      <c r="AN307" s="212"/>
      <c r="AO307" s="212"/>
      <c r="AP307" s="212"/>
      <c r="AQ307" s="212"/>
      <c r="AR307" s="212"/>
      <c r="AS307" s="212"/>
      <c r="AT307" s="212"/>
      <c r="AU307" s="212"/>
      <c r="AV307" s="212"/>
      <c r="AW307" s="212"/>
      <c r="AX307" s="212"/>
      <c r="AY307" s="212"/>
      <c r="AZ307" s="212"/>
      <c r="BA307" s="212"/>
      <c r="BB307" s="212"/>
      <c r="BC307" s="212"/>
      <c r="BD307" s="212"/>
      <c r="BE307" s="212"/>
      <c r="BF307" s="212"/>
      <c r="BG307" s="212"/>
      <c r="BH307" s="212"/>
    </row>
    <row r="308" spans="1:60" outlineLevel="1" x14ac:dyDescent="0.2">
      <c r="A308" s="240">
        <v>110</v>
      </c>
      <c r="B308" s="241" t="s">
        <v>637</v>
      </c>
      <c r="C308" s="250" t="s">
        <v>638</v>
      </c>
      <c r="D308" s="242" t="s">
        <v>566</v>
      </c>
      <c r="E308" s="243">
        <v>4</v>
      </c>
      <c r="F308" s="244"/>
      <c r="G308" s="245">
        <f>ROUND(E308*F308,2)</f>
        <v>0</v>
      </c>
      <c r="H308" s="244"/>
      <c r="I308" s="245">
        <f>ROUND(E308*H308,2)</f>
        <v>0</v>
      </c>
      <c r="J308" s="244"/>
      <c r="K308" s="245">
        <f>ROUND(E308*J308,2)</f>
        <v>0</v>
      </c>
      <c r="L308" s="245">
        <v>21</v>
      </c>
      <c r="M308" s="245">
        <f>G308*(1+L308/100)</f>
        <v>0</v>
      </c>
      <c r="N308" s="243">
        <v>0</v>
      </c>
      <c r="O308" s="243">
        <f>ROUND(E308*N308,2)</f>
        <v>0</v>
      </c>
      <c r="P308" s="243">
        <v>0</v>
      </c>
      <c r="Q308" s="243">
        <f>ROUND(E308*P308,2)</f>
        <v>0</v>
      </c>
      <c r="R308" s="245"/>
      <c r="S308" s="245" t="s">
        <v>137</v>
      </c>
      <c r="T308" s="246" t="s">
        <v>138</v>
      </c>
      <c r="U308" s="223">
        <v>0</v>
      </c>
      <c r="V308" s="223">
        <f>ROUND(E308*U308,2)</f>
        <v>0</v>
      </c>
      <c r="W308" s="223"/>
      <c r="X308" s="223" t="s">
        <v>414</v>
      </c>
      <c r="Y308" s="223" t="s">
        <v>140</v>
      </c>
      <c r="Z308" s="212"/>
      <c r="AA308" s="212"/>
      <c r="AB308" s="212"/>
      <c r="AC308" s="212"/>
      <c r="AD308" s="212"/>
      <c r="AE308" s="212"/>
      <c r="AF308" s="212"/>
      <c r="AG308" s="212" t="s">
        <v>420</v>
      </c>
      <c r="AH308" s="212"/>
      <c r="AI308" s="212"/>
      <c r="AJ308" s="212"/>
      <c r="AK308" s="212"/>
      <c r="AL308" s="212"/>
      <c r="AM308" s="212"/>
      <c r="AN308" s="212"/>
      <c r="AO308" s="212"/>
      <c r="AP308" s="212"/>
      <c r="AQ308" s="212"/>
      <c r="AR308" s="212"/>
      <c r="AS308" s="212"/>
      <c r="AT308" s="212"/>
      <c r="AU308" s="212"/>
      <c r="AV308" s="212"/>
      <c r="AW308" s="212"/>
      <c r="AX308" s="212"/>
      <c r="AY308" s="212"/>
      <c r="AZ308" s="212"/>
      <c r="BA308" s="212"/>
      <c r="BB308" s="212"/>
      <c r="BC308" s="212"/>
      <c r="BD308" s="212"/>
      <c r="BE308" s="212"/>
      <c r="BF308" s="212"/>
      <c r="BG308" s="212"/>
      <c r="BH308" s="212"/>
    </row>
    <row r="309" spans="1:60" outlineLevel="1" x14ac:dyDescent="0.2">
      <c r="A309" s="240">
        <v>111</v>
      </c>
      <c r="B309" s="241" t="s">
        <v>639</v>
      </c>
      <c r="C309" s="250" t="s">
        <v>640</v>
      </c>
      <c r="D309" s="242" t="s">
        <v>566</v>
      </c>
      <c r="E309" s="243">
        <v>2</v>
      </c>
      <c r="F309" s="244"/>
      <c r="G309" s="245">
        <f>ROUND(E309*F309,2)</f>
        <v>0</v>
      </c>
      <c r="H309" s="244"/>
      <c r="I309" s="245">
        <f>ROUND(E309*H309,2)</f>
        <v>0</v>
      </c>
      <c r="J309" s="244"/>
      <c r="K309" s="245">
        <f>ROUND(E309*J309,2)</f>
        <v>0</v>
      </c>
      <c r="L309" s="245">
        <v>21</v>
      </c>
      <c r="M309" s="245">
        <f>G309*(1+L309/100)</f>
        <v>0</v>
      </c>
      <c r="N309" s="243">
        <v>0</v>
      </c>
      <c r="O309" s="243">
        <f>ROUND(E309*N309,2)</f>
        <v>0</v>
      </c>
      <c r="P309" s="243">
        <v>0</v>
      </c>
      <c r="Q309" s="243">
        <f>ROUND(E309*P309,2)</f>
        <v>0</v>
      </c>
      <c r="R309" s="245"/>
      <c r="S309" s="245" t="s">
        <v>137</v>
      </c>
      <c r="T309" s="246" t="s">
        <v>138</v>
      </c>
      <c r="U309" s="223">
        <v>0</v>
      </c>
      <c r="V309" s="223">
        <f>ROUND(E309*U309,2)</f>
        <v>0</v>
      </c>
      <c r="W309" s="223"/>
      <c r="X309" s="223" t="s">
        <v>414</v>
      </c>
      <c r="Y309" s="223" t="s">
        <v>140</v>
      </c>
      <c r="Z309" s="212"/>
      <c r="AA309" s="212"/>
      <c r="AB309" s="212"/>
      <c r="AC309" s="212"/>
      <c r="AD309" s="212"/>
      <c r="AE309" s="212"/>
      <c r="AF309" s="212"/>
      <c r="AG309" s="212" t="s">
        <v>420</v>
      </c>
      <c r="AH309" s="212"/>
      <c r="AI309" s="212"/>
      <c r="AJ309" s="212"/>
      <c r="AK309" s="212"/>
      <c r="AL309" s="212"/>
      <c r="AM309" s="212"/>
      <c r="AN309" s="212"/>
      <c r="AO309" s="212"/>
      <c r="AP309" s="212"/>
      <c r="AQ309" s="212"/>
      <c r="AR309" s="212"/>
      <c r="AS309" s="212"/>
      <c r="AT309" s="212"/>
      <c r="AU309" s="212"/>
      <c r="AV309" s="212"/>
      <c r="AW309" s="212"/>
      <c r="AX309" s="212"/>
      <c r="AY309" s="212"/>
      <c r="AZ309" s="212"/>
      <c r="BA309" s="212"/>
      <c r="BB309" s="212"/>
      <c r="BC309" s="212"/>
      <c r="BD309" s="212"/>
      <c r="BE309" s="212"/>
      <c r="BF309" s="212"/>
      <c r="BG309" s="212"/>
      <c r="BH309" s="212"/>
    </row>
    <row r="310" spans="1:60" ht="22.5" outlineLevel="1" x14ac:dyDescent="0.2">
      <c r="A310" s="233">
        <v>112</v>
      </c>
      <c r="B310" s="234" t="s">
        <v>643</v>
      </c>
      <c r="C310" s="251" t="s">
        <v>644</v>
      </c>
      <c r="D310" s="235" t="s">
        <v>234</v>
      </c>
      <c r="E310" s="236">
        <v>23.23</v>
      </c>
      <c r="F310" s="237"/>
      <c r="G310" s="238">
        <f>ROUND(E310*F310,2)</f>
        <v>0</v>
      </c>
      <c r="H310" s="237"/>
      <c r="I310" s="238">
        <f>ROUND(E310*H310,2)</f>
        <v>0</v>
      </c>
      <c r="J310" s="237"/>
      <c r="K310" s="238">
        <f>ROUND(E310*J310,2)</f>
        <v>0</v>
      </c>
      <c r="L310" s="238">
        <v>21</v>
      </c>
      <c r="M310" s="238">
        <f>G310*(1+L310/100)</f>
        <v>0</v>
      </c>
      <c r="N310" s="236">
        <v>2.8000000000000001E-2</v>
      </c>
      <c r="O310" s="236">
        <f>ROUND(E310*N310,2)</f>
        <v>0.65</v>
      </c>
      <c r="P310" s="236">
        <v>0</v>
      </c>
      <c r="Q310" s="236">
        <f>ROUND(E310*P310,2)</f>
        <v>0</v>
      </c>
      <c r="R310" s="238" t="s">
        <v>413</v>
      </c>
      <c r="S310" s="238" t="s">
        <v>144</v>
      </c>
      <c r="T310" s="239" t="s">
        <v>144</v>
      </c>
      <c r="U310" s="223">
        <v>0</v>
      </c>
      <c r="V310" s="223">
        <f>ROUND(E310*U310,2)</f>
        <v>0</v>
      </c>
      <c r="W310" s="223"/>
      <c r="X310" s="223" t="s">
        <v>414</v>
      </c>
      <c r="Y310" s="223" t="s">
        <v>140</v>
      </c>
      <c r="Z310" s="212"/>
      <c r="AA310" s="212"/>
      <c r="AB310" s="212"/>
      <c r="AC310" s="212"/>
      <c r="AD310" s="212"/>
      <c r="AE310" s="212"/>
      <c r="AF310" s="212"/>
      <c r="AG310" s="212" t="s">
        <v>420</v>
      </c>
      <c r="AH310" s="212"/>
      <c r="AI310" s="212"/>
      <c r="AJ310" s="212"/>
      <c r="AK310" s="212"/>
      <c r="AL310" s="212"/>
      <c r="AM310" s="212"/>
      <c r="AN310" s="212"/>
      <c r="AO310" s="212"/>
      <c r="AP310" s="212"/>
      <c r="AQ310" s="212"/>
      <c r="AR310" s="212"/>
      <c r="AS310" s="212"/>
      <c r="AT310" s="212"/>
      <c r="AU310" s="212"/>
      <c r="AV310" s="212"/>
      <c r="AW310" s="212"/>
      <c r="AX310" s="212"/>
      <c r="AY310" s="212"/>
      <c r="AZ310" s="212"/>
      <c r="BA310" s="212"/>
      <c r="BB310" s="212"/>
      <c r="BC310" s="212"/>
      <c r="BD310" s="212"/>
      <c r="BE310" s="212"/>
      <c r="BF310" s="212"/>
      <c r="BG310" s="212"/>
      <c r="BH310" s="212"/>
    </row>
    <row r="311" spans="1:60" outlineLevel="2" x14ac:dyDescent="0.2">
      <c r="A311" s="219"/>
      <c r="B311" s="220"/>
      <c r="C311" s="264" t="s">
        <v>907</v>
      </c>
      <c r="D311" s="257"/>
      <c r="E311" s="258">
        <v>23.23</v>
      </c>
      <c r="F311" s="223"/>
      <c r="G311" s="223"/>
      <c r="H311" s="223"/>
      <c r="I311" s="223"/>
      <c r="J311" s="223"/>
      <c r="K311" s="223"/>
      <c r="L311" s="223"/>
      <c r="M311" s="223"/>
      <c r="N311" s="222"/>
      <c r="O311" s="222"/>
      <c r="P311" s="222"/>
      <c r="Q311" s="222"/>
      <c r="R311" s="223"/>
      <c r="S311" s="223"/>
      <c r="T311" s="223"/>
      <c r="U311" s="223"/>
      <c r="V311" s="223"/>
      <c r="W311" s="223"/>
      <c r="X311" s="223"/>
      <c r="Y311" s="223"/>
      <c r="Z311" s="212"/>
      <c r="AA311" s="212"/>
      <c r="AB311" s="212"/>
      <c r="AC311" s="212"/>
      <c r="AD311" s="212"/>
      <c r="AE311" s="212"/>
      <c r="AF311" s="212"/>
      <c r="AG311" s="212" t="s">
        <v>206</v>
      </c>
      <c r="AH311" s="212">
        <v>0</v>
      </c>
      <c r="AI311" s="212"/>
      <c r="AJ311" s="212"/>
      <c r="AK311" s="212"/>
      <c r="AL311" s="212"/>
      <c r="AM311" s="212"/>
      <c r="AN311" s="212"/>
      <c r="AO311" s="212"/>
      <c r="AP311" s="212"/>
      <c r="AQ311" s="212"/>
      <c r="AR311" s="212"/>
      <c r="AS311" s="212"/>
      <c r="AT311" s="212"/>
      <c r="AU311" s="212"/>
      <c r="AV311" s="212"/>
      <c r="AW311" s="212"/>
      <c r="AX311" s="212"/>
      <c r="AY311" s="212"/>
      <c r="AZ311" s="212"/>
      <c r="BA311" s="212"/>
      <c r="BB311" s="212"/>
      <c r="BC311" s="212"/>
      <c r="BD311" s="212"/>
      <c r="BE311" s="212"/>
      <c r="BF311" s="212"/>
      <c r="BG311" s="212"/>
      <c r="BH311" s="212"/>
    </row>
    <row r="312" spans="1:60" ht="22.5" outlineLevel="1" x14ac:dyDescent="0.2">
      <c r="A312" s="233">
        <v>113</v>
      </c>
      <c r="B312" s="234" t="s">
        <v>646</v>
      </c>
      <c r="C312" s="251" t="s">
        <v>647</v>
      </c>
      <c r="D312" s="235" t="s">
        <v>234</v>
      </c>
      <c r="E312" s="236">
        <v>111.30200000000001</v>
      </c>
      <c r="F312" s="237"/>
      <c r="G312" s="238">
        <f>ROUND(E312*F312,2)</f>
        <v>0</v>
      </c>
      <c r="H312" s="237"/>
      <c r="I312" s="238">
        <f>ROUND(E312*H312,2)</f>
        <v>0</v>
      </c>
      <c r="J312" s="237"/>
      <c r="K312" s="238">
        <f>ROUND(E312*J312,2)</f>
        <v>0</v>
      </c>
      <c r="L312" s="238">
        <v>21</v>
      </c>
      <c r="M312" s="238">
        <f>G312*(1+L312/100)</f>
        <v>0</v>
      </c>
      <c r="N312" s="236">
        <v>3.5999999999999997E-2</v>
      </c>
      <c r="O312" s="236">
        <f>ROUND(E312*N312,2)</f>
        <v>4.01</v>
      </c>
      <c r="P312" s="236">
        <v>0</v>
      </c>
      <c r="Q312" s="236">
        <f>ROUND(E312*P312,2)</f>
        <v>0</v>
      </c>
      <c r="R312" s="238" t="s">
        <v>413</v>
      </c>
      <c r="S312" s="238" t="s">
        <v>144</v>
      </c>
      <c r="T312" s="239" t="s">
        <v>144</v>
      </c>
      <c r="U312" s="223">
        <v>0</v>
      </c>
      <c r="V312" s="223">
        <f>ROUND(E312*U312,2)</f>
        <v>0</v>
      </c>
      <c r="W312" s="223"/>
      <c r="X312" s="223" t="s">
        <v>414</v>
      </c>
      <c r="Y312" s="223" t="s">
        <v>140</v>
      </c>
      <c r="Z312" s="212"/>
      <c r="AA312" s="212"/>
      <c r="AB312" s="212"/>
      <c r="AC312" s="212"/>
      <c r="AD312" s="212"/>
      <c r="AE312" s="212"/>
      <c r="AF312" s="212"/>
      <c r="AG312" s="212" t="s">
        <v>420</v>
      </c>
      <c r="AH312" s="212"/>
      <c r="AI312" s="212"/>
      <c r="AJ312" s="212"/>
      <c r="AK312" s="212"/>
      <c r="AL312" s="212"/>
      <c r="AM312" s="212"/>
      <c r="AN312" s="212"/>
      <c r="AO312" s="212"/>
      <c r="AP312" s="212"/>
      <c r="AQ312" s="212"/>
      <c r="AR312" s="212"/>
      <c r="AS312" s="212"/>
      <c r="AT312" s="212"/>
      <c r="AU312" s="212"/>
      <c r="AV312" s="212"/>
      <c r="AW312" s="212"/>
      <c r="AX312" s="212"/>
      <c r="AY312" s="212"/>
      <c r="AZ312" s="212"/>
      <c r="BA312" s="212"/>
      <c r="BB312" s="212"/>
      <c r="BC312" s="212"/>
      <c r="BD312" s="212"/>
      <c r="BE312" s="212"/>
      <c r="BF312" s="212"/>
      <c r="BG312" s="212"/>
      <c r="BH312" s="212"/>
    </row>
    <row r="313" spans="1:60" outlineLevel="2" x14ac:dyDescent="0.2">
      <c r="A313" s="219"/>
      <c r="B313" s="220"/>
      <c r="C313" s="264" t="s">
        <v>908</v>
      </c>
      <c r="D313" s="257"/>
      <c r="E313" s="258">
        <v>111.30200000000001</v>
      </c>
      <c r="F313" s="223"/>
      <c r="G313" s="223"/>
      <c r="H313" s="223"/>
      <c r="I313" s="223"/>
      <c r="J313" s="223"/>
      <c r="K313" s="223"/>
      <c r="L313" s="223"/>
      <c r="M313" s="223"/>
      <c r="N313" s="222"/>
      <c r="O313" s="222"/>
      <c r="P313" s="222"/>
      <c r="Q313" s="222"/>
      <c r="R313" s="223"/>
      <c r="S313" s="223"/>
      <c r="T313" s="223"/>
      <c r="U313" s="223"/>
      <c r="V313" s="223"/>
      <c r="W313" s="223"/>
      <c r="X313" s="223"/>
      <c r="Y313" s="223"/>
      <c r="Z313" s="212"/>
      <c r="AA313" s="212"/>
      <c r="AB313" s="212"/>
      <c r="AC313" s="212"/>
      <c r="AD313" s="212"/>
      <c r="AE313" s="212"/>
      <c r="AF313" s="212"/>
      <c r="AG313" s="212" t="s">
        <v>206</v>
      </c>
      <c r="AH313" s="212">
        <v>0</v>
      </c>
      <c r="AI313" s="212"/>
      <c r="AJ313" s="212"/>
      <c r="AK313" s="212"/>
      <c r="AL313" s="212"/>
      <c r="AM313" s="212"/>
      <c r="AN313" s="212"/>
      <c r="AO313" s="212"/>
      <c r="AP313" s="212"/>
      <c r="AQ313" s="212"/>
      <c r="AR313" s="212"/>
      <c r="AS313" s="212"/>
      <c r="AT313" s="212"/>
      <c r="AU313" s="212"/>
      <c r="AV313" s="212"/>
      <c r="AW313" s="212"/>
      <c r="AX313" s="212"/>
      <c r="AY313" s="212"/>
      <c r="AZ313" s="212"/>
      <c r="BA313" s="212"/>
      <c r="BB313" s="212"/>
      <c r="BC313" s="212"/>
      <c r="BD313" s="212"/>
      <c r="BE313" s="212"/>
      <c r="BF313" s="212"/>
      <c r="BG313" s="212"/>
      <c r="BH313" s="212"/>
    </row>
    <row r="314" spans="1:60" ht="22.5" outlineLevel="1" x14ac:dyDescent="0.2">
      <c r="A314" s="233">
        <v>114</v>
      </c>
      <c r="B314" s="234" t="s">
        <v>909</v>
      </c>
      <c r="C314" s="251" t="s">
        <v>910</v>
      </c>
      <c r="D314" s="235" t="s">
        <v>496</v>
      </c>
      <c r="E314" s="236">
        <v>2.02</v>
      </c>
      <c r="F314" s="237"/>
      <c r="G314" s="238">
        <f>ROUND(E314*F314,2)</f>
        <v>0</v>
      </c>
      <c r="H314" s="237"/>
      <c r="I314" s="238">
        <f>ROUND(E314*H314,2)</f>
        <v>0</v>
      </c>
      <c r="J314" s="237"/>
      <c r="K314" s="238">
        <f>ROUND(E314*J314,2)</f>
        <v>0</v>
      </c>
      <c r="L314" s="238">
        <v>21</v>
      </c>
      <c r="M314" s="238">
        <f>G314*(1+L314/100)</f>
        <v>0</v>
      </c>
      <c r="N314" s="236">
        <v>1.44E-2</v>
      </c>
      <c r="O314" s="236">
        <f>ROUND(E314*N314,2)</f>
        <v>0.03</v>
      </c>
      <c r="P314" s="236">
        <v>0</v>
      </c>
      <c r="Q314" s="236">
        <f>ROUND(E314*P314,2)</f>
        <v>0</v>
      </c>
      <c r="R314" s="238" t="s">
        <v>413</v>
      </c>
      <c r="S314" s="238" t="s">
        <v>144</v>
      </c>
      <c r="T314" s="239" t="s">
        <v>144</v>
      </c>
      <c r="U314" s="223">
        <v>0</v>
      </c>
      <c r="V314" s="223">
        <f>ROUND(E314*U314,2)</f>
        <v>0</v>
      </c>
      <c r="W314" s="223"/>
      <c r="X314" s="223" t="s">
        <v>414</v>
      </c>
      <c r="Y314" s="223" t="s">
        <v>140</v>
      </c>
      <c r="Z314" s="212"/>
      <c r="AA314" s="212"/>
      <c r="AB314" s="212"/>
      <c r="AC314" s="212"/>
      <c r="AD314" s="212"/>
      <c r="AE314" s="212"/>
      <c r="AF314" s="212"/>
      <c r="AG314" s="212" t="s">
        <v>420</v>
      </c>
      <c r="AH314" s="212"/>
      <c r="AI314" s="212"/>
      <c r="AJ314" s="212"/>
      <c r="AK314" s="212"/>
      <c r="AL314" s="212"/>
      <c r="AM314" s="212"/>
      <c r="AN314" s="212"/>
      <c r="AO314" s="212"/>
      <c r="AP314" s="212"/>
      <c r="AQ314" s="212"/>
      <c r="AR314" s="212"/>
      <c r="AS314" s="212"/>
      <c r="AT314" s="212"/>
      <c r="AU314" s="212"/>
      <c r="AV314" s="212"/>
      <c r="AW314" s="212"/>
      <c r="AX314" s="212"/>
      <c r="AY314" s="212"/>
      <c r="AZ314" s="212"/>
      <c r="BA314" s="212"/>
      <c r="BB314" s="212"/>
      <c r="BC314" s="212"/>
      <c r="BD314" s="212"/>
      <c r="BE314" s="212"/>
      <c r="BF314" s="212"/>
      <c r="BG314" s="212"/>
      <c r="BH314" s="212"/>
    </row>
    <row r="315" spans="1:60" outlineLevel="2" x14ac:dyDescent="0.2">
      <c r="A315" s="219"/>
      <c r="B315" s="220"/>
      <c r="C315" s="264" t="s">
        <v>595</v>
      </c>
      <c r="D315" s="257"/>
      <c r="E315" s="258">
        <v>2.02</v>
      </c>
      <c r="F315" s="223"/>
      <c r="G315" s="223"/>
      <c r="H315" s="223"/>
      <c r="I315" s="223"/>
      <c r="J315" s="223"/>
      <c r="K315" s="223"/>
      <c r="L315" s="223"/>
      <c r="M315" s="223"/>
      <c r="N315" s="222"/>
      <c r="O315" s="222"/>
      <c r="P315" s="222"/>
      <c r="Q315" s="222"/>
      <c r="R315" s="223"/>
      <c r="S315" s="223"/>
      <c r="T315" s="223"/>
      <c r="U315" s="223"/>
      <c r="V315" s="223"/>
      <c r="W315" s="223"/>
      <c r="X315" s="223"/>
      <c r="Y315" s="223"/>
      <c r="Z315" s="212"/>
      <c r="AA315" s="212"/>
      <c r="AB315" s="212"/>
      <c r="AC315" s="212"/>
      <c r="AD315" s="212"/>
      <c r="AE315" s="212"/>
      <c r="AF315" s="212"/>
      <c r="AG315" s="212" t="s">
        <v>206</v>
      </c>
      <c r="AH315" s="212">
        <v>0</v>
      </c>
      <c r="AI315" s="212"/>
      <c r="AJ315" s="212"/>
      <c r="AK315" s="212"/>
      <c r="AL315" s="212"/>
      <c r="AM315" s="212"/>
      <c r="AN315" s="212"/>
      <c r="AO315" s="212"/>
      <c r="AP315" s="212"/>
      <c r="AQ315" s="212"/>
      <c r="AR315" s="212"/>
      <c r="AS315" s="212"/>
      <c r="AT315" s="212"/>
      <c r="AU315" s="212"/>
      <c r="AV315" s="212"/>
      <c r="AW315" s="212"/>
      <c r="AX315" s="212"/>
      <c r="AY315" s="212"/>
      <c r="AZ315" s="212"/>
      <c r="BA315" s="212"/>
      <c r="BB315" s="212"/>
      <c r="BC315" s="212"/>
      <c r="BD315" s="212"/>
      <c r="BE315" s="212"/>
      <c r="BF315" s="212"/>
      <c r="BG315" s="212"/>
      <c r="BH315" s="212"/>
    </row>
    <row r="316" spans="1:60" ht="22.5" outlineLevel="1" x14ac:dyDescent="0.2">
      <c r="A316" s="233">
        <v>115</v>
      </c>
      <c r="B316" s="234" t="s">
        <v>911</v>
      </c>
      <c r="C316" s="251" t="s">
        <v>912</v>
      </c>
      <c r="D316" s="235" t="s">
        <v>496</v>
      </c>
      <c r="E316" s="236">
        <v>2.02</v>
      </c>
      <c r="F316" s="237"/>
      <c r="G316" s="238">
        <f>ROUND(E316*F316,2)</f>
        <v>0</v>
      </c>
      <c r="H316" s="237"/>
      <c r="I316" s="238">
        <f>ROUND(E316*H316,2)</f>
        <v>0</v>
      </c>
      <c r="J316" s="237"/>
      <c r="K316" s="238">
        <f>ROUND(E316*J316,2)</f>
        <v>0</v>
      </c>
      <c r="L316" s="238">
        <v>21</v>
      </c>
      <c r="M316" s="238">
        <f>G316*(1+L316/100)</f>
        <v>0</v>
      </c>
      <c r="N316" s="236">
        <v>1.4800000000000001E-2</v>
      </c>
      <c r="O316" s="236">
        <f>ROUND(E316*N316,2)</f>
        <v>0.03</v>
      </c>
      <c r="P316" s="236">
        <v>0</v>
      </c>
      <c r="Q316" s="236">
        <f>ROUND(E316*P316,2)</f>
        <v>0</v>
      </c>
      <c r="R316" s="238" t="s">
        <v>413</v>
      </c>
      <c r="S316" s="238" t="s">
        <v>144</v>
      </c>
      <c r="T316" s="239" t="s">
        <v>144</v>
      </c>
      <c r="U316" s="223">
        <v>0</v>
      </c>
      <c r="V316" s="223">
        <f>ROUND(E316*U316,2)</f>
        <v>0</v>
      </c>
      <c r="W316" s="223"/>
      <c r="X316" s="223" t="s">
        <v>414</v>
      </c>
      <c r="Y316" s="223" t="s">
        <v>140</v>
      </c>
      <c r="Z316" s="212"/>
      <c r="AA316" s="212"/>
      <c r="AB316" s="212"/>
      <c r="AC316" s="212"/>
      <c r="AD316" s="212"/>
      <c r="AE316" s="212"/>
      <c r="AF316" s="212"/>
      <c r="AG316" s="212" t="s">
        <v>420</v>
      </c>
      <c r="AH316" s="212"/>
      <c r="AI316" s="212"/>
      <c r="AJ316" s="212"/>
      <c r="AK316" s="212"/>
      <c r="AL316" s="212"/>
      <c r="AM316" s="212"/>
      <c r="AN316" s="212"/>
      <c r="AO316" s="212"/>
      <c r="AP316" s="212"/>
      <c r="AQ316" s="212"/>
      <c r="AR316" s="212"/>
      <c r="AS316" s="212"/>
      <c r="AT316" s="212"/>
      <c r="AU316" s="212"/>
      <c r="AV316" s="212"/>
      <c r="AW316" s="212"/>
      <c r="AX316" s="212"/>
      <c r="AY316" s="212"/>
      <c r="AZ316" s="212"/>
      <c r="BA316" s="212"/>
      <c r="BB316" s="212"/>
      <c r="BC316" s="212"/>
      <c r="BD316" s="212"/>
      <c r="BE316" s="212"/>
      <c r="BF316" s="212"/>
      <c r="BG316" s="212"/>
      <c r="BH316" s="212"/>
    </row>
    <row r="317" spans="1:60" outlineLevel="2" x14ac:dyDescent="0.2">
      <c r="A317" s="219"/>
      <c r="B317" s="220"/>
      <c r="C317" s="264" t="s">
        <v>595</v>
      </c>
      <c r="D317" s="257"/>
      <c r="E317" s="258">
        <v>2.02</v>
      </c>
      <c r="F317" s="223"/>
      <c r="G317" s="223"/>
      <c r="H317" s="223"/>
      <c r="I317" s="223"/>
      <c r="J317" s="223"/>
      <c r="K317" s="223"/>
      <c r="L317" s="223"/>
      <c r="M317" s="223"/>
      <c r="N317" s="222"/>
      <c r="O317" s="222"/>
      <c r="P317" s="222"/>
      <c r="Q317" s="222"/>
      <c r="R317" s="223"/>
      <c r="S317" s="223"/>
      <c r="T317" s="223"/>
      <c r="U317" s="223"/>
      <c r="V317" s="223"/>
      <c r="W317" s="223"/>
      <c r="X317" s="223"/>
      <c r="Y317" s="223"/>
      <c r="Z317" s="212"/>
      <c r="AA317" s="212"/>
      <c r="AB317" s="212"/>
      <c r="AC317" s="212"/>
      <c r="AD317" s="212"/>
      <c r="AE317" s="212"/>
      <c r="AF317" s="212"/>
      <c r="AG317" s="212" t="s">
        <v>206</v>
      </c>
      <c r="AH317" s="212">
        <v>0</v>
      </c>
      <c r="AI317" s="212"/>
      <c r="AJ317" s="212"/>
      <c r="AK317" s="212"/>
      <c r="AL317" s="212"/>
      <c r="AM317" s="212"/>
      <c r="AN317" s="212"/>
      <c r="AO317" s="212"/>
      <c r="AP317" s="212"/>
      <c r="AQ317" s="212"/>
      <c r="AR317" s="212"/>
      <c r="AS317" s="212"/>
      <c r="AT317" s="212"/>
      <c r="AU317" s="212"/>
      <c r="AV317" s="212"/>
      <c r="AW317" s="212"/>
      <c r="AX317" s="212"/>
      <c r="AY317" s="212"/>
      <c r="AZ317" s="212"/>
      <c r="BA317" s="212"/>
      <c r="BB317" s="212"/>
      <c r="BC317" s="212"/>
      <c r="BD317" s="212"/>
      <c r="BE317" s="212"/>
      <c r="BF317" s="212"/>
      <c r="BG317" s="212"/>
      <c r="BH317" s="212"/>
    </row>
    <row r="318" spans="1:60" ht="22.5" outlineLevel="1" x14ac:dyDescent="0.2">
      <c r="A318" s="233">
        <v>116</v>
      </c>
      <c r="B318" s="234" t="s">
        <v>659</v>
      </c>
      <c r="C318" s="251" t="s">
        <v>660</v>
      </c>
      <c r="D318" s="235" t="s">
        <v>496</v>
      </c>
      <c r="E318" s="236">
        <v>4.04</v>
      </c>
      <c r="F318" s="237"/>
      <c r="G318" s="238">
        <f>ROUND(E318*F318,2)</f>
        <v>0</v>
      </c>
      <c r="H318" s="237"/>
      <c r="I318" s="238">
        <f>ROUND(E318*H318,2)</f>
        <v>0</v>
      </c>
      <c r="J318" s="237"/>
      <c r="K318" s="238">
        <f>ROUND(E318*J318,2)</f>
        <v>0</v>
      </c>
      <c r="L318" s="238">
        <v>21</v>
      </c>
      <c r="M318" s="238">
        <f>G318*(1+L318/100)</f>
        <v>0</v>
      </c>
      <c r="N318" s="236">
        <v>2.3300000000000001E-2</v>
      </c>
      <c r="O318" s="236">
        <f>ROUND(E318*N318,2)</f>
        <v>0.09</v>
      </c>
      <c r="P318" s="236">
        <v>0</v>
      </c>
      <c r="Q318" s="236">
        <f>ROUND(E318*P318,2)</f>
        <v>0</v>
      </c>
      <c r="R318" s="238" t="s">
        <v>413</v>
      </c>
      <c r="S318" s="238" t="s">
        <v>144</v>
      </c>
      <c r="T318" s="239" t="s">
        <v>144</v>
      </c>
      <c r="U318" s="223">
        <v>0</v>
      </c>
      <c r="V318" s="223">
        <f>ROUND(E318*U318,2)</f>
        <v>0</v>
      </c>
      <c r="W318" s="223"/>
      <c r="X318" s="223" t="s">
        <v>414</v>
      </c>
      <c r="Y318" s="223" t="s">
        <v>140</v>
      </c>
      <c r="Z318" s="212"/>
      <c r="AA318" s="212"/>
      <c r="AB318" s="212"/>
      <c r="AC318" s="212"/>
      <c r="AD318" s="212"/>
      <c r="AE318" s="212"/>
      <c r="AF318" s="212"/>
      <c r="AG318" s="212" t="s">
        <v>420</v>
      </c>
      <c r="AH318" s="212"/>
      <c r="AI318" s="212"/>
      <c r="AJ318" s="212"/>
      <c r="AK318" s="212"/>
      <c r="AL318" s="212"/>
      <c r="AM318" s="212"/>
      <c r="AN318" s="212"/>
      <c r="AO318" s="212"/>
      <c r="AP318" s="212"/>
      <c r="AQ318" s="212"/>
      <c r="AR318" s="212"/>
      <c r="AS318" s="212"/>
      <c r="AT318" s="212"/>
      <c r="AU318" s="212"/>
      <c r="AV318" s="212"/>
      <c r="AW318" s="212"/>
      <c r="AX318" s="212"/>
      <c r="AY318" s="212"/>
      <c r="AZ318" s="212"/>
      <c r="BA318" s="212"/>
      <c r="BB318" s="212"/>
      <c r="BC318" s="212"/>
      <c r="BD318" s="212"/>
      <c r="BE318" s="212"/>
      <c r="BF318" s="212"/>
      <c r="BG318" s="212"/>
      <c r="BH318" s="212"/>
    </row>
    <row r="319" spans="1:60" outlineLevel="2" x14ac:dyDescent="0.2">
      <c r="A319" s="219"/>
      <c r="B319" s="220"/>
      <c r="C319" s="264" t="s">
        <v>601</v>
      </c>
      <c r="D319" s="257"/>
      <c r="E319" s="258">
        <v>4.04</v>
      </c>
      <c r="F319" s="223"/>
      <c r="G319" s="223"/>
      <c r="H319" s="223"/>
      <c r="I319" s="223"/>
      <c r="J319" s="223"/>
      <c r="K319" s="223"/>
      <c r="L319" s="223"/>
      <c r="M319" s="223"/>
      <c r="N319" s="222"/>
      <c r="O319" s="222"/>
      <c r="P319" s="222"/>
      <c r="Q319" s="222"/>
      <c r="R319" s="223"/>
      <c r="S319" s="223"/>
      <c r="T319" s="223"/>
      <c r="U319" s="223"/>
      <c r="V319" s="223"/>
      <c r="W319" s="223"/>
      <c r="X319" s="223"/>
      <c r="Y319" s="223"/>
      <c r="Z319" s="212"/>
      <c r="AA319" s="212"/>
      <c r="AB319" s="212"/>
      <c r="AC319" s="212"/>
      <c r="AD319" s="212"/>
      <c r="AE319" s="212"/>
      <c r="AF319" s="212"/>
      <c r="AG319" s="212" t="s">
        <v>206</v>
      </c>
      <c r="AH319" s="212">
        <v>0</v>
      </c>
      <c r="AI319" s="212"/>
      <c r="AJ319" s="212"/>
      <c r="AK319" s="212"/>
      <c r="AL319" s="212"/>
      <c r="AM319" s="212"/>
      <c r="AN319" s="212"/>
      <c r="AO319" s="212"/>
      <c r="AP319" s="212"/>
      <c r="AQ319" s="212"/>
      <c r="AR319" s="212"/>
      <c r="AS319" s="212"/>
      <c r="AT319" s="212"/>
      <c r="AU319" s="212"/>
      <c r="AV319" s="212"/>
      <c r="AW319" s="212"/>
      <c r="AX319" s="212"/>
      <c r="AY319" s="212"/>
      <c r="AZ319" s="212"/>
      <c r="BA319" s="212"/>
      <c r="BB319" s="212"/>
      <c r="BC319" s="212"/>
      <c r="BD319" s="212"/>
      <c r="BE319" s="212"/>
      <c r="BF319" s="212"/>
      <c r="BG319" s="212"/>
      <c r="BH319" s="212"/>
    </row>
    <row r="320" spans="1:60" ht="22.5" outlineLevel="1" x14ac:dyDescent="0.2">
      <c r="A320" s="233">
        <v>117</v>
      </c>
      <c r="B320" s="234" t="s">
        <v>662</v>
      </c>
      <c r="C320" s="251" t="s">
        <v>663</v>
      </c>
      <c r="D320" s="235" t="s">
        <v>496</v>
      </c>
      <c r="E320" s="236">
        <v>2.02</v>
      </c>
      <c r="F320" s="237"/>
      <c r="G320" s="238">
        <f>ROUND(E320*F320,2)</f>
        <v>0</v>
      </c>
      <c r="H320" s="237"/>
      <c r="I320" s="238">
        <f>ROUND(E320*H320,2)</f>
        <v>0</v>
      </c>
      <c r="J320" s="237"/>
      <c r="K320" s="238">
        <f>ROUND(E320*J320,2)</f>
        <v>0</v>
      </c>
      <c r="L320" s="238">
        <v>21</v>
      </c>
      <c r="M320" s="238">
        <f>G320*(1+L320/100)</f>
        <v>0</v>
      </c>
      <c r="N320" s="236">
        <v>2.1399999999999999E-2</v>
      </c>
      <c r="O320" s="236">
        <f>ROUND(E320*N320,2)</f>
        <v>0.04</v>
      </c>
      <c r="P320" s="236">
        <v>0</v>
      </c>
      <c r="Q320" s="236">
        <f>ROUND(E320*P320,2)</f>
        <v>0</v>
      </c>
      <c r="R320" s="238" t="s">
        <v>413</v>
      </c>
      <c r="S320" s="238" t="s">
        <v>144</v>
      </c>
      <c r="T320" s="239" t="s">
        <v>144</v>
      </c>
      <c r="U320" s="223">
        <v>0</v>
      </c>
      <c r="V320" s="223">
        <f>ROUND(E320*U320,2)</f>
        <v>0</v>
      </c>
      <c r="W320" s="223"/>
      <c r="X320" s="223" t="s">
        <v>414</v>
      </c>
      <c r="Y320" s="223" t="s">
        <v>140</v>
      </c>
      <c r="Z320" s="212"/>
      <c r="AA320" s="212"/>
      <c r="AB320" s="212"/>
      <c r="AC320" s="212"/>
      <c r="AD320" s="212"/>
      <c r="AE320" s="212"/>
      <c r="AF320" s="212"/>
      <c r="AG320" s="212" t="s">
        <v>420</v>
      </c>
      <c r="AH320" s="212"/>
      <c r="AI320" s="212"/>
      <c r="AJ320" s="212"/>
      <c r="AK320" s="212"/>
      <c r="AL320" s="212"/>
      <c r="AM320" s="212"/>
      <c r="AN320" s="212"/>
      <c r="AO320" s="212"/>
      <c r="AP320" s="212"/>
      <c r="AQ320" s="212"/>
      <c r="AR320" s="212"/>
      <c r="AS320" s="212"/>
      <c r="AT320" s="212"/>
      <c r="AU320" s="212"/>
      <c r="AV320" s="212"/>
      <c r="AW320" s="212"/>
      <c r="AX320" s="212"/>
      <c r="AY320" s="212"/>
      <c r="AZ320" s="212"/>
      <c r="BA320" s="212"/>
      <c r="BB320" s="212"/>
      <c r="BC320" s="212"/>
      <c r="BD320" s="212"/>
      <c r="BE320" s="212"/>
      <c r="BF320" s="212"/>
      <c r="BG320" s="212"/>
      <c r="BH320" s="212"/>
    </row>
    <row r="321" spans="1:60" outlineLevel="2" x14ac:dyDescent="0.2">
      <c r="A321" s="219"/>
      <c r="B321" s="220"/>
      <c r="C321" s="264" t="s">
        <v>595</v>
      </c>
      <c r="D321" s="257"/>
      <c r="E321" s="258">
        <v>2.02</v>
      </c>
      <c r="F321" s="223"/>
      <c r="G321" s="223"/>
      <c r="H321" s="223"/>
      <c r="I321" s="223"/>
      <c r="J321" s="223"/>
      <c r="K321" s="223"/>
      <c r="L321" s="223"/>
      <c r="M321" s="223"/>
      <c r="N321" s="222"/>
      <c r="O321" s="222"/>
      <c r="P321" s="222"/>
      <c r="Q321" s="222"/>
      <c r="R321" s="223"/>
      <c r="S321" s="223"/>
      <c r="T321" s="223"/>
      <c r="U321" s="223"/>
      <c r="V321" s="223"/>
      <c r="W321" s="223"/>
      <c r="X321" s="223"/>
      <c r="Y321" s="223"/>
      <c r="Z321" s="212"/>
      <c r="AA321" s="212"/>
      <c r="AB321" s="212"/>
      <c r="AC321" s="212"/>
      <c r="AD321" s="212"/>
      <c r="AE321" s="212"/>
      <c r="AF321" s="212"/>
      <c r="AG321" s="212" t="s">
        <v>206</v>
      </c>
      <c r="AH321" s="212">
        <v>0</v>
      </c>
      <c r="AI321" s="212"/>
      <c r="AJ321" s="212"/>
      <c r="AK321" s="212"/>
      <c r="AL321" s="212"/>
      <c r="AM321" s="212"/>
      <c r="AN321" s="212"/>
      <c r="AO321" s="212"/>
      <c r="AP321" s="212"/>
      <c r="AQ321" s="212"/>
      <c r="AR321" s="212"/>
      <c r="AS321" s="212"/>
      <c r="AT321" s="212"/>
      <c r="AU321" s="212"/>
      <c r="AV321" s="212"/>
      <c r="AW321" s="212"/>
      <c r="AX321" s="212"/>
      <c r="AY321" s="212"/>
      <c r="AZ321" s="212"/>
      <c r="BA321" s="212"/>
      <c r="BB321" s="212"/>
      <c r="BC321" s="212"/>
      <c r="BD321" s="212"/>
      <c r="BE321" s="212"/>
      <c r="BF321" s="212"/>
      <c r="BG321" s="212"/>
      <c r="BH321" s="212"/>
    </row>
    <row r="322" spans="1:60" ht="22.5" outlineLevel="1" x14ac:dyDescent="0.2">
      <c r="A322" s="233">
        <v>118</v>
      </c>
      <c r="B322" s="234" t="s">
        <v>664</v>
      </c>
      <c r="C322" s="251" t="s">
        <v>665</v>
      </c>
      <c r="D322" s="235" t="s">
        <v>496</v>
      </c>
      <c r="E322" s="236">
        <v>1.01</v>
      </c>
      <c r="F322" s="237"/>
      <c r="G322" s="238">
        <f>ROUND(E322*F322,2)</f>
        <v>0</v>
      </c>
      <c r="H322" s="237"/>
      <c r="I322" s="238">
        <f>ROUND(E322*H322,2)</f>
        <v>0</v>
      </c>
      <c r="J322" s="237"/>
      <c r="K322" s="238">
        <f>ROUND(E322*J322,2)</f>
        <v>0</v>
      </c>
      <c r="L322" s="238">
        <v>21</v>
      </c>
      <c r="M322" s="238">
        <f>G322*(1+L322/100)</f>
        <v>0</v>
      </c>
      <c r="N322" s="236">
        <v>1.6E-2</v>
      </c>
      <c r="O322" s="236">
        <f>ROUND(E322*N322,2)</f>
        <v>0.02</v>
      </c>
      <c r="P322" s="236">
        <v>0</v>
      </c>
      <c r="Q322" s="236">
        <f>ROUND(E322*P322,2)</f>
        <v>0</v>
      </c>
      <c r="R322" s="238" t="s">
        <v>413</v>
      </c>
      <c r="S322" s="238" t="s">
        <v>144</v>
      </c>
      <c r="T322" s="239" t="s">
        <v>144</v>
      </c>
      <c r="U322" s="223">
        <v>0</v>
      </c>
      <c r="V322" s="223">
        <f>ROUND(E322*U322,2)</f>
        <v>0</v>
      </c>
      <c r="W322" s="223"/>
      <c r="X322" s="223" t="s">
        <v>414</v>
      </c>
      <c r="Y322" s="223" t="s">
        <v>140</v>
      </c>
      <c r="Z322" s="212"/>
      <c r="AA322" s="212"/>
      <c r="AB322" s="212"/>
      <c r="AC322" s="212"/>
      <c r="AD322" s="212"/>
      <c r="AE322" s="212"/>
      <c r="AF322" s="212"/>
      <c r="AG322" s="212" t="s">
        <v>415</v>
      </c>
      <c r="AH322" s="212"/>
      <c r="AI322" s="212"/>
      <c r="AJ322" s="212"/>
      <c r="AK322" s="212"/>
      <c r="AL322" s="212"/>
      <c r="AM322" s="212"/>
      <c r="AN322" s="212"/>
      <c r="AO322" s="212"/>
      <c r="AP322" s="212"/>
      <c r="AQ322" s="212"/>
      <c r="AR322" s="212"/>
      <c r="AS322" s="212"/>
      <c r="AT322" s="212"/>
      <c r="AU322" s="212"/>
      <c r="AV322" s="212"/>
      <c r="AW322" s="212"/>
      <c r="AX322" s="212"/>
      <c r="AY322" s="212"/>
      <c r="AZ322" s="212"/>
      <c r="BA322" s="212"/>
      <c r="BB322" s="212"/>
      <c r="BC322" s="212"/>
      <c r="BD322" s="212"/>
      <c r="BE322" s="212"/>
      <c r="BF322" s="212"/>
      <c r="BG322" s="212"/>
      <c r="BH322" s="212"/>
    </row>
    <row r="323" spans="1:60" outlineLevel="2" x14ac:dyDescent="0.2">
      <c r="A323" s="219"/>
      <c r="B323" s="220"/>
      <c r="C323" s="264" t="s">
        <v>598</v>
      </c>
      <c r="D323" s="257"/>
      <c r="E323" s="258">
        <v>1.01</v>
      </c>
      <c r="F323" s="223"/>
      <c r="G323" s="223"/>
      <c r="H323" s="223"/>
      <c r="I323" s="223"/>
      <c r="J323" s="223"/>
      <c r="K323" s="223"/>
      <c r="L323" s="223"/>
      <c r="M323" s="223"/>
      <c r="N323" s="222"/>
      <c r="O323" s="222"/>
      <c r="P323" s="222"/>
      <c r="Q323" s="222"/>
      <c r="R323" s="223"/>
      <c r="S323" s="223"/>
      <c r="T323" s="223"/>
      <c r="U323" s="223"/>
      <c r="V323" s="223"/>
      <c r="W323" s="223"/>
      <c r="X323" s="223"/>
      <c r="Y323" s="223"/>
      <c r="Z323" s="212"/>
      <c r="AA323" s="212"/>
      <c r="AB323" s="212"/>
      <c r="AC323" s="212"/>
      <c r="AD323" s="212"/>
      <c r="AE323" s="212"/>
      <c r="AF323" s="212"/>
      <c r="AG323" s="212" t="s">
        <v>206</v>
      </c>
      <c r="AH323" s="212">
        <v>0</v>
      </c>
      <c r="AI323" s="212"/>
      <c r="AJ323" s="212"/>
      <c r="AK323" s="212"/>
      <c r="AL323" s="212"/>
      <c r="AM323" s="212"/>
      <c r="AN323" s="212"/>
      <c r="AO323" s="212"/>
      <c r="AP323" s="212"/>
      <c r="AQ323" s="212"/>
      <c r="AR323" s="212"/>
      <c r="AS323" s="212"/>
      <c r="AT323" s="212"/>
      <c r="AU323" s="212"/>
      <c r="AV323" s="212"/>
      <c r="AW323" s="212"/>
      <c r="AX323" s="212"/>
      <c r="AY323" s="212"/>
      <c r="AZ323" s="212"/>
      <c r="BA323" s="212"/>
      <c r="BB323" s="212"/>
      <c r="BC323" s="212"/>
      <c r="BD323" s="212"/>
      <c r="BE323" s="212"/>
      <c r="BF323" s="212"/>
      <c r="BG323" s="212"/>
      <c r="BH323" s="212"/>
    </row>
    <row r="324" spans="1:60" ht="22.5" outlineLevel="1" x14ac:dyDescent="0.2">
      <c r="A324" s="233">
        <v>119</v>
      </c>
      <c r="B324" s="234" t="s">
        <v>666</v>
      </c>
      <c r="C324" s="251" t="s">
        <v>667</v>
      </c>
      <c r="D324" s="235" t="s">
        <v>496</v>
      </c>
      <c r="E324" s="236">
        <v>1.01</v>
      </c>
      <c r="F324" s="237"/>
      <c r="G324" s="238">
        <f>ROUND(E324*F324,2)</f>
        <v>0</v>
      </c>
      <c r="H324" s="237"/>
      <c r="I324" s="238">
        <f>ROUND(E324*H324,2)</f>
        <v>0</v>
      </c>
      <c r="J324" s="237"/>
      <c r="K324" s="238">
        <f>ROUND(E324*J324,2)</f>
        <v>0</v>
      </c>
      <c r="L324" s="238">
        <v>21</v>
      </c>
      <c r="M324" s="238">
        <f>G324*(1+L324/100)</f>
        <v>0</v>
      </c>
      <c r="N324" s="236">
        <v>1.8599999999999998E-2</v>
      </c>
      <c r="O324" s="236">
        <f>ROUND(E324*N324,2)</f>
        <v>0.02</v>
      </c>
      <c r="P324" s="236">
        <v>0</v>
      </c>
      <c r="Q324" s="236">
        <f>ROUND(E324*P324,2)</f>
        <v>0</v>
      </c>
      <c r="R324" s="238" t="s">
        <v>413</v>
      </c>
      <c r="S324" s="238" t="s">
        <v>144</v>
      </c>
      <c r="T324" s="239" t="s">
        <v>144</v>
      </c>
      <c r="U324" s="223">
        <v>0</v>
      </c>
      <c r="V324" s="223">
        <f>ROUND(E324*U324,2)</f>
        <v>0</v>
      </c>
      <c r="W324" s="223"/>
      <c r="X324" s="223" t="s">
        <v>414</v>
      </c>
      <c r="Y324" s="223" t="s">
        <v>140</v>
      </c>
      <c r="Z324" s="212"/>
      <c r="AA324" s="212"/>
      <c r="AB324" s="212"/>
      <c r="AC324" s="212"/>
      <c r="AD324" s="212"/>
      <c r="AE324" s="212"/>
      <c r="AF324" s="212"/>
      <c r="AG324" s="212" t="s">
        <v>420</v>
      </c>
      <c r="AH324" s="212"/>
      <c r="AI324" s="212"/>
      <c r="AJ324" s="212"/>
      <c r="AK324" s="212"/>
      <c r="AL324" s="212"/>
      <c r="AM324" s="212"/>
      <c r="AN324" s="212"/>
      <c r="AO324" s="212"/>
      <c r="AP324" s="212"/>
      <c r="AQ324" s="212"/>
      <c r="AR324" s="212"/>
      <c r="AS324" s="212"/>
      <c r="AT324" s="212"/>
      <c r="AU324" s="212"/>
      <c r="AV324" s="212"/>
      <c r="AW324" s="212"/>
      <c r="AX324" s="212"/>
      <c r="AY324" s="212"/>
      <c r="AZ324" s="212"/>
      <c r="BA324" s="212"/>
      <c r="BB324" s="212"/>
      <c r="BC324" s="212"/>
      <c r="BD324" s="212"/>
      <c r="BE324" s="212"/>
      <c r="BF324" s="212"/>
      <c r="BG324" s="212"/>
      <c r="BH324" s="212"/>
    </row>
    <row r="325" spans="1:60" outlineLevel="2" x14ac:dyDescent="0.2">
      <c r="A325" s="219"/>
      <c r="B325" s="220"/>
      <c r="C325" s="264" t="s">
        <v>598</v>
      </c>
      <c r="D325" s="257"/>
      <c r="E325" s="258">
        <v>1.01</v>
      </c>
      <c r="F325" s="223"/>
      <c r="G325" s="223"/>
      <c r="H325" s="223"/>
      <c r="I325" s="223"/>
      <c r="J325" s="223"/>
      <c r="K325" s="223"/>
      <c r="L325" s="223"/>
      <c r="M325" s="223"/>
      <c r="N325" s="222"/>
      <c r="O325" s="222"/>
      <c r="P325" s="222"/>
      <c r="Q325" s="222"/>
      <c r="R325" s="223"/>
      <c r="S325" s="223"/>
      <c r="T325" s="223"/>
      <c r="U325" s="223"/>
      <c r="V325" s="223"/>
      <c r="W325" s="223"/>
      <c r="X325" s="223"/>
      <c r="Y325" s="223"/>
      <c r="Z325" s="212"/>
      <c r="AA325" s="212"/>
      <c r="AB325" s="212"/>
      <c r="AC325" s="212"/>
      <c r="AD325" s="212"/>
      <c r="AE325" s="212"/>
      <c r="AF325" s="212"/>
      <c r="AG325" s="212" t="s">
        <v>206</v>
      </c>
      <c r="AH325" s="212">
        <v>0</v>
      </c>
      <c r="AI325" s="212"/>
      <c r="AJ325" s="212"/>
      <c r="AK325" s="212"/>
      <c r="AL325" s="212"/>
      <c r="AM325" s="212"/>
      <c r="AN325" s="212"/>
      <c r="AO325" s="212"/>
      <c r="AP325" s="212"/>
      <c r="AQ325" s="212"/>
      <c r="AR325" s="212"/>
      <c r="AS325" s="212"/>
      <c r="AT325" s="212"/>
      <c r="AU325" s="212"/>
      <c r="AV325" s="212"/>
      <c r="AW325" s="212"/>
      <c r="AX325" s="212"/>
      <c r="AY325" s="212"/>
      <c r="AZ325" s="212"/>
      <c r="BA325" s="212"/>
      <c r="BB325" s="212"/>
      <c r="BC325" s="212"/>
      <c r="BD325" s="212"/>
      <c r="BE325" s="212"/>
      <c r="BF325" s="212"/>
      <c r="BG325" s="212"/>
      <c r="BH325" s="212"/>
    </row>
    <row r="326" spans="1:60" ht="22.5" outlineLevel="1" x14ac:dyDescent="0.2">
      <c r="A326" s="233">
        <v>120</v>
      </c>
      <c r="B326" s="234" t="s">
        <v>913</v>
      </c>
      <c r="C326" s="251" t="s">
        <v>914</v>
      </c>
      <c r="D326" s="235" t="s">
        <v>496</v>
      </c>
      <c r="E326" s="236">
        <v>1.01</v>
      </c>
      <c r="F326" s="237"/>
      <c r="G326" s="238">
        <f>ROUND(E326*F326,2)</f>
        <v>0</v>
      </c>
      <c r="H326" s="237"/>
      <c r="I326" s="238">
        <f>ROUND(E326*H326,2)</f>
        <v>0</v>
      </c>
      <c r="J326" s="237"/>
      <c r="K326" s="238">
        <f>ROUND(E326*J326,2)</f>
        <v>0</v>
      </c>
      <c r="L326" s="238">
        <v>21</v>
      </c>
      <c r="M326" s="238">
        <f>G326*(1+L326/100)</f>
        <v>0</v>
      </c>
      <c r="N326" s="236">
        <v>2.4199999999999999E-2</v>
      </c>
      <c r="O326" s="236">
        <f>ROUND(E326*N326,2)</f>
        <v>0.02</v>
      </c>
      <c r="P326" s="236">
        <v>0</v>
      </c>
      <c r="Q326" s="236">
        <f>ROUND(E326*P326,2)</f>
        <v>0</v>
      </c>
      <c r="R326" s="238" t="s">
        <v>413</v>
      </c>
      <c r="S326" s="238" t="s">
        <v>144</v>
      </c>
      <c r="T326" s="239" t="s">
        <v>144</v>
      </c>
      <c r="U326" s="223">
        <v>0</v>
      </c>
      <c r="V326" s="223">
        <f>ROUND(E326*U326,2)</f>
        <v>0</v>
      </c>
      <c r="W326" s="223"/>
      <c r="X326" s="223" t="s">
        <v>414</v>
      </c>
      <c r="Y326" s="223" t="s">
        <v>140</v>
      </c>
      <c r="Z326" s="212"/>
      <c r="AA326" s="212"/>
      <c r="AB326" s="212"/>
      <c r="AC326" s="212"/>
      <c r="AD326" s="212"/>
      <c r="AE326" s="212"/>
      <c r="AF326" s="212"/>
      <c r="AG326" s="212" t="s">
        <v>420</v>
      </c>
      <c r="AH326" s="212"/>
      <c r="AI326" s="212"/>
      <c r="AJ326" s="212"/>
      <c r="AK326" s="212"/>
      <c r="AL326" s="212"/>
      <c r="AM326" s="212"/>
      <c r="AN326" s="212"/>
      <c r="AO326" s="212"/>
      <c r="AP326" s="212"/>
      <c r="AQ326" s="212"/>
      <c r="AR326" s="212"/>
      <c r="AS326" s="212"/>
      <c r="AT326" s="212"/>
      <c r="AU326" s="212"/>
      <c r="AV326" s="212"/>
      <c r="AW326" s="212"/>
      <c r="AX326" s="212"/>
      <c r="AY326" s="212"/>
      <c r="AZ326" s="212"/>
      <c r="BA326" s="212"/>
      <c r="BB326" s="212"/>
      <c r="BC326" s="212"/>
      <c r="BD326" s="212"/>
      <c r="BE326" s="212"/>
      <c r="BF326" s="212"/>
      <c r="BG326" s="212"/>
      <c r="BH326" s="212"/>
    </row>
    <row r="327" spans="1:60" outlineLevel="2" x14ac:dyDescent="0.2">
      <c r="A327" s="219"/>
      <c r="B327" s="220"/>
      <c r="C327" s="264" t="s">
        <v>598</v>
      </c>
      <c r="D327" s="257"/>
      <c r="E327" s="258">
        <v>1.01</v>
      </c>
      <c r="F327" s="223"/>
      <c r="G327" s="223"/>
      <c r="H327" s="223"/>
      <c r="I327" s="223"/>
      <c r="J327" s="223"/>
      <c r="K327" s="223"/>
      <c r="L327" s="223"/>
      <c r="M327" s="223"/>
      <c r="N327" s="222"/>
      <c r="O327" s="222"/>
      <c r="P327" s="222"/>
      <c r="Q327" s="222"/>
      <c r="R327" s="223"/>
      <c r="S327" s="223"/>
      <c r="T327" s="223"/>
      <c r="U327" s="223"/>
      <c r="V327" s="223"/>
      <c r="W327" s="223"/>
      <c r="X327" s="223"/>
      <c r="Y327" s="223"/>
      <c r="Z327" s="212"/>
      <c r="AA327" s="212"/>
      <c r="AB327" s="212"/>
      <c r="AC327" s="212"/>
      <c r="AD327" s="212"/>
      <c r="AE327" s="212"/>
      <c r="AF327" s="212"/>
      <c r="AG327" s="212" t="s">
        <v>206</v>
      </c>
      <c r="AH327" s="212">
        <v>0</v>
      </c>
      <c r="AI327" s="212"/>
      <c r="AJ327" s="212"/>
      <c r="AK327" s="212"/>
      <c r="AL327" s="212"/>
      <c r="AM327" s="212"/>
      <c r="AN327" s="212"/>
      <c r="AO327" s="212"/>
      <c r="AP327" s="212"/>
      <c r="AQ327" s="212"/>
      <c r="AR327" s="212"/>
      <c r="AS327" s="212"/>
      <c r="AT327" s="212"/>
      <c r="AU327" s="212"/>
      <c r="AV327" s="212"/>
      <c r="AW327" s="212"/>
      <c r="AX327" s="212"/>
      <c r="AY327" s="212"/>
      <c r="AZ327" s="212"/>
      <c r="BA327" s="212"/>
      <c r="BB327" s="212"/>
      <c r="BC327" s="212"/>
      <c r="BD327" s="212"/>
      <c r="BE327" s="212"/>
      <c r="BF327" s="212"/>
      <c r="BG327" s="212"/>
      <c r="BH327" s="212"/>
    </row>
    <row r="328" spans="1:60" outlineLevel="1" x14ac:dyDescent="0.2">
      <c r="A328" s="233">
        <v>121</v>
      </c>
      <c r="B328" s="234" t="s">
        <v>676</v>
      </c>
      <c r="C328" s="251" t="s">
        <v>677</v>
      </c>
      <c r="D328" s="235" t="s">
        <v>496</v>
      </c>
      <c r="E328" s="236">
        <v>11.11</v>
      </c>
      <c r="F328" s="237"/>
      <c r="G328" s="238">
        <f>ROUND(E328*F328,2)</f>
        <v>0</v>
      </c>
      <c r="H328" s="237"/>
      <c r="I328" s="238">
        <f>ROUND(E328*H328,2)</f>
        <v>0</v>
      </c>
      <c r="J328" s="237"/>
      <c r="K328" s="238">
        <f>ROUND(E328*J328,2)</f>
        <v>0</v>
      </c>
      <c r="L328" s="238">
        <v>21</v>
      </c>
      <c r="M328" s="238">
        <f>G328*(1+L328/100)</f>
        <v>0</v>
      </c>
      <c r="N328" s="236">
        <v>5.0000000000000001E-4</v>
      </c>
      <c r="O328" s="236">
        <f>ROUND(E328*N328,2)</f>
        <v>0.01</v>
      </c>
      <c r="P328" s="236">
        <v>0</v>
      </c>
      <c r="Q328" s="236">
        <f>ROUND(E328*P328,2)</f>
        <v>0</v>
      </c>
      <c r="R328" s="238" t="s">
        <v>413</v>
      </c>
      <c r="S328" s="238" t="s">
        <v>144</v>
      </c>
      <c r="T328" s="239" t="s">
        <v>144</v>
      </c>
      <c r="U328" s="223">
        <v>0</v>
      </c>
      <c r="V328" s="223">
        <f>ROUND(E328*U328,2)</f>
        <v>0</v>
      </c>
      <c r="W328" s="223"/>
      <c r="X328" s="223" t="s">
        <v>414</v>
      </c>
      <c r="Y328" s="223" t="s">
        <v>140</v>
      </c>
      <c r="Z328" s="212"/>
      <c r="AA328" s="212"/>
      <c r="AB328" s="212"/>
      <c r="AC328" s="212"/>
      <c r="AD328" s="212"/>
      <c r="AE328" s="212"/>
      <c r="AF328" s="212"/>
      <c r="AG328" s="212" t="s">
        <v>420</v>
      </c>
      <c r="AH328" s="212"/>
      <c r="AI328" s="212"/>
      <c r="AJ328" s="212"/>
      <c r="AK328" s="212"/>
      <c r="AL328" s="212"/>
      <c r="AM328" s="212"/>
      <c r="AN328" s="212"/>
      <c r="AO328" s="212"/>
      <c r="AP328" s="212"/>
      <c r="AQ328" s="212"/>
      <c r="AR328" s="212"/>
      <c r="AS328" s="212"/>
      <c r="AT328" s="212"/>
      <c r="AU328" s="212"/>
      <c r="AV328" s="212"/>
      <c r="AW328" s="212"/>
      <c r="AX328" s="212"/>
      <c r="AY328" s="212"/>
      <c r="AZ328" s="212"/>
      <c r="BA328" s="212"/>
      <c r="BB328" s="212"/>
      <c r="BC328" s="212"/>
      <c r="BD328" s="212"/>
      <c r="BE328" s="212"/>
      <c r="BF328" s="212"/>
      <c r="BG328" s="212"/>
      <c r="BH328" s="212"/>
    </row>
    <row r="329" spans="1:60" outlineLevel="2" x14ac:dyDescent="0.2">
      <c r="A329" s="219"/>
      <c r="B329" s="220"/>
      <c r="C329" s="264" t="s">
        <v>915</v>
      </c>
      <c r="D329" s="257"/>
      <c r="E329" s="258">
        <v>11.11</v>
      </c>
      <c r="F329" s="223"/>
      <c r="G329" s="223"/>
      <c r="H329" s="223"/>
      <c r="I329" s="223"/>
      <c r="J329" s="223"/>
      <c r="K329" s="223"/>
      <c r="L329" s="223"/>
      <c r="M329" s="223"/>
      <c r="N329" s="222"/>
      <c r="O329" s="222"/>
      <c r="P329" s="222"/>
      <c r="Q329" s="222"/>
      <c r="R329" s="223"/>
      <c r="S329" s="223"/>
      <c r="T329" s="223"/>
      <c r="U329" s="223"/>
      <c r="V329" s="223"/>
      <c r="W329" s="223"/>
      <c r="X329" s="223"/>
      <c r="Y329" s="223"/>
      <c r="Z329" s="212"/>
      <c r="AA329" s="212"/>
      <c r="AB329" s="212"/>
      <c r="AC329" s="212"/>
      <c r="AD329" s="212"/>
      <c r="AE329" s="212"/>
      <c r="AF329" s="212"/>
      <c r="AG329" s="212" t="s">
        <v>206</v>
      </c>
      <c r="AH329" s="212">
        <v>0</v>
      </c>
      <c r="AI329" s="212"/>
      <c r="AJ329" s="212"/>
      <c r="AK329" s="212"/>
      <c r="AL329" s="212"/>
      <c r="AM329" s="212"/>
      <c r="AN329" s="212"/>
      <c r="AO329" s="212"/>
      <c r="AP329" s="212"/>
      <c r="AQ329" s="212"/>
      <c r="AR329" s="212"/>
      <c r="AS329" s="212"/>
      <c r="AT329" s="212"/>
      <c r="AU329" s="212"/>
      <c r="AV329" s="212"/>
      <c r="AW329" s="212"/>
      <c r="AX329" s="212"/>
      <c r="AY329" s="212"/>
      <c r="AZ329" s="212"/>
      <c r="BA329" s="212"/>
      <c r="BB329" s="212"/>
      <c r="BC329" s="212"/>
      <c r="BD329" s="212"/>
      <c r="BE329" s="212"/>
      <c r="BF329" s="212"/>
      <c r="BG329" s="212"/>
      <c r="BH329" s="212"/>
    </row>
    <row r="330" spans="1:60" outlineLevel="1" x14ac:dyDescent="0.2">
      <c r="A330" s="233">
        <v>122</v>
      </c>
      <c r="B330" s="234" t="s">
        <v>678</v>
      </c>
      <c r="C330" s="251" t="s">
        <v>679</v>
      </c>
      <c r="D330" s="235" t="s">
        <v>496</v>
      </c>
      <c r="E330" s="236">
        <v>21.21</v>
      </c>
      <c r="F330" s="237"/>
      <c r="G330" s="238">
        <f>ROUND(E330*F330,2)</f>
        <v>0</v>
      </c>
      <c r="H330" s="237"/>
      <c r="I330" s="238">
        <f>ROUND(E330*H330,2)</f>
        <v>0</v>
      </c>
      <c r="J330" s="237"/>
      <c r="K330" s="238">
        <f>ROUND(E330*J330,2)</f>
        <v>0</v>
      </c>
      <c r="L330" s="238">
        <v>21</v>
      </c>
      <c r="M330" s="238">
        <f>G330*(1+L330/100)</f>
        <v>0</v>
      </c>
      <c r="N330" s="236">
        <v>5.9999999999999995E-4</v>
      </c>
      <c r="O330" s="236">
        <f>ROUND(E330*N330,2)</f>
        <v>0.01</v>
      </c>
      <c r="P330" s="236">
        <v>0</v>
      </c>
      <c r="Q330" s="236">
        <f>ROUND(E330*P330,2)</f>
        <v>0</v>
      </c>
      <c r="R330" s="238" t="s">
        <v>413</v>
      </c>
      <c r="S330" s="238" t="s">
        <v>144</v>
      </c>
      <c r="T330" s="239" t="s">
        <v>144</v>
      </c>
      <c r="U330" s="223">
        <v>0</v>
      </c>
      <c r="V330" s="223">
        <f>ROUND(E330*U330,2)</f>
        <v>0</v>
      </c>
      <c r="W330" s="223"/>
      <c r="X330" s="223" t="s">
        <v>414</v>
      </c>
      <c r="Y330" s="223" t="s">
        <v>140</v>
      </c>
      <c r="Z330" s="212"/>
      <c r="AA330" s="212"/>
      <c r="AB330" s="212"/>
      <c r="AC330" s="212"/>
      <c r="AD330" s="212"/>
      <c r="AE330" s="212"/>
      <c r="AF330" s="212"/>
      <c r="AG330" s="212" t="s">
        <v>420</v>
      </c>
      <c r="AH330" s="212"/>
      <c r="AI330" s="212"/>
      <c r="AJ330" s="212"/>
      <c r="AK330" s="212"/>
      <c r="AL330" s="212"/>
      <c r="AM330" s="212"/>
      <c r="AN330" s="212"/>
      <c r="AO330" s="212"/>
      <c r="AP330" s="212"/>
      <c r="AQ330" s="212"/>
      <c r="AR330" s="212"/>
      <c r="AS330" s="212"/>
      <c r="AT330" s="212"/>
      <c r="AU330" s="212"/>
      <c r="AV330" s="212"/>
      <c r="AW330" s="212"/>
      <c r="AX330" s="212"/>
      <c r="AY330" s="212"/>
      <c r="AZ330" s="212"/>
      <c r="BA330" s="212"/>
      <c r="BB330" s="212"/>
      <c r="BC330" s="212"/>
      <c r="BD330" s="212"/>
      <c r="BE330" s="212"/>
      <c r="BF330" s="212"/>
      <c r="BG330" s="212"/>
      <c r="BH330" s="212"/>
    </row>
    <row r="331" spans="1:60" outlineLevel="2" x14ac:dyDescent="0.2">
      <c r="A331" s="219"/>
      <c r="B331" s="220"/>
      <c r="C331" s="264" t="s">
        <v>916</v>
      </c>
      <c r="D331" s="257"/>
      <c r="E331" s="258">
        <v>21.21</v>
      </c>
      <c r="F331" s="223"/>
      <c r="G331" s="223"/>
      <c r="H331" s="223"/>
      <c r="I331" s="223"/>
      <c r="J331" s="223"/>
      <c r="K331" s="223"/>
      <c r="L331" s="223"/>
      <c r="M331" s="223"/>
      <c r="N331" s="222"/>
      <c r="O331" s="222"/>
      <c r="P331" s="222"/>
      <c r="Q331" s="222"/>
      <c r="R331" s="223"/>
      <c r="S331" s="223"/>
      <c r="T331" s="223"/>
      <c r="U331" s="223"/>
      <c r="V331" s="223"/>
      <c r="W331" s="223"/>
      <c r="X331" s="223"/>
      <c r="Y331" s="223"/>
      <c r="Z331" s="212"/>
      <c r="AA331" s="212"/>
      <c r="AB331" s="212"/>
      <c r="AC331" s="212"/>
      <c r="AD331" s="212"/>
      <c r="AE331" s="212"/>
      <c r="AF331" s="212"/>
      <c r="AG331" s="212" t="s">
        <v>206</v>
      </c>
      <c r="AH331" s="212">
        <v>0</v>
      </c>
      <c r="AI331" s="212"/>
      <c r="AJ331" s="212"/>
      <c r="AK331" s="212"/>
      <c r="AL331" s="212"/>
      <c r="AM331" s="212"/>
      <c r="AN331" s="212"/>
      <c r="AO331" s="212"/>
      <c r="AP331" s="212"/>
      <c r="AQ331" s="212"/>
      <c r="AR331" s="212"/>
      <c r="AS331" s="212"/>
      <c r="AT331" s="212"/>
      <c r="AU331" s="212"/>
      <c r="AV331" s="212"/>
      <c r="AW331" s="212"/>
      <c r="AX331" s="212"/>
      <c r="AY331" s="212"/>
      <c r="AZ331" s="212"/>
      <c r="BA331" s="212"/>
      <c r="BB331" s="212"/>
      <c r="BC331" s="212"/>
      <c r="BD331" s="212"/>
      <c r="BE331" s="212"/>
      <c r="BF331" s="212"/>
      <c r="BG331" s="212"/>
      <c r="BH331" s="212"/>
    </row>
    <row r="332" spans="1:60" outlineLevel="1" x14ac:dyDescent="0.2">
      <c r="A332" s="240">
        <v>123</v>
      </c>
      <c r="B332" s="241" t="s">
        <v>917</v>
      </c>
      <c r="C332" s="250" t="s">
        <v>918</v>
      </c>
      <c r="D332" s="242" t="s">
        <v>566</v>
      </c>
      <c r="E332" s="243">
        <v>1</v>
      </c>
      <c r="F332" s="244"/>
      <c r="G332" s="245">
        <f>ROUND(E332*F332,2)</f>
        <v>0</v>
      </c>
      <c r="H332" s="244"/>
      <c r="I332" s="245">
        <f>ROUND(E332*H332,2)</f>
        <v>0</v>
      </c>
      <c r="J332" s="244"/>
      <c r="K332" s="245">
        <f>ROUND(E332*J332,2)</f>
        <v>0</v>
      </c>
      <c r="L332" s="245">
        <v>21</v>
      </c>
      <c r="M332" s="245">
        <f>G332*(1+L332/100)</f>
        <v>0</v>
      </c>
      <c r="N332" s="243">
        <v>0</v>
      </c>
      <c r="O332" s="243">
        <f>ROUND(E332*N332,2)</f>
        <v>0</v>
      </c>
      <c r="P332" s="243">
        <v>0</v>
      </c>
      <c r="Q332" s="243">
        <f>ROUND(E332*P332,2)</f>
        <v>0</v>
      </c>
      <c r="R332" s="245"/>
      <c r="S332" s="245" t="s">
        <v>137</v>
      </c>
      <c r="T332" s="246" t="s">
        <v>138</v>
      </c>
      <c r="U332" s="223">
        <v>0</v>
      </c>
      <c r="V332" s="223">
        <f>ROUND(E332*U332,2)</f>
        <v>0</v>
      </c>
      <c r="W332" s="223"/>
      <c r="X332" s="223" t="s">
        <v>414</v>
      </c>
      <c r="Y332" s="223" t="s">
        <v>140</v>
      </c>
      <c r="Z332" s="212"/>
      <c r="AA332" s="212"/>
      <c r="AB332" s="212"/>
      <c r="AC332" s="212"/>
      <c r="AD332" s="212"/>
      <c r="AE332" s="212"/>
      <c r="AF332" s="212"/>
      <c r="AG332" s="212" t="s">
        <v>420</v>
      </c>
      <c r="AH332" s="212"/>
      <c r="AI332" s="212"/>
      <c r="AJ332" s="212"/>
      <c r="AK332" s="212"/>
      <c r="AL332" s="212"/>
      <c r="AM332" s="212"/>
      <c r="AN332" s="212"/>
      <c r="AO332" s="212"/>
      <c r="AP332" s="212"/>
      <c r="AQ332" s="212"/>
      <c r="AR332" s="212"/>
      <c r="AS332" s="212"/>
      <c r="AT332" s="212"/>
      <c r="AU332" s="212"/>
      <c r="AV332" s="212"/>
      <c r="AW332" s="212"/>
      <c r="AX332" s="212"/>
      <c r="AY332" s="212"/>
      <c r="AZ332" s="212"/>
      <c r="BA332" s="212"/>
      <c r="BB332" s="212"/>
      <c r="BC332" s="212"/>
      <c r="BD332" s="212"/>
      <c r="BE332" s="212"/>
      <c r="BF332" s="212"/>
      <c r="BG332" s="212"/>
      <c r="BH332" s="212"/>
    </row>
    <row r="333" spans="1:60" outlineLevel="1" x14ac:dyDescent="0.2">
      <c r="A333" s="240">
        <v>124</v>
      </c>
      <c r="B333" s="241" t="s">
        <v>919</v>
      </c>
      <c r="C333" s="250" t="s">
        <v>920</v>
      </c>
      <c r="D333" s="242" t="s">
        <v>566</v>
      </c>
      <c r="E333" s="243">
        <v>1</v>
      </c>
      <c r="F333" s="244"/>
      <c r="G333" s="245">
        <f>ROUND(E333*F333,2)</f>
        <v>0</v>
      </c>
      <c r="H333" s="244"/>
      <c r="I333" s="245">
        <f>ROUND(E333*H333,2)</f>
        <v>0</v>
      </c>
      <c r="J333" s="244"/>
      <c r="K333" s="245">
        <f>ROUND(E333*J333,2)</f>
        <v>0</v>
      </c>
      <c r="L333" s="245">
        <v>21</v>
      </c>
      <c r="M333" s="245">
        <f>G333*(1+L333/100)</f>
        <v>0</v>
      </c>
      <c r="N333" s="243">
        <v>0</v>
      </c>
      <c r="O333" s="243">
        <f>ROUND(E333*N333,2)</f>
        <v>0</v>
      </c>
      <c r="P333" s="243">
        <v>0</v>
      </c>
      <c r="Q333" s="243">
        <f>ROUND(E333*P333,2)</f>
        <v>0</v>
      </c>
      <c r="R333" s="245"/>
      <c r="S333" s="245" t="s">
        <v>137</v>
      </c>
      <c r="T333" s="246" t="s">
        <v>138</v>
      </c>
      <c r="U333" s="223">
        <v>0</v>
      </c>
      <c r="V333" s="223">
        <f>ROUND(E333*U333,2)</f>
        <v>0</v>
      </c>
      <c r="W333" s="223"/>
      <c r="X333" s="223" t="s">
        <v>414</v>
      </c>
      <c r="Y333" s="223" t="s">
        <v>140</v>
      </c>
      <c r="Z333" s="212"/>
      <c r="AA333" s="212"/>
      <c r="AB333" s="212"/>
      <c r="AC333" s="212"/>
      <c r="AD333" s="212"/>
      <c r="AE333" s="212"/>
      <c r="AF333" s="212"/>
      <c r="AG333" s="212" t="s">
        <v>420</v>
      </c>
      <c r="AH333" s="212"/>
      <c r="AI333" s="212"/>
      <c r="AJ333" s="212"/>
      <c r="AK333" s="212"/>
      <c r="AL333" s="212"/>
      <c r="AM333" s="212"/>
      <c r="AN333" s="212"/>
      <c r="AO333" s="212"/>
      <c r="AP333" s="212"/>
      <c r="AQ333" s="212"/>
      <c r="AR333" s="212"/>
      <c r="AS333" s="212"/>
      <c r="AT333" s="212"/>
      <c r="AU333" s="212"/>
      <c r="AV333" s="212"/>
      <c r="AW333" s="212"/>
      <c r="AX333" s="212"/>
      <c r="AY333" s="212"/>
      <c r="AZ333" s="212"/>
      <c r="BA333" s="212"/>
      <c r="BB333" s="212"/>
      <c r="BC333" s="212"/>
      <c r="BD333" s="212"/>
      <c r="BE333" s="212"/>
      <c r="BF333" s="212"/>
      <c r="BG333" s="212"/>
      <c r="BH333" s="212"/>
    </row>
    <row r="334" spans="1:60" outlineLevel="1" x14ac:dyDescent="0.2">
      <c r="A334" s="240">
        <v>125</v>
      </c>
      <c r="B334" s="241" t="s">
        <v>921</v>
      </c>
      <c r="C334" s="250" t="s">
        <v>922</v>
      </c>
      <c r="D334" s="242" t="s">
        <v>496</v>
      </c>
      <c r="E334" s="243">
        <v>1</v>
      </c>
      <c r="F334" s="244"/>
      <c r="G334" s="245">
        <f>ROUND(E334*F334,2)</f>
        <v>0</v>
      </c>
      <c r="H334" s="244"/>
      <c r="I334" s="245">
        <f>ROUND(E334*H334,2)</f>
        <v>0</v>
      </c>
      <c r="J334" s="244"/>
      <c r="K334" s="245">
        <f>ROUND(E334*J334,2)</f>
        <v>0</v>
      </c>
      <c r="L334" s="245">
        <v>21</v>
      </c>
      <c r="M334" s="245">
        <f>G334*(1+L334/100)</f>
        <v>0</v>
      </c>
      <c r="N334" s="243">
        <v>1.1999999999999999E-3</v>
      </c>
      <c r="O334" s="243">
        <f>ROUND(E334*N334,2)</f>
        <v>0</v>
      </c>
      <c r="P334" s="243">
        <v>0</v>
      </c>
      <c r="Q334" s="243">
        <f>ROUND(E334*P334,2)</f>
        <v>0</v>
      </c>
      <c r="R334" s="245"/>
      <c r="S334" s="245" t="s">
        <v>137</v>
      </c>
      <c r="T334" s="246" t="s">
        <v>138</v>
      </c>
      <c r="U334" s="223">
        <v>0</v>
      </c>
      <c r="V334" s="223">
        <f>ROUND(E334*U334,2)</f>
        <v>0</v>
      </c>
      <c r="W334" s="223"/>
      <c r="X334" s="223" t="s">
        <v>414</v>
      </c>
      <c r="Y334" s="223" t="s">
        <v>140</v>
      </c>
      <c r="Z334" s="212"/>
      <c r="AA334" s="212"/>
      <c r="AB334" s="212"/>
      <c r="AC334" s="212"/>
      <c r="AD334" s="212"/>
      <c r="AE334" s="212"/>
      <c r="AF334" s="212"/>
      <c r="AG334" s="212" t="s">
        <v>420</v>
      </c>
      <c r="AH334" s="212"/>
      <c r="AI334" s="212"/>
      <c r="AJ334" s="212"/>
      <c r="AK334" s="212"/>
      <c r="AL334" s="212"/>
      <c r="AM334" s="212"/>
      <c r="AN334" s="212"/>
      <c r="AO334" s="212"/>
      <c r="AP334" s="212"/>
      <c r="AQ334" s="212"/>
      <c r="AR334" s="212"/>
      <c r="AS334" s="212"/>
      <c r="AT334" s="212"/>
      <c r="AU334" s="212"/>
      <c r="AV334" s="212"/>
      <c r="AW334" s="212"/>
      <c r="AX334" s="212"/>
      <c r="AY334" s="212"/>
      <c r="AZ334" s="212"/>
      <c r="BA334" s="212"/>
      <c r="BB334" s="212"/>
      <c r="BC334" s="212"/>
      <c r="BD334" s="212"/>
      <c r="BE334" s="212"/>
      <c r="BF334" s="212"/>
      <c r="BG334" s="212"/>
      <c r="BH334" s="212"/>
    </row>
    <row r="335" spans="1:60" outlineLevel="1" x14ac:dyDescent="0.2">
      <c r="A335" s="240">
        <v>126</v>
      </c>
      <c r="B335" s="241" t="s">
        <v>681</v>
      </c>
      <c r="C335" s="250" t="s">
        <v>682</v>
      </c>
      <c r="D335" s="242" t="s">
        <v>496</v>
      </c>
      <c r="E335" s="243">
        <v>1</v>
      </c>
      <c r="F335" s="244"/>
      <c r="G335" s="245">
        <f>ROUND(E335*F335,2)</f>
        <v>0</v>
      </c>
      <c r="H335" s="244"/>
      <c r="I335" s="245">
        <f>ROUND(E335*H335,2)</f>
        <v>0</v>
      </c>
      <c r="J335" s="244"/>
      <c r="K335" s="245">
        <f>ROUND(E335*J335,2)</f>
        <v>0</v>
      </c>
      <c r="L335" s="245">
        <v>21</v>
      </c>
      <c r="M335" s="245">
        <f>G335*(1+L335/100)</f>
        <v>0</v>
      </c>
      <c r="N335" s="243">
        <v>1.1999999999999999E-3</v>
      </c>
      <c r="O335" s="243">
        <f>ROUND(E335*N335,2)</f>
        <v>0</v>
      </c>
      <c r="P335" s="243">
        <v>0</v>
      </c>
      <c r="Q335" s="243">
        <f>ROUND(E335*P335,2)</f>
        <v>0</v>
      </c>
      <c r="R335" s="245"/>
      <c r="S335" s="245" t="s">
        <v>137</v>
      </c>
      <c r="T335" s="246" t="s">
        <v>138</v>
      </c>
      <c r="U335" s="223">
        <v>0</v>
      </c>
      <c r="V335" s="223">
        <f>ROUND(E335*U335,2)</f>
        <v>0</v>
      </c>
      <c r="W335" s="223"/>
      <c r="X335" s="223" t="s">
        <v>414</v>
      </c>
      <c r="Y335" s="223" t="s">
        <v>140</v>
      </c>
      <c r="Z335" s="212"/>
      <c r="AA335" s="212"/>
      <c r="AB335" s="212"/>
      <c r="AC335" s="212"/>
      <c r="AD335" s="212"/>
      <c r="AE335" s="212"/>
      <c r="AF335" s="212"/>
      <c r="AG335" s="212" t="s">
        <v>420</v>
      </c>
      <c r="AH335" s="212"/>
      <c r="AI335" s="212"/>
      <c r="AJ335" s="212"/>
      <c r="AK335" s="212"/>
      <c r="AL335" s="212"/>
      <c r="AM335" s="212"/>
      <c r="AN335" s="212"/>
      <c r="AO335" s="212"/>
      <c r="AP335" s="212"/>
      <c r="AQ335" s="212"/>
      <c r="AR335" s="212"/>
      <c r="AS335" s="212"/>
      <c r="AT335" s="212"/>
      <c r="AU335" s="212"/>
      <c r="AV335" s="212"/>
      <c r="AW335" s="212"/>
      <c r="AX335" s="212"/>
      <c r="AY335" s="212"/>
      <c r="AZ335" s="212"/>
      <c r="BA335" s="212"/>
      <c r="BB335" s="212"/>
      <c r="BC335" s="212"/>
      <c r="BD335" s="212"/>
      <c r="BE335" s="212"/>
      <c r="BF335" s="212"/>
      <c r="BG335" s="212"/>
      <c r="BH335" s="212"/>
    </row>
    <row r="336" spans="1:60" outlineLevel="1" x14ac:dyDescent="0.2">
      <c r="A336" s="240">
        <v>127</v>
      </c>
      <c r="B336" s="241" t="s">
        <v>683</v>
      </c>
      <c r="C336" s="250" t="s">
        <v>684</v>
      </c>
      <c r="D336" s="242" t="s">
        <v>496</v>
      </c>
      <c r="E336" s="243">
        <v>1</v>
      </c>
      <c r="F336" s="244"/>
      <c r="G336" s="245">
        <f>ROUND(E336*F336,2)</f>
        <v>0</v>
      </c>
      <c r="H336" s="244"/>
      <c r="I336" s="245">
        <f>ROUND(E336*H336,2)</f>
        <v>0</v>
      </c>
      <c r="J336" s="244"/>
      <c r="K336" s="245">
        <f>ROUND(E336*J336,2)</f>
        <v>0</v>
      </c>
      <c r="L336" s="245">
        <v>21</v>
      </c>
      <c r="M336" s="245">
        <f>G336*(1+L336/100)</f>
        <v>0</v>
      </c>
      <c r="N336" s="243">
        <v>1.1999999999999999E-3</v>
      </c>
      <c r="O336" s="243">
        <f>ROUND(E336*N336,2)</f>
        <v>0</v>
      </c>
      <c r="P336" s="243">
        <v>0</v>
      </c>
      <c r="Q336" s="243">
        <f>ROUND(E336*P336,2)</f>
        <v>0</v>
      </c>
      <c r="R336" s="245"/>
      <c r="S336" s="245" t="s">
        <v>137</v>
      </c>
      <c r="T336" s="246" t="s">
        <v>138</v>
      </c>
      <c r="U336" s="223">
        <v>0</v>
      </c>
      <c r="V336" s="223">
        <f>ROUND(E336*U336,2)</f>
        <v>0</v>
      </c>
      <c r="W336" s="223"/>
      <c r="X336" s="223" t="s">
        <v>414</v>
      </c>
      <c r="Y336" s="223" t="s">
        <v>140</v>
      </c>
      <c r="Z336" s="212"/>
      <c r="AA336" s="212"/>
      <c r="AB336" s="212"/>
      <c r="AC336" s="212"/>
      <c r="AD336" s="212"/>
      <c r="AE336" s="212"/>
      <c r="AF336" s="212"/>
      <c r="AG336" s="212" t="s">
        <v>420</v>
      </c>
      <c r="AH336" s="212"/>
      <c r="AI336" s="212"/>
      <c r="AJ336" s="212"/>
      <c r="AK336" s="212"/>
      <c r="AL336" s="212"/>
      <c r="AM336" s="212"/>
      <c r="AN336" s="212"/>
      <c r="AO336" s="212"/>
      <c r="AP336" s="212"/>
      <c r="AQ336" s="212"/>
      <c r="AR336" s="212"/>
      <c r="AS336" s="212"/>
      <c r="AT336" s="212"/>
      <c r="AU336" s="212"/>
      <c r="AV336" s="212"/>
      <c r="AW336" s="212"/>
      <c r="AX336" s="212"/>
      <c r="AY336" s="212"/>
      <c r="AZ336" s="212"/>
      <c r="BA336" s="212"/>
      <c r="BB336" s="212"/>
      <c r="BC336" s="212"/>
      <c r="BD336" s="212"/>
      <c r="BE336" s="212"/>
      <c r="BF336" s="212"/>
      <c r="BG336" s="212"/>
      <c r="BH336" s="212"/>
    </row>
    <row r="337" spans="1:60" x14ac:dyDescent="0.2">
      <c r="A337" s="226" t="s">
        <v>132</v>
      </c>
      <c r="B337" s="227" t="s">
        <v>86</v>
      </c>
      <c r="C337" s="249" t="s">
        <v>87</v>
      </c>
      <c r="D337" s="228"/>
      <c r="E337" s="229"/>
      <c r="F337" s="230"/>
      <c r="G337" s="230">
        <f>SUMIF(AG338:AG350,"&lt;&gt;NOR",G338:G350)</f>
        <v>0</v>
      </c>
      <c r="H337" s="230"/>
      <c r="I337" s="230">
        <f>SUM(I338:I350)</f>
        <v>0</v>
      </c>
      <c r="J337" s="230"/>
      <c r="K337" s="230">
        <f>SUM(K338:K350)</f>
        <v>0</v>
      </c>
      <c r="L337" s="230"/>
      <c r="M337" s="230">
        <f>SUM(M338:M350)</f>
        <v>0</v>
      </c>
      <c r="N337" s="229"/>
      <c r="O337" s="229">
        <f>SUM(O338:O350)</f>
        <v>3.85</v>
      </c>
      <c r="P337" s="229"/>
      <c r="Q337" s="229">
        <f>SUM(Q338:Q350)</f>
        <v>0</v>
      </c>
      <c r="R337" s="230"/>
      <c r="S337" s="230"/>
      <c r="T337" s="231"/>
      <c r="U337" s="225"/>
      <c r="V337" s="225">
        <f>SUM(V338:V350)</f>
        <v>5.37</v>
      </c>
      <c r="W337" s="225"/>
      <c r="X337" s="225"/>
      <c r="Y337" s="225"/>
      <c r="AG337" t="s">
        <v>133</v>
      </c>
    </row>
    <row r="338" spans="1:60" ht="33.75" outlineLevel="1" x14ac:dyDescent="0.2">
      <c r="A338" s="233">
        <v>128</v>
      </c>
      <c r="B338" s="234" t="s">
        <v>685</v>
      </c>
      <c r="C338" s="251" t="s">
        <v>686</v>
      </c>
      <c r="D338" s="235" t="s">
        <v>234</v>
      </c>
      <c r="E338" s="236">
        <v>2.8</v>
      </c>
      <c r="F338" s="237"/>
      <c r="G338" s="238">
        <f>ROUND(E338*F338,2)</f>
        <v>0</v>
      </c>
      <c r="H338" s="237"/>
      <c r="I338" s="238">
        <f>ROUND(E338*H338,2)</f>
        <v>0</v>
      </c>
      <c r="J338" s="237"/>
      <c r="K338" s="238">
        <f>ROUND(E338*J338,2)</f>
        <v>0</v>
      </c>
      <c r="L338" s="238">
        <v>21</v>
      </c>
      <c r="M338" s="238">
        <f>G338*(1+L338/100)</f>
        <v>0</v>
      </c>
      <c r="N338" s="236">
        <v>0.12471</v>
      </c>
      <c r="O338" s="236">
        <f>ROUND(E338*N338,2)</f>
        <v>0.35</v>
      </c>
      <c r="P338" s="236">
        <v>0</v>
      </c>
      <c r="Q338" s="236">
        <f>ROUND(E338*P338,2)</f>
        <v>0</v>
      </c>
      <c r="R338" s="238" t="s">
        <v>200</v>
      </c>
      <c r="S338" s="238" t="s">
        <v>144</v>
      </c>
      <c r="T338" s="239" t="s">
        <v>144</v>
      </c>
      <c r="U338" s="223">
        <v>0.11899999999999999</v>
      </c>
      <c r="V338" s="223">
        <f>ROUND(E338*U338,2)</f>
        <v>0.33</v>
      </c>
      <c r="W338" s="223"/>
      <c r="X338" s="223" t="s">
        <v>201</v>
      </c>
      <c r="Y338" s="223" t="s">
        <v>140</v>
      </c>
      <c r="Z338" s="212"/>
      <c r="AA338" s="212"/>
      <c r="AB338" s="212"/>
      <c r="AC338" s="212"/>
      <c r="AD338" s="212"/>
      <c r="AE338" s="212"/>
      <c r="AF338" s="212"/>
      <c r="AG338" s="212" t="s">
        <v>202</v>
      </c>
      <c r="AH338" s="212"/>
      <c r="AI338" s="212"/>
      <c r="AJ338" s="212"/>
      <c r="AK338" s="212"/>
      <c r="AL338" s="212"/>
      <c r="AM338" s="212"/>
      <c r="AN338" s="212"/>
      <c r="AO338" s="212"/>
      <c r="AP338" s="212"/>
      <c r="AQ338" s="212"/>
      <c r="AR338" s="212"/>
      <c r="AS338" s="212"/>
      <c r="AT338" s="212"/>
      <c r="AU338" s="212"/>
      <c r="AV338" s="212"/>
      <c r="AW338" s="212"/>
      <c r="AX338" s="212"/>
      <c r="AY338" s="212"/>
      <c r="AZ338" s="212"/>
      <c r="BA338" s="212"/>
      <c r="BB338" s="212"/>
      <c r="BC338" s="212"/>
      <c r="BD338" s="212"/>
      <c r="BE338" s="212"/>
      <c r="BF338" s="212"/>
      <c r="BG338" s="212"/>
      <c r="BH338" s="212"/>
    </row>
    <row r="339" spans="1:60" outlineLevel="2" x14ac:dyDescent="0.2">
      <c r="A339" s="219"/>
      <c r="B339" s="220"/>
      <c r="C339" s="263" t="s">
        <v>687</v>
      </c>
      <c r="D339" s="259"/>
      <c r="E339" s="259"/>
      <c r="F339" s="259"/>
      <c r="G339" s="259"/>
      <c r="H339" s="223"/>
      <c r="I339" s="223"/>
      <c r="J339" s="223"/>
      <c r="K339" s="223"/>
      <c r="L339" s="223"/>
      <c r="M339" s="223"/>
      <c r="N339" s="222"/>
      <c r="O339" s="222"/>
      <c r="P339" s="222"/>
      <c r="Q339" s="222"/>
      <c r="R339" s="223"/>
      <c r="S339" s="223"/>
      <c r="T339" s="223"/>
      <c r="U339" s="223"/>
      <c r="V339" s="223"/>
      <c r="W339" s="223"/>
      <c r="X339" s="223"/>
      <c r="Y339" s="223"/>
      <c r="Z339" s="212"/>
      <c r="AA339" s="212"/>
      <c r="AB339" s="212"/>
      <c r="AC339" s="212"/>
      <c r="AD339" s="212"/>
      <c r="AE339" s="212"/>
      <c r="AF339" s="212"/>
      <c r="AG339" s="212" t="s">
        <v>204</v>
      </c>
      <c r="AH339" s="212"/>
      <c r="AI339" s="212"/>
      <c r="AJ339" s="212"/>
      <c r="AK339" s="212"/>
      <c r="AL339" s="212"/>
      <c r="AM339" s="212"/>
      <c r="AN339" s="212"/>
      <c r="AO339" s="212"/>
      <c r="AP339" s="212"/>
      <c r="AQ339" s="212"/>
      <c r="AR339" s="212"/>
      <c r="AS339" s="212"/>
      <c r="AT339" s="212"/>
      <c r="AU339" s="212"/>
      <c r="AV339" s="212"/>
      <c r="AW339" s="212"/>
      <c r="AX339" s="212"/>
      <c r="AY339" s="212"/>
      <c r="AZ339" s="212"/>
      <c r="BA339" s="212"/>
      <c r="BB339" s="212"/>
      <c r="BC339" s="212"/>
      <c r="BD339" s="212"/>
      <c r="BE339" s="212"/>
      <c r="BF339" s="212"/>
      <c r="BG339" s="212"/>
      <c r="BH339" s="212"/>
    </row>
    <row r="340" spans="1:60" outlineLevel="2" x14ac:dyDescent="0.2">
      <c r="A340" s="219"/>
      <c r="B340" s="220"/>
      <c r="C340" s="264" t="s">
        <v>923</v>
      </c>
      <c r="D340" s="257"/>
      <c r="E340" s="258">
        <v>2.8</v>
      </c>
      <c r="F340" s="223"/>
      <c r="G340" s="223"/>
      <c r="H340" s="223"/>
      <c r="I340" s="223"/>
      <c r="J340" s="223"/>
      <c r="K340" s="223"/>
      <c r="L340" s="223"/>
      <c r="M340" s="223"/>
      <c r="N340" s="222"/>
      <c r="O340" s="222"/>
      <c r="P340" s="222"/>
      <c r="Q340" s="222"/>
      <c r="R340" s="223"/>
      <c r="S340" s="223"/>
      <c r="T340" s="223"/>
      <c r="U340" s="223"/>
      <c r="V340" s="223"/>
      <c r="W340" s="223"/>
      <c r="X340" s="223"/>
      <c r="Y340" s="223"/>
      <c r="Z340" s="212"/>
      <c r="AA340" s="212"/>
      <c r="AB340" s="212"/>
      <c r="AC340" s="212"/>
      <c r="AD340" s="212"/>
      <c r="AE340" s="212"/>
      <c r="AF340" s="212"/>
      <c r="AG340" s="212" t="s">
        <v>206</v>
      </c>
      <c r="AH340" s="212">
        <v>0</v>
      </c>
      <c r="AI340" s="212"/>
      <c r="AJ340" s="212"/>
      <c r="AK340" s="212"/>
      <c r="AL340" s="212"/>
      <c r="AM340" s="212"/>
      <c r="AN340" s="212"/>
      <c r="AO340" s="212"/>
      <c r="AP340" s="212"/>
      <c r="AQ340" s="212"/>
      <c r="AR340" s="212"/>
      <c r="AS340" s="212"/>
      <c r="AT340" s="212"/>
      <c r="AU340" s="212"/>
      <c r="AV340" s="212"/>
      <c r="AW340" s="212"/>
      <c r="AX340" s="212"/>
      <c r="AY340" s="212"/>
      <c r="AZ340" s="212"/>
      <c r="BA340" s="212"/>
      <c r="BB340" s="212"/>
      <c r="BC340" s="212"/>
      <c r="BD340" s="212"/>
      <c r="BE340" s="212"/>
      <c r="BF340" s="212"/>
      <c r="BG340" s="212"/>
      <c r="BH340" s="212"/>
    </row>
    <row r="341" spans="1:60" ht="22.5" outlineLevel="1" x14ac:dyDescent="0.2">
      <c r="A341" s="233">
        <v>129</v>
      </c>
      <c r="B341" s="234" t="s">
        <v>689</v>
      </c>
      <c r="C341" s="251" t="s">
        <v>690</v>
      </c>
      <c r="D341" s="235" t="s">
        <v>234</v>
      </c>
      <c r="E341" s="236">
        <v>18</v>
      </c>
      <c r="F341" s="237"/>
      <c r="G341" s="238">
        <f>ROUND(E341*F341,2)</f>
        <v>0</v>
      </c>
      <c r="H341" s="237"/>
      <c r="I341" s="238">
        <f>ROUND(E341*H341,2)</f>
        <v>0</v>
      </c>
      <c r="J341" s="237"/>
      <c r="K341" s="238">
        <f>ROUND(E341*J341,2)</f>
        <v>0</v>
      </c>
      <c r="L341" s="238">
        <v>21</v>
      </c>
      <c r="M341" s="238">
        <f>G341*(1+L341/100)</f>
        <v>0</v>
      </c>
      <c r="N341" s="236">
        <v>0.188</v>
      </c>
      <c r="O341" s="236">
        <f>ROUND(E341*N341,2)</f>
        <v>3.38</v>
      </c>
      <c r="P341" s="236">
        <v>0</v>
      </c>
      <c r="Q341" s="236">
        <f>ROUND(E341*P341,2)</f>
        <v>0</v>
      </c>
      <c r="R341" s="238" t="s">
        <v>200</v>
      </c>
      <c r="S341" s="238" t="s">
        <v>144</v>
      </c>
      <c r="T341" s="239" t="s">
        <v>144</v>
      </c>
      <c r="U341" s="223">
        <v>0.216</v>
      </c>
      <c r="V341" s="223">
        <f>ROUND(E341*U341,2)</f>
        <v>3.89</v>
      </c>
      <c r="W341" s="223"/>
      <c r="X341" s="223" t="s">
        <v>201</v>
      </c>
      <c r="Y341" s="223" t="s">
        <v>140</v>
      </c>
      <c r="Z341" s="212"/>
      <c r="AA341" s="212"/>
      <c r="AB341" s="212"/>
      <c r="AC341" s="212"/>
      <c r="AD341" s="212"/>
      <c r="AE341" s="212"/>
      <c r="AF341" s="212"/>
      <c r="AG341" s="212" t="s">
        <v>252</v>
      </c>
      <c r="AH341" s="212"/>
      <c r="AI341" s="212"/>
      <c r="AJ341" s="212"/>
      <c r="AK341" s="212"/>
      <c r="AL341" s="212"/>
      <c r="AM341" s="212"/>
      <c r="AN341" s="212"/>
      <c r="AO341" s="212"/>
      <c r="AP341" s="212"/>
      <c r="AQ341" s="212"/>
      <c r="AR341" s="212"/>
      <c r="AS341" s="212"/>
      <c r="AT341" s="212"/>
      <c r="AU341" s="212"/>
      <c r="AV341" s="212"/>
      <c r="AW341" s="212"/>
      <c r="AX341" s="212"/>
      <c r="AY341" s="212"/>
      <c r="AZ341" s="212"/>
      <c r="BA341" s="212"/>
      <c r="BB341" s="212"/>
      <c r="BC341" s="212"/>
      <c r="BD341" s="212"/>
      <c r="BE341" s="212"/>
      <c r="BF341" s="212"/>
      <c r="BG341" s="212"/>
      <c r="BH341" s="212"/>
    </row>
    <row r="342" spans="1:60" outlineLevel="2" x14ac:dyDescent="0.2">
      <c r="A342" s="219"/>
      <c r="B342" s="220"/>
      <c r="C342" s="263" t="s">
        <v>691</v>
      </c>
      <c r="D342" s="259"/>
      <c r="E342" s="259"/>
      <c r="F342" s="259"/>
      <c r="G342" s="259"/>
      <c r="H342" s="223"/>
      <c r="I342" s="223"/>
      <c r="J342" s="223"/>
      <c r="K342" s="223"/>
      <c r="L342" s="223"/>
      <c r="M342" s="223"/>
      <c r="N342" s="222"/>
      <c r="O342" s="222"/>
      <c r="P342" s="222"/>
      <c r="Q342" s="222"/>
      <c r="R342" s="223"/>
      <c r="S342" s="223"/>
      <c r="T342" s="223"/>
      <c r="U342" s="223"/>
      <c r="V342" s="223"/>
      <c r="W342" s="223"/>
      <c r="X342" s="223"/>
      <c r="Y342" s="223"/>
      <c r="Z342" s="212"/>
      <c r="AA342" s="212"/>
      <c r="AB342" s="212"/>
      <c r="AC342" s="212"/>
      <c r="AD342" s="212"/>
      <c r="AE342" s="212"/>
      <c r="AF342" s="212"/>
      <c r="AG342" s="212" t="s">
        <v>204</v>
      </c>
      <c r="AH342" s="212"/>
      <c r="AI342" s="212"/>
      <c r="AJ342" s="212"/>
      <c r="AK342" s="212"/>
      <c r="AL342" s="212"/>
      <c r="AM342" s="212"/>
      <c r="AN342" s="212"/>
      <c r="AO342" s="212"/>
      <c r="AP342" s="212"/>
      <c r="AQ342" s="212"/>
      <c r="AR342" s="212"/>
      <c r="AS342" s="212"/>
      <c r="AT342" s="212"/>
      <c r="AU342" s="212"/>
      <c r="AV342" s="212"/>
      <c r="AW342" s="212"/>
      <c r="AX342" s="212"/>
      <c r="AY342" s="212"/>
      <c r="AZ342" s="212"/>
      <c r="BA342" s="248" t="str">
        <f>C342</f>
        <v>se zatřením lože, s vyplněním a zatřením spár cementovou maltou. S dodáním hmot pro lože tl. 80-100 mm.</v>
      </c>
      <c r="BB342" s="212"/>
      <c r="BC342" s="212"/>
      <c r="BD342" s="212"/>
      <c r="BE342" s="212"/>
      <c r="BF342" s="212"/>
      <c r="BG342" s="212"/>
      <c r="BH342" s="212"/>
    </row>
    <row r="343" spans="1:60" outlineLevel="2" x14ac:dyDescent="0.2">
      <c r="A343" s="219"/>
      <c r="B343" s="220"/>
      <c r="C343" s="264" t="s">
        <v>924</v>
      </c>
      <c r="D343" s="257"/>
      <c r="E343" s="258">
        <v>18</v>
      </c>
      <c r="F343" s="223"/>
      <c r="G343" s="223"/>
      <c r="H343" s="223"/>
      <c r="I343" s="223"/>
      <c r="J343" s="223"/>
      <c r="K343" s="223"/>
      <c r="L343" s="223"/>
      <c r="M343" s="223"/>
      <c r="N343" s="222"/>
      <c r="O343" s="222"/>
      <c r="P343" s="222"/>
      <c r="Q343" s="222"/>
      <c r="R343" s="223"/>
      <c r="S343" s="223"/>
      <c r="T343" s="223"/>
      <c r="U343" s="223"/>
      <c r="V343" s="223"/>
      <c r="W343" s="223"/>
      <c r="X343" s="223"/>
      <c r="Y343" s="223"/>
      <c r="Z343" s="212"/>
      <c r="AA343" s="212"/>
      <c r="AB343" s="212"/>
      <c r="AC343" s="212"/>
      <c r="AD343" s="212"/>
      <c r="AE343" s="212"/>
      <c r="AF343" s="212"/>
      <c r="AG343" s="212" t="s">
        <v>206</v>
      </c>
      <c r="AH343" s="212">
        <v>0</v>
      </c>
      <c r="AI343" s="212"/>
      <c r="AJ343" s="212"/>
      <c r="AK343" s="212"/>
      <c r="AL343" s="212"/>
      <c r="AM343" s="212"/>
      <c r="AN343" s="212"/>
      <c r="AO343" s="212"/>
      <c r="AP343" s="212"/>
      <c r="AQ343" s="212"/>
      <c r="AR343" s="212"/>
      <c r="AS343" s="212"/>
      <c r="AT343" s="212"/>
      <c r="AU343" s="212"/>
      <c r="AV343" s="212"/>
      <c r="AW343" s="212"/>
      <c r="AX343" s="212"/>
      <c r="AY343" s="212"/>
      <c r="AZ343" s="212"/>
      <c r="BA343" s="212"/>
      <c r="BB343" s="212"/>
      <c r="BC343" s="212"/>
      <c r="BD343" s="212"/>
      <c r="BE343" s="212"/>
      <c r="BF343" s="212"/>
      <c r="BG343" s="212"/>
      <c r="BH343" s="212"/>
    </row>
    <row r="344" spans="1:60" outlineLevel="1" x14ac:dyDescent="0.2">
      <c r="A344" s="233">
        <v>130</v>
      </c>
      <c r="B344" s="234" t="s">
        <v>694</v>
      </c>
      <c r="C344" s="251" t="s">
        <v>695</v>
      </c>
      <c r="D344" s="235" t="s">
        <v>251</v>
      </c>
      <c r="E344" s="236">
        <v>4.7E-2</v>
      </c>
      <c r="F344" s="237"/>
      <c r="G344" s="238">
        <f>ROUND(E344*F344,2)</f>
        <v>0</v>
      </c>
      <c r="H344" s="237"/>
      <c r="I344" s="238">
        <f>ROUND(E344*H344,2)</f>
        <v>0</v>
      </c>
      <c r="J344" s="237"/>
      <c r="K344" s="238">
        <f>ROUND(E344*J344,2)</f>
        <v>0</v>
      </c>
      <c r="L344" s="238">
        <v>21</v>
      </c>
      <c r="M344" s="238">
        <f>G344*(1+L344/100)</f>
        <v>0</v>
      </c>
      <c r="N344" s="236">
        <v>2.5249999999999999</v>
      </c>
      <c r="O344" s="236">
        <f>ROUND(E344*N344,2)</f>
        <v>0.12</v>
      </c>
      <c r="P344" s="236">
        <v>0</v>
      </c>
      <c r="Q344" s="236">
        <f>ROUND(E344*P344,2)</f>
        <v>0</v>
      </c>
      <c r="R344" s="238" t="s">
        <v>200</v>
      </c>
      <c r="S344" s="238" t="s">
        <v>144</v>
      </c>
      <c r="T344" s="239" t="s">
        <v>144</v>
      </c>
      <c r="U344" s="223">
        <v>1.4419999999999999</v>
      </c>
      <c r="V344" s="223">
        <f>ROUND(E344*U344,2)</f>
        <v>7.0000000000000007E-2</v>
      </c>
      <c r="W344" s="223"/>
      <c r="X344" s="223" t="s">
        <v>201</v>
      </c>
      <c r="Y344" s="223" t="s">
        <v>140</v>
      </c>
      <c r="Z344" s="212"/>
      <c r="AA344" s="212"/>
      <c r="AB344" s="212"/>
      <c r="AC344" s="212"/>
      <c r="AD344" s="212"/>
      <c r="AE344" s="212"/>
      <c r="AF344" s="212"/>
      <c r="AG344" s="212" t="s">
        <v>202</v>
      </c>
      <c r="AH344" s="212"/>
      <c r="AI344" s="212"/>
      <c r="AJ344" s="212"/>
      <c r="AK344" s="212"/>
      <c r="AL344" s="212"/>
      <c r="AM344" s="212"/>
      <c r="AN344" s="212"/>
      <c r="AO344" s="212"/>
      <c r="AP344" s="212"/>
      <c r="AQ344" s="212"/>
      <c r="AR344" s="212"/>
      <c r="AS344" s="212"/>
      <c r="AT344" s="212"/>
      <c r="AU344" s="212"/>
      <c r="AV344" s="212"/>
      <c r="AW344" s="212"/>
      <c r="AX344" s="212"/>
      <c r="AY344" s="212"/>
      <c r="AZ344" s="212"/>
      <c r="BA344" s="212"/>
      <c r="BB344" s="212"/>
      <c r="BC344" s="212"/>
      <c r="BD344" s="212"/>
      <c r="BE344" s="212"/>
      <c r="BF344" s="212"/>
      <c r="BG344" s="212"/>
      <c r="BH344" s="212"/>
    </row>
    <row r="345" spans="1:60" outlineLevel="2" x14ac:dyDescent="0.2">
      <c r="A345" s="219"/>
      <c r="B345" s="220"/>
      <c r="C345" s="263" t="s">
        <v>696</v>
      </c>
      <c r="D345" s="259"/>
      <c r="E345" s="259"/>
      <c r="F345" s="259"/>
      <c r="G345" s="259"/>
      <c r="H345" s="223"/>
      <c r="I345" s="223"/>
      <c r="J345" s="223"/>
      <c r="K345" s="223"/>
      <c r="L345" s="223"/>
      <c r="M345" s="223"/>
      <c r="N345" s="222"/>
      <c r="O345" s="222"/>
      <c r="P345" s="222"/>
      <c r="Q345" s="222"/>
      <c r="R345" s="223"/>
      <c r="S345" s="223"/>
      <c r="T345" s="223"/>
      <c r="U345" s="223"/>
      <c r="V345" s="223"/>
      <c r="W345" s="223"/>
      <c r="X345" s="223"/>
      <c r="Y345" s="223"/>
      <c r="Z345" s="212"/>
      <c r="AA345" s="212"/>
      <c r="AB345" s="212"/>
      <c r="AC345" s="212"/>
      <c r="AD345" s="212"/>
      <c r="AE345" s="212"/>
      <c r="AF345" s="212"/>
      <c r="AG345" s="212" t="s">
        <v>204</v>
      </c>
      <c r="AH345" s="212"/>
      <c r="AI345" s="212"/>
      <c r="AJ345" s="212"/>
      <c r="AK345" s="212"/>
      <c r="AL345" s="212"/>
      <c r="AM345" s="212"/>
      <c r="AN345" s="212"/>
      <c r="AO345" s="212"/>
      <c r="AP345" s="212"/>
      <c r="AQ345" s="212"/>
      <c r="AR345" s="212"/>
      <c r="AS345" s="212"/>
      <c r="AT345" s="212"/>
      <c r="AU345" s="212"/>
      <c r="AV345" s="212"/>
      <c r="AW345" s="212"/>
      <c r="AX345" s="212"/>
      <c r="AY345" s="212"/>
      <c r="AZ345" s="212"/>
      <c r="BA345" s="212"/>
      <c r="BB345" s="212"/>
      <c r="BC345" s="212"/>
      <c r="BD345" s="212"/>
      <c r="BE345" s="212"/>
      <c r="BF345" s="212"/>
      <c r="BG345" s="212"/>
      <c r="BH345" s="212"/>
    </row>
    <row r="346" spans="1:60" outlineLevel="2" x14ac:dyDescent="0.2">
      <c r="A346" s="219"/>
      <c r="B346" s="220"/>
      <c r="C346" s="264" t="s">
        <v>925</v>
      </c>
      <c r="D346" s="257"/>
      <c r="E346" s="258">
        <v>4.7E-2</v>
      </c>
      <c r="F346" s="223"/>
      <c r="G346" s="223"/>
      <c r="H346" s="223"/>
      <c r="I346" s="223"/>
      <c r="J346" s="223"/>
      <c r="K346" s="223"/>
      <c r="L346" s="223"/>
      <c r="M346" s="223"/>
      <c r="N346" s="222"/>
      <c r="O346" s="222"/>
      <c r="P346" s="222"/>
      <c r="Q346" s="222"/>
      <c r="R346" s="223"/>
      <c r="S346" s="223"/>
      <c r="T346" s="223"/>
      <c r="U346" s="223"/>
      <c r="V346" s="223"/>
      <c r="W346" s="223"/>
      <c r="X346" s="223"/>
      <c r="Y346" s="223"/>
      <c r="Z346" s="212"/>
      <c r="AA346" s="212"/>
      <c r="AB346" s="212"/>
      <c r="AC346" s="212"/>
      <c r="AD346" s="212"/>
      <c r="AE346" s="212"/>
      <c r="AF346" s="212"/>
      <c r="AG346" s="212" t="s">
        <v>206</v>
      </c>
      <c r="AH346" s="212">
        <v>0</v>
      </c>
      <c r="AI346" s="212"/>
      <c r="AJ346" s="212"/>
      <c r="AK346" s="212"/>
      <c r="AL346" s="212"/>
      <c r="AM346" s="212"/>
      <c r="AN346" s="212"/>
      <c r="AO346" s="212"/>
      <c r="AP346" s="212"/>
      <c r="AQ346" s="212"/>
      <c r="AR346" s="212"/>
      <c r="AS346" s="212"/>
      <c r="AT346" s="212"/>
      <c r="AU346" s="212"/>
      <c r="AV346" s="212"/>
      <c r="AW346" s="212"/>
      <c r="AX346" s="212"/>
      <c r="AY346" s="212"/>
      <c r="AZ346" s="212"/>
      <c r="BA346" s="212"/>
      <c r="BB346" s="212"/>
      <c r="BC346" s="212"/>
      <c r="BD346" s="212"/>
      <c r="BE346" s="212"/>
      <c r="BF346" s="212"/>
      <c r="BG346" s="212"/>
      <c r="BH346" s="212"/>
    </row>
    <row r="347" spans="1:60" outlineLevel="1" x14ac:dyDescent="0.2">
      <c r="A347" s="233">
        <v>131</v>
      </c>
      <c r="B347" s="234" t="s">
        <v>698</v>
      </c>
      <c r="C347" s="251" t="s">
        <v>699</v>
      </c>
      <c r="D347" s="235" t="s">
        <v>234</v>
      </c>
      <c r="E347" s="236">
        <v>13</v>
      </c>
      <c r="F347" s="237"/>
      <c r="G347" s="238">
        <f>ROUND(E347*F347,2)</f>
        <v>0</v>
      </c>
      <c r="H347" s="237"/>
      <c r="I347" s="238">
        <f>ROUND(E347*H347,2)</f>
        <v>0</v>
      </c>
      <c r="J347" s="237"/>
      <c r="K347" s="238">
        <f>ROUND(E347*J347,2)</f>
        <v>0</v>
      </c>
      <c r="L347" s="238">
        <v>21</v>
      </c>
      <c r="M347" s="238">
        <f>G347*(1+L347/100)</f>
        <v>0</v>
      </c>
      <c r="N347" s="236">
        <v>0</v>
      </c>
      <c r="O347" s="236">
        <f>ROUND(E347*N347,2)</f>
        <v>0</v>
      </c>
      <c r="P347" s="236">
        <v>0</v>
      </c>
      <c r="Q347" s="236">
        <f>ROUND(E347*P347,2)</f>
        <v>0</v>
      </c>
      <c r="R347" s="238" t="s">
        <v>200</v>
      </c>
      <c r="S347" s="238" t="s">
        <v>144</v>
      </c>
      <c r="T347" s="239" t="s">
        <v>144</v>
      </c>
      <c r="U347" s="223">
        <v>3.2000000000000001E-2</v>
      </c>
      <c r="V347" s="223">
        <f>ROUND(E347*U347,2)</f>
        <v>0.42</v>
      </c>
      <c r="W347" s="223"/>
      <c r="X347" s="223" t="s">
        <v>201</v>
      </c>
      <c r="Y347" s="223" t="s">
        <v>140</v>
      </c>
      <c r="Z347" s="212"/>
      <c r="AA347" s="212"/>
      <c r="AB347" s="212"/>
      <c r="AC347" s="212"/>
      <c r="AD347" s="212"/>
      <c r="AE347" s="212"/>
      <c r="AF347" s="212"/>
      <c r="AG347" s="212" t="s">
        <v>202</v>
      </c>
      <c r="AH347" s="212"/>
      <c r="AI347" s="212"/>
      <c r="AJ347" s="212"/>
      <c r="AK347" s="212"/>
      <c r="AL347" s="212"/>
      <c r="AM347" s="212"/>
      <c r="AN347" s="212"/>
      <c r="AO347" s="212"/>
      <c r="AP347" s="212"/>
      <c r="AQ347" s="212"/>
      <c r="AR347" s="212"/>
      <c r="AS347" s="212"/>
      <c r="AT347" s="212"/>
      <c r="AU347" s="212"/>
      <c r="AV347" s="212"/>
      <c r="AW347" s="212"/>
      <c r="AX347" s="212"/>
      <c r="AY347" s="212"/>
      <c r="AZ347" s="212"/>
      <c r="BA347" s="212"/>
      <c r="BB347" s="212"/>
      <c r="BC347" s="212"/>
      <c r="BD347" s="212"/>
      <c r="BE347" s="212"/>
      <c r="BF347" s="212"/>
      <c r="BG347" s="212"/>
      <c r="BH347" s="212"/>
    </row>
    <row r="348" spans="1:60" outlineLevel="2" x14ac:dyDescent="0.2">
      <c r="A348" s="219"/>
      <c r="B348" s="220"/>
      <c r="C348" s="263" t="s">
        <v>700</v>
      </c>
      <c r="D348" s="259"/>
      <c r="E348" s="259"/>
      <c r="F348" s="259"/>
      <c r="G348" s="259"/>
      <c r="H348" s="223"/>
      <c r="I348" s="223"/>
      <c r="J348" s="223"/>
      <c r="K348" s="223"/>
      <c r="L348" s="223"/>
      <c r="M348" s="223"/>
      <c r="N348" s="222"/>
      <c r="O348" s="222"/>
      <c r="P348" s="222"/>
      <c r="Q348" s="222"/>
      <c r="R348" s="223"/>
      <c r="S348" s="223"/>
      <c r="T348" s="223"/>
      <c r="U348" s="223"/>
      <c r="V348" s="223"/>
      <c r="W348" s="223"/>
      <c r="X348" s="223"/>
      <c r="Y348" s="223"/>
      <c r="Z348" s="212"/>
      <c r="AA348" s="212"/>
      <c r="AB348" s="212"/>
      <c r="AC348" s="212"/>
      <c r="AD348" s="212"/>
      <c r="AE348" s="212"/>
      <c r="AF348" s="212"/>
      <c r="AG348" s="212" t="s">
        <v>204</v>
      </c>
      <c r="AH348" s="212"/>
      <c r="AI348" s="212"/>
      <c r="AJ348" s="212"/>
      <c r="AK348" s="212"/>
      <c r="AL348" s="212"/>
      <c r="AM348" s="212"/>
      <c r="AN348" s="212"/>
      <c r="AO348" s="212"/>
      <c r="AP348" s="212"/>
      <c r="AQ348" s="212"/>
      <c r="AR348" s="212"/>
      <c r="AS348" s="212"/>
      <c r="AT348" s="212"/>
      <c r="AU348" s="212"/>
      <c r="AV348" s="212"/>
      <c r="AW348" s="212"/>
      <c r="AX348" s="212"/>
      <c r="AY348" s="212"/>
      <c r="AZ348" s="212"/>
      <c r="BA348" s="212"/>
      <c r="BB348" s="212"/>
      <c r="BC348" s="212"/>
      <c r="BD348" s="212"/>
      <c r="BE348" s="212"/>
      <c r="BF348" s="212"/>
      <c r="BG348" s="212"/>
      <c r="BH348" s="212"/>
    </row>
    <row r="349" spans="1:60" outlineLevel="1" x14ac:dyDescent="0.2">
      <c r="A349" s="233">
        <v>132</v>
      </c>
      <c r="B349" s="234" t="s">
        <v>701</v>
      </c>
      <c r="C349" s="251" t="s">
        <v>702</v>
      </c>
      <c r="D349" s="235" t="s">
        <v>234</v>
      </c>
      <c r="E349" s="236">
        <v>12</v>
      </c>
      <c r="F349" s="237"/>
      <c r="G349" s="238">
        <f>ROUND(E349*F349,2)</f>
        <v>0</v>
      </c>
      <c r="H349" s="237"/>
      <c r="I349" s="238">
        <f>ROUND(E349*H349,2)</f>
        <v>0</v>
      </c>
      <c r="J349" s="237"/>
      <c r="K349" s="238">
        <f>ROUND(E349*J349,2)</f>
        <v>0</v>
      </c>
      <c r="L349" s="238">
        <v>21</v>
      </c>
      <c r="M349" s="238">
        <f>G349*(1+L349/100)</f>
        <v>0</v>
      </c>
      <c r="N349" s="236">
        <v>0</v>
      </c>
      <c r="O349" s="236">
        <f>ROUND(E349*N349,2)</f>
        <v>0</v>
      </c>
      <c r="P349" s="236">
        <v>0</v>
      </c>
      <c r="Q349" s="236">
        <f>ROUND(E349*P349,2)</f>
        <v>0</v>
      </c>
      <c r="R349" s="238" t="s">
        <v>200</v>
      </c>
      <c r="S349" s="238" t="s">
        <v>144</v>
      </c>
      <c r="T349" s="239" t="s">
        <v>144</v>
      </c>
      <c r="U349" s="223">
        <v>5.5E-2</v>
      </c>
      <c r="V349" s="223">
        <f>ROUND(E349*U349,2)</f>
        <v>0.66</v>
      </c>
      <c r="W349" s="223"/>
      <c r="X349" s="223" t="s">
        <v>201</v>
      </c>
      <c r="Y349" s="223" t="s">
        <v>140</v>
      </c>
      <c r="Z349" s="212"/>
      <c r="AA349" s="212"/>
      <c r="AB349" s="212"/>
      <c r="AC349" s="212"/>
      <c r="AD349" s="212"/>
      <c r="AE349" s="212"/>
      <c r="AF349" s="212"/>
      <c r="AG349" s="212" t="s">
        <v>252</v>
      </c>
      <c r="AH349" s="212"/>
      <c r="AI349" s="212"/>
      <c r="AJ349" s="212"/>
      <c r="AK349" s="212"/>
      <c r="AL349" s="212"/>
      <c r="AM349" s="212"/>
      <c r="AN349" s="212"/>
      <c r="AO349" s="212"/>
      <c r="AP349" s="212"/>
      <c r="AQ349" s="212"/>
      <c r="AR349" s="212"/>
      <c r="AS349" s="212"/>
      <c r="AT349" s="212"/>
      <c r="AU349" s="212"/>
      <c r="AV349" s="212"/>
      <c r="AW349" s="212"/>
      <c r="AX349" s="212"/>
      <c r="AY349" s="212"/>
      <c r="AZ349" s="212"/>
      <c r="BA349" s="212"/>
      <c r="BB349" s="212"/>
      <c r="BC349" s="212"/>
      <c r="BD349" s="212"/>
      <c r="BE349" s="212"/>
      <c r="BF349" s="212"/>
      <c r="BG349" s="212"/>
      <c r="BH349" s="212"/>
    </row>
    <row r="350" spans="1:60" outlineLevel="2" x14ac:dyDescent="0.2">
      <c r="A350" s="219"/>
      <c r="B350" s="220"/>
      <c r="C350" s="263" t="s">
        <v>700</v>
      </c>
      <c r="D350" s="259"/>
      <c r="E350" s="259"/>
      <c r="F350" s="259"/>
      <c r="G350" s="259"/>
      <c r="H350" s="223"/>
      <c r="I350" s="223"/>
      <c r="J350" s="223"/>
      <c r="K350" s="223"/>
      <c r="L350" s="223"/>
      <c r="M350" s="223"/>
      <c r="N350" s="222"/>
      <c r="O350" s="222"/>
      <c r="P350" s="222"/>
      <c r="Q350" s="222"/>
      <c r="R350" s="223"/>
      <c r="S350" s="223"/>
      <c r="T350" s="223"/>
      <c r="U350" s="223"/>
      <c r="V350" s="223"/>
      <c r="W350" s="223"/>
      <c r="X350" s="223"/>
      <c r="Y350" s="223"/>
      <c r="Z350" s="212"/>
      <c r="AA350" s="212"/>
      <c r="AB350" s="212"/>
      <c r="AC350" s="212"/>
      <c r="AD350" s="212"/>
      <c r="AE350" s="212"/>
      <c r="AF350" s="212"/>
      <c r="AG350" s="212" t="s">
        <v>204</v>
      </c>
      <c r="AH350" s="212"/>
      <c r="AI350" s="212"/>
      <c r="AJ350" s="212"/>
      <c r="AK350" s="212"/>
      <c r="AL350" s="212"/>
      <c r="AM350" s="212"/>
      <c r="AN350" s="212"/>
      <c r="AO350" s="212"/>
      <c r="AP350" s="212"/>
      <c r="AQ350" s="212"/>
      <c r="AR350" s="212"/>
      <c r="AS350" s="212"/>
      <c r="AT350" s="212"/>
      <c r="AU350" s="212"/>
      <c r="AV350" s="212"/>
      <c r="AW350" s="212"/>
      <c r="AX350" s="212"/>
      <c r="AY350" s="212"/>
      <c r="AZ350" s="212"/>
      <c r="BA350" s="212"/>
      <c r="BB350" s="212"/>
      <c r="BC350" s="212"/>
      <c r="BD350" s="212"/>
      <c r="BE350" s="212"/>
      <c r="BF350" s="212"/>
      <c r="BG350" s="212"/>
      <c r="BH350" s="212"/>
    </row>
    <row r="351" spans="1:60" x14ac:dyDescent="0.2">
      <c r="A351" s="226" t="s">
        <v>132</v>
      </c>
      <c r="B351" s="227" t="s">
        <v>88</v>
      </c>
      <c r="C351" s="249" t="s">
        <v>89</v>
      </c>
      <c r="D351" s="228"/>
      <c r="E351" s="229"/>
      <c r="F351" s="230"/>
      <c r="G351" s="230">
        <f>SUMIF(AG352:AG362,"&lt;&gt;NOR",G352:G362)</f>
        <v>0</v>
      </c>
      <c r="H351" s="230"/>
      <c r="I351" s="230">
        <f>SUM(I352:I362)</f>
        <v>0</v>
      </c>
      <c r="J351" s="230"/>
      <c r="K351" s="230">
        <f>SUM(K352:K362)</f>
        <v>0</v>
      </c>
      <c r="L351" s="230"/>
      <c r="M351" s="230">
        <f>SUM(M352:M362)</f>
        <v>0</v>
      </c>
      <c r="N351" s="229"/>
      <c r="O351" s="229">
        <f>SUM(O352:O362)</f>
        <v>0</v>
      </c>
      <c r="P351" s="229"/>
      <c r="Q351" s="229">
        <f>SUM(Q352:Q362)</f>
        <v>0.26</v>
      </c>
      <c r="R351" s="230"/>
      <c r="S351" s="230"/>
      <c r="T351" s="231"/>
      <c r="U351" s="225"/>
      <c r="V351" s="225">
        <f>SUM(V352:V362)</f>
        <v>19.310000000000002</v>
      </c>
      <c r="W351" s="225"/>
      <c r="X351" s="225"/>
      <c r="Y351" s="225"/>
      <c r="AG351" t="s">
        <v>133</v>
      </c>
    </row>
    <row r="352" spans="1:60" ht="22.5" outlineLevel="1" x14ac:dyDescent="0.2">
      <c r="A352" s="240">
        <v>133</v>
      </c>
      <c r="B352" s="241" t="s">
        <v>703</v>
      </c>
      <c r="C352" s="250" t="s">
        <v>704</v>
      </c>
      <c r="D352" s="242" t="s">
        <v>496</v>
      </c>
      <c r="E352" s="243">
        <v>11</v>
      </c>
      <c r="F352" s="244"/>
      <c r="G352" s="245">
        <f>ROUND(E352*F352,2)</f>
        <v>0</v>
      </c>
      <c r="H352" s="244"/>
      <c r="I352" s="245">
        <f>ROUND(E352*H352,2)</f>
        <v>0</v>
      </c>
      <c r="J352" s="244"/>
      <c r="K352" s="245">
        <f>ROUND(E352*J352,2)</f>
        <v>0</v>
      </c>
      <c r="L352" s="245">
        <v>21</v>
      </c>
      <c r="M352" s="245">
        <f>G352*(1+L352/100)</f>
        <v>0</v>
      </c>
      <c r="N352" s="243">
        <v>0</v>
      </c>
      <c r="O352" s="243">
        <f>ROUND(E352*N352,2)</f>
        <v>0</v>
      </c>
      <c r="P352" s="243">
        <v>2.4E-2</v>
      </c>
      <c r="Q352" s="243">
        <f>ROUND(E352*P352,2)</f>
        <v>0.26</v>
      </c>
      <c r="R352" s="245" t="s">
        <v>705</v>
      </c>
      <c r="S352" s="245" t="s">
        <v>144</v>
      </c>
      <c r="T352" s="246" t="s">
        <v>144</v>
      </c>
      <c r="U352" s="223">
        <v>0.18</v>
      </c>
      <c r="V352" s="223">
        <f>ROUND(E352*U352,2)</f>
        <v>1.98</v>
      </c>
      <c r="W352" s="223"/>
      <c r="X352" s="223" t="s">
        <v>201</v>
      </c>
      <c r="Y352" s="223" t="s">
        <v>140</v>
      </c>
      <c r="Z352" s="212"/>
      <c r="AA352" s="212"/>
      <c r="AB352" s="212"/>
      <c r="AC352" s="212"/>
      <c r="AD352" s="212"/>
      <c r="AE352" s="212"/>
      <c r="AF352" s="212"/>
      <c r="AG352" s="212" t="s">
        <v>202</v>
      </c>
      <c r="AH352" s="212"/>
      <c r="AI352" s="212"/>
      <c r="AJ352" s="212"/>
      <c r="AK352" s="212"/>
      <c r="AL352" s="212"/>
      <c r="AM352" s="212"/>
      <c r="AN352" s="212"/>
      <c r="AO352" s="212"/>
      <c r="AP352" s="212"/>
      <c r="AQ352" s="212"/>
      <c r="AR352" s="212"/>
      <c r="AS352" s="212"/>
      <c r="AT352" s="212"/>
      <c r="AU352" s="212"/>
      <c r="AV352" s="212"/>
      <c r="AW352" s="212"/>
      <c r="AX352" s="212"/>
      <c r="AY352" s="212"/>
      <c r="AZ352" s="212"/>
      <c r="BA352" s="212"/>
      <c r="BB352" s="212"/>
      <c r="BC352" s="212"/>
      <c r="BD352" s="212"/>
      <c r="BE352" s="212"/>
      <c r="BF352" s="212"/>
      <c r="BG352" s="212"/>
      <c r="BH352" s="212"/>
    </row>
    <row r="353" spans="1:60" ht="22.5" outlineLevel="1" x14ac:dyDescent="0.2">
      <c r="A353" s="233">
        <v>134</v>
      </c>
      <c r="B353" s="234" t="s">
        <v>708</v>
      </c>
      <c r="C353" s="251" t="s">
        <v>709</v>
      </c>
      <c r="D353" s="235" t="s">
        <v>234</v>
      </c>
      <c r="E353" s="236">
        <v>18</v>
      </c>
      <c r="F353" s="237"/>
      <c r="G353" s="238">
        <f>ROUND(E353*F353,2)</f>
        <v>0</v>
      </c>
      <c r="H353" s="237"/>
      <c r="I353" s="238">
        <f>ROUND(E353*H353,2)</f>
        <v>0</v>
      </c>
      <c r="J353" s="237"/>
      <c r="K353" s="238">
        <f>ROUND(E353*J353,2)</f>
        <v>0</v>
      </c>
      <c r="L353" s="238">
        <v>21</v>
      </c>
      <c r="M353" s="238">
        <f>G353*(1+L353/100)</f>
        <v>0</v>
      </c>
      <c r="N353" s="236">
        <v>0</v>
      </c>
      <c r="O353" s="236">
        <f>ROUND(E353*N353,2)</f>
        <v>0</v>
      </c>
      <c r="P353" s="236">
        <v>0</v>
      </c>
      <c r="Q353" s="236">
        <f>ROUND(E353*P353,2)</f>
        <v>0</v>
      </c>
      <c r="R353" s="238" t="s">
        <v>200</v>
      </c>
      <c r="S353" s="238" t="s">
        <v>144</v>
      </c>
      <c r="T353" s="239" t="s">
        <v>144</v>
      </c>
      <c r="U353" s="223">
        <v>0.09</v>
      </c>
      <c r="V353" s="223">
        <f>ROUND(E353*U353,2)</f>
        <v>1.62</v>
      </c>
      <c r="W353" s="223"/>
      <c r="X353" s="223" t="s">
        <v>201</v>
      </c>
      <c r="Y353" s="223" t="s">
        <v>140</v>
      </c>
      <c r="Z353" s="212"/>
      <c r="AA353" s="212"/>
      <c r="AB353" s="212"/>
      <c r="AC353" s="212"/>
      <c r="AD353" s="212"/>
      <c r="AE353" s="212"/>
      <c r="AF353" s="212"/>
      <c r="AG353" s="212" t="s">
        <v>252</v>
      </c>
      <c r="AH353" s="212"/>
      <c r="AI353" s="212"/>
      <c r="AJ353" s="212"/>
      <c r="AK353" s="212"/>
      <c r="AL353" s="212"/>
      <c r="AM353" s="212"/>
      <c r="AN353" s="212"/>
      <c r="AO353" s="212"/>
      <c r="AP353" s="212"/>
      <c r="AQ353" s="212"/>
      <c r="AR353" s="212"/>
      <c r="AS353" s="212"/>
      <c r="AT353" s="212"/>
      <c r="AU353" s="212"/>
      <c r="AV353" s="212"/>
      <c r="AW353" s="212"/>
      <c r="AX353" s="212"/>
      <c r="AY353" s="212"/>
      <c r="AZ353" s="212"/>
      <c r="BA353" s="212"/>
      <c r="BB353" s="212"/>
      <c r="BC353" s="212"/>
      <c r="BD353" s="212"/>
      <c r="BE353" s="212"/>
      <c r="BF353" s="212"/>
      <c r="BG353" s="212"/>
      <c r="BH353" s="212"/>
    </row>
    <row r="354" spans="1:60" ht="22.5" outlineLevel="2" x14ac:dyDescent="0.2">
      <c r="A354" s="219"/>
      <c r="B354" s="220"/>
      <c r="C354" s="263" t="s">
        <v>710</v>
      </c>
      <c r="D354" s="259"/>
      <c r="E354" s="259"/>
      <c r="F354" s="259"/>
      <c r="G354" s="259"/>
      <c r="H354" s="223"/>
      <c r="I354" s="223"/>
      <c r="J354" s="223"/>
      <c r="K354" s="223"/>
      <c r="L354" s="223"/>
      <c r="M354" s="223"/>
      <c r="N354" s="222"/>
      <c r="O354" s="222"/>
      <c r="P354" s="222"/>
      <c r="Q354" s="222"/>
      <c r="R354" s="223"/>
      <c r="S354" s="223"/>
      <c r="T354" s="223"/>
      <c r="U354" s="223"/>
      <c r="V354" s="223"/>
      <c r="W354" s="223"/>
      <c r="X354" s="223"/>
      <c r="Y354" s="223"/>
      <c r="Z354" s="212"/>
      <c r="AA354" s="212"/>
      <c r="AB354" s="212"/>
      <c r="AC354" s="212"/>
      <c r="AD354" s="212"/>
      <c r="AE354" s="212"/>
      <c r="AF354" s="212"/>
      <c r="AG354" s="212" t="s">
        <v>204</v>
      </c>
      <c r="AH354" s="212"/>
      <c r="AI354" s="212"/>
      <c r="AJ354" s="212"/>
      <c r="AK354" s="212"/>
      <c r="AL354" s="212"/>
      <c r="AM354" s="212"/>
      <c r="AN354" s="212"/>
      <c r="AO354" s="212"/>
      <c r="AP354" s="212"/>
      <c r="AQ354" s="212"/>
      <c r="AR354" s="212"/>
      <c r="AS354" s="212"/>
      <c r="AT354" s="212"/>
      <c r="AU354" s="212"/>
      <c r="AV354" s="212"/>
      <c r="AW354" s="212"/>
      <c r="AX354" s="212"/>
      <c r="AY354" s="212"/>
      <c r="AZ354" s="212"/>
      <c r="BA354" s="248" t="str">
        <f>C354</f>
        <v>krajníků, desek nebo panelů od spojovacího materiálu s odklizením a uložením očištěných hmot a spojovacího materiálu na skládku na vzdálenost do 10 m</v>
      </c>
      <c r="BB354" s="212"/>
      <c r="BC354" s="212"/>
      <c r="BD354" s="212"/>
      <c r="BE354" s="212"/>
      <c r="BF354" s="212"/>
      <c r="BG354" s="212"/>
      <c r="BH354" s="212"/>
    </row>
    <row r="355" spans="1:60" outlineLevel="2" x14ac:dyDescent="0.2">
      <c r="A355" s="219"/>
      <c r="B355" s="220"/>
      <c r="C355" s="264" t="s">
        <v>924</v>
      </c>
      <c r="D355" s="257"/>
      <c r="E355" s="258">
        <v>18</v>
      </c>
      <c r="F355" s="223"/>
      <c r="G355" s="223"/>
      <c r="H355" s="223"/>
      <c r="I355" s="223"/>
      <c r="J355" s="223"/>
      <c r="K355" s="223"/>
      <c r="L355" s="223"/>
      <c r="M355" s="223"/>
      <c r="N355" s="222"/>
      <c r="O355" s="222"/>
      <c r="P355" s="222"/>
      <c r="Q355" s="222"/>
      <c r="R355" s="223"/>
      <c r="S355" s="223"/>
      <c r="T355" s="223"/>
      <c r="U355" s="223"/>
      <c r="V355" s="223"/>
      <c r="W355" s="223"/>
      <c r="X355" s="223"/>
      <c r="Y355" s="223"/>
      <c r="Z355" s="212"/>
      <c r="AA355" s="212"/>
      <c r="AB355" s="212"/>
      <c r="AC355" s="212"/>
      <c r="AD355" s="212"/>
      <c r="AE355" s="212"/>
      <c r="AF355" s="212"/>
      <c r="AG355" s="212" t="s">
        <v>206</v>
      </c>
      <c r="AH355" s="212">
        <v>0</v>
      </c>
      <c r="AI355" s="212"/>
      <c r="AJ355" s="212"/>
      <c r="AK355" s="212"/>
      <c r="AL355" s="212"/>
      <c r="AM355" s="212"/>
      <c r="AN355" s="212"/>
      <c r="AO355" s="212"/>
      <c r="AP355" s="212"/>
      <c r="AQ355" s="212"/>
      <c r="AR355" s="212"/>
      <c r="AS355" s="212"/>
      <c r="AT355" s="212"/>
      <c r="AU355" s="212"/>
      <c r="AV355" s="212"/>
      <c r="AW355" s="212"/>
      <c r="AX355" s="212"/>
      <c r="AY355" s="212"/>
      <c r="AZ355" s="212"/>
      <c r="BA355" s="212"/>
      <c r="BB355" s="212"/>
      <c r="BC355" s="212"/>
      <c r="BD355" s="212"/>
      <c r="BE355" s="212"/>
      <c r="BF355" s="212"/>
      <c r="BG355" s="212"/>
      <c r="BH355" s="212"/>
    </row>
    <row r="356" spans="1:60" ht="22.5" outlineLevel="1" x14ac:dyDescent="0.2">
      <c r="A356" s="233">
        <v>135</v>
      </c>
      <c r="B356" s="234" t="s">
        <v>712</v>
      </c>
      <c r="C356" s="251" t="s">
        <v>713</v>
      </c>
      <c r="D356" s="235" t="s">
        <v>199</v>
      </c>
      <c r="E356" s="236">
        <v>7</v>
      </c>
      <c r="F356" s="237"/>
      <c r="G356" s="238">
        <f>ROUND(E356*F356,2)</f>
        <v>0</v>
      </c>
      <c r="H356" s="237"/>
      <c r="I356" s="238">
        <f>ROUND(E356*H356,2)</f>
        <v>0</v>
      </c>
      <c r="J356" s="237"/>
      <c r="K356" s="238">
        <f>ROUND(E356*J356,2)</f>
        <v>0</v>
      </c>
      <c r="L356" s="238">
        <v>21</v>
      </c>
      <c r="M356" s="238">
        <f>G356*(1+L356/100)</f>
        <v>0</v>
      </c>
      <c r="N356" s="236">
        <v>0</v>
      </c>
      <c r="O356" s="236">
        <f>ROUND(E356*N356,2)</f>
        <v>0</v>
      </c>
      <c r="P356" s="236">
        <v>0</v>
      </c>
      <c r="Q356" s="236">
        <f>ROUND(E356*P356,2)</f>
        <v>0</v>
      </c>
      <c r="R356" s="238" t="s">
        <v>200</v>
      </c>
      <c r="S356" s="238" t="s">
        <v>144</v>
      </c>
      <c r="T356" s="239" t="s">
        <v>144</v>
      </c>
      <c r="U356" s="223">
        <v>0.115</v>
      </c>
      <c r="V356" s="223">
        <f>ROUND(E356*U356,2)</f>
        <v>0.81</v>
      </c>
      <c r="W356" s="223"/>
      <c r="X356" s="223" t="s">
        <v>201</v>
      </c>
      <c r="Y356" s="223" t="s">
        <v>140</v>
      </c>
      <c r="Z356" s="212"/>
      <c r="AA356" s="212"/>
      <c r="AB356" s="212"/>
      <c r="AC356" s="212"/>
      <c r="AD356" s="212"/>
      <c r="AE356" s="212"/>
      <c r="AF356" s="212"/>
      <c r="AG356" s="212" t="s">
        <v>202</v>
      </c>
      <c r="AH356" s="212"/>
      <c r="AI356" s="212"/>
      <c r="AJ356" s="212"/>
      <c r="AK356" s="212"/>
      <c r="AL356" s="212"/>
      <c r="AM356" s="212"/>
      <c r="AN356" s="212"/>
      <c r="AO356" s="212"/>
      <c r="AP356" s="212"/>
      <c r="AQ356" s="212"/>
      <c r="AR356" s="212"/>
      <c r="AS356" s="212"/>
      <c r="AT356" s="212"/>
      <c r="AU356" s="212"/>
      <c r="AV356" s="212"/>
      <c r="AW356" s="212"/>
      <c r="AX356" s="212"/>
      <c r="AY356" s="212"/>
      <c r="AZ356" s="212"/>
      <c r="BA356" s="212"/>
      <c r="BB356" s="212"/>
      <c r="BC356" s="212"/>
      <c r="BD356" s="212"/>
      <c r="BE356" s="212"/>
      <c r="BF356" s="212"/>
      <c r="BG356" s="212"/>
      <c r="BH356" s="212"/>
    </row>
    <row r="357" spans="1:60" ht="22.5" outlineLevel="2" x14ac:dyDescent="0.2">
      <c r="A357" s="219"/>
      <c r="B357" s="220"/>
      <c r="C357" s="263" t="s">
        <v>710</v>
      </c>
      <c r="D357" s="259"/>
      <c r="E357" s="259"/>
      <c r="F357" s="259"/>
      <c r="G357" s="259"/>
      <c r="H357" s="223"/>
      <c r="I357" s="223"/>
      <c r="J357" s="223"/>
      <c r="K357" s="223"/>
      <c r="L357" s="223"/>
      <c r="M357" s="223"/>
      <c r="N357" s="222"/>
      <c r="O357" s="222"/>
      <c r="P357" s="222"/>
      <c r="Q357" s="222"/>
      <c r="R357" s="223"/>
      <c r="S357" s="223"/>
      <c r="T357" s="223"/>
      <c r="U357" s="223"/>
      <c r="V357" s="223"/>
      <c r="W357" s="223"/>
      <c r="X357" s="223"/>
      <c r="Y357" s="223"/>
      <c r="Z357" s="212"/>
      <c r="AA357" s="212"/>
      <c r="AB357" s="212"/>
      <c r="AC357" s="212"/>
      <c r="AD357" s="212"/>
      <c r="AE357" s="212"/>
      <c r="AF357" s="212"/>
      <c r="AG357" s="212" t="s">
        <v>204</v>
      </c>
      <c r="AH357" s="212"/>
      <c r="AI357" s="212"/>
      <c r="AJ357" s="212"/>
      <c r="AK357" s="212"/>
      <c r="AL357" s="212"/>
      <c r="AM357" s="212"/>
      <c r="AN357" s="212"/>
      <c r="AO357" s="212"/>
      <c r="AP357" s="212"/>
      <c r="AQ357" s="212"/>
      <c r="AR357" s="212"/>
      <c r="AS357" s="212"/>
      <c r="AT357" s="212"/>
      <c r="AU357" s="212"/>
      <c r="AV357" s="212"/>
      <c r="AW357" s="212"/>
      <c r="AX357" s="212"/>
      <c r="AY357" s="212"/>
      <c r="AZ357" s="212"/>
      <c r="BA357" s="248" t="str">
        <f>C357</f>
        <v>krajníků, desek nebo panelů od spojovacího materiálu s odklizením a uložením očištěných hmot a spojovacího materiálu na skládku na vzdálenost do 10 m</v>
      </c>
      <c r="BB357" s="212"/>
      <c r="BC357" s="212"/>
      <c r="BD357" s="212"/>
      <c r="BE357" s="212"/>
      <c r="BF357" s="212"/>
      <c r="BG357" s="212"/>
      <c r="BH357" s="212"/>
    </row>
    <row r="358" spans="1:60" outlineLevel="2" x14ac:dyDescent="0.2">
      <c r="A358" s="219"/>
      <c r="B358" s="220"/>
      <c r="C358" s="264" t="s">
        <v>926</v>
      </c>
      <c r="D358" s="257"/>
      <c r="E358" s="258">
        <v>7</v>
      </c>
      <c r="F358" s="223"/>
      <c r="G358" s="223"/>
      <c r="H358" s="223"/>
      <c r="I358" s="223"/>
      <c r="J358" s="223"/>
      <c r="K358" s="223"/>
      <c r="L358" s="223"/>
      <c r="M358" s="223"/>
      <c r="N358" s="222"/>
      <c r="O358" s="222"/>
      <c r="P358" s="222"/>
      <c r="Q358" s="222"/>
      <c r="R358" s="223"/>
      <c r="S358" s="223"/>
      <c r="T358" s="223"/>
      <c r="U358" s="223"/>
      <c r="V358" s="223"/>
      <c r="W358" s="223"/>
      <c r="X358" s="223"/>
      <c r="Y358" s="223"/>
      <c r="Z358" s="212"/>
      <c r="AA358" s="212"/>
      <c r="AB358" s="212"/>
      <c r="AC358" s="212"/>
      <c r="AD358" s="212"/>
      <c r="AE358" s="212"/>
      <c r="AF358" s="212"/>
      <c r="AG358" s="212" t="s">
        <v>206</v>
      </c>
      <c r="AH358" s="212">
        <v>0</v>
      </c>
      <c r="AI358" s="212"/>
      <c r="AJ358" s="212"/>
      <c r="AK358" s="212"/>
      <c r="AL358" s="212"/>
      <c r="AM358" s="212"/>
      <c r="AN358" s="212"/>
      <c r="AO358" s="212"/>
      <c r="AP358" s="212"/>
      <c r="AQ358" s="212"/>
      <c r="AR358" s="212"/>
      <c r="AS358" s="212"/>
      <c r="AT358" s="212"/>
      <c r="AU358" s="212"/>
      <c r="AV358" s="212"/>
      <c r="AW358" s="212"/>
      <c r="AX358" s="212"/>
      <c r="AY358" s="212"/>
      <c r="AZ358" s="212"/>
      <c r="BA358" s="212"/>
      <c r="BB358" s="212"/>
      <c r="BC358" s="212"/>
      <c r="BD358" s="212"/>
      <c r="BE358" s="212"/>
      <c r="BF358" s="212"/>
      <c r="BG358" s="212"/>
      <c r="BH358" s="212"/>
    </row>
    <row r="359" spans="1:60" ht="22.5" outlineLevel="1" x14ac:dyDescent="0.2">
      <c r="A359" s="233">
        <v>136</v>
      </c>
      <c r="B359" s="234" t="s">
        <v>715</v>
      </c>
      <c r="C359" s="251" t="s">
        <v>716</v>
      </c>
      <c r="D359" s="235" t="s">
        <v>199</v>
      </c>
      <c r="E359" s="236">
        <v>149</v>
      </c>
      <c r="F359" s="237"/>
      <c r="G359" s="238">
        <f>ROUND(E359*F359,2)</f>
        <v>0</v>
      </c>
      <c r="H359" s="237"/>
      <c r="I359" s="238">
        <f>ROUND(E359*H359,2)</f>
        <v>0</v>
      </c>
      <c r="J359" s="237"/>
      <c r="K359" s="238">
        <f>ROUND(E359*J359,2)</f>
        <v>0</v>
      </c>
      <c r="L359" s="238">
        <v>21</v>
      </c>
      <c r="M359" s="238">
        <f>G359*(1+L359/100)</f>
        <v>0</v>
      </c>
      <c r="N359" s="236">
        <v>0</v>
      </c>
      <c r="O359" s="236">
        <f>ROUND(E359*N359,2)</f>
        <v>0</v>
      </c>
      <c r="P359" s="236">
        <v>0</v>
      </c>
      <c r="Q359" s="236">
        <f>ROUND(E359*P359,2)</f>
        <v>0</v>
      </c>
      <c r="R359" s="238" t="s">
        <v>200</v>
      </c>
      <c r="S359" s="238" t="s">
        <v>144</v>
      </c>
      <c r="T359" s="239" t="s">
        <v>144</v>
      </c>
      <c r="U359" s="223">
        <v>0.1</v>
      </c>
      <c r="V359" s="223">
        <f>ROUND(E359*U359,2)</f>
        <v>14.9</v>
      </c>
      <c r="W359" s="223"/>
      <c r="X359" s="223" t="s">
        <v>201</v>
      </c>
      <c r="Y359" s="223" t="s">
        <v>140</v>
      </c>
      <c r="Z359" s="212"/>
      <c r="AA359" s="212"/>
      <c r="AB359" s="212"/>
      <c r="AC359" s="212"/>
      <c r="AD359" s="212"/>
      <c r="AE359" s="212"/>
      <c r="AF359" s="212"/>
      <c r="AG359" s="212" t="s">
        <v>202</v>
      </c>
      <c r="AH359" s="212"/>
      <c r="AI359" s="212"/>
      <c r="AJ359" s="212"/>
      <c r="AK359" s="212"/>
      <c r="AL359" s="212"/>
      <c r="AM359" s="212"/>
      <c r="AN359" s="212"/>
      <c r="AO359" s="212"/>
      <c r="AP359" s="212"/>
      <c r="AQ359" s="212"/>
      <c r="AR359" s="212"/>
      <c r="AS359" s="212"/>
      <c r="AT359" s="212"/>
      <c r="AU359" s="212"/>
      <c r="AV359" s="212"/>
      <c r="AW359" s="212"/>
      <c r="AX359" s="212"/>
      <c r="AY359" s="212"/>
      <c r="AZ359" s="212"/>
      <c r="BA359" s="212"/>
      <c r="BB359" s="212"/>
      <c r="BC359" s="212"/>
      <c r="BD359" s="212"/>
      <c r="BE359" s="212"/>
      <c r="BF359" s="212"/>
      <c r="BG359" s="212"/>
      <c r="BH359" s="212"/>
    </row>
    <row r="360" spans="1:60" ht="22.5" outlineLevel="2" x14ac:dyDescent="0.2">
      <c r="A360" s="219"/>
      <c r="B360" s="220"/>
      <c r="C360" s="263" t="s">
        <v>717</v>
      </c>
      <c r="D360" s="259"/>
      <c r="E360" s="259"/>
      <c r="F360" s="259"/>
      <c r="G360" s="259"/>
      <c r="H360" s="223"/>
      <c r="I360" s="223"/>
      <c r="J360" s="223"/>
      <c r="K360" s="223"/>
      <c r="L360" s="223"/>
      <c r="M360" s="223"/>
      <c r="N360" s="222"/>
      <c r="O360" s="222"/>
      <c r="P360" s="222"/>
      <c r="Q360" s="222"/>
      <c r="R360" s="223"/>
      <c r="S360" s="223"/>
      <c r="T360" s="223"/>
      <c r="U360" s="223"/>
      <c r="V360" s="223"/>
      <c r="W360" s="223"/>
      <c r="X360" s="223"/>
      <c r="Y360" s="223"/>
      <c r="Z360" s="212"/>
      <c r="AA360" s="212"/>
      <c r="AB360" s="212"/>
      <c r="AC360" s="212"/>
      <c r="AD360" s="212"/>
      <c r="AE360" s="212"/>
      <c r="AF360" s="212"/>
      <c r="AG360" s="212" t="s">
        <v>204</v>
      </c>
      <c r="AH360" s="212"/>
      <c r="AI360" s="212"/>
      <c r="AJ360" s="212"/>
      <c r="AK360" s="212"/>
      <c r="AL360" s="212"/>
      <c r="AM360" s="212"/>
      <c r="AN360" s="212"/>
      <c r="AO360" s="212"/>
      <c r="AP360" s="212"/>
      <c r="AQ360" s="212"/>
      <c r="AR360" s="212"/>
      <c r="AS360" s="212"/>
      <c r="AT360" s="212"/>
      <c r="AU360" s="212"/>
      <c r="AV360" s="212"/>
      <c r="AW360" s="212"/>
      <c r="AX360" s="212"/>
      <c r="AY360" s="212"/>
      <c r="AZ360" s="212"/>
      <c r="BA360" s="248" t="str">
        <f>C360</f>
        <v>od spojovacího materiálu, s uložením očištěných kostek na skládku, s odklizením odpadových hmot na hromady a s odklizením vybouraných kostek na vzdálenost do 3 m</v>
      </c>
      <c r="BB360" s="212"/>
      <c r="BC360" s="212"/>
      <c r="BD360" s="212"/>
      <c r="BE360" s="212"/>
      <c r="BF360" s="212"/>
      <c r="BG360" s="212"/>
      <c r="BH360" s="212"/>
    </row>
    <row r="361" spans="1:60" outlineLevel="2" x14ac:dyDescent="0.2">
      <c r="A361" s="219"/>
      <c r="B361" s="220"/>
      <c r="C361" s="264" t="s">
        <v>927</v>
      </c>
      <c r="D361" s="257"/>
      <c r="E361" s="258">
        <v>37</v>
      </c>
      <c r="F361" s="223"/>
      <c r="G361" s="223"/>
      <c r="H361" s="223"/>
      <c r="I361" s="223"/>
      <c r="J361" s="223"/>
      <c r="K361" s="223"/>
      <c r="L361" s="223"/>
      <c r="M361" s="223"/>
      <c r="N361" s="222"/>
      <c r="O361" s="222"/>
      <c r="P361" s="222"/>
      <c r="Q361" s="222"/>
      <c r="R361" s="223"/>
      <c r="S361" s="223"/>
      <c r="T361" s="223"/>
      <c r="U361" s="223"/>
      <c r="V361" s="223"/>
      <c r="W361" s="223"/>
      <c r="X361" s="223"/>
      <c r="Y361" s="223"/>
      <c r="Z361" s="212"/>
      <c r="AA361" s="212"/>
      <c r="AB361" s="212"/>
      <c r="AC361" s="212"/>
      <c r="AD361" s="212"/>
      <c r="AE361" s="212"/>
      <c r="AF361" s="212"/>
      <c r="AG361" s="212" t="s">
        <v>206</v>
      </c>
      <c r="AH361" s="212">
        <v>0</v>
      </c>
      <c r="AI361" s="212"/>
      <c r="AJ361" s="212"/>
      <c r="AK361" s="212"/>
      <c r="AL361" s="212"/>
      <c r="AM361" s="212"/>
      <c r="AN361" s="212"/>
      <c r="AO361" s="212"/>
      <c r="AP361" s="212"/>
      <c r="AQ361" s="212"/>
      <c r="AR361" s="212"/>
      <c r="AS361" s="212"/>
      <c r="AT361" s="212"/>
      <c r="AU361" s="212"/>
      <c r="AV361" s="212"/>
      <c r="AW361" s="212"/>
      <c r="AX361" s="212"/>
      <c r="AY361" s="212"/>
      <c r="AZ361" s="212"/>
      <c r="BA361" s="212"/>
      <c r="BB361" s="212"/>
      <c r="BC361" s="212"/>
      <c r="BD361" s="212"/>
      <c r="BE361" s="212"/>
      <c r="BF361" s="212"/>
      <c r="BG361" s="212"/>
      <c r="BH361" s="212"/>
    </row>
    <row r="362" spans="1:60" outlineLevel="3" x14ac:dyDescent="0.2">
      <c r="A362" s="219"/>
      <c r="B362" s="220"/>
      <c r="C362" s="264" t="s">
        <v>928</v>
      </c>
      <c r="D362" s="257"/>
      <c r="E362" s="258">
        <v>112</v>
      </c>
      <c r="F362" s="223"/>
      <c r="G362" s="223"/>
      <c r="H362" s="223"/>
      <c r="I362" s="223"/>
      <c r="J362" s="223"/>
      <c r="K362" s="223"/>
      <c r="L362" s="223"/>
      <c r="M362" s="223"/>
      <c r="N362" s="222"/>
      <c r="O362" s="222"/>
      <c r="P362" s="222"/>
      <c r="Q362" s="222"/>
      <c r="R362" s="223"/>
      <c r="S362" s="223"/>
      <c r="T362" s="223"/>
      <c r="U362" s="223"/>
      <c r="V362" s="223"/>
      <c r="W362" s="223"/>
      <c r="X362" s="223"/>
      <c r="Y362" s="223"/>
      <c r="Z362" s="212"/>
      <c r="AA362" s="212"/>
      <c r="AB362" s="212"/>
      <c r="AC362" s="212"/>
      <c r="AD362" s="212"/>
      <c r="AE362" s="212"/>
      <c r="AF362" s="212"/>
      <c r="AG362" s="212" t="s">
        <v>206</v>
      </c>
      <c r="AH362" s="212">
        <v>0</v>
      </c>
      <c r="AI362" s="212"/>
      <c r="AJ362" s="212"/>
      <c r="AK362" s="212"/>
      <c r="AL362" s="212"/>
      <c r="AM362" s="212"/>
      <c r="AN362" s="212"/>
      <c r="AO362" s="212"/>
      <c r="AP362" s="212"/>
      <c r="AQ362" s="212"/>
      <c r="AR362" s="212"/>
      <c r="AS362" s="212"/>
      <c r="AT362" s="212"/>
      <c r="AU362" s="212"/>
      <c r="AV362" s="212"/>
      <c r="AW362" s="212"/>
      <c r="AX362" s="212"/>
      <c r="AY362" s="212"/>
      <c r="AZ362" s="212"/>
      <c r="BA362" s="212"/>
      <c r="BB362" s="212"/>
      <c r="BC362" s="212"/>
      <c r="BD362" s="212"/>
      <c r="BE362" s="212"/>
      <c r="BF362" s="212"/>
      <c r="BG362" s="212"/>
      <c r="BH362" s="212"/>
    </row>
    <row r="363" spans="1:60" x14ac:dyDescent="0.2">
      <c r="A363" s="226" t="s">
        <v>132</v>
      </c>
      <c r="B363" s="227" t="s">
        <v>90</v>
      </c>
      <c r="C363" s="249" t="s">
        <v>91</v>
      </c>
      <c r="D363" s="228"/>
      <c r="E363" s="229"/>
      <c r="F363" s="230"/>
      <c r="G363" s="230">
        <f>SUMIF(AG364:AG366,"&lt;&gt;NOR",G364:G366)</f>
        <v>0</v>
      </c>
      <c r="H363" s="230"/>
      <c r="I363" s="230">
        <f>SUM(I364:I366)</f>
        <v>0</v>
      </c>
      <c r="J363" s="230"/>
      <c r="K363" s="230">
        <f>SUM(K364:K366)</f>
        <v>0</v>
      </c>
      <c r="L363" s="230"/>
      <c r="M363" s="230">
        <f>SUM(M364:M366)</f>
        <v>0</v>
      </c>
      <c r="N363" s="229"/>
      <c r="O363" s="229">
        <f>SUM(O364:O366)</f>
        <v>0</v>
      </c>
      <c r="P363" s="229"/>
      <c r="Q363" s="229">
        <f>SUM(Q364:Q366)</f>
        <v>0</v>
      </c>
      <c r="R363" s="230"/>
      <c r="S363" s="230"/>
      <c r="T363" s="231"/>
      <c r="U363" s="225"/>
      <c r="V363" s="225">
        <f>SUM(V364:V366)</f>
        <v>21</v>
      </c>
      <c r="W363" s="225"/>
      <c r="X363" s="225"/>
      <c r="Y363" s="225"/>
      <c r="AG363" t="s">
        <v>133</v>
      </c>
    </row>
    <row r="364" spans="1:60" outlineLevel="1" x14ac:dyDescent="0.2">
      <c r="A364" s="233">
        <v>137</v>
      </c>
      <c r="B364" s="234" t="s">
        <v>719</v>
      </c>
      <c r="C364" s="251" t="s">
        <v>720</v>
      </c>
      <c r="D364" s="235" t="s">
        <v>419</v>
      </c>
      <c r="E364" s="236">
        <v>200.98821000000001</v>
      </c>
      <c r="F364" s="237"/>
      <c r="G364" s="238">
        <f>ROUND(E364*F364,2)</f>
        <v>0</v>
      </c>
      <c r="H364" s="237"/>
      <c r="I364" s="238">
        <f>ROUND(E364*H364,2)</f>
        <v>0</v>
      </c>
      <c r="J364" s="237"/>
      <c r="K364" s="238">
        <f>ROUND(E364*J364,2)</f>
        <v>0</v>
      </c>
      <c r="L364" s="238">
        <v>21</v>
      </c>
      <c r="M364" s="238">
        <f>G364*(1+L364/100)</f>
        <v>0</v>
      </c>
      <c r="N364" s="236">
        <v>0</v>
      </c>
      <c r="O364" s="236">
        <f>ROUND(E364*N364,2)</f>
        <v>0</v>
      </c>
      <c r="P364" s="236">
        <v>0</v>
      </c>
      <c r="Q364" s="236">
        <f>ROUND(E364*P364,2)</f>
        <v>0</v>
      </c>
      <c r="R364" s="238" t="s">
        <v>424</v>
      </c>
      <c r="S364" s="238" t="s">
        <v>144</v>
      </c>
      <c r="T364" s="239" t="s">
        <v>144</v>
      </c>
      <c r="U364" s="223">
        <v>0.1045</v>
      </c>
      <c r="V364" s="223">
        <f>ROUND(E364*U364,2)</f>
        <v>21</v>
      </c>
      <c r="W364" s="223"/>
      <c r="X364" s="223" t="s">
        <v>721</v>
      </c>
      <c r="Y364" s="223" t="s">
        <v>140</v>
      </c>
      <c r="Z364" s="212"/>
      <c r="AA364" s="212"/>
      <c r="AB364" s="212"/>
      <c r="AC364" s="212"/>
      <c r="AD364" s="212"/>
      <c r="AE364" s="212"/>
      <c r="AF364" s="212"/>
      <c r="AG364" s="212" t="s">
        <v>722</v>
      </c>
      <c r="AH364" s="212"/>
      <c r="AI364" s="212"/>
      <c r="AJ364" s="212"/>
      <c r="AK364" s="212"/>
      <c r="AL364" s="212"/>
      <c r="AM364" s="212"/>
      <c r="AN364" s="212"/>
      <c r="AO364" s="212"/>
      <c r="AP364" s="212"/>
      <c r="AQ364" s="212"/>
      <c r="AR364" s="212"/>
      <c r="AS364" s="212"/>
      <c r="AT364" s="212"/>
      <c r="AU364" s="212"/>
      <c r="AV364" s="212"/>
      <c r="AW364" s="212"/>
      <c r="AX364" s="212"/>
      <c r="AY364" s="212"/>
      <c r="AZ364" s="212"/>
      <c r="BA364" s="212"/>
      <c r="BB364" s="212"/>
      <c r="BC364" s="212"/>
      <c r="BD364" s="212"/>
      <c r="BE364" s="212"/>
      <c r="BF364" s="212"/>
      <c r="BG364" s="212"/>
      <c r="BH364" s="212"/>
    </row>
    <row r="365" spans="1:60" outlineLevel="2" x14ac:dyDescent="0.2">
      <c r="A365" s="219"/>
      <c r="B365" s="220"/>
      <c r="C365" s="263" t="s">
        <v>723</v>
      </c>
      <c r="D365" s="259"/>
      <c r="E365" s="259"/>
      <c r="F365" s="259"/>
      <c r="G365" s="259"/>
      <c r="H365" s="223"/>
      <c r="I365" s="223"/>
      <c r="J365" s="223"/>
      <c r="K365" s="223"/>
      <c r="L365" s="223"/>
      <c r="M365" s="223"/>
      <c r="N365" s="222"/>
      <c r="O365" s="222"/>
      <c r="P365" s="222"/>
      <c r="Q365" s="222"/>
      <c r="R365" s="223"/>
      <c r="S365" s="223"/>
      <c r="T365" s="223"/>
      <c r="U365" s="223"/>
      <c r="V365" s="223"/>
      <c r="W365" s="223"/>
      <c r="X365" s="223"/>
      <c r="Y365" s="223"/>
      <c r="Z365" s="212"/>
      <c r="AA365" s="212"/>
      <c r="AB365" s="212"/>
      <c r="AC365" s="212"/>
      <c r="AD365" s="212"/>
      <c r="AE365" s="212"/>
      <c r="AF365" s="212"/>
      <c r="AG365" s="212" t="s">
        <v>204</v>
      </c>
      <c r="AH365" s="212"/>
      <c r="AI365" s="212"/>
      <c r="AJ365" s="212"/>
      <c r="AK365" s="212"/>
      <c r="AL365" s="212"/>
      <c r="AM365" s="212"/>
      <c r="AN365" s="212"/>
      <c r="AO365" s="212"/>
      <c r="AP365" s="212"/>
      <c r="AQ365" s="212"/>
      <c r="AR365" s="212"/>
      <c r="AS365" s="212"/>
      <c r="AT365" s="212"/>
      <c r="AU365" s="212"/>
      <c r="AV365" s="212"/>
      <c r="AW365" s="212"/>
      <c r="AX365" s="212"/>
      <c r="AY365" s="212"/>
      <c r="AZ365" s="212"/>
      <c r="BA365" s="248" t="str">
        <f>C365</f>
        <v>vodovodu nebo kanalizace hloubené nebo ražené (827 1.3, 827 2.3) z trub litinových včetně drobných objektů,</v>
      </c>
      <c r="BB365" s="212"/>
      <c r="BC365" s="212"/>
      <c r="BD365" s="212"/>
      <c r="BE365" s="212"/>
      <c r="BF365" s="212"/>
      <c r="BG365" s="212"/>
      <c r="BH365" s="212"/>
    </row>
    <row r="366" spans="1:60" outlineLevel="2" x14ac:dyDescent="0.2">
      <c r="A366" s="219"/>
      <c r="B366" s="220"/>
      <c r="C366" s="265" t="s">
        <v>724</v>
      </c>
      <c r="D366" s="260"/>
      <c r="E366" s="260"/>
      <c r="F366" s="260"/>
      <c r="G366" s="260"/>
      <c r="H366" s="223"/>
      <c r="I366" s="223"/>
      <c r="J366" s="223"/>
      <c r="K366" s="223"/>
      <c r="L366" s="223"/>
      <c r="M366" s="223"/>
      <c r="N366" s="222"/>
      <c r="O366" s="222"/>
      <c r="P366" s="222"/>
      <c r="Q366" s="222"/>
      <c r="R366" s="223"/>
      <c r="S366" s="223"/>
      <c r="T366" s="223"/>
      <c r="U366" s="223"/>
      <c r="V366" s="223"/>
      <c r="W366" s="223"/>
      <c r="X366" s="223"/>
      <c r="Y366" s="223"/>
      <c r="Z366" s="212"/>
      <c r="AA366" s="212"/>
      <c r="AB366" s="212"/>
      <c r="AC366" s="212"/>
      <c r="AD366" s="212"/>
      <c r="AE366" s="212"/>
      <c r="AF366" s="212"/>
      <c r="AG366" s="212" t="s">
        <v>147</v>
      </c>
      <c r="AH366" s="212"/>
      <c r="AI366" s="212"/>
      <c r="AJ366" s="212"/>
      <c r="AK366" s="212"/>
      <c r="AL366" s="212"/>
      <c r="AM366" s="212"/>
      <c r="AN366" s="212"/>
      <c r="AO366" s="212"/>
      <c r="AP366" s="212"/>
      <c r="AQ366" s="212"/>
      <c r="AR366" s="212"/>
      <c r="AS366" s="212"/>
      <c r="AT366" s="212"/>
      <c r="AU366" s="212"/>
      <c r="AV366" s="212"/>
      <c r="AW366" s="212"/>
      <c r="AX366" s="212"/>
      <c r="AY366" s="212"/>
      <c r="AZ366" s="212"/>
      <c r="BA366" s="212"/>
      <c r="BB366" s="212"/>
      <c r="BC366" s="212"/>
      <c r="BD366" s="212"/>
      <c r="BE366" s="212"/>
      <c r="BF366" s="212"/>
      <c r="BG366" s="212"/>
      <c r="BH366" s="212"/>
    </row>
    <row r="367" spans="1:60" x14ac:dyDescent="0.2">
      <c r="A367" s="226" t="s">
        <v>132</v>
      </c>
      <c r="B367" s="227" t="s">
        <v>92</v>
      </c>
      <c r="C367" s="249" t="s">
        <v>93</v>
      </c>
      <c r="D367" s="228"/>
      <c r="E367" s="229"/>
      <c r="F367" s="230"/>
      <c r="G367" s="230">
        <f>SUMIF(AG368:AG379,"&lt;&gt;NOR",G368:G379)</f>
        <v>0</v>
      </c>
      <c r="H367" s="230"/>
      <c r="I367" s="230">
        <f>SUM(I368:I379)</f>
        <v>0</v>
      </c>
      <c r="J367" s="230"/>
      <c r="K367" s="230">
        <f>SUM(K368:K379)</f>
        <v>0</v>
      </c>
      <c r="L367" s="230"/>
      <c r="M367" s="230">
        <f>SUM(M368:M379)</f>
        <v>0</v>
      </c>
      <c r="N367" s="229"/>
      <c r="O367" s="229">
        <f>SUM(O368:O379)</f>
        <v>0</v>
      </c>
      <c r="P367" s="229"/>
      <c r="Q367" s="229">
        <f>SUM(Q368:Q379)</f>
        <v>1.6</v>
      </c>
      <c r="R367" s="230"/>
      <c r="S367" s="230"/>
      <c r="T367" s="231"/>
      <c r="U367" s="225"/>
      <c r="V367" s="225">
        <f>SUM(V368:V379)</f>
        <v>19.78</v>
      </c>
      <c r="W367" s="225"/>
      <c r="X367" s="225"/>
      <c r="Y367" s="225"/>
      <c r="AG367" t="s">
        <v>133</v>
      </c>
    </row>
    <row r="368" spans="1:60" outlineLevel="1" x14ac:dyDescent="0.2">
      <c r="A368" s="233">
        <v>138</v>
      </c>
      <c r="B368" s="234" t="s">
        <v>725</v>
      </c>
      <c r="C368" s="251" t="s">
        <v>726</v>
      </c>
      <c r="D368" s="235" t="s">
        <v>496</v>
      </c>
      <c r="E368" s="236">
        <v>6</v>
      </c>
      <c r="F368" s="237"/>
      <c r="G368" s="238">
        <f>ROUND(E368*F368,2)</f>
        <v>0</v>
      </c>
      <c r="H368" s="237"/>
      <c r="I368" s="238">
        <f>ROUND(E368*H368,2)</f>
        <v>0</v>
      </c>
      <c r="J368" s="237"/>
      <c r="K368" s="238">
        <f>ROUND(E368*J368,2)</f>
        <v>0</v>
      </c>
      <c r="L368" s="238">
        <v>21</v>
      </c>
      <c r="M368" s="238">
        <f>G368*(1+L368/100)</f>
        <v>0</v>
      </c>
      <c r="N368" s="236">
        <v>0</v>
      </c>
      <c r="O368" s="236">
        <f>ROUND(E368*N368,2)</f>
        <v>0</v>
      </c>
      <c r="P368" s="236">
        <v>0.19949</v>
      </c>
      <c r="Q368" s="236">
        <f>ROUND(E368*P368,2)</f>
        <v>1.2</v>
      </c>
      <c r="R368" s="238" t="s">
        <v>727</v>
      </c>
      <c r="S368" s="238" t="s">
        <v>144</v>
      </c>
      <c r="T368" s="239" t="s">
        <v>144</v>
      </c>
      <c r="U368" s="223">
        <v>1.01</v>
      </c>
      <c r="V368" s="223">
        <f>ROUND(E368*U368,2)</f>
        <v>6.06</v>
      </c>
      <c r="W368" s="223"/>
      <c r="X368" s="223" t="s">
        <v>201</v>
      </c>
      <c r="Y368" s="223" t="s">
        <v>140</v>
      </c>
      <c r="Z368" s="212"/>
      <c r="AA368" s="212"/>
      <c r="AB368" s="212"/>
      <c r="AC368" s="212"/>
      <c r="AD368" s="212"/>
      <c r="AE368" s="212"/>
      <c r="AF368" s="212"/>
      <c r="AG368" s="212" t="s">
        <v>202</v>
      </c>
      <c r="AH368" s="212"/>
      <c r="AI368" s="212"/>
      <c r="AJ368" s="212"/>
      <c r="AK368" s="212"/>
      <c r="AL368" s="212"/>
      <c r="AM368" s="212"/>
      <c r="AN368" s="212"/>
      <c r="AO368" s="212"/>
      <c r="AP368" s="212"/>
      <c r="AQ368" s="212"/>
      <c r="AR368" s="212"/>
      <c r="AS368" s="212"/>
      <c r="AT368" s="212"/>
      <c r="AU368" s="212"/>
      <c r="AV368" s="212"/>
      <c r="AW368" s="212"/>
      <c r="AX368" s="212"/>
      <c r="AY368" s="212"/>
      <c r="AZ368" s="212"/>
      <c r="BA368" s="212"/>
      <c r="BB368" s="212"/>
      <c r="BC368" s="212"/>
      <c r="BD368" s="212"/>
      <c r="BE368" s="212"/>
      <c r="BF368" s="212"/>
      <c r="BG368" s="212"/>
      <c r="BH368" s="212"/>
    </row>
    <row r="369" spans="1:60" outlineLevel="2" x14ac:dyDescent="0.2">
      <c r="A369" s="219"/>
      <c r="B369" s="220"/>
      <c r="C369" s="264" t="s">
        <v>929</v>
      </c>
      <c r="D369" s="257"/>
      <c r="E369" s="258">
        <v>6</v>
      </c>
      <c r="F369" s="223"/>
      <c r="G369" s="223"/>
      <c r="H369" s="223"/>
      <c r="I369" s="223"/>
      <c r="J369" s="223"/>
      <c r="K369" s="223"/>
      <c r="L369" s="223"/>
      <c r="M369" s="223"/>
      <c r="N369" s="222"/>
      <c r="O369" s="222"/>
      <c r="P369" s="222"/>
      <c r="Q369" s="222"/>
      <c r="R369" s="223"/>
      <c r="S369" s="223"/>
      <c r="T369" s="223"/>
      <c r="U369" s="223"/>
      <c r="V369" s="223"/>
      <c r="W369" s="223"/>
      <c r="X369" s="223"/>
      <c r="Y369" s="223"/>
      <c r="Z369" s="212"/>
      <c r="AA369" s="212"/>
      <c r="AB369" s="212"/>
      <c r="AC369" s="212"/>
      <c r="AD369" s="212"/>
      <c r="AE369" s="212"/>
      <c r="AF369" s="212"/>
      <c r="AG369" s="212" t="s">
        <v>206</v>
      </c>
      <c r="AH369" s="212">
        <v>0</v>
      </c>
      <c r="AI369" s="212"/>
      <c r="AJ369" s="212"/>
      <c r="AK369" s="212"/>
      <c r="AL369" s="212"/>
      <c r="AM369" s="212"/>
      <c r="AN369" s="212"/>
      <c r="AO369" s="212"/>
      <c r="AP369" s="212"/>
      <c r="AQ369" s="212"/>
      <c r="AR369" s="212"/>
      <c r="AS369" s="212"/>
      <c r="AT369" s="212"/>
      <c r="AU369" s="212"/>
      <c r="AV369" s="212"/>
      <c r="AW369" s="212"/>
      <c r="AX369" s="212"/>
      <c r="AY369" s="212"/>
      <c r="AZ369" s="212"/>
      <c r="BA369" s="212"/>
      <c r="BB369" s="212"/>
      <c r="BC369" s="212"/>
      <c r="BD369" s="212"/>
      <c r="BE369" s="212"/>
      <c r="BF369" s="212"/>
      <c r="BG369" s="212"/>
      <c r="BH369" s="212"/>
    </row>
    <row r="370" spans="1:60" outlineLevel="1" x14ac:dyDescent="0.2">
      <c r="A370" s="240">
        <v>139</v>
      </c>
      <c r="B370" s="241" t="s">
        <v>729</v>
      </c>
      <c r="C370" s="250" t="s">
        <v>730</v>
      </c>
      <c r="D370" s="242" t="s">
        <v>234</v>
      </c>
      <c r="E370" s="243">
        <v>4</v>
      </c>
      <c r="F370" s="244"/>
      <c r="G370" s="245">
        <f>ROUND(E370*F370,2)</f>
        <v>0</v>
      </c>
      <c r="H370" s="244"/>
      <c r="I370" s="245">
        <f>ROUND(E370*H370,2)</f>
        <v>0</v>
      </c>
      <c r="J370" s="244"/>
      <c r="K370" s="245">
        <f>ROUND(E370*J370,2)</f>
        <v>0</v>
      </c>
      <c r="L370" s="245">
        <v>21</v>
      </c>
      <c r="M370" s="245">
        <f>G370*(1+L370/100)</f>
        <v>0</v>
      </c>
      <c r="N370" s="243">
        <v>0</v>
      </c>
      <c r="O370" s="243">
        <f>ROUND(E370*N370,2)</f>
        <v>0</v>
      </c>
      <c r="P370" s="243">
        <v>1.102E-2</v>
      </c>
      <c r="Q370" s="243">
        <f>ROUND(E370*P370,2)</f>
        <v>0.04</v>
      </c>
      <c r="R370" s="245" t="s">
        <v>727</v>
      </c>
      <c r="S370" s="245" t="s">
        <v>144</v>
      </c>
      <c r="T370" s="246" t="s">
        <v>144</v>
      </c>
      <c r="U370" s="223">
        <v>0.29699999999999999</v>
      </c>
      <c r="V370" s="223">
        <f>ROUND(E370*U370,2)</f>
        <v>1.19</v>
      </c>
      <c r="W370" s="223"/>
      <c r="X370" s="223" t="s">
        <v>201</v>
      </c>
      <c r="Y370" s="223" t="s">
        <v>140</v>
      </c>
      <c r="Z370" s="212"/>
      <c r="AA370" s="212"/>
      <c r="AB370" s="212"/>
      <c r="AC370" s="212"/>
      <c r="AD370" s="212"/>
      <c r="AE370" s="212"/>
      <c r="AF370" s="212"/>
      <c r="AG370" s="212" t="s">
        <v>202</v>
      </c>
      <c r="AH370" s="212"/>
      <c r="AI370" s="212"/>
      <c r="AJ370" s="212"/>
      <c r="AK370" s="212"/>
      <c r="AL370" s="212"/>
      <c r="AM370" s="212"/>
      <c r="AN370" s="212"/>
      <c r="AO370" s="212"/>
      <c r="AP370" s="212"/>
      <c r="AQ370" s="212"/>
      <c r="AR370" s="212"/>
      <c r="AS370" s="212"/>
      <c r="AT370" s="212"/>
      <c r="AU370" s="212"/>
      <c r="AV370" s="212"/>
      <c r="AW370" s="212"/>
      <c r="AX370" s="212"/>
      <c r="AY370" s="212"/>
      <c r="AZ370" s="212"/>
      <c r="BA370" s="212"/>
      <c r="BB370" s="212"/>
      <c r="BC370" s="212"/>
      <c r="BD370" s="212"/>
      <c r="BE370" s="212"/>
      <c r="BF370" s="212"/>
      <c r="BG370" s="212"/>
      <c r="BH370" s="212"/>
    </row>
    <row r="371" spans="1:60" ht="22.5" outlineLevel="1" x14ac:dyDescent="0.2">
      <c r="A371" s="240">
        <v>140</v>
      </c>
      <c r="B371" s="241" t="s">
        <v>731</v>
      </c>
      <c r="C371" s="250" t="s">
        <v>732</v>
      </c>
      <c r="D371" s="242" t="s">
        <v>496</v>
      </c>
      <c r="E371" s="243">
        <v>2</v>
      </c>
      <c r="F371" s="244"/>
      <c r="G371" s="245">
        <f>ROUND(E371*F371,2)</f>
        <v>0</v>
      </c>
      <c r="H371" s="244"/>
      <c r="I371" s="245">
        <f>ROUND(E371*H371,2)</f>
        <v>0</v>
      </c>
      <c r="J371" s="244"/>
      <c r="K371" s="245">
        <f>ROUND(E371*J371,2)</f>
        <v>0</v>
      </c>
      <c r="L371" s="245">
        <v>21</v>
      </c>
      <c r="M371" s="245">
        <f>G371*(1+L371/100)</f>
        <v>0</v>
      </c>
      <c r="N371" s="243">
        <v>0</v>
      </c>
      <c r="O371" s="243">
        <f>ROUND(E371*N371,2)</f>
        <v>0</v>
      </c>
      <c r="P371" s="243">
        <v>0</v>
      </c>
      <c r="Q371" s="243">
        <f>ROUND(E371*P371,2)</f>
        <v>0</v>
      </c>
      <c r="R371" s="245" t="s">
        <v>727</v>
      </c>
      <c r="S371" s="245" t="s">
        <v>144</v>
      </c>
      <c r="T371" s="246" t="s">
        <v>144</v>
      </c>
      <c r="U371" s="223">
        <v>3.1649999999999998E-2</v>
      </c>
      <c r="V371" s="223">
        <f>ROUND(E371*U371,2)</f>
        <v>0.06</v>
      </c>
      <c r="W371" s="223"/>
      <c r="X371" s="223" t="s">
        <v>201</v>
      </c>
      <c r="Y371" s="223" t="s">
        <v>140</v>
      </c>
      <c r="Z371" s="212"/>
      <c r="AA371" s="212"/>
      <c r="AB371" s="212"/>
      <c r="AC371" s="212"/>
      <c r="AD371" s="212"/>
      <c r="AE371" s="212"/>
      <c r="AF371" s="212"/>
      <c r="AG371" s="212" t="s">
        <v>202</v>
      </c>
      <c r="AH371" s="212"/>
      <c r="AI371" s="212"/>
      <c r="AJ371" s="212"/>
      <c r="AK371" s="212"/>
      <c r="AL371" s="212"/>
      <c r="AM371" s="212"/>
      <c r="AN371" s="212"/>
      <c r="AO371" s="212"/>
      <c r="AP371" s="212"/>
      <c r="AQ371" s="212"/>
      <c r="AR371" s="212"/>
      <c r="AS371" s="212"/>
      <c r="AT371" s="212"/>
      <c r="AU371" s="212"/>
      <c r="AV371" s="212"/>
      <c r="AW371" s="212"/>
      <c r="AX371" s="212"/>
      <c r="AY371" s="212"/>
      <c r="AZ371" s="212"/>
      <c r="BA371" s="212"/>
      <c r="BB371" s="212"/>
      <c r="BC371" s="212"/>
      <c r="BD371" s="212"/>
      <c r="BE371" s="212"/>
      <c r="BF371" s="212"/>
      <c r="BG371" s="212"/>
      <c r="BH371" s="212"/>
    </row>
    <row r="372" spans="1:60" ht="22.5" outlineLevel="1" x14ac:dyDescent="0.2">
      <c r="A372" s="240">
        <v>141</v>
      </c>
      <c r="B372" s="241" t="s">
        <v>930</v>
      </c>
      <c r="C372" s="250" t="s">
        <v>931</v>
      </c>
      <c r="D372" s="242" t="s">
        <v>496</v>
      </c>
      <c r="E372" s="243">
        <v>1</v>
      </c>
      <c r="F372" s="244"/>
      <c r="G372" s="245">
        <f>ROUND(E372*F372,2)</f>
        <v>0</v>
      </c>
      <c r="H372" s="244"/>
      <c r="I372" s="245">
        <f>ROUND(E372*H372,2)</f>
        <v>0</v>
      </c>
      <c r="J372" s="244"/>
      <c r="K372" s="245">
        <f>ROUND(E372*J372,2)</f>
        <v>0</v>
      </c>
      <c r="L372" s="245">
        <v>21</v>
      </c>
      <c r="M372" s="245">
        <f>G372*(1+L372/100)</f>
        <v>0</v>
      </c>
      <c r="N372" s="243">
        <v>0</v>
      </c>
      <c r="O372" s="243">
        <f>ROUND(E372*N372,2)</f>
        <v>0</v>
      </c>
      <c r="P372" s="243">
        <v>0</v>
      </c>
      <c r="Q372" s="243">
        <f>ROUND(E372*P372,2)</f>
        <v>0</v>
      </c>
      <c r="R372" s="245" t="s">
        <v>727</v>
      </c>
      <c r="S372" s="245" t="s">
        <v>144</v>
      </c>
      <c r="T372" s="246" t="s">
        <v>144</v>
      </c>
      <c r="U372" s="223">
        <v>4.0300000000000002E-2</v>
      </c>
      <c r="V372" s="223">
        <f>ROUND(E372*U372,2)</f>
        <v>0.04</v>
      </c>
      <c r="W372" s="223"/>
      <c r="X372" s="223" t="s">
        <v>201</v>
      </c>
      <c r="Y372" s="223" t="s">
        <v>140</v>
      </c>
      <c r="Z372" s="212"/>
      <c r="AA372" s="212"/>
      <c r="AB372" s="212"/>
      <c r="AC372" s="212"/>
      <c r="AD372" s="212"/>
      <c r="AE372" s="212"/>
      <c r="AF372" s="212"/>
      <c r="AG372" s="212" t="s">
        <v>202</v>
      </c>
      <c r="AH372" s="212"/>
      <c r="AI372" s="212"/>
      <c r="AJ372" s="212"/>
      <c r="AK372" s="212"/>
      <c r="AL372" s="212"/>
      <c r="AM372" s="212"/>
      <c r="AN372" s="212"/>
      <c r="AO372" s="212"/>
      <c r="AP372" s="212"/>
      <c r="AQ372" s="212"/>
      <c r="AR372" s="212"/>
      <c r="AS372" s="212"/>
      <c r="AT372" s="212"/>
      <c r="AU372" s="212"/>
      <c r="AV372" s="212"/>
      <c r="AW372" s="212"/>
      <c r="AX372" s="212"/>
      <c r="AY372" s="212"/>
      <c r="AZ372" s="212"/>
      <c r="BA372" s="212"/>
      <c r="BB372" s="212"/>
      <c r="BC372" s="212"/>
      <c r="BD372" s="212"/>
      <c r="BE372" s="212"/>
      <c r="BF372" s="212"/>
      <c r="BG372" s="212"/>
      <c r="BH372" s="212"/>
    </row>
    <row r="373" spans="1:60" ht="22.5" outlineLevel="1" x14ac:dyDescent="0.2">
      <c r="A373" s="240">
        <v>142</v>
      </c>
      <c r="B373" s="241" t="s">
        <v>733</v>
      </c>
      <c r="C373" s="250" t="s">
        <v>734</v>
      </c>
      <c r="D373" s="242" t="s">
        <v>496</v>
      </c>
      <c r="E373" s="243">
        <v>2</v>
      </c>
      <c r="F373" s="244"/>
      <c r="G373" s="245">
        <f>ROUND(E373*F373,2)</f>
        <v>0</v>
      </c>
      <c r="H373" s="244"/>
      <c r="I373" s="245">
        <f>ROUND(E373*H373,2)</f>
        <v>0</v>
      </c>
      <c r="J373" s="244"/>
      <c r="K373" s="245">
        <f>ROUND(E373*J373,2)</f>
        <v>0</v>
      </c>
      <c r="L373" s="245">
        <v>21</v>
      </c>
      <c r="M373" s="245">
        <f>G373*(1+L373/100)</f>
        <v>0</v>
      </c>
      <c r="N373" s="243">
        <v>0</v>
      </c>
      <c r="O373" s="243">
        <f>ROUND(E373*N373,2)</f>
        <v>0</v>
      </c>
      <c r="P373" s="243">
        <v>0</v>
      </c>
      <c r="Q373" s="243">
        <f>ROUND(E373*P373,2)</f>
        <v>0</v>
      </c>
      <c r="R373" s="245" t="s">
        <v>727</v>
      </c>
      <c r="S373" s="245" t="s">
        <v>144</v>
      </c>
      <c r="T373" s="246" t="s">
        <v>144</v>
      </c>
      <c r="U373" s="223">
        <v>0.18909999999999999</v>
      </c>
      <c r="V373" s="223">
        <f>ROUND(E373*U373,2)</f>
        <v>0.38</v>
      </c>
      <c r="W373" s="223"/>
      <c r="X373" s="223" t="s">
        <v>201</v>
      </c>
      <c r="Y373" s="223" t="s">
        <v>140</v>
      </c>
      <c r="Z373" s="212"/>
      <c r="AA373" s="212"/>
      <c r="AB373" s="212"/>
      <c r="AC373" s="212"/>
      <c r="AD373" s="212"/>
      <c r="AE373" s="212"/>
      <c r="AF373" s="212"/>
      <c r="AG373" s="212" t="s">
        <v>252</v>
      </c>
      <c r="AH373" s="212"/>
      <c r="AI373" s="212"/>
      <c r="AJ373" s="212"/>
      <c r="AK373" s="212"/>
      <c r="AL373" s="212"/>
      <c r="AM373" s="212"/>
      <c r="AN373" s="212"/>
      <c r="AO373" s="212"/>
      <c r="AP373" s="212"/>
      <c r="AQ373" s="212"/>
      <c r="AR373" s="212"/>
      <c r="AS373" s="212"/>
      <c r="AT373" s="212"/>
      <c r="AU373" s="212"/>
      <c r="AV373" s="212"/>
      <c r="AW373" s="212"/>
      <c r="AX373" s="212"/>
      <c r="AY373" s="212"/>
      <c r="AZ373" s="212"/>
      <c r="BA373" s="212"/>
      <c r="BB373" s="212"/>
      <c r="BC373" s="212"/>
      <c r="BD373" s="212"/>
      <c r="BE373" s="212"/>
      <c r="BF373" s="212"/>
      <c r="BG373" s="212"/>
      <c r="BH373" s="212"/>
    </row>
    <row r="374" spans="1:60" ht="22.5" outlineLevel="1" x14ac:dyDescent="0.2">
      <c r="A374" s="240">
        <v>143</v>
      </c>
      <c r="B374" s="241" t="s">
        <v>932</v>
      </c>
      <c r="C374" s="250" t="s">
        <v>933</v>
      </c>
      <c r="D374" s="242" t="s">
        <v>496</v>
      </c>
      <c r="E374" s="243">
        <v>1</v>
      </c>
      <c r="F374" s="244"/>
      <c r="G374" s="245">
        <f>ROUND(E374*F374,2)</f>
        <v>0</v>
      </c>
      <c r="H374" s="244"/>
      <c r="I374" s="245">
        <f>ROUND(E374*H374,2)</f>
        <v>0</v>
      </c>
      <c r="J374" s="244"/>
      <c r="K374" s="245">
        <f>ROUND(E374*J374,2)</f>
        <v>0</v>
      </c>
      <c r="L374" s="245">
        <v>21</v>
      </c>
      <c r="M374" s="245">
        <f>G374*(1+L374/100)</f>
        <v>0</v>
      </c>
      <c r="N374" s="243">
        <v>0</v>
      </c>
      <c r="O374" s="243">
        <f>ROUND(E374*N374,2)</f>
        <v>0</v>
      </c>
      <c r="P374" s="243">
        <v>0</v>
      </c>
      <c r="Q374" s="243">
        <f>ROUND(E374*P374,2)</f>
        <v>0</v>
      </c>
      <c r="R374" s="245" t="s">
        <v>727</v>
      </c>
      <c r="S374" s="245" t="s">
        <v>144</v>
      </c>
      <c r="T374" s="246" t="s">
        <v>144</v>
      </c>
      <c r="U374" s="223">
        <v>0.25696000000000002</v>
      </c>
      <c r="V374" s="223">
        <f>ROUND(E374*U374,2)</f>
        <v>0.26</v>
      </c>
      <c r="W374" s="223"/>
      <c r="X374" s="223" t="s">
        <v>201</v>
      </c>
      <c r="Y374" s="223" t="s">
        <v>140</v>
      </c>
      <c r="Z374" s="212"/>
      <c r="AA374" s="212"/>
      <c r="AB374" s="212"/>
      <c r="AC374" s="212"/>
      <c r="AD374" s="212"/>
      <c r="AE374" s="212"/>
      <c r="AF374" s="212"/>
      <c r="AG374" s="212" t="s">
        <v>202</v>
      </c>
      <c r="AH374" s="212"/>
      <c r="AI374" s="212"/>
      <c r="AJ374" s="212"/>
      <c r="AK374" s="212"/>
      <c r="AL374" s="212"/>
      <c r="AM374" s="212"/>
      <c r="AN374" s="212"/>
      <c r="AO374" s="212"/>
      <c r="AP374" s="212"/>
      <c r="AQ374" s="212"/>
      <c r="AR374" s="212"/>
      <c r="AS374" s="212"/>
      <c r="AT374" s="212"/>
      <c r="AU374" s="212"/>
      <c r="AV374" s="212"/>
      <c r="AW374" s="212"/>
      <c r="AX374" s="212"/>
      <c r="AY374" s="212"/>
      <c r="AZ374" s="212"/>
      <c r="BA374" s="212"/>
      <c r="BB374" s="212"/>
      <c r="BC374" s="212"/>
      <c r="BD374" s="212"/>
      <c r="BE374" s="212"/>
      <c r="BF374" s="212"/>
      <c r="BG374" s="212"/>
      <c r="BH374" s="212"/>
    </row>
    <row r="375" spans="1:60" outlineLevel="1" x14ac:dyDescent="0.2">
      <c r="A375" s="233">
        <v>144</v>
      </c>
      <c r="B375" s="234" t="s">
        <v>735</v>
      </c>
      <c r="C375" s="251" t="s">
        <v>736</v>
      </c>
      <c r="D375" s="235" t="s">
        <v>419</v>
      </c>
      <c r="E375" s="236">
        <v>1.6049</v>
      </c>
      <c r="F375" s="237"/>
      <c r="G375" s="238">
        <f>ROUND(E375*F375,2)</f>
        <v>0</v>
      </c>
      <c r="H375" s="237"/>
      <c r="I375" s="238">
        <f>ROUND(E375*H375,2)</f>
        <v>0</v>
      </c>
      <c r="J375" s="237"/>
      <c r="K375" s="238">
        <f>ROUND(E375*J375,2)</f>
        <v>0</v>
      </c>
      <c r="L375" s="238">
        <v>21</v>
      </c>
      <c r="M375" s="238">
        <f>G375*(1+L375/100)</f>
        <v>0</v>
      </c>
      <c r="N375" s="236">
        <v>0</v>
      </c>
      <c r="O375" s="236">
        <f>ROUND(E375*N375,2)</f>
        <v>0</v>
      </c>
      <c r="P375" s="236">
        <v>0</v>
      </c>
      <c r="Q375" s="236">
        <f>ROUND(E375*P375,2)</f>
        <v>0</v>
      </c>
      <c r="R375" s="238" t="s">
        <v>727</v>
      </c>
      <c r="S375" s="238" t="s">
        <v>144</v>
      </c>
      <c r="T375" s="239" t="s">
        <v>144</v>
      </c>
      <c r="U375" s="223">
        <v>3.38</v>
      </c>
      <c r="V375" s="223">
        <f>ROUND(E375*U375,2)</f>
        <v>5.42</v>
      </c>
      <c r="W375" s="223"/>
      <c r="X375" s="223" t="s">
        <v>201</v>
      </c>
      <c r="Y375" s="223" t="s">
        <v>140</v>
      </c>
      <c r="Z375" s="212"/>
      <c r="AA375" s="212"/>
      <c r="AB375" s="212"/>
      <c r="AC375" s="212"/>
      <c r="AD375" s="212"/>
      <c r="AE375" s="212"/>
      <c r="AF375" s="212"/>
      <c r="AG375" s="212" t="s">
        <v>202</v>
      </c>
      <c r="AH375" s="212"/>
      <c r="AI375" s="212"/>
      <c r="AJ375" s="212"/>
      <c r="AK375" s="212"/>
      <c r="AL375" s="212"/>
      <c r="AM375" s="212"/>
      <c r="AN375" s="212"/>
      <c r="AO375" s="212"/>
      <c r="AP375" s="212"/>
      <c r="AQ375" s="212"/>
      <c r="AR375" s="212"/>
      <c r="AS375" s="212"/>
      <c r="AT375" s="212"/>
      <c r="AU375" s="212"/>
      <c r="AV375" s="212"/>
      <c r="AW375" s="212"/>
      <c r="AX375" s="212"/>
      <c r="AY375" s="212"/>
      <c r="AZ375" s="212"/>
      <c r="BA375" s="212"/>
      <c r="BB375" s="212"/>
      <c r="BC375" s="212"/>
      <c r="BD375" s="212"/>
      <c r="BE375" s="212"/>
      <c r="BF375" s="212"/>
      <c r="BG375" s="212"/>
      <c r="BH375" s="212"/>
    </row>
    <row r="376" spans="1:60" outlineLevel="2" x14ac:dyDescent="0.2">
      <c r="A376" s="219"/>
      <c r="B376" s="220"/>
      <c r="C376" s="263" t="s">
        <v>737</v>
      </c>
      <c r="D376" s="259"/>
      <c r="E376" s="259"/>
      <c r="F376" s="259"/>
      <c r="G376" s="259"/>
      <c r="H376" s="223"/>
      <c r="I376" s="223"/>
      <c r="J376" s="223"/>
      <c r="K376" s="223"/>
      <c r="L376" s="223"/>
      <c r="M376" s="223"/>
      <c r="N376" s="222"/>
      <c r="O376" s="222"/>
      <c r="P376" s="222"/>
      <c r="Q376" s="222"/>
      <c r="R376" s="223"/>
      <c r="S376" s="223"/>
      <c r="T376" s="223"/>
      <c r="U376" s="223"/>
      <c r="V376" s="223"/>
      <c r="W376" s="223"/>
      <c r="X376" s="223"/>
      <c r="Y376" s="223"/>
      <c r="Z376" s="212"/>
      <c r="AA376" s="212"/>
      <c r="AB376" s="212"/>
      <c r="AC376" s="212"/>
      <c r="AD376" s="212"/>
      <c r="AE376" s="212"/>
      <c r="AF376" s="212"/>
      <c r="AG376" s="212" t="s">
        <v>204</v>
      </c>
      <c r="AH376" s="212"/>
      <c r="AI376" s="212"/>
      <c r="AJ376" s="212"/>
      <c r="AK376" s="212"/>
      <c r="AL376" s="212"/>
      <c r="AM376" s="212"/>
      <c r="AN376" s="212"/>
      <c r="AO376" s="212"/>
      <c r="AP376" s="212"/>
      <c r="AQ376" s="212"/>
      <c r="AR376" s="212"/>
      <c r="AS376" s="212"/>
      <c r="AT376" s="212"/>
      <c r="AU376" s="212"/>
      <c r="AV376" s="212"/>
      <c r="AW376" s="212"/>
      <c r="AX376" s="212"/>
      <c r="AY376" s="212"/>
      <c r="AZ376" s="212"/>
      <c r="BA376" s="212"/>
      <c r="BB376" s="212"/>
      <c r="BC376" s="212"/>
      <c r="BD376" s="212"/>
      <c r="BE376" s="212"/>
      <c r="BF376" s="212"/>
      <c r="BG376" s="212"/>
      <c r="BH376" s="212"/>
    </row>
    <row r="377" spans="1:60" outlineLevel="1" x14ac:dyDescent="0.2">
      <c r="A377" s="233">
        <v>145</v>
      </c>
      <c r="B377" s="234" t="s">
        <v>738</v>
      </c>
      <c r="C377" s="251" t="s">
        <v>739</v>
      </c>
      <c r="D377" s="235" t="s">
        <v>496</v>
      </c>
      <c r="E377" s="236">
        <v>11</v>
      </c>
      <c r="F377" s="237"/>
      <c r="G377" s="238">
        <f>ROUND(E377*F377,2)</f>
        <v>0</v>
      </c>
      <c r="H377" s="237"/>
      <c r="I377" s="238">
        <f>ROUND(E377*H377,2)</f>
        <v>0</v>
      </c>
      <c r="J377" s="237"/>
      <c r="K377" s="238">
        <f>ROUND(E377*J377,2)</f>
        <v>0</v>
      </c>
      <c r="L377" s="238">
        <v>21</v>
      </c>
      <c r="M377" s="238">
        <f>G377*(1+L377/100)</f>
        <v>0</v>
      </c>
      <c r="N377" s="236">
        <v>0</v>
      </c>
      <c r="O377" s="236">
        <f>ROUND(E377*N377,2)</f>
        <v>0</v>
      </c>
      <c r="P377" s="236">
        <v>3.3079999999999998E-2</v>
      </c>
      <c r="Q377" s="236">
        <f>ROUND(E377*P377,2)</f>
        <v>0.36</v>
      </c>
      <c r="R377" s="238"/>
      <c r="S377" s="238" t="s">
        <v>137</v>
      </c>
      <c r="T377" s="239" t="s">
        <v>138</v>
      </c>
      <c r="U377" s="223">
        <v>0.57899999999999996</v>
      </c>
      <c r="V377" s="223">
        <f>ROUND(E377*U377,2)</f>
        <v>6.37</v>
      </c>
      <c r="W377" s="223"/>
      <c r="X377" s="223" t="s">
        <v>201</v>
      </c>
      <c r="Y377" s="223" t="s">
        <v>140</v>
      </c>
      <c r="Z377" s="212"/>
      <c r="AA377" s="212"/>
      <c r="AB377" s="212"/>
      <c r="AC377" s="212"/>
      <c r="AD377" s="212"/>
      <c r="AE377" s="212"/>
      <c r="AF377" s="212"/>
      <c r="AG377" s="212" t="s">
        <v>202</v>
      </c>
      <c r="AH377" s="212"/>
      <c r="AI377" s="212"/>
      <c r="AJ377" s="212"/>
      <c r="AK377" s="212"/>
      <c r="AL377" s="212"/>
      <c r="AM377" s="212"/>
      <c r="AN377" s="212"/>
      <c r="AO377" s="212"/>
      <c r="AP377" s="212"/>
      <c r="AQ377" s="212"/>
      <c r="AR377" s="212"/>
      <c r="AS377" s="212"/>
      <c r="AT377" s="212"/>
      <c r="AU377" s="212"/>
      <c r="AV377" s="212"/>
      <c r="AW377" s="212"/>
      <c r="AX377" s="212"/>
      <c r="AY377" s="212"/>
      <c r="AZ377" s="212"/>
      <c r="BA377" s="212"/>
      <c r="BB377" s="212"/>
      <c r="BC377" s="212"/>
      <c r="BD377" s="212"/>
      <c r="BE377" s="212"/>
      <c r="BF377" s="212"/>
      <c r="BG377" s="212"/>
      <c r="BH377" s="212"/>
    </row>
    <row r="378" spans="1:60" outlineLevel="1" x14ac:dyDescent="0.2">
      <c r="A378" s="219">
        <v>146</v>
      </c>
      <c r="B378" s="220" t="s">
        <v>740</v>
      </c>
      <c r="C378" s="266" t="s">
        <v>741</v>
      </c>
      <c r="D378" s="221" t="s">
        <v>0</v>
      </c>
      <c r="E378" s="261"/>
      <c r="F378" s="224"/>
      <c r="G378" s="223">
        <f>ROUND(E378*F378,2)</f>
        <v>0</v>
      </c>
      <c r="H378" s="224"/>
      <c r="I378" s="223">
        <f>ROUND(E378*H378,2)</f>
        <v>0</v>
      </c>
      <c r="J378" s="224"/>
      <c r="K378" s="223">
        <f>ROUND(E378*J378,2)</f>
        <v>0</v>
      </c>
      <c r="L378" s="223">
        <v>21</v>
      </c>
      <c r="M378" s="223">
        <f>G378*(1+L378/100)</f>
        <v>0</v>
      </c>
      <c r="N378" s="222">
        <v>0</v>
      </c>
      <c r="O378" s="222">
        <f>ROUND(E378*N378,2)</f>
        <v>0</v>
      </c>
      <c r="P378" s="222">
        <v>0</v>
      </c>
      <c r="Q378" s="222">
        <f>ROUND(E378*P378,2)</f>
        <v>0</v>
      </c>
      <c r="R378" s="223" t="s">
        <v>727</v>
      </c>
      <c r="S378" s="223" t="s">
        <v>144</v>
      </c>
      <c r="T378" s="223" t="s">
        <v>144</v>
      </c>
      <c r="U378" s="223">
        <v>0</v>
      </c>
      <c r="V378" s="223">
        <f>ROUND(E378*U378,2)</f>
        <v>0</v>
      </c>
      <c r="W378" s="223"/>
      <c r="X378" s="223" t="s">
        <v>721</v>
      </c>
      <c r="Y378" s="223" t="s">
        <v>140</v>
      </c>
      <c r="Z378" s="212"/>
      <c r="AA378" s="212"/>
      <c r="AB378" s="212"/>
      <c r="AC378" s="212"/>
      <c r="AD378" s="212"/>
      <c r="AE378" s="212"/>
      <c r="AF378" s="212"/>
      <c r="AG378" s="212" t="s">
        <v>742</v>
      </c>
      <c r="AH378" s="212"/>
      <c r="AI378" s="212"/>
      <c r="AJ378" s="212"/>
      <c r="AK378" s="212"/>
      <c r="AL378" s="212"/>
      <c r="AM378" s="212"/>
      <c r="AN378" s="212"/>
      <c r="AO378" s="212"/>
      <c r="AP378" s="212"/>
      <c r="AQ378" s="212"/>
      <c r="AR378" s="212"/>
      <c r="AS378" s="212"/>
      <c r="AT378" s="212"/>
      <c r="AU378" s="212"/>
      <c r="AV378" s="212"/>
      <c r="AW378" s="212"/>
      <c r="AX378" s="212"/>
      <c r="AY378" s="212"/>
      <c r="AZ378" s="212"/>
      <c r="BA378" s="212"/>
      <c r="BB378" s="212"/>
      <c r="BC378" s="212"/>
      <c r="BD378" s="212"/>
      <c r="BE378" s="212"/>
      <c r="BF378" s="212"/>
      <c r="BG378" s="212"/>
      <c r="BH378" s="212"/>
    </row>
    <row r="379" spans="1:60" outlineLevel="2" x14ac:dyDescent="0.2">
      <c r="A379" s="219"/>
      <c r="B379" s="220"/>
      <c r="C379" s="267" t="s">
        <v>743</v>
      </c>
      <c r="D379" s="262"/>
      <c r="E379" s="262"/>
      <c r="F379" s="262"/>
      <c r="G379" s="262"/>
      <c r="H379" s="223"/>
      <c r="I379" s="223"/>
      <c r="J379" s="223"/>
      <c r="K379" s="223"/>
      <c r="L379" s="223"/>
      <c r="M379" s="223"/>
      <c r="N379" s="222"/>
      <c r="O379" s="222"/>
      <c r="P379" s="222"/>
      <c r="Q379" s="222"/>
      <c r="R379" s="223"/>
      <c r="S379" s="223"/>
      <c r="T379" s="223"/>
      <c r="U379" s="223"/>
      <c r="V379" s="223"/>
      <c r="W379" s="223"/>
      <c r="X379" s="223"/>
      <c r="Y379" s="223"/>
      <c r="Z379" s="212"/>
      <c r="AA379" s="212"/>
      <c r="AB379" s="212"/>
      <c r="AC379" s="212"/>
      <c r="AD379" s="212"/>
      <c r="AE379" s="212"/>
      <c r="AF379" s="212"/>
      <c r="AG379" s="212" t="s">
        <v>204</v>
      </c>
      <c r="AH379" s="212"/>
      <c r="AI379" s="212"/>
      <c r="AJ379" s="212"/>
      <c r="AK379" s="212"/>
      <c r="AL379" s="212"/>
      <c r="AM379" s="212"/>
      <c r="AN379" s="212"/>
      <c r="AO379" s="212"/>
      <c r="AP379" s="212"/>
      <c r="AQ379" s="212"/>
      <c r="AR379" s="212"/>
      <c r="AS379" s="212"/>
      <c r="AT379" s="212"/>
      <c r="AU379" s="212"/>
      <c r="AV379" s="212"/>
      <c r="AW379" s="212"/>
      <c r="AX379" s="212"/>
      <c r="AY379" s="212"/>
      <c r="AZ379" s="212"/>
      <c r="BA379" s="212"/>
      <c r="BB379" s="212"/>
      <c r="BC379" s="212"/>
      <c r="BD379" s="212"/>
      <c r="BE379" s="212"/>
      <c r="BF379" s="212"/>
      <c r="BG379" s="212"/>
      <c r="BH379" s="212"/>
    </row>
    <row r="380" spans="1:60" x14ac:dyDescent="0.2">
      <c r="A380" s="226" t="s">
        <v>132</v>
      </c>
      <c r="B380" s="227" t="s">
        <v>94</v>
      </c>
      <c r="C380" s="249" t="s">
        <v>95</v>
      </c>
      <c r="D380" s="228"/>
      <c r="E380" s="229"/>
      <c r="F380" s="230"/>
      <c r="G380" s="230">
        <f>SUMIF(AG381:AG397,"&lt;&gt;NOR",G381:G397)</f>
        <v>0</v>
      </c>
      <c r="H380" s="230"/>
      <c r="I380" s="230">
        <f>SUM(I381:I397)</f>
        <v>0</v>
      </c>
      <c r="J380" s="230"/>
      <c r="K380" s="230">
        <f>SUM(K381:K397)</f>
        <v>0</v>
      </c>
      <c r="L380" s="230"/>
      <c r="M380" s="230">
        <f>SUM(M381:M397)</f>
        <v>0</v>
      </c>
      <c r="N380" s="229"/>
      <c r="O380" s="229">
        <f>SUM(O381:O397)</f>
        <v>2.6799999999999993</v>
      </c>
      <c r="P380" s="229"/>
      <c r="Q380" s="229">
        <f>SUM(Q381:Q397)</f>
        <v>0</v>
      </c>
      <c r="R380" s="230"/>
      <c r="S380" s="230"/>
      <c r="T380" s="231"/>
      <c r="U380" s="225"/>
      <c r="V380" s="225">
        <f>SUM(V381:V397)</f>
        <v>50.839999999999996</v>
      </c>
      <c r="W380" s="225"/>
      <c r="X380" s="225"/>
      <c r="Y380" s="225"/>
      <c r="AG380" t="s">
        <v>133</v>
      </c>
    </row>
    <row r="381" spans="1:60" outlineLevel="1" x14ac:dyDescent="0.2">
      <c r="A381" s="240">
        <v>147</v>
      </c>
      <c r="B381" s="241" t="s">
        <v>934</v>
      </c>
      <c r="C381" s="250" t="s">
        <v>935</v>
      </c>
      <c r="D381" s="242" t="s">
        <v>234</v>
      </c>
      <c r="E381" s="243">
        <v>10.5</v>
      </c>
      <c r="F381" s="244"/>
      <c r="G381" s="245">
        <f>ROUND(E381*F381,2)</f>
        <v>0</v>
      </c>
      <c r="H381" s="244"/>
      <c r="I381" s="245">
        <f>ROUND(E381*H381,2)</f>
        <v>0</v>
      </c>
      <c r="J381" s="244"/>
      <c r="K381" s="245">
        <f>ROUND(E381*J381,2)</f>
        <v>0</v>
      </c>
      <c r="L381" s="245">
        <v>21</v>
      </c>
      <c r="M381" s="245">
        <f>G381*(1+L381/100)</f>
        <v>0</v>
      </c>
      <c r="N381" s="243">
        <v>3.6999999999999999E-4</v>
      </c>
      <c r="O381" s="243">
        <f>ROUND(E381*N381,2)</f>
        <v>0</v>
      </c>
      <c r="P381" s="243">
        <v>0</v>
      </c>
      <c r="Q381" s="243">
        <f>ROUND(E381*P381,2)</f>
        <v>0</v>
      </c>
      <c r="R381" s="245"/>
      <c r="S381" s="245" t="s">
        <v>144</v>
      </c>
      <c r="T381" s="246" t="s">
        <v>144</v>
      </c>
      <c r="U381" s="223">
        <v>0.91</v>
      </c>
      <c r="V381" s="223">
        <f>ROUND(E381*U381,2)</f>
        <v>9.56</v>
      </c>
      <c r="W381" s="223"/>
      <c r="X381" s="223" t="s">
        <v>201</v>
      </c>
      <c r="Y381" s="223" t="s">
        <v>140</v>
      </c>
      <c r="Z381" s="212"/>
      <c r="AA381" s="212"/>
      <c r="AB381" s="212"/>
      <c r="AC381" s="212"/>
      <c r="AD381" s="212"/>
      <c r="AE381" s="212"/>
      <c r="AF381" s="212"/>
      <c r="AG381" s="212" t="s">
        <v>202</v>
      </c>
      <c r="AH381" s="212"/>
      <c r="AI381" s="212"/>
      <c r="AJ381" s="212"/>
      <c r="AK381" s="212"/>
      <c r="AL381" s="212"/>
      <c r="AM381" s="212"/>
      <c r="AN381" s="212"/>
      <c r="AO381" s="212"/>
      <c r="AP381" s="212"/>
      <c r="AQ381" s="212"/>
      <c r="AR381" s="212"/>
      <c r="AS381" s="212"/>
      <c r="AT381" s="212"/>
      <c r="AU381" s="212"/>
      <c r="AV381" s="212"/>
      <c r="AW381" s="212"/>
      <c r="AX381" s="212"/>
      <c r="AY381" s="212"/>
      <c r="AZ381" s="212"/>
      <c r="BA381" s="212"/>
      <c r="BB381" s="212"/>
      <c r="BC381" s="212"/>
      <c r="BD381" s="212"/>
      <c r="BE381" s="212"/>
      <c r="BF381" s="212"/>
      <c r="BG381" s="212"/>
      <c r="BH381" s="212"/>
    </row>
    <row r="382" spans="1:60" outlineLevel="1" x14ac:dyDescent="0.2">
      <c r="A382" s="240">
        <v>148</v>
      </c>
      <c r="B382" s="241" t="s">
        <v>936</v>
      </c>
      <c r="C382" s="250" t="s">
        <v>937</v>
      </c>
      <c r="D382" s="242" t="s">
        <v>234</v>
      </c>
      <c r="E382" s="243">
        <v>13.5</v>
      </c>
      <c r="F382" s="244"/>
      <c r="G382" s="245">
        <f>ROUND(E382*F382,2)</f>
        <v>0</v>
      </c>
      <c r="H382" s="244"/>
      <c r="I382" s="245">
        <f>ROUND(E382*H382,2)</f>
        <v>0</v>
      </c>
      <c r="J382" s="244"/>
      <c r="K382" s="245">
        <f>ROUND(E382*J382,2)</f>
        <v>0</v>
      </c>
      <c r="L382" s="245">
        <v>21</v>
      </c>
      <c r="M382" s="245">
        <f>G382*(1+L382/100)</f>
        <v>0</v>
      </c>
      <c r="N382" s="243">
        <v>6.3000000000000003E-4</v>
      </c>
      <c r="O382" s="243">
        <f>ROUND(E382*N382,2)</f>
        <v>0.01</v>
      </c>
      <c r="P382" s="243">
        <v>0</v>
      </c>
      <c r="Q382" s="243">
        <f>ROUND(E382*P382,2)</f>
        <v>0</v>
      </c>
      <c r="R382" s="245"/>
      <c r="S382" s="245" t="s">
        <v>144</v>
      </c>
      <c r="T382" s="246" t="s">
        <v>144</v>
      </c>
      <c r="U382" s="223">
        <v>1.5698000000000001</v>
      </c>
      <c r="V382" s="223">
        <f>ROUND(E382*U382,2)</f>
        <v>21.19</v>
      </c>
      <c r="W382" s="223"/>
      <c r="X382" s="223" t="s">
        <v>201</v>
      </c>
      <c r="Y382" s="223" t="s">
        <v>140</v>
      </c>
      <c r="Z382" s="212"/>
      <c r="AA382" s="212"/>
      <c r="AB382" s="212"/>
      <c r="AC382" s="212"/>
      <c r="AD382" s="212"/>
      <c r="AE382" s="212"/>
      <c r="AF382" s="212"/>
      <c r="AG382" s="212" t="s">
        <v>202</v>
      </c>
      <c r="AH382" s="212"/>
      <c r="AI382" s="212"/>
      <c r="AJ382" s="212"/>
      <c r="AK382" s="212"/>
      <c r="AL382" s="212"/>
      <c r="AM382" s="212"/>
      <c r="AN382" s="212"/>
      <c r="AO382" s="212"/>
      <c r="AP382" s="212"/>
      <c r="AQ382" s="212"/>
      <c r="AR382" s="212"/>
      <c r="AS382" s="212"/>
      <c r="AT382" s="212"/>
      <c r="AU382" s="212"/>
      <c r="AV382" s="212"/>
      <c r="AW382" s="212"/>
      <c r="AX382" s="212"/>
      <c r="AY382" s="212"/>
      <c r="AZ382" s="212"/>
      <c r="BA382" s="212"/>
      <c r="BB382" s="212"/>
      <c r="BC382" s="212"/>
      <c r="BD382" s="212"/>
      <c r="BE382" s="212"/>
      <c r="BF382" s="212"/>
      <c r="BG382" s="212"/>
      <c r="BH382" s="212"/>
    </row>
    <row r="383" spans="1:60" outlineLevel="1" x14ac:dyDescent="0.2">
      <c r="A383" s="240">
        <v>149</v>
      </c>
      <c r="B383" s="241" t="s">
        <v>938</v>
      </c>
      <c r="C383" s="250" t="s">
        <v>939</v>
      </c>
      <c r="D383" s="242" t="s">
        <v>496</v>
      </c>
      <c r="E383" s="243">
        <v>2</v>
      </c>
      <c r="F383" s="244"/>
      <c r="G383" s="245">
        <f>ROUND(E383*F383,2)</f>
        <v>0</v>
      </c>
      <c r="H383" s="244"/>
      <c r="I383" s="245">
        <f>ROUND(E383*H383,2)</f>
        <v>0</v>
      </c>
      <c r="J383" s="244"/>
      <c r="K383" s="245">
        <f>ROUND(E383*J383,2)</f>
        <v>0</v>
      </c>
      <c r="L383" s="245">
        <v>21</v>
      </c>
      <c r="M383" s="245">
        <f>G383*(1+L383/100)</f>
        <v>0</v>
      </c>
      <c r="N383" s="243">
        <v>0</v>
      </c>
      <c r="O383" s="243">
        <f>ROUND(E383*N383,2)</f>
        <v>0</v>
      </c>
      <c r="P383" s="243">
        <v>0</v>
      </c>
      <c r="Q383" s="243">
        <f>ROUND(E383*P383,2)</f>
        <v>0</v>
      </c>
      <c r="R383" s="245"/>
      <c r="S383" s="245" t="s">
        <v>144</v>
      </c>
      <c r="T383" s="246" t="s">
        <v>144</v>
      </c>
      <c r="U383" s="223">
        <v>0.26</v>
      </c>
      <c r="V383" s="223">
        <f>ROUND(E383*U383,2)</f>
        <v>0.52</v>
      </c>
      <c r="W383" s="223"/>
      <c r="X383" s="223" t="s">
        <v>201</v>
      </c>
      <c r="Y383" s="223" t="s">
        <v>140</v>
      </c>
      <c r="Z383" s="212"/>
      <c r="AA383" s="212"/>
      <c r="AB383" s="212"/>
      <c r="AC383" s="212"/>
      <c r="AD383" s="212"/>
      <c r="AE383" s="212"/>
      <c r="AF383" s="212"/>
      <c r="AG383" s="212" t="s">
        <v>202</v>
      </c>
      <c r="AH383" s="212"/>
      <c r="AI383" s="212"/>
      <c r="AJ383" s="212"/>
      <c r="AK383" s="212"/>
      <c r="AL383" s="212"/>
      <c r="AM383" s="212"/>
      <c r="AN383" s="212"/>
      <c r="AO383" s="212"/>
      <c r="AP383" s="212"/>
      <c r="AQ383" s="212"/>
      <c r="AR383" s="212"/>
      <c r="AS383" s="212"/>
      <c r="AT383" s="212"/>
      <c r="AU383" s="212"/>
      <c r="AV383" s="212"/>
      <c r="AW383" s="212"/>
      <c r="AX383" s="212"/>
      <c r="AY383" s="212"/>
      <c r="AZ383" s="212"/>
      <c r="BA383" s="212"/>
      <c r="BB383" s="212"/>
      <c r="BC383" s="212"/>
      <c r="BD383" s="212"/>
      <c r="BE383" s="212"/>
      <c r="BF383" s="212"/>
      <c r="BG383" s="212"/>
      <c r="BH383" s="212"/>
    </row>
    <row r="384" spans="1:60" outlineLevel="1" x14ac:dyDescent="0.2">
      <c r="A384" s="240">
        <v>150</v>
      </c>
      <c r="B384" s="241" t="s">
        <v>940</v>
      </c>
      <c r="C384" s="250" t="s">
        <v>941</v>
      </c>
      <c r="D384" s="242" t="s">
        <v>496</v>
      </c>
      <c r="E384" s="243">
        <v>2</v>
      </c>
      <c r="F384" s="244"/>
      <c r="G384" s="245">
        <f>ROUND(E384*F384,2)</f>
        <v>0</v>
      </c>
      <c r="H384" s="244"/>
      <c r="I384" s="245">
        <f>ROUND(E384*H384,2)</f>
        <v>0</v>
      </c>
      <c r="J384" s="244"/>
      <c r="K384" s="245">
        <f>ROUND(E384*J384,2)</f>
        <v>0</v>
      </c>
      <c r="L384" s="245">
        <v>21</v>
      </c>
      <c r="M384" s="245">
        <f>G384*(1+L384/100)</f>
        <v>0</v>
      </c>
      <c r="N384" s="243">
        <v>0</v>
      </c>
      <c r="O384" s="243">
        <f>ROUND(E384*N384,2)</f>
        <v>0</v>
      </c>
      <c r="P384" s="243">
        <v>0</v>
      </c>
      <c r="Q384" s="243">
        <f>ROUND(E384*P384,2)</f>
        <v>0</v>
      </c>
      <c r="R384" s="245"/>
      <c r="S384" s="245" t="s">
        <v>144</v>
      </c>
      <c r="T384" s="246" t="s">
        <v>144</v>
      </c>
      <c r="U384" s="223">
        <v>0.35</v>
      </c>
      <c r="V384" s="223">
        <f>ROUND(E384*U384,2)</f>
        <v>0.7</v>
      </c>
      <c r="W384" s="223"/>
      <c r="X384" s="223" t="s">
        <v>201</v>
      </c>
      <c r="Y384" s="223" t="s">
        <v>140</v>
      </c>
      <c r="Z384" s="212"/>
      <c r="AA384" s="212"/>
      <c r="AB384" s="212"/>
      <c r="AC384" s="212"/>
      <c r="AD384" s="212"/>
      <c r="AE384" s="212"/>
      <c r="AF384" s="212"/>
      <c r="AG384" s="212" t="s">
        <v>202</v>
      </c>
      <c r="AH384" s="212"/>
      <c r="AI384" s="212"/>
      <c r="AJ384" s="212"/>
      <c r="AK384" s="212"/>
      <c r="AL384" s="212"/>
      <c r="AM384" s="212"/>
      <c r="AN384" s="212"/>
      <c r="AO384" s="212"/>
      <c r="AP384" s="212"/>
      <c r="AQ384" s="212"/>
      <c r="AR384" s="212"/>
      <c r="AS384" s="212"/>
      <c r="AT384" s="212"/>
      <c r="AU384" s="212"/>
      <c r="AV384" s="212"/>
      <c r="AW384" s="212"/>
      <c r="AX384" s="212"/>
      <c r="AY384" s="212"/>
      <c r="AZ384" s="212"/>
      <c r="BA384" s="212"/>
      <c r="BB384" s="212"/>
      <c r="BC384" s="212"/>
      <c r="BD384" s="212"/>
      <c r="BE384" s="212"/>
      <c r="BF384" s="212"/>
      <c r="BG384" s="212"/>
      <c r="BH384" s="212"/>
    </row>
    <row r="385" spans="1:60" outlineLevel="1" x14ac:dyDescent="0.2">
      <c r="A385" s="240">
        <v>151</v>
      </c>
      <c r="B385" s="241" t="s">
        <v>942</v>
      </c>
      <c r="C385" s="250" t="s">
        <v>943</v>
      </c>
      <c r="D385" s="242" t="s">
        <v>496</v>
      </c>
      <c r="E385" s="243">
        <v>9</v>
      </c>
      <c r="F385" s="244"/>
      <c r="G385" s="245">
        <f>ROUND(E385*F385,2)</f>
        <v>0</v>
      </c>
      <c r="H385" s="244"/>
      <c r="I385" s="245">
        <f>ROUND(E385*H385,2)</f>
        <v>0</v>
      </c>
      <c r="J385" s="244"/>
      <c r="K385" s="245">
        <f>ROUND(E385*J385,2)</f>
        <v>0</v>
      </c>
      <c r="L385" s="245">
        <v>21</v>
      </c>
      <c r="M385" s="245">
        <f>G385*(1+L385/100)</f>
        <v>0</v>
      </c>
      <c r="N385" s="243">
        <v>0</v>
      </c>
      <c r="O385" s="243">
        <f>ROUND(E385*N385,2)</f>
        <v>0</v>
      </c>
      <c r="P385" s="243">
        <v>0</v>
      </c>
      <c r="Q385" s="243">
        <f>ROUND(E385*P385,2)</f>
        <v>0</v>
      </c>
      <c r="R385" s="245"/>
      <c r="S385" s="245" t="s">
        <v>144</v>
      </c>
      <c r="T385" s="246" t="s">
        <v>144</v>
      </c>
      <c r="U385" s="223">
        <v>0.214</v>
      </c>
      <c r="V385" s="223">
        <f>ROUND(E385*U385,2)</f>
        <v>1.93</v>
      </c>
      <c r="W385" s="223"/>
      <c r="X385" s="223" t="s">
        <v>201</v>
      </c>
      <c r="Y385" s="223" t="s">
        <v>140</v>
      </c>
      <c r="Z385" s="212"/>
      <c r="AA385" s="212"/>
      <c r="AB385" s="212"/>
      <c r="AC385" s="212"/>
      <c r="AD385" s="212"/>
      <c r="AE385" s="212"/>
      <c r="AF385" s="212"/>
      <c r="AG385" s="212" t="s">
        <v>202</v>
      </c>
      <c r="AH385" s="212"/>
      <c r="AI385" s="212"/>
      <c r="AJ385" s="212"/>
      <c r="AK385" s="212"/>
      <c r="AL385" s="212"/>
      <c r="AM385" s="212"/>
      <c r="AN385" s="212"/>
      <c r="AO385" s="212"/>
      <c r="AP385" s="212"/>
      <c r="AQ385" s="212"/>
      <c r="AR385" s="212"/>
      <c r="AS385" s="212"/>
      <c r="AT385" s="212"/>
      <c r="AU385" s="212"/>
      <c r="AV385" s="212"/>
      <c r="AW385" s="212"/>
      <c r="AX385" s="212"/>
      <c r="AY385" s="212"/>
      <c r="AZ385" s="212"/>
      <c r="BA385" s="212"/>
      <c r="BB385" s="212"/>
      <c r="BC385" s="212"/>
      <c r="BD385" s="212"/>
      <c r="BE385" s="212"/>
      <c r="BF385" s="212"/>
      <c r="BG385" s="212"/>
      <c r="BH385" s="212"/>
    </row>
    <row r="386" spans="1:60" outlineLevel="1" x14ac:dyDescent="0.2">
      <c r="A386" s="240">
        <v>152</v>
      </c>
      <c r="B386" s="241" t="s">
        <v>944</v>
      </c>
      <c r="C386" s="250" t="s">
        <v>945</v>
      </c>
      <c r="D386" s="242" t="s">
        <v>496</v>
      </c>
      <c r="E386" s="243">
        <v>10</v>
      </c>
      <c r="F386" s="244"/>
      <c r="G386" s="245">
        <f>ROUND(E386*F386,2)</f>
        <v>0</v>
      </c>
      <c r="H386" s="244"/>
      <c r="I386" s="245">
        <f>ROUND(E386*H386,2)</f>
        <v>0</v>
      </c>
      <c r="J386" s="244"/>
      <c r="K386" s="245">
        <f>ROUND(E386*J386,2)</f>
        <v>0</v>
      </c>
      <c r="L386" s="245">
        <v>21</v>
      </c>
      <c r="M386" s="245">
        <f>G386*(1+L386/100)</f>
        <v>0</v>
      </c>
      <c r="N386" s="243">
        <v>0</v>
      </c>
      <c r="O386" s="243">
        <f>ROUND(E386*N386,2)</f>
        <v>0</v>
      </c>
      <c r="P386" s="243">
        <v>0</v>
      </c>
      <c r="Q386" s="243">
        <f>ROUND(E386*P386,2)</f>
        <v>0</v>
      </c>
      <c r="R386" s="245"/>
      <c r="S386" s="245" t="s">
        <v>144</v>
      </c>
      <c r="T386" s="246" t="s">
        <v>144</v>
      </c>
      <c r="U386" s="223">
        <v>0.26100000000000001</v>
      </c>
      <c r="V386" s="223">
        <f>ROUND(E386*U386,2)</f>
        <v>2.61</v>
      </c>
      <c r="W386" s="223"/>
      <c r="X386" s="223" t="s">
        <v>201</v>
      </c>
      <c r="Y386" s="223" t="s">
        <v>140</v>
      </c>
      <c r="Z386" s="212"/>
      <c r="AA386" s="212"/>
      <c r="AB386" s="212"/>
      <c r="AC386" s="212"/>
      <c r="AD386" s="212"/>
      <c r="AE386" s="212"/>
      <c r="AF386" s="212"/>
      <c r="AG386" s="212" t="s">
        <v>202</v>
      </c>
      <c r="AH386" s="212"/>
      <c r="AI386" s="212"/>
      <c r="AJ386" s="212"/>
      <c r="AK386" s="212"/>
      <c r="AL386" s="212"/>
      <c r="AM386" s="212"/>
      <c r="AN386" s="212"/>
      <c r="AO386" s="212"/>
      <c r="AP386" s="212"/>
      <c r="AQ386" s="212"/>
      <c r="AR386" s="212"/>
      <c r="AS386" s="212"/>
      <c r="AT386" s="212"/>
      <c r="AU386" s="212"/>
      <c r="AV386" s="212"/>
      <c r="AW386" s="212"/>
      <c r="AX386" s="212"/>
      <c r="AY386" s="212"/>
      <c r="AZ386" s="212"/>
      <c r="BA386" s="212"/>
      <c r="BB386" s="212"/>
      <c r="BC386" s="212"/>
      <c r="BD386" s="212"/>
      <c r="BE386" s="212"/>
      <c r="BF386" s="212"/>
      <c r="BG386" s="212"/>
      <c r="BH386" s="212"/>
    </row>
    <row r="387" spans="1:60" outlineLevel="1" x14ac:dyDescent="0.2">
      <c r="A387" s="240">
        <v>153</v>
      </c>
      <c r="B387" s="241" t="s">
        <v>946</v>
      </c>
      <c r="C387" s="250" t="s">
        <v>947</v>
      </c>
      <c r="D387" s="242" t="s">
        <v>234</v>
      </c>
      <c r="E387" s="243">
        <v>10.5</v>
      </c>
      <c r="F387" s="244"/>
      <c r="G387" s="245">
        <f>ROUND(E387*F387,2)</f>
        <v>0</v>
      </c>
      <c r="H387" s="244"/>
      <c r="I387" s="245">
        <f>ROUND(E387*H387,2)</f>
        <v>0</v>
      </c>
      <c r="J387" s="244"/>
      <c r="K387" s="245">
        <f>ROUND(E387*J387,2)</f>
        <v>0</v>
      </c>
      <c r="L387" s="245">
        <v>21</v>
      </c>
      <c r="M387" s="245">
        <f>G387*(1+L387/100)</f>
        <v>0</v>
      </c>
      <c r="N387" s="243">
        <v>2.777E-2</v>
      </c>
      <c r="O387" s="243">
        <f>ROUND(E387*N387,2)</f>
        <v>0.28999999999999998</v>
      </c>
      <c r="P387" s="243">
        <v>0</v>
      </c>
      <c r="Q387" s="243">
        <f>ROUND(E387*P387,2)</f>
        <v>0</v>
      </c>
      <c r="R387" s="245"/>
      <c r="S387" s="245" t="s">
        <v>137</v>
      </c>
      <c r="T387" s="246" t="s">
        <v>138</v>
      </c>
      <c r="U387" s="223">
        <v>0.55900000000000005</v>
      </c>
      <c r="V387" s="223">
        <f>ROUND(E387*U387,2)</f>
        <v>5.87</v>
      </c>
      <c r="W387" s="223"/>
      <c r="X387" s="223" t="s">
        <v>201</v>
      </c>
      <c r="Y387" s="223" t="s">
        <v>140</v>
      </c>
      <c r="Z387" s="212"/>
      <c r="AA387" s="212"/>
      <c r="AB387" s="212"/>
      <c r="AC387" s="212"/>
      <c r="AD387" s="212"/>
      <c r="AE387" s="212"/>
      <c r="AF387" s="212"/>
      <c r="AG387" s="212" t="s">
        <v>202</v>
      </c>
      <c r="AH387" s="212"/>
      <c r="AI387" s="212"/>
      <c r="AJ387" s="212"/>
      <c r="AK387" s="212"/>
      <c r="AL387" s="212"/>
      <c r="AM387" s="212"/>
      <c r="AN387" s="212"/>
      <c r="AO387" s="212"/>
      <c r="AP387" s="212"/>
      <c r="AQ387" s="212"/>
      <c r="AR387" s="212"/>
      <c r="AS387" s="212"/>
      <c r="AT387" s="212"/>
      <c r="AU387" s="212"/>
      <c r="AV387" s="212"/>
      <c r="AW387" s="212"/>
      <c r="AX387" s="212"/>
      <c r="AY387" s="212"/>
      <c r="AZ387" s="212"/>
      <c r="BA387" s="212"/>
      <c r="BB387" s="212"/>
      <c r="BC387" s="212"/>
      <c r="BD387" s="212"/>
      <c r="BE387" s="212"/>
      <c r="BF387" s="212"/>
      <c r="BG387" s="212"/>
      <c r="BH387" s="212"/>
    </row>
    <row r="388" spans="1:60" outlineLevel="1" x14ac:dyDescent="0.2">
      <c r="A388" s="240">
        <v>154</v>
      </c>
      <c r="B388" s="241" t="s">
        <v>948</v>
      </c>
      <c r="C388" s="250" t="s">
        <v>949</v>
      </c>
      <c r="D388" s="242" t="s">
        <v>234</v>
      </c>
      <c r="E388" s="243">
        <v>13.5</v>
      </c>
      <c r="F388" s="244"/>
      <c r="G388" s="245">
        <f>ROUND(E388*F388,2)</f>
        <v>0</v>
      </c>
      <c r="H388" s="244"/>
      <c r="I388" s="245">
        <f>ROUND(E388*H388,2)</f>
        <v>0</v>
      </c>
      <c r="J388" s="244"/>
      <c r="K388" s="245">
        <f>ROUND(E388*J388,2)</f>
        <v>0</v>
      </c>
      <c r="L388" s="245">
        <v>21</v>
      </c>
      <c r="M388" s="245">
        <f>G388*(1+L388/100)</f>
        <v>0</v>
      </c>
      <c r="N388" s="243">
        <v>2.8379999999999999E-2</v>
      </c>
      <c r="O388" s="243">
        <f>ROUND(E388*N388,2)</f>
        <v>0.38</v>
      </c>
      <c r="P388" s="243">
        <v>0</v>
      </c>
      <c r="Q388" s="243">
        <f>ROUND(E388*P388,2)</f>
        <v>0</v>
      </c>
      <c r="R388" s="245"/>
      <c r="S388" s="245" t="s">
        <v>137</v>
      </c>
      <c r="T388" s="246" t="s">
        <v>138</v>
      </c>
      <c r="U388" s="223">
        <v>0.627</v>
      </c>
      <c r="V388" s="223">
        <f>ROUND(E388*U388,2)</f>
        <v>8.4600000000000009</v>
      </c>
      <c r="W388" s="223"/>
      <c r="X388" s="223" t="s">
        <v>201</v>
      </c>
      <c r="Y388" s="223" t="s">
        <v>140</v>
      </c>
      <c r="Z388" s="212"/>
      <c r="AA388" s="212"/>
      <c r="AB388" s="212"/>
      <c r="AC388" s="212"/>
      <c r="AD388" s="212"/>
      <c r="AE388" s="212"/>
      <c r="AF388" s="212"/>
      <c r="AG388" s="212" t="s">
        <v>202</v>
      </c>
      <c r="AH388" s="212"/>
      <c r="AI388" s="212"/>
      <c r="AJ388" s="212"/>
      <c r="AK388" s="212"/>
      <c r="AL388" s="212"/>
      <c r="AM388" s="212"/>
      <c r="AN388" s="212"/>
      <c r="AO388" s="212"/>
      <c r="AP388" s="212"/>
      <c r="AQ388" s="212"/>
      <c r="AR388" s="212"/>
      <c r="AS388" s="212"/>
      <c r="AT388" s="212"/>
      <c r="AU388" s="212"/>
      <c r="AV388" s="212"/>
      <c r="AW388" s="212"/>
      <c r="AX388" s="212"/>
      <c r="AY388" s="212"/>
      <c r="AZ388" s="212"/>
      <c r="BA388" s="212"/>
      <c r="BB388" s="212"/>
      <c r="BC388" s="212"/>
      <c r="BD388" s="212"/>
      <c r="BE388" s="212"/>
      <c r="BF388" s="212"/>
      <c r="BG388" s="212"/>
      <c r="BH388" s="212"/>
    </row>
    <row r="389" spans="1:60" ht="22.5" outlineLevel="1" x14ac:dyDescent="0.2">
      <c r="A389" s="240">
        <v>155</v>
      </c>
      <c r="B389" s="241" t="s">
        <v>950</v>
      </c>
      <c r="C389" s="250" t="s">
        <v>951</v>
      </c>
      <c r="D389" s="242" t="s">
        <v>234</v>
      </c>
      <c r="E389" s="243">
        <v>10.5</v>
      </c>
      <c r="F389" s="244"/>
      <c r="G389" s="245">
        <f>ROUND(E389*F389,2)</f>
        <v>0</v>
      </c>
      <c r="H389" s="244"/>
      <c r="I389" s="245">
        <f>ROUND(E389*H389,2)</f>
        <v>0</v>
      </c>
      <c r="J389" s="244"/>
      <c r="K389" s="245">
        <f>ROUND(E389*J389,2)</f>
        <v>0</v>
      </c>
      <c r="L389" s="245">
        <v>21</v>
      </c>
      <c r="M389" s="245">
        <f>G389*(1+L389/100)</f>
        <v>0</v>
      </c>
      <c r="N389" s="243">
        <v>6.2300000000000001E-2</v>
      </c>
      <c r="O389" s="243">
        <f>ROUND(E389*N389,2)</f>
        <v>0.65</v>
      </c>
      <c r="P389" s="243">
        <v>0</v>
      </c>
      <c r="Q389" s="243">
        <f>ROUND(E389*P389,2)</f>
        <v>0</v>
      </c>
      <c r="R389" s="245" t="s">
        <v>413</v>
      </c>
      <c r="S389" s="245" t="s">
        <v>144</v>
      </c>
      <c r="T389" s="246" t="s">
        <v>144</v>
      </c>
      <c r="U389" s="223">
        <v>0</v>
      </c>
      <c r="V389" s="223">
        <f>ROUND(E389*U389,2)</f>
        <v>0</v>
      </c>
      <c r="W389" s="223"/>
      <c r="X389" s="223" t="s">
        <v>414</v>
      </c>
      <c r="Y389" s="223" t="s">
        <v>140</v>
      </c>
      <c r="Z389" s="212"/>
      <c r="AA389" s="212"/>
      <c r="AB389" s="212"/>
      <c r="AC389" s="212"/>
      <c r="AD389" s="212"/>
      <c r="AE389" s="212"/>
      <c r="AF389" s="212"/>
      <c r="AG389" s="212" t="s">
        <v>420</v>
      </c>
      <c r="AH389" s="212"/>
      <c r="AI389" s="212"/>
      <c r="AJ389" s="212"/>
      <c r="AK389" s="212"/>
      <c r="AL389" s="212"/>
      <c r="AM389" s="212"/>
      <c r="AN389" s="212"/>
      <c r="AO389" s="212"/>
      <c r="AP389" s="212"/>
      <c r="AQ389" s="212"/>
      <c r="AR389" s="212"/>
      <c r="AS389" s="212"/>
      <c r="AT389" s="212"/>
      <c r="AU389" s="212"/>
      <c r="AV389" s="212"/>
      <c r="AW389" s="212"/>
      <c r="AX389" s="212"/>
      <c r="AY389" s="212"/>
      <c r="AZ389" s="212"/>
      <c r="BA389" s="212"/>
      <c r="BB389" s="212"/>
      <c r="BC389" s="212"/>
      <c r="BD389" s="212"/>
      <c r="BE389" s="212"/>
      <c r="BF389" s="212"/>
      <c r="BG389" s="212"/>
      <c r="BH389" s="212"/>
    </row>
    <row r="390" spans="1:60" outlineLevel="1" x14ac:dyDescent="0.2">
      <c r="A390" s="240">
        <v>156</v>
      </c>
      <c r="B390" s="241" t="s">
        <v>952</v>
      </c>
      <c r="C390" s="250" t="s">
        <v>953</v>
      </c>
      <c r="D390" s="242" t="s">
        <v>234</v>
      </c>
      <c r="E390" s="243">
        <v>13.5</v>
      </c>
      <c r="F390" s="244"/>
      <c r="G390" s="245">
        <f>ROUND(E390*F390,2)</f>
        <v>0</v>
      </c>
      <c r="H390" s="244"/>
      <c r="I390" s="245">
        <f>ROUND(E390*H390,2)</f>
        <v>0</v>
      </c>
      <c r="J390" s="244"/>
      <c r="K390" s="245">
        <f>ROUND(E390*J390,2)</f>
        <v>0</v>
      </c>
      <c r="L390" s="245">
        <v>21</v>
      </c>
      <c r="M390" s="245">
        <f>G390*(1+L390/100)</f>
        <v>0</v>
      </c>
      <c r="N390" s="243">
        <v>9.6000000000000002E-2</v>
      </c>
      <c r="O390" s="243">
        <f>ROUND(E390*N390,2)</f>
        <v>1.3</v>
      </c>
      <c r="P390" s="243">
        <v>0</v>
      </c>
      <c r="Q390" s="243">
        <f>ROUND(E390*P390,2)</f>
        <v>0</v>
      </c>
      <c r="R390" s="245"/>
      <c r="S390" s="245" t="s">
        <v>137</v>
      </c>
      <c r="T390" s="246" t="s">
        <v>138</v>
      </c>
      <c r="U390" s="223">
        <v>0</v>
      </c>
      <c r="V390" s="223">
        <f>ROUND(E390*U390,2)</f>
        <v>0</v>
      </c>
      <c r="W390" s="223"/>
      <c r="X390" s="223" t="s">
        <v>414</v>
      </c>
      <c r="Y390" s="223" t="s">
        <v>140</v>
      </c>
      <c r="Z390" s="212"/>
      <c r="AA390" s="212"/>
      <c r="AB390" s="212"/>
      <c r="AC390" s="212"/>
      <c r="AD390" s="212"/>
      <c r="AE390" s="212"/>
      <c r="AF390" s="212"/>
      <c r="AG390" s="212" t="s">
        <v>420</v>
      </c>
      <c r="AH390" s="212"/>
      <c r="AI390" s="212"/>
      <c r="AJ390" s="212"/>
      <c r="AK390" s="212"/>
      <c r="AL390" s="212"/>
      <c r="AM390" s="212"/>
      <c r="AN390" s="212"/>
      <c r="AO390" s="212"/>
      <c r="AP390" s="212"/>
      <c r="AQ390" s="212"/>
      <c r="AR390" s="212"/>
      <c r="AS390" s="212"/>
      <c r="AT390" s="212"/>
      <c r="AU390" s="212"/>
      <c r="AV390" s="212"/>
      <c r="AW390" s="212"/>
      <c r="AX390" s="212"/>
      <c r="AY390" s="212"/>
      <c r="AZ390" s="212"/>
      <c r="BA390" s="212"/>
      <c r="BB390" s="212"/>
      <c r="BC390" s="212"/>
      <c r="BD390" s="212"/>
      <c r="BE390" s="212"/>
      <c r="BF390" s="212"/>
      <c r="BG390" s="212"/>
      <c r="BH390" s="212"/>
    </row>
    <row r="391" spans="1:60" outlineLevel="1" x14ac:dyDescent="0.2">
      <c r="A391" s="240">
        <v>157</v>
      </c>
      <c r="B391" s="241" t="s">
        <v>954</v>
      </c>
      <c r="C391" s="250" t="s">
        <v>955</v>
      </c>
      <c r="D391" s="242" t="s">
        <v>496</v>
      </c>
      <c r="E391" s="243">
        <v>2</v>
      </c>
      <c r="F391" s="244"/>
      <c r="G391" s="245">
        <f>ROUND(E391*F391,2)</f>
        <v>0</v>
      </c>
      <c r="H391" s="244"/>
      <c r="I391" s="245">
        <f>ROUND(E391*H391,2)</f>
        <v>0</v>
      </c>
      <c r="J391" s="244"/>
      <c r="K391" s="245">
        <f>ROUND(E391*J391,2)</f>
        <v>0</v>
      </c>
      <c r="L391" s="245">
        <v>21</v>
      </c>
      <c r="M391" s="245">
        <f>G391*(1+L391/100)</f>
        <v>0</v>
      </c>
      <c r="N391" s="243">
        <v>1.5E-3</v>
      </c>
      <c r="O391" s="243">
        <f>ROUND(E391*N391,2)</f>
        <v>0</v>
      </c>
      <c r="P391" s="243">
        <v>0</v>
      </c>
      <c r="Q391" s="243">
        <f>ROUND(E391*P391,2)</f>
        <v>0</v>
      </c>
      <c r="R391" s="245"/>
      <c r="S391" s="245" t="s">
        <v>137</v>
      </c>
      <c r="T391" s="246" t="s">
        <v>138</v>
      </c>
      <c r="U391" s="223">
        <v>0</v>
      </c>
      <c r="V391" s="223">
        <f>ROUND(E391*U391,2)</f>
        <v>0</v>
      </c>
      <c r="W391" s="223"/>
      <c r="X391" s="223" t="s">
        <v>414</v>
      </c>
      <c r="Y391" s="223" t="s">
        <v>140</v>
      </c>
      <c r="Z391" s="212"/>
      <c r="AA391" s="212"/>
      <c r="AB391" s="212"/>
      <c r="AC391" s="212"/>
      <c r="AD391" s="212"/>
      <c r="AE391" s="212"/>
      <c r="AF391" s="212"/>
      <c r="AG391" s="212" t="s">
        <v>420</v>
      </c>
      <c r="AH391" s="212"/>
      <c r="AI391" s="212"/>
      <c r="AJ391" s="212"/>
      <c r="AK391" s="212"/>
      <c r="AL391" s="212"/>
      <c r="AM391" s="212"/>
      <c r="AN391" s="212"/>
      <c r="AO391" s="212"/>
      <c r="AP391" s="212"/>
      <c r="AQ391" s="212"/>
      <c r="AR391" s="212"/>
      <c r="AS391" s="212"/>
      <c r="AT391" s="212"/>
      <c r="AU391" s="212"/>
      <c r="AV391" s="212"/>
      <c r="AW391" s="212"/>
      <c r="AX391" s="212"/>
      <c r="AY391" s="212"/>
      <c r="AZ391" s="212"/>
      <c r="BA391" s="212"/>
      <c r="BB391" s="212"/>
      <c r="BC391" s="212"/>
      <c r="BD391" s="212"/>
      <c r="BE391" s="212"/>
      <c r="BF391" s="212"/>
      <c r="BG391" s="212"/>
      <c r="BH391" s="212"/>
    </row>
    <row r="392" spans="1:60" outlineLevel="1" x14ac:dyDescent="0.2">
      <c r="A392" s="240">
        <v>158</v>
      </c>
      <c r="B392" s="241" t="s">
        <v>956</v>
      </c>
      <c r="C392" s="250" t="s">
        <v>957</v>
      </c>
      <c r="D392" s="242" t="s">
        <v>496</v>
      </c>
      <c r="E392" s="243">
        <v>2</v>
      </c>
      <c r="F392" s="244"/>
      <c r="G392" s="245">
        <f>ROUND(E392*F392,2)</f>
        <v>0</v>
      </c>
      <c r="H392" s="244"/>
      <c r="I392" s="245">
        <f>ROUND(E392*H392,2)</f>
        <v>0</v>
      </c>
      <c r="J392" s="244"/>
      <c r="K392" s="245">
        <f>ROUND(E392*J392,2)</f>
        <v>0</v>
      </c>
      <c r="L392" s="245">
        <v>21</v>
      </c>
      <c r="M392" s="245">
        <f>G392*(1+L392/100)</f>
        <v>0</v>
      </c>
      <c r="N392" s="243">
        <v>1.5E-3</v>
      </c>
      <c r="O392" s="243">
        <f>ROUND(E392*N392,2)</f>
        <v>0</v>
      </c>
      <c r="P392" s="243">
        <v>0</v>
      </c>
      <c r="Q392" s="243">
        <f>ROUND(E392*P392,2)</f>
        <v>0</v>
      </c>
      <c r="R392" s="245"/>
      <c r="S392" s="245" t="s">
        <v>137</v>
      </c>
      <c r="T392" s="246" t="s">
        <v>138</v>
      </c>
      <c r="U392" s="223">
        <v>0</v>
      </c>
      <c r="V392" s="223">
        <f>ROUND(E392*U392,2)</f>
        <v>0</v>
      </c>
      <c r="W392" s="223"/>
      <c r="X392" s="223" t="s">
        <v>414</v>
      </c>
      <c r="Y392" s="223" t="s">
        <v>140</v>
      </c>
      <c r="Z392" s="212"/>
      <c r="AA392" s="212"/>
      <c r="AB392" s="212"/>
      <c r="AC392" s="212"/>
      <c r="AD392" s="212"/>
      <c r="AE392" s="212"/>
      <c r="AF392" s="212"/>
      <c r="AG392" s="212" t="s">
        <v>420</v>
      </c>
      <c r="AH392" s="212"/>
      <c r="AI392" s="212"/>
      <c r="AJ392" s="212"/>
      <c r="AK392" s="212"/>
      <c r="AL392" s="212"/>
      <c r="AM392" s="212"/>
      <c r="AN392" s="212"/>
      <c r="AO392" s="212"/>
      <c r="AP392" s="212"/>
      <c r="AQ392" s="212"/>
      <c r="AR392" s="212"/>
      <c r="AS392" s="212"/>
      <c r="AT392" s="212"/>
      <c r="AU392" s="212"/>
      <c r="AV392" s="212"/>
      <c r="AW392" s="212"/>
      <c r="AX392" s="212"/>
      <c r="AY392" s="212"/>
      <c r="AZ392" s="212"/>
      <c r="BA392" s="212"/>
      <c r="BB392" s="212"/>
      <c r="BC392" s="212"/>
      <c r="BD392" s="212"/>
      <c r="BE392" s="212"/>
      <c r="BF392" s="212"/>
      <c r="BG392" s="212"/>
      <c r="BH392" s="212"/>
    </row>
    <row r="393" spans="1:60" outlineLevel="1" x14ac:dyDescent="0.2">
      <c r="A393" s="240">
        <v>159</v>
      </c>
      <c r="B393" s="241" t="s">
        <v>958</v>
      </c>
      <c r="C393" s="250" t="s">
        <v>959</v>
      </c>
      <c r="D393" s="242" t="s">
        <v>496</v>
      </c>
      <c r="E393" s="243">
        <v>18</v>
      </c>
      <c r="F393" s="244"/>
      <c r="G393" s="245">
        <f>ROUND(E393*F393,2)</f>
        <v>0</v>
      </c>
      <c r="H393" s="244"/>
      <c r="I393" s="245">
        <f>ROUND(E393*H393,2)</f>
        <v>0</v>
      </c>
      <c r="J393" s="244"/>
      <c r="K393" s="245">
        <f>ROUND(E393*J393,2)</f>
        <v>0</v>
      </c>
      <c r="L393" s="245">
        <v>21</v>
      </c>
      <c r="M393" s="245">
        <f>G393*(1+L393/100)</f>
        <v>0</v>
      </c>
      <c r="N393" s="243">
        <v>6.9999999999999999E-4</v>
      </c>
      <c r="O393" s="243">
        <f>ROUND(E393*N393,2)</f>
        <v>0.01</v>
      </c>
      <c r="P393" s="243">
        <v>0</v>
      </c>
      <c r="Q393" s="243">
        <f>ROUND(E393*P393,2)</f>
        <v>0</v>
      </c>
      <c r="R393" s="245"/>
      <c r="S393" s="245" t="s">
        <v>137</v>
      </c>
      <c r="T393" s="246" t="s">
        <v>138</v>
      </c>
      <c r="U393" s="223">
        <v>0</v>
      </c>
      <c r="V393" s="223">
        <f>ROUND(E393*U393,2)</f>
        <v>0</v>
      </c>
      <c r="W393" s="223"/>
      <c r="X393" s="223" t="s">
        <v>414</v>
      </c>
      <c r="Y393" s="223" t="s">
        <v>140</v>
      </c>
      <c r="Z393" s="212"/>
      <c r="AA393" s="212"/>
      <c r="AB393" s="212"/>
      <c r="AC393" s="212"/>
      <c r="AD393" s="212"/>
      <c r="AE393" s="212"/>
      <c r="AF393" s="212"/>
      <c r="AG393" s="212" t="s">
        <v>420</v>
      </c>
      <c r="AH393" s="212"/>
      <c r="AI393" s="212"/>
      <c r="AJ393" s="212"/>
      <c r="AK393" s="212"/>
      <c r="AL393" s="212"/>
      <c r="AM393" s="212"/>
      <c r="AN393" s="212"/>
      <c r="AO393" s="212"/>
      <c r="AP393" s="212"/>
      <c r="AQ393" s="212"/>
      <c r="AR393" s="212"/>
      <c r="AS393" s="212"/>
      <c r="AT393" s="212"/>
      <c r="AU393" s="212"/>
      <c r="AV393" s="212"/>
      <c r="AW393" s="212"/>
      <c r="AX393" s="212"/>
      <c r="AY393" s="212"/>
      <c r="AZ393" s="212"/>
      <c r="BA393" s="212"/>
      <c r="BB393" s="212"/>
      <c r="BC393" s="212"/>
      <c r="BD393" s="212"/>
      <c r="BE393" s="212"/>
      <c r="BF393" s="212"/>
      <c r="BG393" s="212"/>
      <c r="BH393" s="212"/>
    </row>
    <row r="394" spans="1:60" outlineLevel="1" x14ac:dyDescent="0.2">
      <c r="A394" s="240">
        <v>160</v>
      </c>
      <c r="B394" s="241" t="s">
        <v>960</v>
      </c>
      <c r="C394" s="250" t="s">
        <v>961</v>
      </c>
      <c r="D394" s="242" t="s">
        <v>496</v>
      </c>
      <c r="E394" s="243">
        <v>9</v>
      </c>
      <c r="F394" s="244"/>
      <c r="G394" s="245">
        <f>ROUND(E394*F394,2)</f>
        <v>0</v>
      </c>
      <c r="H394" s="244"/>
      <c r="I394" s="245">
        <f>ROUND(E394*H394,2)</f>
        <v>0</v>
      </c>
      <c r="J394" s="244"/>
      <c r="K394" s="245">
        <f>ROUND(E394*J394,2)</f>
        <v>0</v>
      </c>
      <c r="L394" s="245">
        <v>21</v>
      </c>
      <c r="M394" s="245">
        <f>G394*(1+L394/100)</f>
        <v>0</v>
      </c>
      <c r="N394" s="243">
        <v>6.9999999999999999E-4</v>
      </c>
      <c r="O394" s="243">
        <f>ROUND(E394*N394,2)</f>
        <v>0.01</v>
      </c>
      <c r="P394" s="243">
        <v>0</v>
      </c>
      <c r="Q394" s="243">
        <f>ROUND(E394*P394,2)</f>
        <v>0</v>
      </c>
      <c r="R394" s="245"/>
      <c r="S394" s="245" t="s">
        <v>137</v>
      </c>
      <c r="T394" s="246" t="s">
        <v>138</v>
      </c>
      <c r="U394" s="223">
        <v>0</v>
      </c>
      <c r="V394" s="223">
        <f>ROUND(E394*U394,2)</f>
        <v>0</v>
      </c>
      <c r="W394" s="223"/>
      <c r="X394" s="223" t="s">
        <v>414</v>
      </c>
      <c r="Y394" s="223" t="s">
        <v>140</v>
      </c>
      <c r="Z394" s="212"/>
      <c r="AA394" s="212"/>
      <c r="AB394" s="212"/>
      <c r="AC394" s="212"/>
      <c r="AD394" s="212"/>
      <c r="AE394" s="212"/>
      <c r="AF394" s="212"/>
      <c r="AG394" s="212" t="s">
        <v>420</v>
      </c>
      <c r="AH394" s="212"/>
      <c r="AI394" s="212"/>
      <c r="AJ394" s="212"/>
      <c r="AK394" s="212"/>
      <c r="AL394" s="212"/>
      <c r="AM394" s="212"/>
      <c r="AN394" s="212"/>
      <c r="AO394" s="212"/>
      <c r="AP394" s="212"/>
      <c r="AQ394" s="212"/>
      <c r="AR394" s="212"/>
      <c r="AS394" s="212"/>
      <c r="AT394" s="212"/>
      <c r="AU394" s="212"/>
      <c r="AV394" s="212"/>
      <c r="AW394" s="212"/>
      <c r="AX394" s="212"/>
      <c r="AY394" s="212"/>
      <c r="AZ394" s="212"/>
      <c r="BA394" s="212"/>
      <c r="BB394" s="212"/>
      <c r="BC394" s="212"/>
      <c r="BD394" s="212"/>
      <c r="BE394" s="212"/>
      <c r="BF394" s="212"/>
      <c r="BG394" s="212"/>
      <c r="BH394" s="212"/>
    </row>
    <row r="395" spans="1:60" outlineLevel="1" x14ac:dyDescent="0.2">
      <c r="A395" s="240">
        <v>161</v>
      </c>
      <c r="B395" s="241" t="s">
        <v>962</v>
      </c>
      <c r="C395" s="250" t="s">
        <v>963</v>
      </c>
      <c r="D395" s="242" t="s">
        <v>496</v>
      </c>
      <c r="E395" s="243">
        <v>30</v>
      </c>
      <c r="F395" s="244"/>
      <c r="G395" s="245">
        <f>ROUND(E395*F395,2)</f>
        <v>0</v>
      </c>
      <c r="H395" s="244"/>
      <c r="I395" s="245">
        <f>ROUND(E395*H395,2)</f>
        <v>0</v>
      </c>
      <c r="J395" s="244"/>
      <c r="K395" s="245">
        <f>ROUND(E395*J395,2)</f>
        <v>0</v>
      </c>
      <c r="L395" s="245">
        <v>21</v>
      </c>
      <c r="M395" s="245">
        <f>G395*(1+L395/100)</f>
        <v>0</v>
      </c>
      <c r="N395" s="243">
        <v>6.9999999999999999E-4</v>
      </c>
      <c r="O395" s="243">
        <f>ROUND(E395*N395,2)</f>
        <v>0.02</v>
      </c>
      <c r="P395" s="243">
        <v>0</v>
      </c>
      <c r="Q395" s="243">
        <f>ROUND(E395*P395,2)</f>
        <v>0</v>
      </c>
      <c r="R395" s="245"/>
      <c r="S395" s="245" t="s">
        <v>137</v>
      </c>
      <c r="T395" s="246" t="s">
        <v>138</v>
      </c>
      <c r="U395" s="223">
        <v>0</v>
      </c>
      <c r="V395" s="223">
        <f>ROUND(E395*U395,2)</f>
        <v>0</v>
      </c>
      <c r="W395" s="223"/>
      <c r="X395" s="223" t="s">
        <v>414</v>
      </c>
      <c r="Y395" s="223" t="s">
        <v>140</v>
      </c>
      <c r="Z395" s="212"/>
      <c r="AA395" s="212"/>
      <c r="AB395" s="212"/>
      <c r="AC395" s="212"/>
      <c r="AD395" s="212"/>
      <c r="AE395" s="212"/>
      <c r="AF395" s="212"/>
      <c r="AG395" s="212" t="s">
        <v>420</v>
      </c>
      <c r="AH395" s="212"/>
      <c r="AI395" s="212"/>
      <c r="AJ395" s="212"/>
      <c r="AK395" s="212"/>
      <c r="AL395" s="212"/>
      <c r="AM395" s="212"/>
      <c r="AN395" s="212"/>
      <c r="AO395" s="212"/>
      <c r="AP395" s="212"/>
      <c r="AQ395" s="212"/>
      <c r="AR395" s="212"/>
      <c r="AS395" s="212"/>
      <c r="AT395" s="212"/>
      <c r="AU395" s="212"/>
      <c r="AV395" s="212"/>
      <c r="AW395" s="212"/>
      <c r="AX395" s="212"/>
      <c r="AY395" s="212"/>
      <c r="AZ395" s="212"/>
      <c r="BA395" s="212"/>
      <c r="BB395" s="212"/>
      <c r="BC395" s="212"/>
      <c r="BD395" s="212"/>
      <c r="BE395" s="212"/>
      <c r="BF395" s="212"/>
      <c r="BG395" s="212"/>
      <c r="BH395" s="212"/>
    </row>
    <row r="396" spans="1:60" outlineLevel="1" x14ac:dyDescent="0.2">
      <c r="A396" s="240">
        <v>162</v>
      </c>
      <c r="B396" s="241" t="s">
        <v>964</v>
      </c>
      <c r="C396" s="250" t="s">
        <v>965</v>
      </c>
      <c r="D396" s="242" t="s">
        <v>496</v>
      </c>
      <c r="E396" s="243">
        <v>10</v>
      </c>
      <c r="F396" s="244"/>
      <c r="G396" s="245">
        <f>ROUND(E396*F396,2)</f>
        <v>0</v>
      </c>
      <c r="H396" s="244"/>
      <c r="I396" s="245">
        <f>ROUND(E396*H396,2)</f>
        <v>0</v>
      </c>
      <c r="J396" s="244"/>
      <c r="K396" s="245">
        <f>ROUND(E396*J396,2)</f>
        <v>0</v>
      </c>
      <c r="L396" s="245">
        <v>21</v>
      </c>
      <c r="M396" s="245">
        <f>G396*(1+L396/100)</f>
        <v>0</v>
      </c>
      <c r="N396" s="243">
        <v>6.9999999999999999E-4</v>
      </c>
      <c r="O396" s="243">
        <f>ROUND(E396*N396,2)</f>
        <v>0.01</v>
      </c>
      <c r="P396" s="243">
        <v>0</v>
      </c>
      <c r="Q396" s="243">
        <f>ROUND(E396*P396,2)</f>
        <v>0</v>
      </c>
      <c r="R396" s="245"/>
      <c r="S396" s="245" t="s">
        <v>137</v>
      </c>
      <c r="T396" s="246" t="s">
        <v>138</v>
      </c>
      <c r="U396" s="223">
        <v>0</v>
      </c>
      <c r="V396" s="223">
        <f>ROUND(E396*U396,2)</f>
        <v>0</v>
      </c>
      <c r="W396" s="223"/>
      <c r="X396" s="223" t="s">
        <v>414</v>
      </c>
      <c r="Y396" s="223" t="s">
        <v>140</v>
      </c>
      <c r="Z396" s="212"/>
      <c r="AA396" s="212"/>
      <c r="AB396" s="212"/>
      <c r="AC396" s="212"/>
      <c r="AD396" s="212"/>
      <c r="AE396" s="212"/>
      <c r="AF396" s="212"/>
      <c r="AG396" s="212" t="s">
        <v>420</v>
      </c>
      <c r="AH396" s="212"/>
      <c r="AI396" s="212"/>
      <c r="AJ396" s="212"/>
      <c r="AK396" s="212"/>
      <c r="AL396" s="212"/>
      <c r="AM396" s="212"/>
      <c r="AN396" s="212"/>
      <c r="AO396" s="212"/>
      <c r="AP396" s="212"/>
      <c r="AQ396" s="212"/>
      <c r="AR396" s="212"/>
      <c r="AS396" s="212"/>
      <c r="AT396" s="212"/>
      <c r="AU396" s="212"/>
      <c r="AV396" s="212"/>
      <c r="AW396" s="212"/>
      <c r="AX396" s="212"/>
      <c r="AY396" s="212"/>
      <c r="AZ396" s="212"/>
      <c r="BA396" s="212"/>
      <c r="BB396" s="212"/>
      <c r="BC396" s="212"/>
      <c r="BD396" s="212"/>
      <c r="BE396" s="212"/>
      <c r="BF396" s="212"/>
      <c r="BG396" s="212"/>
      <c r="BH396" s="212"/>
    </row>
    <row r="397" spans="1:60" outlineLevel="1" x14ac:dyDescent="0.2">
      <c r="A397" s="240">
        <v>163</v>
      </c>
      <c r="B397" s="241" t="s">
        <v>966</v>
      </c>
      <c r="C397" s="250" t="s">
        <v>967</v>
      </c>
      <c r="D397" s="242" t="s">
        <v>496</v>
      </c>
      <c r="E397" s="243">
        <v>2</v>
      </c>
      <c r="F397" s="244"/>
      <c r="G397" s="245">
        <f>ROUND(E397*F397,2)</f>
        <v>0</v>
      </c>
      <c r="H397" s="244"/>
      <c r="I397" s="245">
        <f>ROUND(E397*H397,2)</f>
        <v>0</v>
      </c>
      <c r="J397" s="244"/>
      <c r="K397" s="245">
        <f>ROUND(E397*J397,2)</f>
        <v>0</v>
      </c>
      <c r="L397" s="245">
        <v>21</v>
      </c>
      <c r="M397" s="245">
        <f>G397*(1+L397/100)</f>
        <v>0</v>
      </c>
      <c r="N397" s="243">
        <v>8.9999999999999998E-4</v>
      </c>
      <c r="O397" s="243">
        <f>ROUND(E397*N397,2)</f>
        <v>0</v>
      </c>
      <c r="P397" s="243">
        <v>0</v>
      </c>
      <c r="Q397" s="243">
        <f>ROUND(E397*P397,2)</f>
        <v>0</v>
      </c>
      <c r="R397" s="245"/>
      <c r="S397" s="245" t="s">
        <v>137</v>
      </c>
      <c r="T397" s="246" t="s">
        <v>138</v>
      </c>
      <c r="U397" s="223">
        <v>0</v>
      </c>
      <c r="V397" s="223">
        <f>ROUND(E397*U397,2)</f>
        <v>0</v>
      </c>
      <c r="W397" s="223"/>
      <c r="X397" s="223" t="s">
        <v>414</v>
      </c>
      <c r="Y397" s="223" t="s">
        <v>140</v>
      </c>
      <c r="Z397" s="212"/>
      <c r="AA397" s="212"/>
      <c r="AB397" s="212"/>
      <c r="AC397" s="212"/>
      <c r="AD397" s="212"/>
      <c r="AE397" s="212"/>
      <c r="AF397" s="212"/>
      <c r="AG397" s="212" t="s">
        <v>420</v>
      </c>
      <c r="AH397" s="212"/>
      <c r="AI397" s="212"/>
      <c r="AJ397" s="212"/>
      <c r="AK397" s="212"/>
      <c r="AL397" s="212"/>
      <c r="AM397" s="212"/>
      <c r="AN397" s="212"/>
      <c r="AO397" s="212"/>
      <c r="AP397" s="212"/>
      <c r="AQ397" s="212"/>
      <c r="AR397" s="212"/>
      <c r="AS397" s="212"/>
      <c r="AT397" s="212"/>
      <c r="AU397" s="212"/>
      <c r="AV397" s="212"/>
      <c r="AW397" s="212"/>
      <c r="AX397" s="212"/>
      <c r="AY397" s="212"/>
      <c r="AZ397" s="212"/>
      <c r="BA397" s="212"/>
      <c r="BB397" s="212"/>
      <c r="BC397" s="212"/>
      <c r="BD397" s="212"/>
      <c r="BE397" s="212"/>
      <c r="BF397" s="212"/>
      <c r="BG397" s="212"/>
      <c r="BH397" s="212"/>
    </row>
    <row r="398" spans="1:60" x14ac:dyDescent="0.2">
      <c r="A398" s="226" t="s">
        <v>132</v>
      </c>
      <c r="B398" s="227" t="s">
        <v>96</v>
      </c>
      <c r="C398" s="249" t="s">
        <v>97</v>
      </c>
      <c r="D398" s="228"/>
      <c r="E398" s="229"/>
      <c r="F398" s="230"/>
      <c r="G398" s="230">
        <f>SUMIF(AG399:AG401,"&lt;&gt;NOR",G399:G401)</f>
        <v>0</v>
      </c>
      <c r="H398" s="230"/>
      <c r="I398" s="230">
        <f>SUM(I399:I401)</f>
        <v>0</v>
      </c>
      <c r="J398" s="230"/>
      <c r="K398" s="230">
        <f>SUM(K399:K401)</f>
        <v>0</v>
      </c>
      <c r="L398" s="230"/>
      <c r="M398" s="230">
        <f>SUM(M399:M401)</f>
        <v>0</v>
      </c>
      <c r="N398" s="229"/>
      <c r="O398" s="229">
        <f>SUM(O399:O401)</f>
        <v>0.76</v>
      </c>
      <c r="P398" s="229"/>
      <c r="Q398" s="229">
        <f>SUM(Q399:Q401)</f>
        <v>0</v>
      </c>
      <c r="R398" s="230"/>
      <c r="S398" s="230"/>
      <c r="T398" s="231"/>
      <c r="U398" s="225"/>
      <c r="V398" s="225">
        <f>SUM(V399:V401)</f>
        <v>3.5500000000000003</v>
      </c>
      <c r="W398" s="225"/>
      <c r="X398" s="225"/>
      <c r="Y398" s="225"/>
      <c r="AG398" t="s">
        <v>133</v>
      </c>
    </row>
    <row r="399" spans="1:60" outlineLevel="1" x14ac:dyDescent="0.2">
      <c r="A399" s="240">
        <v>164</v>
      </c>
      <c r="B399" s="241" t="s">
        <v>747</v>
      </c>
      <c r="C399" s="250" t="s">
        <v>748</v>
      </c>
      <c r="D399" s="242" t="s">
        <v>234</v>
      </c>
      <c r="E399" s="243">
        <v>3.6</v>
      </c>
      <c r="F399" s="244"/>
      <c r="G399" s="245">
        <f>ROUND(E399*F399,2)</f>
        <v>0</v>
      </c>
      <c r="H399" s="244"/>
      <c r="I399" s="245">
        <f>ROUND(E399*H399,2)</f>
        <v>0</v>
      </c>
      <c r="J399" s="244"/>
      <c r="K399" s="245">
        <f>ROUND(E399*J399,2)</f>
        <v>0</v>
      </c>
      <c r="L399" s="245">
        <v>21</v>
      </c>
      <c r="M399" s="245">
        <f>G399*(1+L399/100)</f>
        <v>0</v>
      </c>
      <c r="N399" s="243">
        <v>0.20474999999999999</v>
      </c>
      <c r="O399" s="243">
        <f>ROUND(E399*N399,2)</f>
        <v>0.74</v>
      </c>
      <c r="P399" s="243">
        <v>0</v>
      </c>
      <c r="Q399" s="243">
        <f>ROUND(E399*P399,2)</f>
        <v>0</v>
      </c>
      <c r="R399" s="245"/>
      <c r="S399" s="245" t="s">
        <v>144</v>
      </c>
      <c r="T399" s="246" t="s">
        <v>144</v>
      </c>
      <c r="U399" s="223">
        <v>7.2999999999999995E-2</v>
      </c>
      <c r="V399" s="223">
        <f>ROUND(E399*U399,2)</f>
        <v>0.26</v>
      </c>
      <c r="W399" s="223"/>
      <c r="X399" s="223" t="s">
        <v>201</v>
      </c>
      <c r="Y399" s="223" t="s">
        <v>140</v>
      </c>
      <c r="Z399" s="212"/>
      <c r="AA399" s="212"/>
      <c r="AB399" s="212"/>
      <c r="AC399" s="212"/>
      <c r="AD399" s="212"/>
      <c r="AE399" s="212"/>
      <c r="AF399" s="212"/>
      <c r="AG399" s="212" t="s">
        <v>563</v>
      </c>
      <c r="AH399" s="212"/>
      <c r="AI399" s="212"/>
      <c r="AJ399" s="212"/>
      <c r="AK399" s="212"/>
      <c r="AL399" s="212"/>
      <c r="AM399" s="212"/>
      <c r="AN399" s="212"/>
      <c r="AO399" s="212"/>
      <c r="AP399" s="212"/>
      <c r="AQ399" s="212"/>
      <c r="AR399" s="212"/>
      <c r="AS399" s="212"/>
      <c r="AT399" s="212"/>
      <c r="AU399" s="212"/>
      <c r="AV399" s="212"/>
      <c r="AW399" s="212"/>
      <c r="AX399" s="212"/>
      <c r="AY399" s="212"/>
      <c r="AZ399" s="212"/>
      <c r="BA399" s="212"/>
      <c r="BB399" s="212"/>
      <c r="BC399" s="212"/>
      <c r="BD399" s="212"/>
      <c r="BE399" s="212"/>
      <c r="BF399" s="212"/>
      <c r="BG399" s="212"/>
      <c r="BH399" s="212"/>
    </row>
    <row r="400" spans="1:60" outlineLevel="1" x14ac:dyDescent="0.2">
      <c r="A400" s="240">
        <v>165</v>
      </c>
      <c r="B400" s="241" t="s">
        <v>749</v>
      </c>
      <c r="C400" s="250" t="s">
        <v>750</v>
      </c>
      <c r="D400" s="242" t="s">
        <v>234</v>
      </c>
      <c r="E400" s="243">
        <v>113.2</v>
      </c>
      <c r="F400" s="244"/>
      <c r="G400" s="245">
        <f>ROUND(E400*F400,2)</f>
        <v>0</v>
      </c>
      <c r="H400" s="244"/>
      <c r="I400" s="245">
        <f>ROUND(E400*H400,2)</f>
        <v>0</v>
      </c>
      <c r="J400" s="244"/>
      <c r="K400" s="245">
        <f>ROUND(E400*J400,2)</f>
        <v>0</v>
      </c>
      <c r="L400" s="245">
        <v>21</v>
      </c>
      <c r="M400" s="245">
        <f>G400*(1+L400/100)</f>
        <v>0</v>
      </c>
      <c r="N400" s="243">
        <v>6.0000000000000002E-5</v>
      </c>
      <c r="O400" s="243">
        <f>ROUND(E400*N400,2)</f>
        <v>0.01</v>
      </c>
      <c r="P400" s="243">
        <v>0</v>
      </c>
      <c r="Q400" s="243">
        <f>ROUND(E400*P400,2)</f>
        <v>0</v>
      </c>
      <c r="R400" s="245"/>
      <c r="S400" s="245" t="s">
        <v>144</v>
      </c>
      <c r="T400" s="246" t="s">
        <v>144</v>
      </c>
      <c r="U400" s="223">
        <v>2.5999999999999999E-2</v>
      </c>
      <c r="V400" s="223">
        <f>ROUND(E400*U400,2)</f>
        <v>2.94</v>
      </c>
      <c r="W400" s="223"/>
      <c r="X400" s="223" t="s">
        <v>201</v>
      </c>
      <c r="Y400" s="223" t="s">
        <v>140</v>
      </c>
      <c r="Z400" s="212"/>
      <c r="AA400" s="212"/>
      <c r="AB400" s="212"/>
      <c r="AC400" s="212"/>
      <c r="AD400" s="212"/>
      <c r="AE400" s="212"/>
      <c r="AF400" s="212"/>
      <c r="AG400" s="212" t="s">
        <v>563</v>
      </c>
      <c r="AH400" s="212"/>
      <c r="AI400" s="212"/>
      <c r="AJ400" s="212"/>
      <c r="AK400" s="212"/>
      <c r="AL400" s="212"/>
      <c r="AM400" s="212"/>
      <c r="AN400" s="212"/>
      <c r="AO400" s="212"/>
      <c r="AP400" s="212"/>
      <c r="AQ400" s="212"/>
      <c r="AR400" s="212"/>
      <c r="AS400" s="212"/>
      <c r="AT400" s="212"/>
      <c r="AU400" s="212"/>
      <c r="AV400" s="212"/>
      <c r="AW400" s="212"/>
      <c r="AX400" s="212"/>
      <c r="AY400" s="212"/>
      <c r="AZ400" s="212"/>
      <c r="BA400" s="212"/>
      <c r="BB400" s="212"/>
      <c r="BC400" s="212"/>
      <c r="BD400" s="212"/>
      <c r="BE400" s="212"/>
      <c r="BF400" s="212"/>
      <c r="BG400" s="212"/>
      <c r="BH400" s="212"/>
    </row>
    <row r="401" spans="1:60" ht="22.5" outlineLevel="1" x14ac:dyDescent="0.2">
      <c r="A401" s="240">
        <v>166</v>
      </c>
      <c r="B401" s="241" t="s">
        <v>751</v>
      </c>
      <c r="C401" s="250" t="s">
        <v>752</v>
      </c>
      <c r="D401" s="242" t="s">
        <v>234</v>
      </c>
      <c r="E401" s="243">
        <v>3.6</v>
      </c>
      <c r="F401" s="244"/>
      <c r="G401" s="245">
        <f>ROUND(E401*F401,2)</f>
        <v>0</v>
      </c>
      <c r="H401" s="244"/>
      <c r="I401" s="245">
        <f>ROUND(E401*H401,2)</f>
        <v>0</v>
      </c>
      <c r="J401" s="244"/>
      <c r="K401" s="245">
        <f>ROUND(E401*J401,2)</f>
        <v>0</v>
      </c>
      <c r="L401" s="245">
        <v>21</v>
      </c>
      <c r="M401" s="245">
        <f>G401*(1+L401/100)</f>
        <v>0</v>
      </c>
      <c r="N401" s="243">
        <v>2.3999999999999998E-3</v>
      </c>
      <c r="O401" s="243">
        <f>ROUND(E401*N401,2)</f>
        <v>0.01</v>
      </c>
      <c r="P401" s="243">
        <v>0</v>
      </c>
      <c r="Q401" s="243">
        <f>ROUND(E401*P401,2)</f>
        <v>0</v>
      </c>
      <c r="R401" s="245"/>
      <c r="S401" s="245" t="s">
        <v>144</v>
      </c>
      <c r="T401" s="246" t="s">
        <v>144</v>
      </c>
      <c r="U401" s="223">
        <v>9.7000000000000003E-2</v>
      </c>
      <c r="V401" s="223">
        <f>ROUND(E401*U401,2)</f>
        <v>0.35</v>
      </c>
      <c r="W401" s="223"/>
      <c r="X401" s="223" t="s">
        <v>201</v>
      </c>
      <c r="Y401" s="223" t="s">
        <v>140</v>
      </c>
      <c r="Z401" s="212"/>
      <c r="AA401" s="212"/>
      <c r="AB401" s="212"/>
      <c r="AC401" s="212"/>
      <c r="AD401" s="212"/>
      <c r="AE401" s="212"/>
      <c r="AF401" s="212"/>
      <c r="AG401" s="212" t="s">
        <v>563</v>
      </c>
      <c r="AH401" s="212"/>
      <c r="AI401" s="212"/>
      <c r="AJ401" s="212"/>
      <c r="AK401" s="212"/>
      <c r="AL401" s="212"/>
      <c r="AM401" s="212"/>
      <c r="AN401" s="212"/>
      <c r="AO401" s="212"/>
      <c r="AP401" s="212"/>
      <c r="AQ401" s="212"/>
      <c r="AR401" s="212"/>
      <c r="AS401" s="212"/>
      <c r="AT401" s="212"/>
      <c r="AU401" s="212"/>
      <c r="AV401" s="212"/>
      <c r="AW401" s="212"/>
      <c r="AX401" s="212"/>
      <c r="AY401" s="212"/>
      <c r="AZ401" s="212"/>
      <c r="BA401" s="212"/>
      <c r="BB401" s="212"/>
      <c r="BC401" s="212"/>
      <c r="BD401" s="212"/>
      <c r="BE401" s="212"/>
      <c r="BF401" s="212"/>
      <c r="BG401" s="212"/>
      <c r="BH401" s="212"/>
    </row>
    <row r="402" spans="1:60" x14ac:dyDescent="0.2">
      <c r="A402" s="226" t="s">
        <v>132</v>
      </c>
      <c r="B402" s="227" t="s">
        <v>98</v>
      </c>
      <c r="C402" s="249" t="s">
        <v>99</v>
      </c>
      <c r="D402" s="228"/>
      <c r="E402" s="229"/>
      <c r="F402" s="230"/>
      <c r="G402" s="230">
        <f>SUMIF(AG403:AG411,"&lt;&gt;NOR",G403:G411)</f>
        <v>0</v>
      </c>
      <c r="H402" s="230"/>
      <c r="I402" s="230">
        <f>SUM(I403:I411)</f>
        <v>0</v>
      </c>
      <c r="J402" s="230"/>
      <c r="K402" s="230">
        <f>SUM(K403:K411)</f>
        <v>0</v>
      </c>
      <c r="L402" s="230"/>
      <c r="M402" s="230">
        <f>SUM(M403:M411)</f>
        <v>0</v>
      </c>
      <c r="N402" s="229"/>
      <c r="O402" s="229">
        <f>SUM(O403:O411)</f>
        <v>0</v>
      </c>
      <c r="P402" s="229"/>
      <c r="Q402" s="229">
        <f>SUM(Q403:Q411)</f>
        <v>0</v>
      </c>
      <c r="R402" s="230"/>
      <c r="S402" s="230"/>
      <c r="T402" s="231"/>
      <c r="U402" s="225"/>
      <c r="V402" s="225">
        <f>SUM(V403:V411)</f>
        <v>1.95</v>
      </c>
      <c r="W402" s="225"/>
      <c r="X402" s="225"/>
      <c r="Y402" s="225"/>
      <c r="AG402" t="s">
        <v>133</v>
      </c>
    </row>
    <row r="403" spans="1:60" outlineLevel="1" x14ac:dyDescent="0.2">
      <c r="A403" s="240">
        <v>167</v>
      </c>
      <c r="B403" s="241" t="s">
        <v>753</v>
      </c>
      <c r="C403" s="250" t="s">
        <v>754</v>
      </c>
      <c r="D403" s="242" t="s">
        <v>419</v>
      </c>
      <c r="E403" s="243">
        <v>82.28</v>
      </c>
      <c r="F403" s="244"/>
      <c r="G403" s="245">
        <f>ROUND(E403*F403,2)</f>
        <v>0</v>
      </c>
      <c r="H403" s="244"/>
      <c r="I403" s="245">
        <f>ROUND(E403*H403,2)</f>
        <v>0</v>
      </c>
      <c r="J403" s="244"/>
      <c r="K403" s="245">
        <f>ROUND(E403*J403,2)</f>
        <v>0</v>
      </c>
      <c r="L403" s="245">
        <v>21</v>
      </c>
      <c r="M403" s="245">
        <f>G403*(1+L403/100)</f>
        <v>0</v>
      </c>
      <c r="N403" s="243">
        <v>0</v>
      </c>
      <c r="O403" s="243">
        <f>ROUND(E403*N403,2)</f>
        <v>0</v>
      </c>
      <c r="P403" s="243">
        <v>0</v>
      </c>
      <c r="Q403" s="243">
        <f>ROUND(E403*P403,2)</f>
        <v>0</v>
      </c>
      <c r="R403" s="245" t="s">
        <v>705</v>
      </c>
      <c r="S403" s="245" t="s">
        <v>144</v>
      </c>
      <c r="T403" s="246" t="s">
        <v>144</v>
      </c>
      <c r="U403" s="223">
        <v>0</v>
      </c>
      <c r="V403" s="223">
        <f>ROUND(E403*U403,2)</f>
        <v>0</v>
      </c>
      <c r="W403" s="223"/>
      <c r="X403" s="223" t="s">
        <v>201</v>
      </c>
      <c r="Y403" s="223" t="s">
        <v>140</v>
      </c>
      <c r="Z403" s="212"/>
      <c r="AA403" s="212"/>
      <c r="AB403" s="212"/>
      <c r="AC403" s="212"/>
      <c r="AD403" s="212"/>
      <c r="AE403" s="212"/>
      <c r="AF403" s="212"/>
      <c r="AG403" s="212" t="s">
        <v>202</v>
      </c>
      <c r="AH403" s="212"/>
      <c r="AI403" s="212"/>
      <c r="AJ403" s="212"/>
      <c r="AK403" s="212"/>
      <c r="AL403" s="212"/>
      <c r="AM403" s="212"/>
      <c r="AN403" s="212"/>
      <c r="AO403" s="212"/>
      <c r="AP403" s="212"/>
      <c r="AQ403" s="212"/>
      <c r="AR403" s="212"/>
      <c r="AS403" s="212"/>
      <c r="AT403" s="212"/>
      <c r="AU403" s="212"/>
      <c r="AV403" s="212"/>
      <c r="AW403" s="212"/>
      <c r="AX403" s="212"/>
      <c r="AY403" s="212"/>
      <c r="AZ403" s="212"/>
      <c r="BA403" s="212"/>
      <c r="BB403" s="212"/>
      <c r="BC403" s="212"/>
      <c r="BD403" s="212"/>
      <c r="BE403" s="212"/>
      <c r="BF403" s="212"/>
      <c r="BG403" s="212"/>
      <c r="BH403" s="212"/>
    </row>
    <row r="404" spans="1:60" ht="22.5" outlineLevel="1" x14ac:dyDescent="0.2">
      <c r="A404" s="233">
        <v>168</v>
      </c>
      <c r="B404" s="234" t="s">
        <v>758</v>
      </c>
      <c r="C404" s="251" t="s">
        <v>759</v>
      </c>
      <c r="D404" s="235" t="s">
        <v>419</v>
      </c>
      <c r="E404" s="236">
        <v>0.19320000000000001</v>
      </c>
      <c r="F404" s="237"/>
      <c r="G404" s="238">
        <f>ROUND(E404*F404,2)</f>
        <v>0</v>
      </c>
      <c r="H404" s="237"/>
      <c r="I404" s="238">
        <f>ROUND(E404*H404,2)</f>
        <v>0</v>
      </c>
      <c r="J404" s="237"/>
      <c r="K404" s="238">
        <f>ROUND(E404*J404,2)</f>
        <v>0</v>
      </c>
      <c r="L404" s="238">
        <v>21</v>
      </c>
      <c r="M404" s="238">
        <f>G404*(1+L404/100)</f>
        <v>0</v>
      </c>
      <c r="N404" s="236">
        <v>0</v>
      </c>
      <c r="O404" s="236">
        <f>ROUND(E404*N404,2)</f>
        <v>0</v>
      </c>
      <c r="P404" s="236">
        <v>0</v>
      </c>
      <c r="Q404" s="236">
        <f>ROUND(E404*P404,2)</f>
        <v>0</v>
      </c>
      <c r="R404" s="238" t="s">
        <v>705</v>
      </c>
      <c r="S404" s="238" t="s">
        <v>144</v>
      </c>
      <c r="T404" s="239" t="s">
        <v>144</v>
      </c>
      <c r="U404" s="223">
        <v>0</v>
      </c>
      <c r="V404" s="223">
        <f>ROUND(E404*U404,2)</f>
        <v>0</v>
      </c>
      <c r="W404" s="223"/>
      <c r="X404" s="223" t="s">
        <v>201</v>
      </c>
      <c r="Y404" s="223" t="s">
        <v>140</v>
      </c>
      <c r="Z404" s="212"/>
      <c r="AA404" s="212"/>
      <c r="AB404" s="212"/>
      <c r="AC404" s="212"/>
      <c r="AD404" s="212"/>
      <c r="AE404" s="212"/>
      <c r="AF404" s="212"/>
      <c r="AG404" s="212" t="s">
        <v>202</v>
      </c>
      <c r="AH404" s="212"/>
      <c r="AI404" s="212"/>
      <c r="AJ404" s="212"/>
      <c r="AK404" s="212"/>
      <c r="AL404" s="212"/>
      <c r="AM404" s="212"/>
      <c r="AN404" s="212"/>
      <c r="AO404" s="212"/>
      <c r="AP404" s="212"/>
      <c r="AQ404" s="212"/>
      <c r="AR404" s="212"/>
      <c r="AS404" s="212"/>
      <c r="AT404" s="212"/>
      <c r="AU404" s="212"/>
      <c r="AV404" s="212"/>
      <c r="AW404" s="212"/>
      <c r="AX404" s="212"/>
      <c r="AY404" s="212"/>
      <c r="AZ404" s="212"/>
      <c r="BA404" s="212"/>
      <c r="BB404" s="212"/>
      <c r="BC404" s="212"/>
      <c r="BD404" s="212"/>
      <c r="BE404" s="212"/>
      <c r="BF404" s="212"/>
      <c r="BG404" s="212"/>
      <c r="BH404" s="212"/>
    </row>
    <row r="405" spans="1:60" outlineLevel="2" x14ac:dyDescent="0.2">
      <c r="A405" s="219"/>
      <c r="B405" s="220"/>
      <c r="C405" s="264" t="s">
        <v>968</v>
      </c>
      <c r="D405" s="257"/>
      <c r="E405" s="258">
        <v>0.19320000000000001</v>
      </c>
      <c r="F405" s="223"/>
      <c r="G405" s="223"/>
      <c r="H405" s="223"/>
      <c r="I405" s="223"/>
      <c r="J405" s="223"/>
      <c r="K405" s="223"/>
      <c r="L405" s="223"/>
      <c r="M405" s="223"/>
      <c r="N405" s="222"/>
      <c r="O405" s="222"/>
      <c r="P405" s="222"/>
      <c r="Q405" s="222"/>
      <c r="R405" s="223"/>
      <c r="S405" s="223"/>
      <c r="T405" s="223"/>
      <c r="U405" s="223"/>
      <c r="V405" s="223"/>
      <c r="W405" s="223"/>
      <c r="X405" s="223"/>
      <c r="Y405" s="223"/>
      <c r="Z405" s="212"/>
      <c r="AA405" s="212"/>
      <c r="AB405" s="212"/>
      <c r="AC405" s="212"/>
      <c r="AD405" s="212"/>
      <c r="AE405" s="212"/>
      <c r="AF405" s="212"/>
      <c r="AG405" s="212" t="s">
        <v>206</v>
      </c>
      <c r="AH405" s="212">
        <v>0</v>
      </c>
      <c r="AI405" s="212"/>
      <c r="AJ405" s="212"/>
      <c r="AK405" s="212"/>
      <c r="AL405" s="212"/>
      <c r="AM405" s="212"/>
      <c r="AN405" s="212"/>
      <c r="AO405" s="212"/>
      <c r="AP405" s="212"/>
      <c r="AQ405" s="212"/>
      <c r="AR405" s="212"/>
      <c r="AS405" s="212"/>
      <c r="AT405" s="212"/>
      <c r="AU405" s="212"/>
      <c r="AV405" s="212"/>
      <c r="AW405" s="212"/>
      <c r="AX405" s="212"/>
      <c r="AY405" s="212"/>
      <c r="AZ405" s="212"/>
      <c r="BA405" s="212"/>
      <c r="BB405" s="212"/>
      <c r="BC405" s="212"/>
      <c r="BD405" s="212"/>
      <c r="BE405" s="212"/>
      <c r="BF405" s="212"/>
      <c r="BG405" s="212"/>
      <c r="BH405" s="212"/>
    </row>
    <row r="406" spans="1:60" outlineLevel="1" x14ac:dyDescent="0.2">
      <c r="A406" s="233">
        <v>169</v>
      </c>
      <c r="B406" s="234" t="s">
        <v>761</v>
      </c>
      <c r="C406" s="251" t="s">
        <v>762</v>
      </c>
      <c r="D406" s="235" t="s">
        <v>419</v>
      </c>
      <c r="E406" s="236">
        <v>2.5960000000000001</v>
      </c>
      <c r="F406" s="237"/>
      <c r="G406" s="238">
        <f>ROUND(E406*F406,2)</f>
        <v>0</v>
      </c>
      <c r="H406" s="237"/>
      <c r="I406" s="238">
        <f>ROUND(E406*H406,2)</f>
        <v>0</v>
      </c>
      <c r="J406" s="237"/>
      <c r="K406" s="238">
        <f>ROUND(E406*J406,2)</f>
        <v>0</v>
      </c>
      <c r="L406" s="238">
        <v>21</v>
      </c>
      <c r="M406" s="238">
        <f>G406*(1+L406/100)</f>
        <v>0</v>
      </c>
      <c r="N406" s="236">
        <v>0</v>
      </c>
      <c r="O406" s="236">
        <f>ROUND(E406*N406,2)</f>
        <v>0</v>
      </c>
      <c r="P406" s="236">
        <v>0</v>
      </c>
      <c r="Q406" s="236">
        <f>ROUND(E406*P406,2)</f>
        <v>0</v>
      </c>
      <c r="R406" s="238" t="s">
        <v>705</v>
      </c>
      <c r="S406" s="238" t="s">
        <v>144</v>
      </c>
      <c r="T406" s="239" t="s">
        <v>144</v>
      </c>
      <c r="U406" s="223">
        <v>0</v>
      </c>
      <c r="V406" s="223">
        <f>ROUND(E406*U406,2)</f>
        <v>0</v>
      </c>
      <c r="W406" s="223"/>
      <c r="X406" s="223" t="s">
        <v>201</v>
      </c>
      <c r="Y406" s="223" t="s">
        <v>140</v>
      </c>
      <c r="Z406" s="212"/>
      <c r="AA406" s="212"/>
      <c r="AB406" s="212"/>
      <c r="AC406" s="212"/>
      <c r="AD406" s="212"/>
      <c r="AE406" s="212"/>
      <c r="AF406" s="212"/>
      <c r="AG406" s="212" t="s">
        <v>202</v>
      </c>
      <c r="AH406" s="212"/>
      <c r="AI406" s="212"/>
      <c r="AJ406" s="212"/>
      <c r="AK406" s="212"/>
      <c r="AL406" s="212"/>
      <c r="AM406" s="212"/>
      <c r="AN406" s="212"/>
      <c r="AO406" s="212"/>
      <c r="AP406" s="212"/>
      <c r="AQ406" s="212"/>
      <c r="AR406" s="212"/>
      <c r="AS406" s="212"/>
      <c r="AT406" s="212"/>
      <c r="AU406" s="212"/>
      <c r="AV406" s="212"/>
      <c r="AW406" s="212"/>
      <c r="AX406" s="212"/>
      <c r="AY406" s="212"/>
      <c r="AZ406" s="212"/>
      <c r="BA406" s="212"/>
      <c r="BB406" s="212"/>
      <c r="BC406" s="212"/>
      <c r="BD406" s="212"/>
      <c r="BE406" s="212"/>
      <c r="BF406" s="212"/>
      <c r="BG406" s="212"/>
      <c r="BH406" s="212"/>
    </row>
    <row r="407" spans="1:60" outlineLevel="2" x14ac:dyDescent="0.2">
      <c r="A407" s="219"/>
      <c r="B407" s="220"/>
      <c r="C407" s="252" t="s">
        <v>763</v>
      </c>
      <c r="D407" s="247"/>
      <c r="E407" s="247"/>
      <c r="F407" s="247"/>
      <c r="G407" s="247"/>
      <c r="H407" s="223"/>
      <c r="I407" s="223"/>
      <c r="J407" s="223"/>
      <c r="K407" s="223"/>
      <c r="L407" s="223"/>
      <c r="M407" s="223"/>
      <c r="N407" s="222"/>
      <c r="O407" s="222"/>
      <c r="P407" s="222"/>
      <c r="Q407" s="222"/>
      <c r="R407" s="223"/>
      <c r="S407" s="223"/>
      <c r="T407" s="223"/>
      <c r="U407" s="223"/>
      <c r="V407" s="223"/>
      <c r="W407" s="223"/>
      <c r="X407" s="223"/>
      <c r="Y407" s="223"/>
      <c r="Z407" s="212"/>
      <c r="AA407" s="212"/>
      <c r="AB407" s="212"/>
      <c r="AC407" s="212"/>
      <c r="AD407" s="212"/>
      <c r="AE407" s="212"/>
      <c r="AF407" s="212"/>
      <c r="AG407" s="212" t="s">
        <v>147</v>
      </c>
      <c r="AH407" s="212"/>
      <c r="AI407" s="212"/>
      <c r="AJ407" s="212"/>
      <c r="AK407" s="212"/>
      <c r="AL407" s="212"/>
      <c r="AM407" s="212"/>
      <c r="AN407" s="212"/>
      <c r="AO407" s="212"/>
      <c r="AP407" s="212"/>
      <c r="AQ407" s="212"/>
      <c r="AR407" s="212"/>
      <c r="AS407" s="212"/>
      <c r="AT407" s="212"/>
      <c r="AU407" s="212"/>
      <c r="AV407" s="212"/>
      <c r="AW407" s="212"/>
      <c r="AX407" s="212"/>
      <c r="AY407" s="212"/>
      <c r="AZ407" s="212"/>
      <c r="BA407" s="212"/>
      <c r="BB407" s="212"/>
      <c r="BC407" s="212"/>
      <c r="BD407" s="212"/>
      <c r="BE407" s="212"/>
      <c r="BF407" s="212"/>
      <c r="BG407" s="212"/>
      <c r="BH407" s="212"/>
    </row>
    <row r="408" spans="1:60" ht="22.5" outlineLevel="1" x14ac:dyDescent="0.2">
      <c r="A408" s="240">
        <v>170</v>
      </c>
      <c r="B408" s="241" t="s">
        <v>764</v>
      </c>
      <c r="C408" s="250" t="s">
        <v>765</v>
      </c>
      <c r="D408" s="242" t="s">
        <v>419</v>
      </c>
      <c r="E408" s="243">
        <v>122.0209</v>
      </c>
      <c r="F408" s="244"/>
      <c r="G408" s="245">
        <f>ROUND(E408*F408,2)</f>
        <v>0</v>
      </c>
      <c r="H408" s="244"/>
      <c r="I408" s="245">
        <f>ROUND(E408*H408,2)</f>
        <v>0</v>
      </c>
      <c r="J408" s="244"/>
      <c r="K408" s="245">
        <f>ROUND(E408*J408,2)</f>
        <v>0</v>
      </c>
      <c r="L408" s="245">
        <v>21</v>
      </c>
      <c r="M408" s="245">
        <f>G408*(1+L408/100)</f>
        <v>0</v>
      </c>
      <c r="N408" s="243">
        <v>0</v>
      </c>
      <c r="O408" s="243">
        <f>ROUND(E408*N408,2)</f>
        <v>0</v>
      </c>
      <c r="P408" s="243">
        <v>0</v>
      </c>
      <c r="Q408" s="243">
        <f>ROUND(E408*P408,2)</f>
        <v>0</v>
      </c>
      <c r="R408" s="245" t="s">
        <v>200</v>
      </c>
      <c r="S408" s="245" t="s">
        <v>144</v>
      </c>
      <c r="T408" s="246" t="s">
        <v>144</v>
      </c>
      <c r="U408" s="223">
        <v>0.01</v>
      </c>
      <c r="V408" s="223">
        <f>ROUND(E408*U408,2)</f>
        <v>1.22</v>
      </c>
      <c r="W408" s="223"/>
      <c r="X408" s="223" t="s">
        <v>766</v>
      </c>
      <c r="Y408" s="223" t="s">
        <v>140</v>
      </c>
      <c r="Z408" s="212"/>
      <c r="AA408" s="212"/>
      <c r="AB408" s="212"/>
      <c r="AC408" s="212"/>
      <c r="AD408" s="212"/>
      <c r="AE408" s="212"/>
      <c r="AF408" s="212"/>
      <c r="AG408" s="212" t="s">
        <v>767</v>
      </c>
      <c r="AH408" s="212"/>
      <c r="AI408" s="212"/>
      <c r="AJ408" s="212"/>
      <c r="AK408" s="212"/>
      <c r="AL408" s="212"/>
      <c r="AM408" s="212"/>
      <c r="AN408" s="212"/>
      <c r="AO408" s="212"/>
      <c r="AP408" s="212"/>
      <c r="AQ408" s="212"/>
      <c r="AR408" s="212"/>
      <c r="AS408" s="212"/>
      <c r="AT408" s="212"/>
      <c r="AU408" s="212"/>
      <c r="AV408" s="212"/>
      <c r="AW408" s="212"/>
      <c r="AX408" s="212"/>
      <c r="AY408" s="212"/>
      <c r="AZ408" s="212"/>
      <c r="BA408" s="212"/>
      <c r="BB408" s="212"/>
      <c r="BC408" s="212"/>
      <c r="BD408" s="212"/>
      <c r="BE408" s="212"/>
      <c r="BF408" s="212"/>
      <c r="BG408" s="212"/>
      <c r="BH408" s="212"/>
    </row>
    <row r="409" spans="1:60" ht="22.5" outlineLevel="1" x14ac:dyDescent="0.2">
      <c r="A409" s="240">
        <v>171</v>
      </c>
      <c r="B409" s="241" t="s">
        <v>768</v>
      </c>
      <c r="C409" s="250" t="s">
        <v>769</v>
      </c>
      <c r="D409" s="242" t="s">
        <v>419</v>
      </c>
      <c r="E409" s="243">
        <v>1708.2926</v>
      </c>
      <c r="F409" s="244"/>
      <c r="G409" s="245">
        <f>ROUND(E409*F409,2)</f>
        <v>0</v>
      </c>
      <c r="H409" s="244"/>
      <c r="I409" s="245">
        <f>ROUND(E409*H409,2)</f>
        <v>0</v>
      </c>
      <c r="J409" s="244"/>
      <c r="K409" s="245">
        <f>ROUND(E409*J409,2)</f>
        <v>0</v>
      </c>
      <c r="L409" s="245">
        <v>21</v>
      </c>
      <c r="M409" s="245">
        <f>G409*(1+L409/100)</f>
        <v>0</v>
      </c>
      <c r="N409" s="243">
        <v>0</v>
      </c>
      <c r="O409" s="243">
        <f>ROUND(E409*N409,2)</f>
        <v>0</v>
      </c>
      <c r="P409" s="243">
        <v>0</v>
      </c>
      <c r="Q409" s="243">
        <f>ROUND(E409*P409,2)</f>
        <v>0</v>
      </c>
      <c r="R409" s="245" t="s">
        <v>200</v>
      </c>
      <c r="S409" s="245" t="s">
        <v>144</v>
      </c>
      <c r="T409" s="246" t="s">
        <v>144</v>
      </c>
      <c r="U409" s="223">
        <v>0</v>
      </c>
      <c r="V409" s="223">
        <f>ROUND(E409*U409,2)</f>
        <v>0</v>
      </c>
      <c r="W409" s="223"/>
      <c r="X409" s="223" t="s">
        <v>766</v>
      </c>
      <c r="Y409" s="223" t="s">
        <v>140</v>
      </c>
      <c r="Z409" s="212"/>
      <c r="AA409" s="212"/>
      <c r="AB409" s="212"/>
      <c r="AC409" s="212"/>
      <c r="AD409" s="212"/>
      <c r="AE409" s="212"/>
      <c r="AF409" s="212"/>
      <c r="AG409" s="212" t="s">
        <v>767</v>
      </c>
      <c r="AH409" s="212"/>
      <c r="AI409" s="212"/>
      <c r="AJ409" s="212"/>
      <c r="AK409" s="212"/>
      <c r="AL409" s="212"/>
      <c r="AM409" s="212"/>
      <c r="AN409" s="212"/>
      <c r="AO409" s="212"/>
      <c r="AP409" s="212"/>
      <c r="AQ409" s="212"/>
      <c r="AR409" s="212"/>
      <c r="AS409" s="212"/>
      <c r="AT409" s="212"/>
      <c r="AU409" s="212"/>
      <c r="AV409" s="212"/>
      <c r="AW409" s="212"/>
      <c r="AX409" s="212"/>
      <c r="AY409" s="212"/>
      <c r="AZ409" s="212"/>
      <c r="BA409" s="212"/>
      <c r="BB409" s="212"/>
      <c r="BC409" s="212"/>
      <c r="BD409" s="212"/>
      <c r="BE409" s="212"/>
      <c r="BF409" s="212"/>
      <c r="BG409" s="212"/>
      <c r="BH409" s="212"/>
    </row>
    <row r="410" spans="1:60" outlineLevel="1" x14ac:dyDescent="0.2">
      <c r="A410" s="233">
        <v>172</v>
      </c>
      <c r="B410" s="234" t="s">
        <v>770</v>
      </c>
      <c r="C410" s="251" t="s">
        <v>771</v>
      </c>
      <c r="D410" s="235" t="s">
        <v>419</v>
      </c>
      <c r="E410" s="236">
        <v>122.0209</v>
      </c>
      <c r="F410" s="237"/>
      <c r="G410" s="238">
        <f>ROUND(E410*F410,2)</f>
        <v>0</v>
      </c>
      <c r="H410" s="237"/>
      <c r="I410" s="238">
        <f>ROUND(E410*H410,2)</f>
        <v>0</v>
      </c>
      <c r="J410" s="237"/>
      <c r="K410" s="238">
        <f>ROUND(E410*J410,2)</f>
        <v>0</v>
      </c>
      <c r="L410" s="238">
        <v>21</v>
      </c>
      <c r="M410" s="238">
        <f>G410*(1+L410/100)</f>
        <v>0</v>
      </c>
      <c r="N410" s="236">
        <v>0</v>
      </c>
      <c r="O410" s="236">
        <f>ROUND(E410*N410,2)</f>
        <v>0</v>
      </c>
      <c r="P410" s="236">
        <v>0</v>
      </c>
      <c r="Q410" s="236">
        <f>ROUND(E410*P410,2)</f>
        <v>0</v>
      </c>
      <c r="R410" s="238" t="s">
        <v>772</v>
      </c>
      <c r="S410" s="238" t="s">
        <v>144</v>
      </c>
      <c r="T410" s="239" t="s">
        <v>144</v>
      </c>
      <c r="U410" s="223">
        <v>6.0000000000000001E-3</v>
      </c>
      <c r="V410" s="223">
        <f>ROUND(E410*U410,2)</f>
        <v>0.73</v>
      </c>
      <c r="W410" s="223"/>
      <c r="X410" s="223" t="s">
        <v>766</v>
      </c>
      <c r="Y410" s="223" t="s">
        <v>140</v>
      </c>
      <c r="Z410" s="212"/>
      <c r="AA410" s="212"/>
      <c r="AB410" s="212"/>
      <c r="AC410" s="212"/>
      <c r="AD410" s="212"/>
      <c r="AE410" s="212"/>
      <c r="AF410" s="212"/>
      <c r="AG410" s="212" t="s">
        <v>767</v>
      </c>
      <c r="AH410" s="212"/>
      <c r="AI410" s="212"/>
      <c r="AJ410" s="212"/>
      <c r="AK410" s="212"/>
      <c r="AL410" s="212"/>
      <c r="AM410" s="212"/>
      <c r="AN410" s="212"/>
      <c r="AO410" s="212"/>
      <c r="AP410" s="212"/>
      <c r="AQ410" s="212"/>
      <c r="AR410" s="212"/>
      <c r="AS410" s="212"/>
      <c r="AT410" s="212"/>
      <c r="AU410" s="212"/>
      <c r="AV410" s="212"/>
      <c r="AW410" s="212"/>
      <c r="AX410" s="212"/>
      <c r="AY410" s="212"/>
      <c r="AZ410" s="212"/>
      <c r="BA410" s="212"/>
      <c r="BB410" s="212"/>
      <c r="BC410" s="212"/>
      <c r="BD410" s="212"/>
      <c r="BE410" s="212"/>
      <c r="BF410" s="212"/>
      <c r="BG410" s="212"/>
      <c r="BH410" s="212"/>
    </row>
    <row r="411" spans="1:60" outlineLevel="2" x14ac:dyDescent="0.2">
      <c r="A411" s="219"/>
      <c r="B411" s="220"/>
      <c r="C411" s="263" t="s">
        <v>773</v>
      </c>
      <c r="D411" s="259"/>
      <c r="E411" s="259"/>
      <c r="F411" s="259"/>
      <c r="G411" s="259"/>
      <c r="H411" s="223"/>
      <c r="I411" s="223"/>
      <c r="J411" s="223"/>
      <c r="K411" s="223"/>
      <c r="L411" s="223"/>
      <c r="M411" s="223"/>
      <c r="N411" s="222"/>
      <c r="O411" s="222"/>
      <c r="P411" s="222"/>
      <c r="Q411" s="222"/>
      <c r="R411" s="223"/>
      <c r="S411" s="223"/>
      <c r="T411" s="223"/>
      <c r="U411" s="223"/>
      <c r="V411" s="223"/>
      <c r="W411" s="223"/>
      <c r="X411" s="223"/>
      <c r="Y411" s="223"/>
      <c r="Z411" s="212"/>
      <c r="AA411" s="212"/>
      <c r="AB411" s="212"/>
      <c r="AC411" s="212"/>
      <c r="AD411" s="212"/>
      <c r="AE411" s="212"/>
      <c r="AF411" s="212"/>
      <c r="AG411" s="212" t="s">
        <v>204</v>
      </c>
      <c r="AH411" s="212"/>
      <c r="AI411" s="212"/>
      <c r="AJ411" s="212"/>
      <c r="AK411" s="212"/>
      <c r="AL411" s="212"/>
      <c r="AM411" s="212"/>
      <c r="AN411" s="212"/>
      <c r="AO411" s="212"/>
      <c r="AP411" s="212"/>
      <c r="AQ411" s="212"/>
      <c r="AR411" s="212"/>
      <c r="AS411" s="212"/>
      <c r="AT411" s="212"/>
      <c r="AU411" s="212"/>
      <c r="AV411" s="212"/>
      <c r="AW411" s="212"/>
      <c r="AX411" s="212"/>
      <c r="AY411" s="212"/>
      <c r="AZ411" s="212"/>
      <c r="BA411" s="212"/>
      <c r="BB411" s="212"/>
      <c r="BC411" s="212"/>
      <c r="BD411" s="212"/>
      <c r="BE411" s="212"/>
      <c r="BF411" s="212"/>
      <c r="BG411" s="212"/>
      <c r="BH411" s="212"/>
    </row>
    <row r="412" spans="1:60" x14ac:dyDescent="0.2">
      <c r="A412" s="3"/>
      <c r="B412" s="4"/>
      <c r="C412" s="253"/>
      <c r="D412" s="6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AE412">
        <v>12</v>
      </c>
      <c r="AF412">
        <v>21</v>
      </c>
      <c r="AG412" t="s">
        <v>118</v>
      </c>
    </row>
    <row r="413" spans="1:60" x14ac:dyDescent="0.2">
      <c r="A413" s="215"/>
      <c r="B413" s="216" t="s">
        <v>29</v>
      </c>
      <c r="C413" s="254"/>
      <c r="D413" s="217"/>
      <c r="E413" s="218"/>
      <c r="F413" s="218"/>
      <c r="G413" s="232">
        <f>G8+G199+G205+G236+G337+G351+G363+G367+G380+G398+G402</f>
        <v>0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AE413">
        <f>SUMIF(L7:L411,AE412,G7:G411)</f>
        <v>0</v>
      </c>
      <c r="AF413">
        <f>SUMIF(L7:L411,AF412,G7:G411)</f>
        <v>0</v>
      </c>
      <c r="AG413" t="s">
        <v>194</v>
      </c>
    </row>
    <row r="414" spans="1:60" x14ac:dyDescent="0.2">
      <c r="A414" s="256" t="s">
        <v>774</v>
      </c>
      <c r="B414" s="256"/>
      <c r="C414" s="253"/>
      <c r="D414" s="6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60" x14ac:dyDescent="0.2">
      <c r="A415" s="3"/>
      <c r="B415" s="4" t="s">
        <v>775</v>
      </c>
      <c r="C415" s="253" t="s">
        <v>776</v>
      </c>
      <c r="D415" s="6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AG415" t="s">
        <v>777</v>
      </c>
    </row>
    <row r="416" spans="1:60" x14ac:dyDescent="0.2">
      <c r="A416" s="3"/>
      <c r="B416" s="4" t="s">
        <v>969</v>
      </c>
      <c r="C416" s="253" t="s">
        <v>779</v>
      </c>
      <c r="D416" s="6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AG416" t="s">
        <v>780</v>
      </c>
    </row>
    <row r="417" spans="1:33" x14ac:dyDescent="0.2">
      <c r="A417" s="3"/>
      <c r="B417" s="4"/>
      <c r="C417" s="253" t="s">
        <v>781</v>
      </c>
      <c r="D417" s="6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AG417" t="s">
        <v>782</v>
      </c>
    </row>
    <row r="418" spans="1:33" x14ac:dyDescent="0.2">
      <c r="A418" s="3"/>
      <c r="B418" s="4"/>
      <c r="C418" s="253"/>
      <c r="D418" s="6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33" x14ac:dyDescent="0.2">
      <c r="C419" s="255"/>
      <c r="D419" s="10"/>
      <c r="AG419" t="s">
        <v>195</v>
      </c>
    </row>
    <row r="420" spans="1:33" x14ac:dyDescent="0.2">
      <c r="D420" s="10"/>
    </row>
    <row r="421" spans="1:33" x14ac:dyDescent="0.2">
      <c r="D421" s="10"/>
    </row>
    <row r="422" spans="1:33" x14ac:dyDescent="0.2">
      <c r="D422" s="10"/>
    </row>
    <row r="423" spans="1:33" x14ac:dyDescent="0.2">
      <c r="D423" s="10"/>
    </row>
    <row r="424" spans="1:33" x14ac:dyDescent="0.2">
      <c r="D424" s="10"/>
    </row>
    <row r="425" spans="1:33" x14ac:dyDescent="0.2">
      <c r="D425" s="10"/>
    </row>
    <row r="426" spans="1:33" x14ac:dyDescent="0.2">
      <c r="D426" s="10"/>
    </row>
    <row r="427" spans="1:33" x14ac:dyDescent="0.2">
      <c r="D427" s="10"/>
    </row>
    <row r="428" spans="1:33" x14ac:dyDescent="0.2">
      <c r="D428" s="10"/>
    </row>
    <row r="429" spans="1:33" x14ac:dyDescent="0.2">
      <c r="D429" s="10"/>
    </row>
    <row r="430" spans="1:33" x14ac:dyDescent="0.2">
      <c r="D430" s="10"/>
    </row>
    <row r="431" spans="1:33" x14ac:dyDescent="0.2">
      <c r="D431" s="10"/>
    </row>
    <row r="432" spans="1:33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C66D" sheet="1" formatRows="0"/>
  <mergeCells count="93">
    <mergeCell ref="C366:G366"/>
    <mergeCell ref="C376:G376"/>
    <mergeCell ref="C379:G379"/>
    <mergeCell ref="C407:G407"/>
    <mergeCell ref="C411:G411"/>
    <mergeCell ref="C348:G348"/>
    <mergeCell ref="C350:G350"/>
    <mergeCell ref="C354:G354"/>
    <mergeCell ref="C357:G357"/>
    <mergeCell ref="C360:G360"/>
    <mergeCell ref="C365:G365"/>
    <mergeCell ref="C283:G283"/>
    <mergeCell ref="C284:G284"/>
    <mergeCell ref="C285:G285"/>
    <mergeCell ref="C339:G339"/>
    <mergeCell ref="C342:G342"/>
    <mergeCell ref="C345:G345"/>
    <mergeCell ref="C262:G262"/>
    <mergeCell ref="C264:G264"/>
    <mergeCell ref="C266:G266"/>
    <mergeCell ref="C268:G268"/>
    <mergeCell ref="C270:G270"/>
    <mergeCell ref="C272:G272"/>
    <mergeCell ref="C244:G244"/>
    <mergeCell ref="C246:G246"/>
    <mergeCell ref="C250:G250"/>
    <mergeCell ref="C256:G256"/>
    <mergeCell ref="C258:G258"/>
    <mergeCell ref="C260:G260"/>
    <mergeCell ref="C229:G229"/>
    <mergeCell ref="C231:G231"/>
    <mergeCell ref="C232:G232"/>
    <mergeCell ref="C238:G238"/>
    <mergeCell ref="C240:G240"/>
    <mergeCell ref="C242:G242"/>
    <mergeCell ref="C192:G192"/>
    <mergeCell ref="C193:G193"/>
    <mergeCell ref="C201:G201"/>
    <mergeCell ref="C213:G213"/>
    <mergeCell ref="C216:G216"/>
    <mergeCell ref="C225:G225"/>
    <mergeCell ref="C172:G172"/>
    <mergeCell ref="C177:G177"/>
    <mergeCell ref="C184:G184"/>
    <mergeCell ref="C186:G186"/>
    <mergeCell ref="C188:G188"/>
    <mergeCell ref="C189:G189"/>
    <mergeCell ref="C150:G150"/>
    <mergeCell ref="C154:G154"/>
    <mergeCell ref="C157:G157"/>
    <mergeCell ref="C162:G162"/>
    <mergeCell ref="C167:G167"/>
    <mergeCell ref="C171:G171"/>
    <mergeCell ref="C134:G134"/>
    <mergeCell ref="C136:G136"/>
    <mergeCell ref="C139:G139"/>
    <mergeCell ref="C142:G142"/>
    <mergeCell ref="C144:G144"/>
    <mergeCell ref="C146:G146"/>
    <mergeCell ref="C112:G112"/>
    <mergeCell ref="C114:G114"/>
    <mergeCell ref="C123:G123"/>
    <mergeCell ref="C128:G128"/>
    <mergeCell ref="C130:G130"/>
    <mergeCell ref="C132:G132"/>
    <mergeCell ref="C98:G98"/>
    <mergeCell ref="C102:G102"/>
    <mergeCell ref="C105:G105"/>
    <mergeCell ref="C108:G108"/>
    <mergeCell ref="C109:G109"/>
    <mergeCell ref="C111:G111"/>
    <mergeCell ref="C55:G55"/>
    <mergeCell ref="C64:G64"/>
    <mergeCell ref="C67:G67"/>
    <mergeCell ref="C70:G70"/>
    <mergeCell ref="C81:G81"/>
    <mergeCell ref="C94:G94"/>
    <mergeCell ref="C36:G36"/>
    <mergeCell ref="C40:G40"/>
    <mergeCell ref="C43:G43"/>
    <mergeCell ref="C46:G46"/>
    <mergeCell ref="C49:G49"/>
    <mergeCell ref="C52:G52"/>
    <mergeCell ref="A1:G1"/>
    <mergeCell ref="C2:G2"/>
    <mergeCell ref="C3:G3"/>
    <mergeCell ref="C4:G4"/>
    <mergeCell ref="A414:B414"/>
    <mergeCell ref="C10:G10"/>
    <mergeCell ref="C13:G13"/>
    <mergeCell ref="C29:G29"/>
    <mergeCell ref="C32:G32"/>
    <mergeCell ref="C34:G3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00 001 Naklady</vt:lpstr>
      <vt:lpstr>SO01 001 Pol</vt:lpstr>
      <vt:lpstr>SO02 001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'00 001 Naklady'!Názvy_tisku</vt:lpstr>
      <vt:lpstr>'SO01 001 Pol'!Názvy_tisku</vt:lpstr>
      <vt:lpstr>'SO02 001 Pol'!Názvy_tisku</vt:lpstr>
      <vt:lpstr>oadresa</vt:lpstr>
      <vt:lpstr>Stavba!Objednatel</vt:lpstr>
      <vt:lpstr>Stavba!Objekt</vt:lpstr>
      <vt:lpstr>'00 001 Naklady'!Oblast_tisku</vt:lpstr>
      <vt:lpstr>'SO01 001 Pol'!Oblast_tisku</vt:lpstr>
      <vt:lpstr>'SO02 001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Blaha</dc:creator>
  <cp:lastModifiedBy>Blaha</cp:lastModifiedBy>
  <cp:lastPrinted>2019-03-19T12:27:02Z</cp:lastPrinted>
  <dcterms:created xsi:type="dcterms:W3CDTF">2009-04-08T07:15:50Z</dcterms:created>
  <dcterms:modified xsi:type="dcterms:W3CDTF">2025-03-21T13:25:05Z</dcterms:modified>
</cp:coreProperties>
</file>