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2025\Bezchleba\Poslední kemp\"/>
    </mc:Choice>
  </mc:AlternateContent>
  <bookViews>
    <workbookView xWindow="0" yWindow="0" windowWidth="0" windowHeight="0"/>
  </bookViews>
  <sheets>
    <sheet name="Rekapitulace stavby" sheetId="1" r:id="rId1"/>
    <sheet name="SO-01 - Recepce" sheetId="2" r:id="rId2"/>
    <sheet name="SO-02 - Opěrná stěna" sheetId="3" r:id="rId3"/>
    <sheet name="SO-03 - Venkovní terasa" sheetId="4" r:id="rId4"/>
    <sheet name="SO-04 - Dolní zpevněné pl..." sheetId="5" r:id="rId5"/>
    <sheet name="SO-05 - Železobetonové ve..." sheetId="6" r:id="rId6"/>
    <sheet name="SO-06 - Opěrná stěna" sheetId="7" r:id="rId7"/>
    <sheet name="SO-07 - Opěrná stěna" sheetId="8" r:id="rId8"/>
    <sheet name="SO-09 - Opěrná stěna" sheetId="9" r:id="rId9"/>
    <sheet name="SO-10 - Bourací práce" sheetId="10" r:id="rId10"/>
    <sheet name="SO- 11E - Arealové osvětl..." sheetId="11" r:id="rId11"/>
    <sheet name="SO- 11V - Přípojka vody" sheetId="12" r:id="rId12"/>
    <sheet name="SO- 11K - Přípojka kanali..." sheetId="13" r:id="rId13"/>
    <sheet name="SO- 11D - Přípojka kanali..." sheetId="14" r:id="rId14"/>
    <sheet name="SO-12 - Vedlejší rozpočto..." sheetId="15" r:id="rId15"/>
    <sheet name="Seznam figur" sheetId="16" r:id="rId16"/>
  </sheets>
  <definedNames>
    <definedName name="_xlnm.Print_Area" localSheetId="0">'Rekapitulace stavby'!$D$4:$AO$76,'Rekapitulace stavby'!$C$82:$AQ$110</definedName>
    <definedName name="_xlnm.Print_Titles" localSheetId="0">'Rekapitulace stavby'!$92:$92</definedName>
    <definedName name="_xlnm._FilterDatabase" localSheetId="1" hidden="1">'SO-01 - Recepce'!$C$123:$K$208</definedName>
    <definedName name="_xlnm.Print_Area" localSheetId="1">'SO-01 - Recepce'!$C$4:$J$76,'SO-01 - Recepce'!$C$82:$J$105,'SO-01 - Recepce'!$C$111:$K$208</definedName>
    <definedName name="_xlnm.Print_Titles" localSheetId="1">'SO-01 - Recepce'!$123:$123</definedName>
    <definedName name="_xlnm._FilterDatabase" localSheetId="2" hidden="1">'SO-02 - Opěrná stěna'!$C$125:$K$231</definedName>
    <definedName name="_xlnm.Print_Area" localSheetId="2">'SO-02 - Opěrná stěna'!$C$4:$J$76,'SO-02 - Opěrná stěna'!$C$82:$J$107,'SO-02 - Opěrná stěna'!$C$113:$K$231</definedName>
    <definedName name="_xlnm.Print_Titles" localSheetId="2">'SO-02 - Opěrná stěna'!$125:$125</definedName>
    <definedName name="_xlnm._FilterDatabase" localSheetId="3" hidden="1">'SO-03 - Venkovní terasa'!$C$123:$K$207</definedName>
    <definedName name="_xlnm.Print_Area" localSheetId="3">'SO-03 - Venkovní terasa'!$C$4:$J$76,'SO-03 - Venkovní terasa'!$C$82:$J$105,'SO-03 - Venkovní terasa'!$C$111:$K$207</definedName>
    <definedName name="_xlnm.Print_Titles" localSheetId="3">'SO-03 - Venkovní terasa'!$123:$123</definedName>
    <definedName name="_xlnm._FilterDatabase" localSheetId="4" hidden="1">'SO-04 - Dolní zpevněné pl...'!$C$121:$K$178</definedName>
    <definedName name="_xlnm.Print_Area" localSheetId="4">'SO-04 - Dolní zpevněné pl...'!$C$4:$J$76,'SO-04 - Dolní zpevněné pl...'!$C$82:$J$103,'SO-04 - Dolní zpevněné pl...'!$C$109:$K$178</definedName>
    <definedName name="_xlnm.Print_Titles" localSheetId="4">'SO-04 - Dolní zpevněné pl...'!$121:$121</definedName>
    <definedName name="_xlnm._FilterDatabase" localSheetId="5" hidden="1">'SO-05 - Železobetonové ve...'!$C$123:$K$207</definedName>
    <definedName name="_xlnm.Print_Area" localSheetId="5">'SO-05 - Železobetonové ve...'!$C$4:$J$76,'SO-05 - Železobetonové ve...'!$C$82:$J$105,'SO-05 - Železobetonové ve...'!$C$111:$K$207</definedName>
    <definedName name="_xlnm.Print_Titles" localSheetId="5">'SO-05 - Železobetonové ve...'!$123:$123</definedName>
    <definedName name="_xlnm._FilterDatabase" localSheetId="6" hidden="1">'SO-06 - Opěrná stěna'!$C$122:$K$176</definedName>
    <definedName name="_xlnm.Print_Area" localSheetId="6">'SO-06 - Opěrná stěna'!$C$4:$J$76,'SO-06 - Opěrná stěna'!$C$82:$J$104,'SO-06 - Opěrná stěna'!$C$110:$K$176</definedName>
    <definedName name="_xlnm.Print_Titles" localSheetId="6">'SO-06 - Opěrná stěna'!$122:$122</definedName>
    <definedName name="_xlnm._FilterDatabase" localSheetId="7" hidden="1">'SO-07 - Opěrná stěna'!$C$120:$K$171</definedName>
    <definedName name="_xlnm.Print_Area" localSheetId="7">'SO-07 - Opěrná stěna'!$C$4:$J$76,'SO-07 - Opěrná stěna'!$C$82:$J$102,'SO-07 - Opěrná stěna'!$C$108:$K$171</definedName>
    <definedName name="_xlnm.Print_Titles" localSheetId="7">'SO-07 - Opěrná stěna'!$120:$120</definedName>
    <definedName name="_xlnm._FilterDatabase" localSheetId="8" hidden="1">'SO-09 - Opěrná stěna'!$C$119:$K$159</definedName>
    <definedName name="_xlnm.Print_Area" localSheetId="8">'SO-09 - Opěrná stěna'!$C$4:$J$76,'SO-09 - Opěrná stěna'!$C$82:$J$101,'SO-09 - Opěrná stěna'!$C$107:$K$159</definedName>
    <definedName name="_xlnm.Print_Titles" localSheetId="8">'SO-09 - Opěrná stěna'!$119:$119</definedName>
    <definedName name="_xlnm._FilterDatabase" localSheetId="9" hidden="1">'SO-10 - Bourací práce'!$C$122:$K$157</definedName>
    <definedName name="_xlnm.Print_Area" localSheetId="9">'SO-10 - Bourací práce'!$C$4:$J$76,'SO-10 - Bourací práce'!$C$82:$J$104,'SO-10 - Bourací práce'!$C$110:$K$157</definedName>
    <definedName name="_xlnm.Print_Titles" localSheetId="9">'SO-10 - Bourací práce'!$122:$122</definedName>
    <definedName name="_xlnm._FilterDatabase" localSheetId="10" hidden="1">'SO- 11E - Arealové osvětl...'!$C$123:$K$201</definedName>
    <definedName name="_xlnm.Print_Area" localSheetId="10">'SO- 11E - Arealové osvětl...'!$C$4:$J$76,'SO- 11E - Arealové osvětl...'!$C$82:$J$103,'SO- 11E - Arealové osvětl...'!$C$109:$K$201</definedName>
    <definedName name="_xlnm.Print_Titles" localSheetId="10">'SO- 11E - Arealové osvětl...'!$123:$123</definedName>
    <definedName name="_xlnm._FilterDatabase" localSheetId="11" hidden="1">'SO- 11V - Přípojka vody'!$C$124:$K$171</definedName>
    <definedName name="_xlnm.Print_Area" localSheetId="11">'SO- 11V - Přípojka vody'!$C$4:$J$76,'SO- 11V - Přípojka vody'!$C$82:$J$104,'SO- 11V - Přípojka vody'!$C$110:$K$171</definedName>
    <definedName name="_xlnm.Print_Titles" localSheetId="11">'SO- 11V - Přípojka vody'!$124:$124</definedName>
    <definedName name="_xlnm._FilterDatabase" localSheetId="12" hidden="1">'SO- 11K - Přípojka kanali...'!$C$123:$K$172</definedName>
    <definedName name="_xlnm.Print_Area" localSheetId="12">'SO- 11K - Přípojka kanali...'!$C$4:$J$76,'SO- 11K - Přípojka kanali...'!$C$82:$J$103,'SO- 11K - Přípojka kanali...'!$C$109:$K$172</definedName>
    <definedName name="_xlnm.Print_Titles" localSheetId="12">'SO- 11K - Přípojka kanali...'!$123:$123</definedName>
    <definedName name="_xlnm._FilterDatabase" localSheetId="13" hidden="1">'SO- 11D - Přípojka kanali...'!$C$122:$K$189</definedName>
    <definedName name="_xlnm.Print_Area" localSheetId="13">'SO- 11D - Přípojka kanali...'!$C$4:$J$76,'SO- 11D - Přípojka kanali...'!$C$82:$J$102,'SO- 11D - Přípojka kanali...'!$C$108:$K$189</definedName>
    <definedName name="_xlnm.Print_Titles" localSheetId="13">'SO- 11D - Přípojka kanali...'!$122:$122</definedName>
    <definedName name="_xlnm._FilterDatabase" localSheetId="14" hidden="1">'SO-12 - Vedlejší rozpočto...'!$C$120:$K$147</definedName>
    <definedName name="_xlnm.Print_Area" localSheetId="14">'SO-12 - Vedlejší rozpočto...'!$C$4:$J$76,'SO-12 - Vedlejší rozpočto...'!$C$82:$J$102,'SO-12 - Vedlejší rozpočto...'!$C$108:$K$147</definedName>
    <definedName name="_xlnm.Print_Titles" localSheetId="14">'SO-12 - Vedlejší rozpočto...'!$120:$120</definedName>
    <definedName name="_xlnm.Print_Area" localSheetId="15">'Seznam figur'!$C$4:$G$51</definedName>
    <definedName name="_xlnm.Print_Titles" localSheetId="15">'Seznam figur'!$9:$9</definedName>
  </definedNames>
  <calcPr/>
</workbook>
</file>

<file path=xl/calcChain.xml><?xml version="1.0" encoding="utf-8"?>
<calcChain xmlns="http://schemas.openxmlformats.org/spreadsheetml/2006/main">
  <c i="16" l="1" r="D7"/>
  <c i="15" r="J37"/>
  <c r="J36"/>
  <c i="1" r="AY109"/>
  <c i="15" r="J35"/>
  <c i="1" r="AX109"/>
  <c i="15"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T138"/>
  <c r="R139"/>
  <c r="R138"/>
  <c r="P139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J117"/>
  <c r="F115"/>
  <c r="E113"/>
  <c r="J92"/>
  <c r="J91"/>
  <c r="F89"/>
  <c r="E87"/>
  <c r="J18"/>
  <c r="E18"/>
  <c r="F118"/>
  <c r="J17"/>
  <c r="J15"/>
  <c r="E15"/>
  <c r="F91"/>
  <c r="J14"/>
  <c r="J12"/>
  <c r="J89"/>
  <c r="E7"/>
  <c r="E111"/>
  <c i="14" r="J39"/>
  <c r="J38"/>
  <c i="1" r="AY108"/>
  <c i="14" r="J37"/>
  <c i="1" r="AX108"/>
  <c i="14" r="BI188"/>
  <c r="BH188"/>
  <c r="BG188"/>
  <c r="BF188"/>
  <c r="T188"/>
  <c r="T187"/>
  <c r="R188"/>
  <c r="R187"/>
  <c r="P188"/>
  <c r="P187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7"/>
  <c r="E115"/>
  <c r="J94"/>
  <c r="J93"/>
  <c r="F91"/>
  <c r="E89"/>
  <c r="J20"/>
  <c r="E20"/>
  <c r="F94"/>
  <c r="J19"/>
  <c r="J17"/>
  <c r="E17"/>
  <c r="F119"/>
  <c r="J16"/>
  <c r="J14"/>
  <c r="J117"/>
  <c r="E7"/>
  <c r="E111"/>
  <c i="13" r="J39"/>
  <c r="J38"/>
  <c i="1" r="AY107"/>
  <c i="13" r="J37"/>
  <c i="1" r="AX107"/>
  <c i="13"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41"/>
  <c r="BH141"/>
  <c r="BG141"/>
  <c r="BF141"/>
  <c r="T141"/>
  <c r="R141"/>
  <c r="P141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T126"/>
  <c r="R127"/>
  <c r="R126"/>
  <c r="P127"/>
  <c r="P126"/>
  <c r="J121"/>
  <c r="J120"/>
  <c r="F118"/>
  <c r="E116"/>
  <c r="J94"/>
  <c r="J93"/>
  <c r="F91"/>
  <c r="E89"/>
  <c r="J20"/>
  <c r="E20"/>
  <c r="F121"/>
  <c r="J19"/>
  <c r="J17"/>
  <c r="E17"/>
  <c r="F120"/>
  <c r="J16"/>
  <c r="J14"/>
  <c r="J118"/>
  <c r="E7"/>
  <c r="E85"/>
  <c i="12" r="J39"/>
  <c r="J38"/>
  <c i="1" r="AY106"/>
  <c i="12" r="J37"/>
  <c i="1" r="AX106"/>
  <c i="12" r="BI170"/>
  <c r="BH170"/>
  <c r="BG170"/>
  <c r="BF170"/>
  <c r="T170"/>
  <c r="T169"/>
  <c r="R170"/>
  <c r="R169"/>
  <c r="P170"/>
  <c r="P169"/>
  <c r="BI167"/>
  <c r="BH167"/>
  <c r="BG167"/>
  <c r="BF167"/>
  <c r="T167"/>
  <c r="T166"/>
  <c r="T165"/>
  <c r="R167"/>
  <c r="R166"/>
  <c r="R165"/>
  <c r="P167"/>
  <c r="P166"/>
  <c r="P165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J122"/>
  <c r="J121"/>
  <c r="F119"/>
  <c r="E117"/>
  <c r="J94"/>
  <c r="J93"/>
  <c r="F91"/>
  <c r="E89"/>
  <c r="J20"/>
  <c r="E20"/>
  <c r="F122"/>
  <c r="J19"/>
  <c r="J17"/>
  <c r="E17"/>
  <c r="F93"/>
  <c r="J16"/>
  <c r="J14"/>
  <c r="J119"/>
  <c r="E7"/>
  <c r="E113"/>
  <c i="11" r="J39"/>
  <c r="J38"/>
  <c i="1" r="AY105"/>
  <c i="11" r="J37"/>
  <c i="1" r="AX105"/>
  <c i="11"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18"/>
  <c r="E116"/>
  <c r="J94"/>
  <c r="J93"/>
  <c r="F91"/>
  <c r="E89"/>
  <c r="J20"/>
  <c r="E20"/>
  <c r="F121"/>
  <c r="J19"/>
  <c r="J17"/>
  <c r="E17"/>
  <c r="F93"/>
  <c r="J16"/>
  <c r="J14"/>
  <c r="J118"/>
  <c r="E7"/>
  <c r="E112"/>
  <c i="10" r="J37"/>
  <c r="J36"/>
  <c i="1" r="AY103"/>
  <c i="10" r="J35"/>
  <c i="1" r="AX103"/>
  <c i="10" r="BI156"/>
  <c r="BH156"/>
  <c r="BG156"/>
  <c r="BF156"/>
  <c r="T156"/>
  <c r="T155"/>
  <c r="T154"/>
  <c r="R156"/>
  <c r="R155"/>
  <c r="R154"/>
  <c r="P156"/>
  <c r="P155"/>
  <c r="P154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J120"/>
  <c r="J119"/>
  <c r="F117"/>
  <c r="E115"/>
  <c r="J92"/>
  <c r="J91"/>
  <c r="F89"/>
  <c r="E87"/>
  <c r="J18"/>
  <c r="E18"/>
  <c r="F120"/>
  <c r="J17"/>
  <c r="J15"/>
  <c r="E15"/>
  <c r="F119"/>
  <c r="J14"/>
  <c r="J12"/>
  <c r="J117"/>
  <c r="E7"/>
  <c r="E85"/>
  <c i="9" r="J37"/>
  <c r="J36"/>
  <c i="1" r="AY102"/>
  <c i="9" r="J35"/>
  <c i="1" r="AX102"/>
  <c i="9" r="BI158"/>
  <c r="BH158"/>
  <c r="BG158"/>
  <c r="BF158"/>
  <c r="T158"/>
  <c r="T157"/>
  <c r="R158"/>
  <c r="R157"/>
  <c r="P158"/>
  <c r="P157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J117"/>
  <c r="J116"/>
  <c r="F114"/>
  <c r="E112"/>
  <c r="J92"/>
  <c r="J91"/>
  <c r="F89"/>
  <c r="E87"/>
  <c r="J18"/>
  <c r="E18"/>
  <c r="F92"/>
  <c r="J17"/>
  <c r="J15"/>
  <c r="E15"/>
  <c r="F116"/>
  <c r="J14"/>
  <c r="J12"/>
  <c r="J114"/>
  <c r="E7"/>
  <c r="E85"/>
  <c i="8" r="J37"/>
  <c r="J36"/>
  <c i="1" r="AY101"/>
  <c i="8" r="J35"/>
  <c i="1" r="AX101"/>
  <c i="8" r="BI170"/>
  <c r="BH170"/>
  <c r="BG170"/>
  <c r="BF170"/>
  <c r="T170"/>
  <c r="T169"/>
  <c r="R170"/>
  <c r="R169"/>
  <c r="P170"/>
  <c r="P169"/>
  <c r="BI165"/>
  <c r="BH165"/>
  <c r="BG165"/>
  <c r="BF165"/>
  <c r="T165"/>
  <c r="R165"/>
  <c r="P165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2"/>
  <c r="BH152"/>
  <c r="BG152"/>
  <c r="BF152"/>
  <c r="T152"/>
  <c r="R152"/>
  <c r="P152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BI124"/>
  <c r="BH124"/>
  <c r="BG124"/>
  <c r="BF124"/>
  <c r="T124"/>
  <c r="R124"/>
  <c r="P124"/>
  <c r="J118"/>
  <c r="J117"/>
  <c r="F115"/>
  <c r="E113"/>
  <c r="J92"/>
  <c r="J91"/>
  <c r="F89"/>
  <c r="E87"/>
  <c r="J18"/>
  <c r="E18"/>
  <c r="F118"/>
  <c r="J17"/>
  <c r="J15"/>
  <c r="E15"/>
  <c r="F117"/>
  <c r="J14"/>
  <c r="J12"/>
  <c r="J115"/>
  <c r="E7"/>
  <c r="E111"/>
  <c i="7" r="J37"/>
  <c r="J36"/>
  <c i="1" r="AY100"/>
  <c i="7" r="J35"/>
  <c i="1" r="AX100"/>
  <c i="7"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T165"/>
  <c r="R166"/>
  <c r="R165"/>
  <c r="P166"/>
  <c r="P165"/>
  <c r="BI158"/>
  <c r="BH158"/>
  <c r="BG158"/>
  <c r="BF158"/>
  <c r="T158"/>
  <c r="R158"/>
  <c r="P158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BI126"/>
  <c r="BH126"/>
  <c r="BG126"/>
  <c r="BF126"/>
  <c r="T126"/>
  <c r="R126"/>
  <c r="P126"/>
  <c r="J120"/>
  <c r="J119"/>
  <c r="F117"/>
  <c r="E115"/>
  <c r="J92"/>
  <c r="J91"/>
  <c r="F89"/>
  <c r="E87"/>
  <c r="J18"/>
  <c r="E18"/>
  <c r="F120"/>
  <c r="J17"/>
  <c r="J15"/>
  <c r="E15"/>
  <c r="F119"/>
  <c r="J14"/>
  <c r="J12"/>
  <c r="J117"/>
  <c r="E7"/>
  <c r="E113"/>
  <c i="6" r="J37"/>
  <c r="J36"/>
  <c i="1" r="AY99"/>
  <c i="6" r="J35"/>
  <c i="1" r="AX99"/>
  <c i="6" r="BI206"/>
  <c r="BH206"/>
  <c r="BG206"/>
  <c r="BF206"/>
  <c r="T206"/>
  <c r="R206"/>
  <c r="P206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5"/>
  <c r="BH195"/>
  <c r="BG195"/>
  <c r="BF195"/>
  <c r="T195"/>
  <c r="R195"/>
  <c r="P195"/>
  <c r="BI190"/>
  <c r="BH190"/>
  <c r="BG190"/>
  <c r="BF190"/>
  <c r="T190"/>
  <c r="T189"/>
  <c r="R190"/>
  <c r="R189"/>
  <c r="P190"/>
  <c r="P189"/>
  <c r="BI185"/>
  <c r="BH185"/>
  <c r="BG185"/>
  <c r="BF185"/>
  <c r="T185"/>
  <c r="R185"/>
  <c r="P185"/>
  <c r="BI179"/>
  <c r="BH179"/>
  <c r="BG179"/>
  <c r="BF179"/>
  <c r="T179"/>
  <c r="R179"/>
  <c r="P179"/>
  <c r="BI174"/>
  <c r="BH174"/>
  <c r="BG174"/>
  <c r="BF174"/>
  <c r="T174"/>
  <c r="R174"/>
  <c r="P174"/>
  <c r="BI167"/>
  <c r="BH167"/>
  <c r="BG167"/>
  <c r="BF167"/>
  <c r="T167"/>
  <c r="R167"/>
  <c r="P167"/>
  <c r="BI161"/>
  <c r="BH161"/>
  <c r="BG161"/>
  <c r="BF161"/>
  <c r="T161"/>
  <c r="R161"/>
  <c r="P161"/>
  <c r="BI155"/>
  <c r="BH155"/>
  <c r="BG155"/>
  <c r="BF155"/>
  <c r="T155"/>
  <c r="R155"/>
  <c r="P155"/>
  <c r="BI150"/>
  <c r="BH150"/>
  <c r="BG150"/>
  <c r="BF150"/>
  <c r="T150"/>
  <c r="T149"/>
  <c r="R150"/>
  <c r="R149"/>
  <c r="P150"/>
  <c r="P149"/>
  <c r="BI146"/>
  <c r="BH146"/>
  <c r="BG146"/>
  <c r="BF146"/>
  <c r="T146"/>
  <c r="R146"/>
  <c r="P146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J121"/>
  <c r="J120"/>
  <c r="F118"/>
  <c r="E116"/>
  <c r="J92"/>
  <c r="J91"/>
  <c r="F89"/>
  <c r="E87"/>
  <c r="J18"/>
  <c r="E18"/>
  <c r="F121"/>
  <c r="J17"/>
  <c r="J15"/>
  <c r="E15"/>
  <c r="F91"/>
  <c r="J14"/>
  <c r="J12"/>
  <c r="J89"/>
  <c r="E7"/>
  <c r="E114"/>
  <c i="5" r="J37"/>
  <c r="J36"/>
  <c i="1" r="AY98"/>
  <c i="5" r="J35"/>
  <c i="1" r="AX98"/>
  <c i="5" r="BI177"/>
  <c r="BH177"/>
  <c r="BG177"/>
  <c r="BF177"/>
  <c r="T177"/>
  <c r="T176"/>
  <c r="R177"/>
  <c r="R176"/>
  <c r="P177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R162"/>
  <c r="P162"/>
  <c r="BI160"/>
  <c r="BH160"/>
  <c r="BG160"/>
  <c r="BF160"/>
  <c r="T160"/>
  <c r="R160"/>
  <c r="P160"/>
  <c r="BI155"/>
  <c r="BH155"/>
  <c r="BG155"/>
  <c r="BF155"/>
  <c r="T155"/>
  <c r="R155"/>
  <c r="P155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J119"/>
  <c r="J118"/>
  <c r="F116"/>
  <c r="E114"/>
  <c r="J92"/>
  <c r="J91"/>
  <c r="F89"/>
  <c r="E87"/>
  <c r="J18"/>
  <c r="E18"/>
  <c r="F92"/>
  <c r="J17"/>
  <c r="J15"/>
  <c r="E15"/>
  <c r="F118"/>
  <c r="J14"/>
  <c r="J12"/>
  <c r="J89"/>
  <c r="E7"/>
  <c r="E112"/>
  <c i="4" r="J37"/>
  <c r="J36"/>
  <c i="1" r="AY97"/>
  <c i="4" r="J35"/>
  <c i="1" r="AX97"/>
  <c i="4"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6"/>
  <c r="BH186"/>
  <c r="BG186"/>
  <c r="BF186"/>
  <c r="T186"/>
  <c r="R186"/>
  <c r="P186"/>
  <c r="BI185"/>
  <c r="BH185"/>
  <c r="BG185"/>
  <c r="BF185"/>
  <c r="T185"/>
  <c r="R185"/>
  <c r="P185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7"/>
  <c r="BH127"/>
  <c r="BG127"/>
  <c r="BF127"/>
  <c r="T127"/>
  <c r="T126"/>
  <c r="R127"/>
  <c r="R126"/>
  <c r="P127"/>
  <c r="P126"/>
  <c r="J121"/>
  <c r="J120"/>
  <c r="F118"/>
  <c r="E116"/>
  <c r="J92"/>
  <c r="J91"/>
  <c r="F89"/>
  <c r="E87"/>
  <c r="J18"/>
  <c r="E18"/>
  <c r="F121"/>
  <c r="J17"/>
  <c r="J15"/>
  <c r="E15"/>
  <c r="F120"/>
  <c r="J14"/>
  <c r="J12"/>
  <c r="J118"/>
  <c r="E7"/>
  <c r="E114"/>
  <c i="3" r="J37"/>
  <c r="J36"/>
  <c i="1" r="AY96"/>
  <c i="3" r="J35"/>
  <c i="1" r="AX96"/>
  <c i="3"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T219"/>
  <c r="R220"/>
  <c r="R219"/>
  <c r="P220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1"/>
  <c r="BH201"/>
  <c r="BG201"/>
  <c r="BF201"/>
  <c r="T201"/>
  <c r="T200"/>
  <c r="R201"/>
  <c r="R200"/>
  <c r="P201"/>
  <c r="P200"/>
  <c r="BI196"/>
  <c r="BH196"/>
  <c r="BG196"/>
  <c r="BF196"/>
  <c r="T196"/>
  <c r="R196"/>
  <c r="P196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76"/>
  <c r="BH176"/>
  <c r="BG176"/>
  <c r="BF176"/>
  <c r="T176"/>
  <c r="R176"/>
  <c r="P176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0"/>
  <c r="BH150"/>
  <c r="BG150"/>
  <c r="BF150"/>
  <c r="T150"/>
  <c r="R150"/>
  <c r="P150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29"/>
  <c r="BH129"/>
  <c r="BG129"/>
  <c r="BF129"/>
  <c r="T129"/>
  <c r="R129"/>
  <c r="P129"/>
  <c r="J123"/>
  <c r="J122"/>
  <c r="F120"/>
  <c r="E118"/>
  <c r="J92"/>
  <c r="J91"/>
  <c r="F89"/>
  <c r="E87"/>
  <c r="J18"/>
  <c r="E18"/>
  <c r="F92"/>
  <c r="J17"/>
  <c r="J15"/>
  <c r="E15"/>
  <c r="F122"/>
  <c r="J14"/>
  <c r="J12"/>
  <c r="J89"/>
  <c r="E7"/>
  <c r="E116"/>
  <c i="2" r="J37"/>
  <c r="J36"/>
  <c i="1" r="AY95"/>
  <c i="2" r="J35"/>
  <c i="1" r="AX95"/>
  <c i="2" r="BI207"/>
  <c r="BH207"/>
  <c r="BG207"/>
  <c r="BF207"/>
  <c r="T207"/>
  <c r="R207"/>
  <c r="P207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T198"/>
  <c r="R199"/>
  <c r="R198"/>
  <c r="P199"/>
  <c r="P198"/>
  <c r="BI195"/>
  <c r="BH195"/>
  <c r="BG195"/>
  <c r="BF195"/>
  <c r="T195"/>
  <c r="T194"/>
  <c r="R195"/>
  <c r="R194"/>
  <c r="P195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2"/>
  <c r="BH172"/>
  <c r="BG172"/>
  <c r="BF172"/>
  <c r="T172"/>
  <c r="R172"/>
  <c r="P172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49"/>
  <c r="BH149"/>
  <c r="BG149"/>
  <c r="BF149"/>
  <c r="T149"/>
  <c r="R149"/>
  <c r="P149"/>
  <c r="BI145"/>
  <c r="BH145"/>
  <c r="BG145"/>
  <c r="BF145"/>
  <c r="T145"/>
  <c r="R145"/>
  <c r="P145"/>
  <c r="BI138"/>
  <c r="BH138"/>
  <c r="BG138"/>
  <c r="BF138"/>
  <c r="T138"/>
  <c r="R138"/>
  <c r="P138"/>
  <c r="BI131"/>
  <c r="BH131"/>
  <c r="BG131"/>
  <c r="BF131"/>
  <c r="T131"/>
  <c r="R131"/>
  <c r="P131"/>
  <c r="BI127"/>
  <c r="BH127"/>
  <c r="BG127"/>
  <c r="BF127"/>
  <c r="T127"/>
  <c r="R127"/>
  <c r="P127"/>
  <c r="J121"/>
  <c r="J120"/>
  <c r="F118"/>
  <c r="E116"/>
  <c r="J92"/>
  <c r="J91"/>
  <c r="F89"/>
  <c r="E87"/>
  <c r="J18"/>
  <c r="E18"/>
  <c r="F92"/>
  <c r="J17"/>
  <c r="J15"/>
  <c r="E15"/>
  <c r="F120"/>
  <c r="J14"/>
  <c r="J12"/>
  <c r="J118"/>
  <c r="E7"/>
  <c r="E114"/>
  <c i="1" r="L90"/>
  <c r="AM90"/>
  <c r="AM89"/>
  <c r="L89"/>
  <c r="AM87"/>
  <c r="L87"/>
  <c r="L85"/>
  <c r="L84"/>
  <c i="2" r="BK199"/>
  <c r="J191"/>
  <c r="BK165"/>
  <c r="BK157"/>
  <c r="J207"/>
  <c r="J202"/>
  <c r="J190"/>
  <c r="BK183"/>
  <c r="BK155"/>
  <c r="BK172"/>
  <c r="BK206"/>
  <c r="J195"/>
  <c r="BK191"/>
  <c r="BK189"/>
  <c r="J184"/>
  <c r="J188"/>
  <c r="BK184"/>
  <c r="J165"/>
  <c r="J138"/>
  <c i="3" r="J215"/>
  <c r="J207"/>
  <c r="BK129"/>
  <c r="BK228"/>
  <c r="BK217"/>
  <c r="J224"/>
  <c r="J201"/>
  <c r="J196"/>
  <c r="BK186"/>
  <c r="BK182"/>
  <c r="BK176"/>
  <c r="J171"/>
  <c r="J167"/>
  <c r="J163"/>
  <c r="J159"/>
  <c r="BK144"/>
  <c r="BK135"/>
  <c r="J217"/>
  <c r="BK207"/>
  <c i="4" r="J204"/>
  <c r="BK193"/>
  <c r="BK190"/>
  <c r="BK181"/>
  <c r="BK176"/>
  <c r="J148"/>
  <c r="BK141"/>
  <c r="BK132"/>
  <c r="BK204"/>
  <c r="BK186"/>
  <c r="BK174"/>
  <c r="BK147"/>
  <c r="J181"/>
  <c r="J163"/>
  <c r="J131"/>
  <c r="BK163"/>
  <c r="J133"/>
  <c r="J174"/>
  <c r="BK148"/>
  <c r="J141"/>
  <c i="5" r="BK175"/>
  <c r="BK173"/>
  <c r="J173"/>
  <c r="J169"/>
  <c r="J149"/>
  <c r="BK132"/>
  <c r="J125"/>
  <c r="J167"/>
  <c r="J160"/>
  <c r="BK149"/>
  <c r="J132"/>
  <c r="BK160"/>
  <c i="6" r="BK205"/>
  <c r="J190"/>
  <c r="BK146"/>
  <c r="J136"/>
  <c r="J206"/>
  <c r="BK197"/>
  <c r="BK190"/>
  <c r="BK155"/>
  <c r="J127"/>
  <c r="J161"/>
  <c r="BK136"/>
  <c r="J155"/>
  <c i="7" r="J175"/>
  <c r="J156"/>
  <c r="BK140"/>
  <c r="BK135"/>
  <c r="BK170"/>
  <c r="BK158"/>
  <c r="J143"/>
  <c r="J140"/>
  <c r="BK148"/>
  <c r="BK130"/>
  <c i="8" r="J158"/>
  <c r="BK143"/>
  <c r="BK124"/>
  <c r="J165"/>
  <c r="J156"/>
  <c r="J143"/>
  <c r="J128"/>
  <c r="J133"/>
  <c i="9" r="J158"/>
  <c r="J140"/>
  <c r="BK136"/>
  <c r="BK158"/>
  <c r="BK148"/>
  <c r="BK131"/>
  <c i="10" r="BK151"/>
  <c r="BK138"/>
  <c r="BK132"/>
  <c r="J151"/>
  <c r="BK136"/>
  <c r="J143"/>
  <c r="BK140"/>
  <c i="11" r="J195"/>
  <c r="BK187"/>
  <c r="BK177"/>
  <c r="J160"/>
  <c r="J157"/>
  <c r="BK142"/>
  <c r="J133"/>
  <c r="J200"/>
  <c r="J192"/>
  <c r="BK181"/>
  <c r="J151"/>
  <c r="BK144"/>
  <c r="BK129"/>
  <c r="J127"/>
  <c r="BK172"/>
  <c r="J159"/>
  <c r="BK131"/>
  <c r="BK157"/>
  <c r="J147"/>
  <c r="BK127"/>
  <c i="12" r="J136"/>
  <c r="BK170"/>
  <c r="BK167"/>
  <c r="BK155"/>
  <c r="J153"/>
  <c r="J151"/>
  <c r="J147"/>
  <c r="J144"/>
  <c r="BK136"/>
  <c r="J167"/>
  <c r="J155"/>
  <c r="BK147"/>
  <c r="BK153"/>
  <c r="J140"/>
  <c r="BK128"/>
  <c i="13" r="BK169"/>
  <c r="BK164"/>
  <c r="BK159"/>
  <c r="J146"/>
  <c r="BK137"/>
  <c r="J127"/>
  <c r="J169"/>
  <c r="J162"/>
  <c r="BK151"/>
  <c r="BK141"/>
  <c r="J132"/>
  <c r="J151"/>
  <c r="J164"/>
  <c i="14" r="J184"/>
  <c r="BK177"/>
  <c r="BK173"/>
  <c r="BK169"/>
  <c r="J166"/>
  <c r="BK157"/>
  <c r="BK153"/>
  <c r="J142"/>
  <c r="J126"/>
  <c r="BK184"/>
  <c r="BK178"/>
  <c r="J173"/>
  <c r="J164"/>
  <c r="J157"/>
  <c r="BK142"/>
  <c r="J130"/>
  <c r="J177"/>
  <c r="BK145"/>
  <c r="J169"/>
  <c i="15" r="J144"/>
  <c r="J134"/>
  <c r="BK139"/>
  <c r="BK132"/>
  <c r="BK130"/>
  <c r="J126"/>
  <c r="J142"/>
  <c i="2" r="BK193"/>
  <c r="J172"/>
  <c r="BK161"/>
  <c r="J155"/>
  <c r="J206"/>
  <c r="BK195"/>
  <c r="BK185"/>
  <c r="J161"/>
  <c r="J181"/>
  <c r="J149"/>
  <c r="J131"/>
  <c r="J199"/>
  <c r="J193"/>
  <c r="BK190"/>
  <c r="J186"/>
  <c r="BK186"/>
  <c r="J183"/>
  <c r="J145"/>
  <c r="BK131"/>
  <c i="3" r="BK209"/>
  <c r="J150"/>
  <c r="BK224"/>
  <c r="BK212"/>
  <c r="J228"/>
  <c r="BK201"/>
  <c r="BK191"/>
  <c r="J188"/>
  <c r="J186"/>
  <c r="J176"/>
  <c r="BK167"/>
  <c r="J165"/>
  <c r="BK159"/>
  <c r="BK150"/>
  <c r="J144"/>
  <c r="J135"/>
  <c r="J212"/>
  <c r="J230"/>
  <c i="4" r="BK198"/>
  <c r="J191"/>
  <c r="J185"/>
  <c r="BK178"/>
  <c r="J158"/>
  <c r="J147"/>
  <c r="BK133"/>
  <c r="BK127"/>
  <c r="BK191"/>
  <c r="BK185"/>
  <c r="BK158"/>
  <c r="J132"/>
  <c r="J178"/>
  <c r="BK138"/>
  <c r="J190"/>
  <c r="J138"/>
  <c r="BK206"/>
  <c r="J153"/>
  <c r="BK145"/>
  <c i="5" r="BK177"/>
  <c r="J175"/>
  <c r="BK172"/>
  <c r="BK167"/>
  <c r="J162"/>
  <c r="J141"/>
  <c r="J129"/>
  <c r="J177"/>
  <c r="BK162"/>
  <c r="BK155"/>
  <c r="BK141"/>
  <c r="BK129"/>
  <c r="BK125"/>
  <c i="6" r="BK206"/>
  <c r="J179"/>
  <c r="J174"/>
  <c r="BK140"/>
  <c r="BK127"/>
  <c r="J201"/>
  <c r="BK195"/>
  <c r="BK174"/>
  <c r="J150"/>
  <c r="BK150"/>
  <c r="J197"/>
  <c r="J140"/>
  <c r="J167"/>
  <c r="J146"/>
  <c i="7" r="J170"/>
  <c r="BK152"/>
  <c r="J142"/>
  <c r="BK175"/>
  <c r="J166"/>
  <c r="J152"/>
  <c r="BK142"/>
  <c r="J135"/>
  <c r="BK143"/>
  <c r="BK126"/>
  <c i="8" r="J160"/>
  <c r="BK156"/>
  <c r="BK133"/>
  <c r="J170"/>
  <c r="BK160"/>
  <c r="J141"/>
  <c r="BK128"/>
  <c r="J124"/>
  <c i="9" r="BK150"/>
  <c r="BK140"/>
  <c r="J123"/>
  <c r="J150"/>
  <c r="BK144"/>
  <c r="BK127"/>
  <c i="10" r="BK156"/>
  <c r="BK143"/>
  <c r="J136"/>
  <c r="J156"/>
  <c r="J128"/>
  <c r="J132"/>
  <c r="J126"/>
  <c i="11" r="BK200"/>
  <c r="BK192"/>
  <c r="J181"/>
  <c r="J168"/>
  <c r="BK159"/>
  <c r="J144"/>
  <c r="BK137"/>
  <c r="J129"/>
  <c r="BK197"/>
  <c r="J187"/>
  <c r="J183"/>
  <c r="BK168"/>
  <c r="BK147"/>
  <c r="J137"/>
  <c r="BK133"/>
  <c r="BK160"/>
  <c r="BK151"/>
  <c r="BK140"/>
  <c r="J189"/>
  <c r="J172"/>
  <c r="J155"/>
  <c r="BK135"/>
  <c i="12" r="J128"/>
  <c r="J170"/>
  <c r="BK161"/>
  <c r="J161"/>
  <c r="BK140"/>
  <c r="BK132"/>
  <c r="BK157"/>
  <c r="BK151"/>
  <c r="J157"/>
  <c r="BK144"/>
  <c r="J132"/>
  <c i="13" r="J171"/>
  <c r="BK165"/>
  <c r="BK162"/>
  <c r="BK154"/>
  <c r="J141"/>
  <c r="BK132"/>
  <c r="BK171"/>
  <c r="J165"/>
  <c r="J154"/>
  <c r="BK146"/>
  <c r="J137"/>
  <c r="J159"/>
  <c r="BK127"/>
  <c i="14" r="J188"/>
  <c r="J181"/>
  <c r="BK175"/>
  <c r="J170"/>
  <c r="J167"/>
  <c r="BK164"/>
  <c r="BK155"/>
  <c r="J145"/>
  <c r="BK138"/>
  <c r="BK188"/>
  <c r="BK179"/>
  <c r="J175"/>
  <c r="BK166"/>
  <c r="J161"/>
  <c r="J149"/>
  <c r="J134"/>
  <c r="J179"/>
  <c r="BK161"/>
  <c r="BK134"/>
  <c r="J153"/>
  <c i="15" r="BK136"/>
  <c r="J132"/>
  <c r="J146"/>
  <c r="BK126"/>
  <c r="J128"/>
  <c r="J124"/>
  <c r="J136"/>
  <c i="2" r="BK202"/>
  <c r="J185"/>
  <c r="BK138"/>
  <c r="BK188"/>
  <c r="BK149"/>
  <c r="BK207"/>
  <c r="J192"/>
  <c r="BK145"/>
  <c r="J182"/>
  <c r="BK127"/>
  <c i="3" r="J140"/>
  <c r="J220"/>
  <c r="BK196"/>
  <c r="BK188"/>
  <c r="BK171"/>
  <c r="BK163"/>
  <c r="J155"/>
  <c r="J129"/>
  <c r="BK140"/>
  <c i="4" r="J186"/>
  <c r="BK153"/>
  <c r="J206"/>
  <c r="J176"/>
  <c r="J198"/>
  <c r="BK201"/>
  <c r="BK172"/>
  <c r="BK131"/>
  <c i="5" r="J172"/>
  <c r="J145"/>
  <c r="BK170"/>
  <c r="J136"/>
  <c i="6" r="BK201"/>
  <c r="BK132"/>
  <c r="J185"/>
  <c r="BK161"/>
  <c r="J195"/>
  <c i="7" r="BK173"/>
  <c r="J173"/>
  <c r="J148"/>
  <c r="J130"/>
  <c i="8" r="BK170"/>
  <c r="J137"/>
  <c r="J152"/>
  <c r="BK152"/>
  <c i="9" r="J148"/>
  <c r="J131"/>
  <c r="J136"/>
  <c i="10" r="BK146"/>
  <c r="BK128"/>
  <c r="J146"/>
  <c i="11" r="J197"/>
  <c r="BK164"/>
  <c r="J140"/>
  <c r="BK195"/>
  <c r="J177"/>
  <c r="J142"/>
  <c i="14" r="BK167"/>
  <c r="BK149"/>
  <c r="J178"/>
  <c r="J138"/>
  <c i="15" r="J139"/>
  <c r="BK128"/>
  <c r="BK134"/>
  <c r="BK144"/>
  <c i="2" r="BK192"/>
  <c r="BK182"/>
  <c r="J127"/>
  <c r="J189"/>
  <c i="1" r="AS104"/>
  <c i="2" r="J157"/>
  <c r="BK181"/>
  <c i="3" r="BK220"/>
  <c r="BK230"/>
  <c r="J209"/>
  <c r="J191"/>
  <c r="J182"/>
  <c r="BK165"/>
  <c r="BK155"/>
  <c r="BK215"/>
  <c i="4" r="J201"/>
  <c r="J168"/>
  <c r="J145"/>
  <c r="J193"/>
  <c r="BK168"/>
  <c r="J172"/>
  <c r="J127"/>
  <c i="5" r="J170"/>
  <c r="BK136"/>
  <c r="BK169"/>
  <c r="BK145"/>
  <c r="J155"/>
  <c i="6" r="BK167"/>
  <c r="J205"/>
  <c r="BK179"/>
  <c r="J132"/>
  <c r="BK185"/>
  <c i="7" r="J158"/>
  <c r="J126"/>
  <c r="BK156"/>
  <c r="BK166"/>
  <c i="8" r="BK165"/>
  <c r="BK141"/>
  <c r="BK158"/>
  <c r="BK137"/>
  <c i="9" r="J144"/>
  <c r="J127"/>
  <c r="BK123"/>
  <c i="10" r="J140"/>
  <c r="J138"/>
  <c r="BK126"/>
  <c i="11" r="BK183"/>
  <c r="BK155"/>
  <c r="J131"/>
  <c r="BK189"/>
  <c r="J164"/>
  <c r="J135"/>
  <c i="14" r="BK130"/>
  <c r="BK170"/>
  <c r="J155"/>
  <c r="BK126"/>
  <c r="BK181"/>
  <c i="15" r="BK146"/>
  <c r="BK142"/>
  <c r="J130"/>
  <c r="BK124"/>
  <c i="2" l="1" r="P126"/>
  <c r="P156"/>
  <c r="R180"/>
  <c r="BK201"/>
  <c r="J201"/>
  <c r="J104"/>
  <c i="3" r="BK128"/>
  <c r="R154"/>
  <c r="BK206"/>
  <c r="J206"/>
  <c r="J103"/>
  <c r="T223"/>
  <c r="T222"/>
  <c i="4" r="BK144"/>
  <c r="BK180"/>
  <c r="J180"/>
  <c r="J104"/>
  <c i="5" r="P124"/>
  <c r="BK154"/>
  <c r="BK153"/>
  <c r="J153"/>
  <c r="J100"/>
  <c i="6" r="T126"/>
  <c r="R154"/>
  <c r="R194"/>
  <c i="7" r="R125"/>
  <c r="P147"/>
  <c r="T169"/>
  <c r="T168"/>
  <c i="8" r="R123"/>
  <c r="BK151"/>
  <c r="J151"/>
  <c r="J100"/>
  <c i="9" r="R122"/>
  <c i="10" r="P135"/>
  <c r="P134"/>
  <c r="P145"/>
  <c i="11" r="P126"/>
  <c r="P125"/>
  <c r="P124"/>
  <c i="1" r="AU105"/>
  <c i="11" r="P163"/>
  <c r="P162"/>
  <c i="12" r="BK127"/>
  <c r="J127"/>
  <c r="J100"/>
  <c i="13" r="BK131"/>
  <c r="J131"/>
  <c r="J101"/>
  <c i="14" r="BK125"/>
  <c i="2" r="BK156"/>
  <c r="J156"/>
  <c r="J99"/>
  <c r="T180"/>
  <c r="P201"/>
  <c r="P197"/>
  <c i="3" r="T128"/>
  <c r="T154"/>
  <c r="P206"/>
  <c r="P205"/>
  <c r="P223"/>
  <c r="P222"/>
  <c i="4" r="P144"/>
  <c r="R180"/>
  <c i="5" r="BK140"/>
  <c r="J140"/>
  <c r="J99"/>
  <c r="P154"/>
  <c r="P153"/>
  <c i="6" r="BK126"/>
  <c r="J126"/>
  <c r="J98"/>
  <c r="P154"/>
  <c r="T194"/>
  <c r="T200"/>
  <c r="T199"/>
  <c i="7" r="P125"/>
  <c r="R147"/>
  <c i="8" r="T123"/>
  <c r="P151"/>
  <c i="9" r="P135"/>
  <c i="10" r="BK135"/>
  <c r="J135"/>
  <c r="J100"/>
  <c r="BK145"/>
  <c r="J145"/>
  <c r="J101"/>
  <c i="11" r="BK163"/>
  <c r="BK162"/>
  <c r="J162"/>
  <c r="J101"/>
  <c i="12" r="P127"/>
  <c r="P126"/>
  <c r="P125"/>
  <c i="1" r="AU106"/>
  <c i="13" r="R131"/>
  <c r="R125"/>
  <c r="R124"/>
  <c i="14" r="R125"/>
  <c r="R124"/>
  <c r="R123"/>
  <c i="2" r="BK126"/>
  <c r="J126"/>
  <c r="J98"/>
  <c r="T126"/>
  <c r="R156"/>
  <c r="BK180"/>
  <c r="J180"/>
  <c r="J100"/>
  <c r="R201"/>
  <c r="R197"/>
  <c i="3" r="R128"/>
  <c r="BK154"/>
  <c r="J154"/>
  <c r="J99"/>
  <c r="BK181"/>
  <c r="J181"/>
  <c r="J100"/>
  <c r="R181"/>
  <c r="T206"/>
  <c r="T205"/>
  <c r="BK223"/>
  <c r="BK222"/>
  <c r="J222"/>
  <c r="J105"/>
  <c i="4" r="P130"/>
  <c r="P129"/>
  <c r="P125"/>
  <c r="R130"/>
  <c r="R129"/>
  <c r="R125"/>
  <c r="R144"/>
  <c r="R143"/>
  <c r="P180"/>
  <c i="5" r="BK124"/>
  <c r="J124"/>
  <c r="J98"/>
  <c r="T124"/>
  <c r="R140"/>
  <c r="R154"/>
  <c r="R153"/>
  <c i="6" r="R126"/>
  <c r="R125"/>
  <c r="T154"/>
  <c r="BK194"/>
  <c r="J194"/>
  <c r="J102"/>
  <c r="BK200"/>
  <c r="J200"/>
  <c r="J104"/>
  <c r="P200"/>
  <c r="P199"/>
  <c i="7" r="T125"/>
  <c r="P139"/>
  <c r="T139"/>
  <c r="T147"/>
  <c r="P169"/>
  <c r="P168"/>
  <c i="8" r="BK123"/>
  <c r="J123"/>
  <c r="J98"/>
  <c r="BK132"/>
  <c r="J132"/>
  <c r="J99"/>
  <c r="R132"/>
  <c r="R151"/>
  <c i="9" r="BK122"/>
  <c r="J122"/>
  <c r="J98"/>
  <c r="BK135"/>
  <c r="J135"/>
  <c r="J99"/>
  <c r="R135"/>
  <c i="10" r="BK125"/>
  <c r="J125"/>
  <c r="J98"/>
  <c r="R125"/>
  <c r="T135"/>
  <c r="T134"/>
  <c r="T145"/>
  <c i="11" r="T126"/>
  <c r="T125"/>
  <c r="R163"/>
  <c r="R162"/>
  <c i="12" r="T127"/>
  <c r="T126"/>
  <c r="T125"/>
  <c i="13" r="P131"/>
  <c r="P125"/>
  <c r="P124"/>
  <c i="1" r="AU107"/>
  <c i="14" r="T125"/>
  <c r="T124"/>
  <c r="T123"/>
  <c i="15" r="R123"/>
  <c r="BK127"/>
  <c r="J127"/>
  <c r="J99"/>
  <c r="R127"/>
  <c r="BK141"/>
  <c r="J141"/>
  <c r="J101"/>
  <c r="R141"/>
  <c i="2" r="R126"/>
  <c r="R125"/>
  <c r="T156"/>
  <c r="P180"/>
  <c r="T201"/>
  <c r="T197"/>
  <c i="3" r="P128"/>
  <c r="P154"/>
  <c r="P181"/>
  <c r="T181"/>
  <c r="R206"/>
  <c r="R205"/>
  <c r="R223"/>
  <c r="R222"/>
  <c i="4" r="BK130"/>
  <c r="J130"/>
  <c r="J100"/>
  <c r="T130"/>
  <c r="T129"/>
  <c r="T125"/>
  <c r="T144"/>
  <c r="T180"/>
  <c i="5" r="R124"/>
  <c r="R123"/>
  <c r="R122"/>
  <c r="P140"/>
  <c r="T140"/>
  <c r="T154"/>
  <c r="T153"/>
  <c i="6" r="P126"/>
  <c r="BK154"/>
  <c r="J154"/>
  <c r="J100"/>
  <c r="P194"/>
  <c r="R200"/>
  <c r="R199"/>
  <c i="7" r="BK125"/>
  <c r="BK139"/>
  <c r="J139"/>
  <c r="J99"/>
  <c r="R139"/>
  <c r="BK147"/>
  <c r="J147"/>
  <c r="J100"/>
  <c r="BK169"/>
  <c r="J169"/>
  <c r="J103"/>
  <c r="R169"/>
  <c r="R168"/>
  <c i="8" r="P123"/>
  <c r="P132"/>
  <c r="T132"/>
  <c r="T151"/>
  <c i="9" r="P122"/>
  <c r="P121"/>
  <c r="P120"/>
  <c i="1" r="AU102"/>
  <c i="9" r="T122"/>
  <c r="T135"/>
  <c i="10" r="P125"/>
  <c r="T125"/>
  <c r="T124"/>
  <c r="T123"/>
  <c r="R135"/>
  <c r="R134"/>
  <c r="R145"/>
  <c i="11" r="BK126"/>
  <c r="J126"/>
  <c r="J100"/>
  <c r="R126"/>
  <c r="R125"/>
  <c r="T163"/>
  <c r="T162"/>
  <c i="12" r="R127"/>
  <c r="R126"/>
  <c r="R125"/>
  <c i="13" r="T131"/>
  <c r="T125"/>
  <c r="T124"/>
  <c i="14" r="P125"/>
  <c r="P124"/>
  <c r="P123"/>
  <c i="1" r="AU108"/>
  <c i="15" r="BK123"/>
  <c r="P123"/>
  <c r="T123"/>
  <c r="P127"/>
  <c r="T127"/>
  <c r="P141"/>
  <c r="T141"/>
  <c i="3" r="BK219"/>
  <c r="J219"/>
  <c r="J104"/>
  <c i="4" r="BK126"/>
  <c r="J126"/>
  <c r="J98"/>
  <c i="5" r="BK176"/>
  <c r="J176"/>
  <c r="J102"/>
  <c i="8" r="BK169"/>
  <c r="J169"/>
  <c r="J101"/>
  <c i="2" r="BK198"/>
  <c r="J198"/>
  <c r="J103"/>
  <c r="BK194"/>
  <c r="J194"/>
  <c r="J101"/>
  <c i="3" r="BK200"/>
  <c r="J200"/>
  <c r="J101"/>
  <c i="4" r="BK140"/>
  <c r="J140"/>
  <c r="J101"/>
  <c i="6" r="BK149"/>
  <c r="J149"/>
  <c r="J99"/>
  <c i="9" r="BK157"/>
  <c r="J157"/>
  <c r="J100"/>
  <c i="10" r="BK155"/>
  <c r="J155"/>
  <c r="J103"/>
  <c i="12" r="BK166"/>
  <c r="J166"/>
  <c r="J102"/>
  <c i="13" r="BK126"/>
  <c r="J126"/>
  <c r="J100"/>
  <c r="BK170"/>
  <c r="J170"/>
  <c r="J102"/>
  <c i="15" r="BK138"/>
  <c r="J138"/>
  <c r="J100"/>
  <c i="6" r="BK189"/>
  <c r="J189"/>
  <c r="J101"/>
  <c i="7" r="BK165"/>
  <c r="J165"/>
  <c r="J101"/>
  <c i="12" r="BK169"/>
  <c r="J169"/>
  <c r="J103"/>
  <c i="14" r="BK187"/>
  <c r="J187"/>
  <c r="J101"/>
  <c r="J125"/>
  <c r="J100"/>
  <c i="15" r="BE128"/>
  <c r="BE130"/>
  <c r="BE146"/>
  <c r="E85"/>
  <c r="F92"/>
  <c r="BE136"/>
  <c r="J115"/>
  <c r="F117"/>
  <c r="BE124"/>
  <c r="BE126"/>
  <c r="BE132"/>
  <c r="BE134"/>
  <c r="BE139"/>
  <c r="BE144"/>
  <c r="BE142"/>
  <c i="14" r="E85"/>
  <c r="BE149"/>
  <c r="BE175"/>
  <c r="BE130"/>
  <c r="J91"/>
  <c r="F120"/>
  <c r="BE126"/>
  <c r="BE138"/>
  <c r="BE157"/>
  <c r="BE170"/>
  <c r="BE181"/>
  <c r="BE184"/>
  <c r="F93"/>
  <c r="BE134"/>
  <c r="BE142"/>
  <c r="BE145"/>
  <c r="BE153"/>
  <c r="BE155"/>
  <c r="BE161"/>
  <c r="BE164"/>
  <c r="BE166"/>
  <c r="BE167"/>
  <c r="BE169"/>
  <c r="BE173"/>
  <c r="BE177"/>
  <c r="BE178"/>
  <c r="BE179"/>
  <c r="BE188"/>
  <c i="13" r="F93"/>
  <c r="E112"/>
  <c r="J91"/>
  <c r="F94"/>
  <c r="BE137"/>
  <c r="BE151"/>
  <c r="BE154"/>
  <c r="BE159"/>
  <c r="BE162"/>
  <c r="BE164"/>
  <c r="BE171"/>
  <c r="BE127"/>
  <c r="BE132"/>
  <c r="BE141"/>
  <c r="BE146"/>
  <c r="BE165"/>
  <c r="BE169"/>
  <c i="12" r="BE170"/>
  <c r="BE147"/>
  <c r="BE155"/>
  <c i="11" r="J163"/>
  <c r="J102"/>
  <c i="12" r="J91"/>
  <c r="E85"/>
  <c r="F94"/>
  <c r="F121"/>
  <c r="BE128"/>
  <c r="BE136"/>
  <c r="BE144"/>
  <c r="BE151"/>
  <c r="BE153"/>
  <c r="BE157"/>
  <c r="BE161"/>
  <c r="BE167"/>
  <c i="11" r="BK125"/>
  <c r="BK124"/>
  <c r="J124"/>
  <c i="12" r="BE132"/>
  <c r="BE140"/>
  <c i="11" r="F120"/>
  <c r="BE131"/>
  <c r="BE133"/>
  <c r="BE129"/>
  <c r="BE200"/>
  <c r="E85"/>
  <c r="J91"/>
  <c r="F94"/>
  <c r="BE127"/>
  <c r="BE147"/>
  <c r="BE157"/>
  <c r="BE159"/>
  <c r="BE164"/>
  <c r="BE168"/>
  <c r="BE181"/>
  <c r="BE183"/>
  <c r="BE187"/>
  <c r="BE189"/>
  <c r="BE192"/>
  <c r="BE135"/>
  <c r="BE137"/>
  <c r="BE140"/>
  <c r="BE142"/>
  <c r="BE144"/>
  <c r="BE151"/>
  <c r="BE155"/>
  <c r="BE160"/>
  <c r="BE172"/>
  <c r="BE177"/>
  <c r="BE195"/>
  <c r="BE197"/>
  <c i="10" r="E113"/>
  <c r="BE136"/>
  <c r="J89"/>
  <c r="F92"/>
  <c r="BE140"/>
  <c r="BE126"/>
  <c r="BE128"/>
  <c r="BE146"/>
  <c r="BE156"/>
  <c r="F91"/>
  <c r="BE132"/>
  <c r="BE138"/>
  <c r="BE143"/>
  <c r="BE151"/>
  <c i="9" r="J89"/>
  <c r="F117"/>
  <c r="F91"/>
  <c r="E110"/>
  <c r="BE131"/>
  <c r="BE136"/>
  <c r="BE140"/>
  <c r="BE144"/>
  <c r="BE158"/>
  <c r="BE123"/>
  <c r="BE127"/>
  <c r="BE148"/>
  <c r="BE150"/>
  <c i="8" r="F91"/>
  <c r="BE128"/>
  <c r="BE160"/>
  <c i="7" r="J125"/>
  <c r="J98"/>
  <c i="8" r="J89"/>
  <c r="BE137"/>
  <c r="BE152"/>
  <c r="BE158"/>
  <c r="E85"/>
  <c r="BE133"/>
  <c r="F92"/>
  <c r="BE124"/>
  <c r="BE141"/>
  <c r="BE143"/>
  <c r="BE156"/>
  <c r="BE165"/>
  <c r="BE170"/>
  <c i="7" r="E85"/>
  <c r="F92"/>
  <c r="BE140"/>
  <c r="BE142"/>
  <c r="BE158"/>
  <c r="J89"/>
  <c r="BE130"/>
  <c r="BE148"/>
  <c r="BE156"/>
  <c r="BE170"/>
  <c r="BE173"/>
  <c r="BE175"/>
  <c r="F91"/>
  <c r="BE126"/>
  <c r="BE135"/>
  <c r="BE143"/>
  <c r="BE152"/>
  <c r="BE166"/>
  <c i="6" r="F92"/>
  <c r="BE161"/>
  <c i="5" r="BK123"/>
  <c r="J123"/>
  <c r="J97"/>
  <c i="6" r="E85"/>
  <c r="J118"/>
  <c r="BE132"/>
  <c i="5" r="J154"/>
  <c r="J101"/>
  <c i="6" r="BE127"/>
  <c r="BE167"/>
  <c r="BE195"/>
  <c r="BE201"/>
  <c r="F120"/>
  <c r="BE140"/>
  <c r="BE146"/>
  <c r="BE190"/>
  <c r="BE205"/>
  <c r="BE206"/>
  <c r="BE136"/>
  <c r="BE150"/>
  <c r="BE155"/>
  <c r="BE174"/>
  <c r="BE179"/>
  <c r="BE185"/>
  <c r="BE197"/>
  <c i="5" r="F91"/>
  <c r="J116"/>
  <c r="BE173"/>
  <c i="4" r="J144"/>
  <c r="J103"/>
  <c i="5" r="E85"/>
  <c r="F119"/>
  <c r="BE129"/>
  <c r="BE132"/>
  <c r="BE136"/>
  <c r="BE149"/>
  <c r="BE167"/>
  <c r="BE169"/>
  <c r="BE170"/>
  <c r="BE125"/>
  <c r="BE141"/>
  <c r="BE145"/>
  <c r="BE155"/>
  <c r="BE160"/>
  <c r="BE162"/>
  <c r="BE172"/>
  <c r="BE175"/>
  <c r="BE177"/>
  <c i="3" r="BK205"/>
  <c r="J205"/>
  <c r="J102"/>
  <c r="J223"/>
  <c r="J106"/>
  <c i="4" r="BE176"/>
  <c i="3" r="J128"/>
  <c r="J98"/>
  <c i="4" r="BE145"/>
  <c r="BE148"/>
  <c r="BE153"/>
  <c r="BE181"/>
  <c r="E85"/>
  <c r="J89"/>
  <c r="F92"/>
  <c r="BE131"/>
  <c r="BE132"/>
  <c r="BE133"/>
  <c r="BE141"/>
  <c r="BE163"/>
  <c r="BE168"/>
  <c r="BE190"/>
  <c r="BE198"/>
  <c r="BE201"/>
  <c r="F91"/>
  <c r="BE127"/>
  <c r="BE138"/>
  <c r="BE147"/>
  <c r="BE158"/>
  <c r="BE172"/>
  <c r="BE174"/>
  <c r="BE178"/>
  <c r="BE185"/>
  <c r="BE186"/>
  <c r="BE191"/>
  <c r="BE193"/>
  <c r="BE204"/>
  <c r="BE206"/>
  <c i="3" r="F123"/>
  <c r="E85"/>
  <c r="F91"/>
  <c r="J120"/>
  <c r="BE129"/>
  <c r="BE140"/>
  <c r="BE150"/>
  <c r="BE155"/>
  <c r="BE159"/>
  <c r="BE163"/>
  <c r="BE165"/>
  <c r="BE167"/>
  <c r="BE171"/>
  <c r="BE176"/>
  <c r="BE182"/>
  <c r="BE186"/>
  <c r="BE188"/>
  <c r="BE191"/>
  <c r="BE196"/>
  <c r="BE201"/>
  <c r="BE209"/>
  <c r="BE215"/>
  <c r="BE220"/>
  <c r="BE224"/>
  <c r="BE228"/>
  <c r="BE135"/>
  <c r="BE144"/>
  <c r="BE207"/>
  <c r="BE212"/>
  <c r="BE217"/>
  <c r="BE230"/>
  <c i="2" r="F91"/>
  <c r="BE131"/>
  <c r="BE138"/>
  <c r="BE155"/>
  <c r="BE157"/>
  <c r="BE165"/>
  <c r="BE172"/>
  <c r="BE181"/>
  <c r="BE183"/>
  <c r="BE186"/>
  <c r="BE189"/>
  <c r="BE190"/>
  <c r="J89"/>
  <c r="BE185"/>
  <c r="BE199"/>
  <c r="BE202"/>
  <c r="F121"/>
  <c r="E85"/>
  <c r="BE182"/>
  <c r="BE184"/>
  <c r="BE195"/>
  <c r="BE127"/>
  <c r="BE145"/>
  <c r="BE149"/>
  <c r="BE161"/>
  <c r="BE188"/>
  <c r="BE191"/>
  <c r="BE192"/>
  <c r="BE193"/>
  <c r="BE206"/>
  <c r="BE207"/>
  <c r="F36"/>
  <c i="1" r="BC95"/>
  <c i="3" r="F37"/>
  <c i="1" r="BD96"/>
  <c i="4" r="J34"/>
  <c i="1" r="AW97"/>
  <c i="5" r="F36"/>
  <c i="1" r="BC98"/>
  <c i="6" r="F37"/>
  <c i="1" r="BD99"/>
  <c i="7" r="F35"/>
  <c i="1" r="BB100"/>
  <c i="8" r="J34"/>
  <c i="1" r="AW101"/>
  <c i="9" r="F36"/>
  <c i="1" r="BC102"/>
  <c i="10" r="F36"/>
  <c i="1" r="BC103"/>
  <c i="11" r="F37"/>
  <c i="1" r="BB105"/>
  <c i="12" r="F39"/>
  <c i="1" r="BD106"/>
  <c i="13" r="F38"/>
  <c i="1" r="BC107"/>
  <c i="14" r="F39"/>
  <c i="1" r="BD108"/>
  <c i="2" r="F35"/>
  <c i="1" r="BB95"/>
  <c i="3" r="F34"/>
  <c i="1" r="BA96"/>
  <c i="4" r="F35"/>
  <c i="1" r="BB97"/>
  <c i="4" r="F37"/>
  <c i="1" r="BD97"/>
  <c i="5" r="F35"/>
  <c i="1" r="BB98"/>
  <c i="6" r="F36"/>
  <c i="1" r="BC99"/>
  <c i="7" r="F34"/>
  <c i="1" r="BA100"/>
  <c i="7" r="F37"/>
  <c i="1" r="BD100"/>
  <c i="9" r="J34"/>
  <c i="1" r="AW102"/>
  <c i="9" r="F37"/>
  <c i="1" r="BD102"/>
  <c i="10" r="J34"/>
  <c i="1" r="AW103"/>
  <c i="11" r="F36"/>
  <c i="1" r="BA105"/>
  <c i="12" r="J36"/>
  <c i="1" r="AW106"/>
  <c i="12" r="F38"/>
  <c i="1" r="BC106"/>
  <c i="13" r="F36"/>
  <c i="1" r="BA107"/>
  <c i="14" r="J36"/>
  <c i="1" r="AW108"/>
  <c i="15" r="J34"/>
  <c i="1" r="AW109"/>
  <c i="15" r="F37"/>
  <c i="1" r="BD109"/>
  <c i="2" r="F34"/>
  <c i="1" r="BA95"/>
  <c i="3" r="F35"/>
  <c i="1" r="BB96"/>
  <c i="5" r="F37"/>
  <c i="1" r="BD98"/>
  <c i="6" r="F35"/>
  <c i="1" r="BB99"/>
  <c i="7" r="F36"/>
  <c i="1" r="BC100"/>
  <c i="8" r="F36"/>
  <c i="1" r="BC101"/>
  <c i="9" r="F34"/>
  <c i="1" r="BA102"/>
  <c i="10" r="F35"/>
  <c i="1" r="BB103"/>
  <c i="11" r="J36"/>
  <c i="1" r="AW105"/>
  <c i="12" r="F37"/>
  <c i="1" r="BB106"/>
  <c i="13" r="F39"/>
  <c i="1" r="BD107"/>
  <c i="14" r="F37"/>
  <c i="1" r="BB108"/>
  <c i="2" r="F37"/>
  <c i="1" r="BD95"/>
  <c i="4" r="F34"/>
  <c i="1" r="BA97"/>
  <c i="5" r="J34"/>
  <c i="1" r="AW98"/>
  <c i="6" r="J34"/>
  <c i="1" r="AW99"/>
  <c i="8" r="F34"/>
  <c i="1" r="BA101"/>
  <c i="10" r="F34"/>
  <c i="1" r="BA103"/>
  <c i="11" r="F39"/>
  <c i="1" r="BD105"/>
  <c i="14" r="F36"/>
  <c i="1" r="BA108"/>
  <c i="15" r="F35"/>
  <c i="1" r="BB109"/>
  <c i="2" r="J34"/>
  <c i="1" r="AW95"/>
  <c i="3" r="F36"/>
  <c i="1" r="BC96"/>
  <c i="6" r="F34"/>
  <c i="1" r="BA99"/>
  <c i="8" r="F37"/>
  <c i="1" r="BD101"/>
  <c i="10" r="F37"/>
  <c i="1" r="BD103"/>
  <c i="12" r="F36"/>
  <c i="1" r="BA106"/>
  <c i="11" r="J32"/>
  <c i="13" r="F37"/>
  <c i="1" r="BB107"/>
  <c i="15" r="F34"/>
  <c i="1" r="BA109"/>
  <c i="15" r="F36"/>
  <c i="1" r="BC109"/>
  <c r="AS94"/>
  <c i="3" r="J34"/>
  <c i="1" r="AW96"/>
  <c i="4" r="F36"/>
  <c i="1" r="BC97"/>
  <c i="5" r="F34"/>
  <c i="1" r="BA98"/>
  <c i="7" r="J34"/>
  <c i="1" r="AW100"/>
  <c i="8" r="F35"/>
  <c i="1" r="BB101"/>
  <c i="9" r="F35"/>
  <c i="1" r="BB102"/>
  <c i="11" r="F38"/>
  <c i="1" r="BC105"/>
  <c i="13" r="J36"/>
  <c i="1" r="AW107"/>
  <c i="14" r="F38"/>
  <c i="1" r="BC108"/>
  <c i="15" l="1" r="R122"/>
  <c r="R121"/>
  <c i="2" r="T125"/>
  <c r="T124"/>
  <c i="7" r="P124"/>
  <c r="P123"/>
  <c i="1" r="AU100"/>
  <c i="3" r="R127"/>
  <c r="R126"/>
  <c i="11" r="R124"/>
  <c i="5" r="T123"/>
  <c r="T122"/>
  <c i="14" r="BK124"/>
  <c r="J124"/>
  <c r="J99"/>
  <c i="7" r="BK124"/>
  <c i="4" r="T143"/>
  <c r="T124"/>
  <c i="6" r="R124"/>
  <c i="10" r="P124"/>
  <c r="P123"/>
  <c i="1" r="AU103"/>
  <c i="15" r="P122"/>
  <c r="P121"/>
  <c i="1" r="AU109"/>
  <c i="15" r="BK122"/>
  <c r="J122"/>
  <c r="J97"/>
  <c i="9" r="T121"/>
  <c r="T120"/>
  <c i="8" r="P122"/>
  <c r="P121"/>
  <c i="1" r="AU101"/>
  <c i="6" r="P125"/>
  <c r="P124"/>
  <c i="1" r="AU99"/>
  <c i="3" r="P127"/>
  <c r="P126"/>
  <c i="1" r="AU96"/>
  <c i="4" r="R124"/>
  <c r="P143"/>
  <c r="P124"/>
  <c i="1" r="AU97"/>
  <c i="3" r="T127"/>
  <c r="T126"/>
  <c i="5" r="P123"/>
  <c r="P122"/>
  <c i="1" r="AU98"/>
  <c i="4" r="BK143"/>
  <c r="J143"/>
  <c r="J102"/>
  <c i="2" r="P125"/>
  <c r="P124"/>
  <c i="1" r="AU95"/>
  <c i="15" r="T122"/>
  <c r="T121"/>
  <c i="2" r="R124"/>
  <c i="11" r="T124"/>
  <c i="10" r="R124"/>
  <c r="R123"/>
  <c i="7" r="T124"/>
  <c r="T123"/>
  <c i="8" r="T122"/>
  <c r="T121"/>
  <c i="9" r="R121"/>
  <c r="R120"/>
  <c i="8" r="R122"/>
  <c r="R121"/>
  <c i="7" r="R124"/>
  <c r="R123"/>
  <c i="6" r="T125"/>
  <c r="T124"/>
  <c i="2" r="BK197"/>
  <c r="J197"/>
  <c r="J102"/>
  <c r="BK125"/>
  <c r="J125"/>
  <c r="J97"/>
  <c i="7" r="BK168"/>
  <c r="J168"/>
  <c r="J102"/>
  <c i="10" r="BK134"/>
  <c r="J134"/>
  <c r="J99"/>
  <c r="BK154"/>
  <c r="J154"/>
  <c r="J102"/>
  <c i="13" r="BK125"/>
  <c r="J125"/>
  <c r="J99"/>
  <c i="15" r="J123"/>
  <c r="J98"/>
  <c i="4" r="BK129"/>
  <c r="J129"/>
  <c r="J99"/>
  <c i="6" r="BK125"/>
  <c r="J125"/>
  <c r="J97"/>
  <c r="BK199"/>
  <c r="J199"/>
  <c r="J103"/>
  <c i="8" r="BK122"/>
  <c r="J122"/>
  <c r="J97"/>
  <c i="9" r="BK121"/>
  <c r="J121"/>
  <c r="J97"/>
  <c i="12" r="BK165"/>
  <c r="J165"/>
  <c r="J101"/>
  <c i="1" r="AG105"/>
  <c i="11" r="J98"/>
  <c r="J125"/>
  <c r="J99"/>
  <c i="5" r="BK122"/>
  <c r="J122"/>
  <c r="J96"/>
  <c i="3" r="BK127"/>
  <c r="J127"/>
  <c r="J97"/>
  <c i="2" r="J33"/>
  <c i="1" r="AV95"/>
  <c r="AT95"/>
  <c i="5" r="F33"/>
  <c i="1" r="AZ98"/>
  <c i="5" r="J33"/>
  <c i="1" r="AV98"/>
  <c r="AT98"/>
  <c i="6" r="J33"/>
  <c i="1" r="AV99"/>
  <c r="AT99"/>
  <c i="7" r="F33"/>
  <c i="1" r="AZ100"/>
  <c i="10" r="F33"/>
  <c i="1" r="AZ103"/>
  <c i="10" r="J33"/>
  <c i="1" r="AV103"/>
  <c r="AT103"/>
  <c i="11" r="J35"/>
  <c i="1" r="AV105"/>
  <c r="AT105"/>
  <c r="AN105"/>
  <c i="14" r="F35"/>
  <c i="1" r="AZ108"/>
  <c i="14" r="J35"/>
  <c i="1" r="AV108"/>
  <c r="AT108"/>
  <c i="15" r="J33"/>
  <c i="1" r="AV109"/>
  <c r="AT109"/>
  <c r="AU104"/>
  <c i="2" r="F33"/>
  <c i="1" r="AZ95"/>
  <c i="4" r="F33"/>
  <c i="1" r="AZ97"/>
  <c i="6" r="F33"/>
  <c i="1" r="AZ99"/>
  <c i="7" r="J33"/>
  <c i="1" r="AV100"/>
  <c r="AT100"/>
  <c i="9" r="F33"/>
  <c i="1" r="AZ102"/>
  <c i="11" r="F35"/>
  <c i="1" r="AZ105"/>
  <c i="13" r="F35"/>
  <c i="1" r="AZ107"/>
  <c r="BD104"/>
  <c r="BA104"/>
  <c r="AW104"/>
  <c i="15" r="F33"/>
  <c i="1" r="AZ109"/>
  <c i="3" r="F33"/>
  <c i="1" r="AZ96"/>
  <c i="9" r="J33"/>
  <c i="1" r="AV102"/>
  <c r="AT102"/>
  <c i="12" r="J35"/>
  <c i="1" r="AV106"/>
  <c r="AT106"/>
  <c r="BB104"/>
  <c r="AX104"/>
  <c i="3" r="J33"/>
  <c i="1" r="AV96"/>
  <c r="AT96"/>
  <c i="8" r="F33"/>
  <c i="1" r="AZ101"/>
  <c i="12" r="F35"/>
  <c i="1" r="AZ106"/>
  <c r="BC104"/>
  <c r="AY104"/>
  <c i="4" r="J33"/>
  <c i="1" r="AV97"/>
  <c r="AT97"/>
  <c i="8" r="J33"/>
  <c i="1" r="AV101"/>
  <c r="AT101"/>
  <c i="13" r="J35"/>
  <c i="1" r="AV107"/>
  <c r="AT107"/>
  <c i="7" l="1" r="BK123"/>
  <c r="J123"/>
  <c r="J96"/>
  <c i="10" r="BK124"/>
  <c r="J124"/>
  <c r="J97"/>
  <c i="4" r="BK125"/>
  <c r="J125"/>
  <c r="J97"/>
  <c i="14" r="BK123"/>
  <c r="J123"/>
  <c r="J98"/>
  <c i="12" r="BK126"/>
  <c r="J126"/>
  <c r="J99"/>
  <c i="9" r="BK120"/>
  <c r="J120"/>
  <c r="J96"/>
  <c i="7" r="J124"/>
  <c r="J97"/>
  <c i="6" r="BK124"/>
  <c r="J124"/>
  <c r="J96"/>
  <c i="15" r="BK121"/>
  <c r="J121"/>
  <c r="J96"/>
  <c i="2" r="BK124"/>
  <c r="J124"/>
  <c r="J96"/>
  <c i="8" r="BK121"/>
  <c r="J121"/>
  <c i="13" r="BK124"/>
  <c r="J124"/>
  <c i="11" r="J41"/>
  <c i="3" r="BK126"/>
  <c r="J126"/>
  <c r="J96"/>
  <c i="1" r="AU94"/>
  <c i="8" r="J30"/>
  <c i="1" r="AG101"/>
  <c i="13" r="J32"/>
  <c i="1" r="AG107"/>
  <c i="5" r="J30"/>
  <c i="1" r="AG98"/>
  <c r="AN98"/>
  <c r="AZ104"/>
  <c r="AV104"/>
  <c r="AT104"/>
  <c r="BA94"/>
  <c r="AW94"/>
  <c r="AK30"/>
  <c r="BC94"/>
  <c r="W32"/>
  <c r="BB94"/>
  <c r="W31"/>
  <c r="BD94"/>
  <c r="W33"/>
  <c i="13" l="1" r="J41"/>
  <c i="8" r="J39"/>
  <c r="J96"/>
  <c i="12" r="BK125"/>
  <c r="J125"/>
  <c r="J98"/>
  <c i="10" r="BK123"/>
  <c r="J123"/>
  <c r="J96"/>
  <c i="13" r="J98"/>
  <c i="4" r="BK124"/>
  <c r="J124"/>
  <c r="J96"/>
  <c i="5" r="J39"/>
  <c i="1" r="AN101"/>
  <c r="AN107"/>
  <c i="3" r="J30"/>
  <c i="1" r="AG96"/>
  <c i="9" r="J30"/>
  <c i="1" r="AG102"/>
  <c i="2" r="J30"/>
  <c i="1" r="AG95"/>
  <c i="15" r="J30"/>
  <c i="1" r="AG109"/>
  <c i="6" r="J30"/>
  <c i="1" r="AG99"/>
  <c r="W30"/>
  <c r="AX94"/>
  <c r="AZ94"/>
  <c r="W29"/>
  <c i="14" r="J32"/>
  <c i="1" r="AG108"/>
  <c r="AN108"/>
  <c r="AY94"/>
  <c i="7" r="J30"/>
  <c i="1" r="AG100"/>
  <c i="2" l="1" r="J39"/>
  <c i="6" r="J39"/>
  <c i="7" r="J39"/>
  <c i="9" r="J39"/>
  <c i="15" r="J39"/>
  <c i="14" r="J41"/>
  <c i="1" r="AN96"/>
  <c i="3" r="J39"/>
  <c i="1" r="AN95"/>
  <c r="AN99"/>
  <c r="AN109"/>
  <c r="AN100"/>
  <c r="AN102"/>
  <c i="10" r="J30"/>
  <c i="1" r="AG103"/>
  <c r="AN103"/>
  <c i="12" r="J32"/>
  <c i="1" r="AG106"/>
  <c r="AN106"/>
  <c i="4" r="J30"/>
  <c i="1" r="AG97"/>
  <c r="AN97"/>
  <c r="AV94"/>
  <c r="AK29"/>
  <c i="10" l="1" r="J39"/>
  <c i="4" r="J39"/>
  <c i="12" r="J41"/>
  <c i="1" r="AG104"/>
  <c r="AN104"/>
  <c r="AT94"/>
  <c l="1" r="AG94"/>
  <c r="AK26"/>
  <c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<sst xmlns="http://schemas.openxmlformats.org/spreadsheetml/2006/main">
  <si>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</si>
  <si>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</si>
  <si>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</si>
  <si>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</si>
  <si>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</si>
  <si>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{6156b964-0b0e-4abc-bafe-aa5dd6ca4173}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</si>
  <si>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</si>
  <si>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</si>
  <si>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</si>
  <si>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</si>
  <si>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</si>
  <si>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</si>
  <si>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</si>
  <si>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</si>
  <si>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127/2024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</si>
  <si>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</si>
  <si>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</si>
  <si>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Rozšíření infrastruktury cestovního ruchu u Pilské nádrže</t>
  </si>
  <si>
    <t>KSO:</t>
  </si>
  <si>
    <t>CC-CZ:</t>
  </si>
  <si>
    <t>Místo:</t>
  </si>
  <si>
    <t>k.ú. Zámek Žďár [795453]</t>
  </si>
  <si>
    <t>Datum:</t>
  </si>
  <si>
    <t>9. 9. 2024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</si>
  <si>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</si>
  <si>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</si>
  <si>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</si>
  <si>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</si>
  <si>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</si>
  <si>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</si>
  <si>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</si>
  <si>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 xml:space="preserve">Tomáš Bezchleba </t>
  </si>
  <si>
    <t>True</t>
  </si>
  <si>
    <t>Zpracovatel:</t>
  </si>
  <si>
    <t>Zdeněk Drda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</si>
  <si>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</si>
  <si>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</si>
  <si>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</si>
  <si>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</si>
  <si>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</si>
  <si>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</si>
  <si>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</si>
  <si>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</si>
  <si>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</si>
  <si>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</si>
  <si>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</si>
  <si>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</si>
  <si>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</si>
  <si>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</si>
  <si>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</si>
  <si>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</si>
  <si>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</si>
  <si>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</si>
  <si>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</si>
  <si>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</si>
  <si>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</si>
  <si>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</si>
  <si>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</si>
  <si>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</si>
  <si>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</si>
  <si>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</si>
  <si>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</si>
  <si>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</si>
  <si>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</si>
  <si>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</si>
  <si>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</si>
  <si>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</si>
  <si>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</si>
  <si>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</si>
  <si>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</si>
  <si>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</si>
  <si>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</si>
  <si>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</si>
  <si>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</si>
  <si>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</si>
  <si>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</si>
  <si>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</si>
  <si>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</si>
  <si>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</si>
  <si>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</si>
  <si>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</si>
  <si>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</si>
  <si>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</si>
  <si>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Recepce</t>
  </si>
  <si>
    <t>STA</t>
  </si>
  <si>
    <t>1</t>
  </si>
  <si>
    <t>{153f800f-e827-442d-ad45-d625a6a1d136}</t>
  </si>
  <si>
    <t>2</t>
  </si>
  <si>
    <t>SO-02</t>
  </si>
  <si>
    <t>Opěrná stěna</t>
  </si>
  <si>
    <t>{a14ce143-8683-432f-862e-0542768c049a}</t>
  </si>
  <si>
    <t>SO-03</t>
  </si>
  <si>
    <t>Venkovní terasa</t>
  </si>
  <si>
    <t>{284a7802-a660-46d4-b4ea-14b0a45fe0b3}</t>
  </si>
  <si>
    <t>SO-04</t>
  </si>
  <si>
    <t>Dolní zpevněné plochy</t>
  </si>
  <si>
    <t>{e4c6307d-c2fb-4e6d-95c5-9619215f4f92}</t>
  </si>
  <si>
    <t>SO-05</t>
  </si>
  <si>
    <t>Železobetonové venkovní schodiště</t>
  </si>
  <si>
    <t>{c41f6697-e671-4b47-8393-e1c95ab50726}</t>
  </si>
  <si>
    <t>SO-06</t>
  </si>
  <si>
    <t>{f4cf43cf-9359-44d4-a7b5-dccc8b3cc52e}</t>
  </si>
  <si>
    <t>SO-07</t>
  </si>
  <si>
    <t>{72e9e823-69de-4968-bd0e-efcd1f1cf066}</t>
  </si>
  <si>
    <t>SO-09</t>
  </si>
  <si>
    <t>{d5d8bb8a-2fe2-49c0-99c8-0cc126f7162d}</t>
  </si>
  <si>
    <t>SO-10</t>
  </si>
  <si>
    <t>Bourací práce</t>
  </si>
  <si>
    <t>{d057dffd-ab71-4662-8e6b-dea9f79c6718}</t>
  </si>
  <si>
    <t>SO-11</t>
  </si>
  <si>
    <t>Přípojky a rozvody</t>
  </si>
  <si>
    <t>{d74b605b-214c-453f-b126-1520766e6b8f}</t>
  </si>
  <si>
    <t>SO- 11E</t>
  </si>
  <si>
    <t>Arealové osvětlení, přípojka elektr kontejneru</t>
  </si>
  <si>
    <t>Soupis</t>
  </si>
  <si>
    <t>{bed987aa-8cf1-4da2-96f8-ba7641d00767}</t>
  </si>
  <si>
    <t>SO- 11V</t>
  </si>
  <si>
    <t>Přípojka vody</t>
  </si>
  <si>
    <t>{2ad2dd50-ba74-493b-ba9f-a1901348a110}</t>
  </si>
  <si>
    <t>SO- 11K</t>
  </si>
  <si>
    <t>Přípojka kanalizace splaškové</t>
  </si>
  <si>
    <t>{38df94de-cbfe-433f-99f9-9bb9403d5258}</t>
  </si>
  <si>
    <t>SO- 11D</t>
  </si>
  <si>
    <t>Přípojka kanalizace dešťové</t>
  </si>
  <si>
    <t>{9872d3ae-3609-406d-912a-9cd35089f906}</t>
  </si>
  <si>
    <t>SO-12</t>
  </si>
  <si>
    <t>Vedlejší rozpočtové náklady</t>
  </si>
  <si>
    <t>{50a67ee9-c1b0-4485-827c-12ec3a85b31a}</t>
  </si>
  <si>
    <t>F0001</t>
  </si>
  <si>
    <t>DEK Základ ZS.3001A</t>
  </si>
  <si>
    <t>m2</t>
  </si>
  <si>
    <t>13,498</t>
  </si>
  <si>
    <t>3</t>
  </si>
  <si>
    <t>KRYCÍ LIST SOUPISU PRACÍ</t>
  </si>
  <si>
    <t>Objekt:</t>
  </si>
  <si>
    <t>SO-01 - Recepce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</si>
  <si>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</si>
  <si>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</si>
  <si>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</si>
  <si>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</si>
  <si>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</si>
  <si>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</si>
  <si>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</si>
  <si>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</si>
  <si>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</si>
  <si>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998 - Přesun hmot</t>
  </si>
  <si>
    <t>PSV - Práce a dodávky PSV</t>
  </si>
  <si>
    <t xml:space="preserve">    742 - Elektroinstalace - slaboproud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</si>
  <si>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</si>
  <si>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</si>
  <si>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</si>
  <si>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</si>
  <si>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</si>
  <si>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</si>
  <si>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</si>
  <si>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</si>
  <si>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</si>
  <si>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</si>
  <si>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</si>
  <si>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</si>
  <si>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</si>
  <si>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</si>
  <si>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</si>
  <si>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</si>
  <si>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</si>
  <si>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</si>
  <si>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</si>
  <si>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132251101</t>
  </si>
  <si>
    <t>Hloubení rýh nezapažených š do 800 mm v hornině třídy těžitelnosti I skupiny 3 objem do 20 m3 strojně</t>
  </si>
  <si>
    <t>m3</t>
  </si>
  <si>
    <t>CS ÚRS 2024 02</t>
  </si>
  <si>
    <t>4</t>
  </si>
  <si>
    <t>1849478239</t>
  </si>
  <si>
    <t>Online PSC</t>
  </si>
  <si>
    <t>https://podminky.urs.cz/item/CS_URS_2024_02/132251101</t>
  </si>
  <si>
    <t>VV</t>
  </si>
  <si>
    <t>(2,65+8,4+2,65)*0,5*0,5</t>
  </si>
  <si>
    <t>Součet</t>
  </si>
  <si>
    <t>132251251</t>
  </si>
  <si>
    <t>Hloubení rýh nezapažených š do 2000 mm v hornině třídy těžitelnosti I skupiny 3 objem do 20 m3 strojně</t>
  </si>
  <si>
    <t>34150300</t>
  </si>
  <si>
    <t>https://podminky.urs.cz/item/CS_URS_2024_02/132251251</t>
  </si>
  <si>
    <t>"pro základy recepce"</t>
  </si>
  <si>
    <t>plocha*délka</t>
  </si>
  <si>
    <t>0,4+1,2*(2,65*2)</t>
  </si>
  <si>
    <t>1,2*8,4</t>
  </si>
  <si>
    <t>132251253</t>
  </si>
  <si>
    <t>Hloubení rýh nezapažených š do 2000 mm v hornině třídy těžitelnosti I skupiny 3 objem do 100 m3 strojně</t>
  </si>
  <si>
    <t>-613126812</t>
  </si>
  <si>
    <t>https://podminky.urs.cz/item/CS_URS_2024_02/132251253</t>
  </si>
  <si>
    <t>162251102</t>
  </si>
  <si>
    <t>Vodorovné přemístění přes 20 do 50 m výkopku/sypaniny z horniny třídy těžitelnosti I skupiny 1 až 3</t>
  </si>
  <si>
    <t>514815925</t>
  </si>
  <si>
    <t>https://podminky.urs.cz/item/CS_URS_2024_02/162251102</t>
  </si>
  <si>
    <t>"přemístění z mezideponie"3,425+16,84</t>
  </si>
  <si>
    <t>5</t>
  </si>
  <si>
    <t>175111201</t>
  </si>
  <si>
    <t>Obsypání objektu sypaninou bez prohození, uloženou do 3 m ručně</t>
  </si>
  <si>
    <t>-898259899</t>
  </si>
  <si>
    <t>https://podminky.urs.cz/item/CS_URS_2024_02/175111201</t>
  </si>
  <si>
    <t>"obsyp základu vnitřní strana"9,23*0,36</t>
  </si>
  <si>
    <t>"obsyp základu vnitřní strana"(2,25+8,4+2,25)*0,15</t>
  </si>
  <si>
    <t>"obsyp základu vnější strana"(2,65+9,2+2,65)*0,28</t>
  </si>
  <si>
    <t>6</t>
  </si>
  <si>
    <t>M</t>
  </si>
  <si>
    <t>58333674</t>
  </si>
  <si>
    <t>kamenivo těžené hrubé frakce 16/32</t>
  </si>
  <si>
    <t>t</t>
  </si>
  <si>
    <t>8</t>
  </si>
  <si>
    <t>563292267</t>
  </si>
  <si>
    <t>Zakládání</t>
  </si>
  <si>
    <t>7</t>
  </si>
  <si>
    <t>271572211</t>
  </si>
  <si>
    <t>Podsyp pod základové konstrukce se zhutněním z netříděného štěrkopísku</t>
  </si>
  <si>
    <t>-1837755033</t>
  </si>
  <si>
    <t>https://podminky.urs.cz/item/CS_URS_2024_02/271572211</t>
  </si>
  <si>
    <t>"pod buňku mezi pasy"8,6*2,6*0,15</t>
  </si>
  <si>
    <t>274313611</t>
  </si>
  <si>
    <t>Základové pásy z betonu tř. C 16/20</t>
  </si>
  <si>
    <t>2115780677</t>
  </si>
  <si>
    <t>https://podminky.urs.cz/item/CS_URS_2024_02/274313611</t>
  </si>
  <si>
    <t>9</t>
  </si>
  <si>
    <t>279113132</t>
  </si>
  <si>
    <t>Základová zeď tl přes 150 do 200 mm z tvárnic ztraceného bednění včetně výplně z betonu tř. C 16/20</t>
  </si>
  <si>
    <t>1428480737</t>
  </si>
  <si>
    <t>https://podminky.urs.cz/item/CS_URS_2024_02/279113132</t>
  </si>
  <si>
    <t>FIG</t>
  </si>
  <si>
    <t>Rozpad figury: F0001</t>
  </si>
  <si>
    <t>"základ na desce opěrné stěny"9,23*0,75</t>
  </si>
  <si>
    <t>"základ na pasech"13,149*0,5</t>
  </si>
  <si>
    <t>10</t>
  </si>
  <si>
    <t>279361821</t>
  </si>
  <si>
    <t>Výztuž základových zdí nosných betonářskou ocelí 10 505</t>
  </si>
  <si>
    <t>-83740347</t>
  </si>
  <si>
    <t>https://podminky.urs.cz/item/CS_URS_2024_02/279361821</t>
  </si>
  <si>
    <t>výměra skladby*koeficient</t>
  </si>
  <si>
    <t>F0001*0,010</t>
  </si>
  <si>
    <t>Svislé a kompletní konstrukce</t>
  </si>
  <si>
    <t>28</t>
  </si>
  <si>
    <t>01</t>
  </si>
  <si>
    <t>dodávka - ZÁKLADNÍ CENA NOSNÉ KONSTRUKCE</t>
  </si>
  <si>
    <t>kpl</t>
  </si>
  <si>
    <t>951551970</t>
  </si>
  <si>
    <t>29</t>
  </si>
  <si>
    <t>02</t>
  </si>
  <si>
    <t>dodávka - Zstřešní konstrukce</t>
  </si>
  <si>
    <t>937382195</t>
  </si>
  <si>
    <t>30</t>
  </si>
  <si>
    <t>03</t>
  </si>
  <si>
    <t>dodávka - Výplně otvorů</t>
  </si>
  <si>
    <t>946763654</t>
  </si>
  <si>
    <t>31</t>
  </si>
  <si>
    <t>04</t>
  </si>
  <si>
    <t>dodávka - interiérové povrchy</t>
  </si>
  <si>
    <t>-910657503</t>
  </si>
  <si>
    <t>32</t>
  </si>
  <si>
    <t>05</t>
  </si>
  <si>
    <t>dodávka - elektroinstalace</t>
  </si>
  <si>
    <t>-1425685411</t>
  </si>
  <si>
    <t>33</t>
  </si>
  <si>
    <t>06</t>
  </si>
  <si>
    <t>dodávka - svítidel</t>
  </si>
  <si>
    <t>-1535429590</t>
  </si>
  <si>
    <t>P</t>
  </si>
  <si>
    <t xml:space="preserve">Poznámka k položce:_x000d_
Specifikace svítidel dle PD:_x000d_
Oz.S.100.1 - LED pásek okolo tabule - z boků a shora tabule, délka cca 5 m_x000d_
Oz.S.100.3 - Stropní světlo do podhledu kšiltu před vstupem do recepce_x000d_
Oz.S.101.1 -  LED profily 4 ks á 1,5 m, hlavní světlo v místnosti_x000d_
Oz.S.101.2 - Bodové svítidlo_x000d_
Oz.S.102.1 - Nepřímé světlo, LED profil, délka cca 1,45 m_x000d_
Oz.S.102.2 - Nepřímé světlo, LED profil, délka cca 1,7 m_x000d_
Oz.S.102.3 - LED pásek, nasvícení pracovní plochy kuchyně, délka 1 m_x000d_
Oz.S.103.1 - Nepřímé světlo, LED profil, délka cca 1,0 m_x000d_
Oz.S.103.2 - Nepřímé světlo, LED profil, délka cca 1,0 m</t>
  </si>
  <si>
    <t>34</t>
  </si>
  <si>
    <t>07</t>
  </si>
  <si>
    <t>dodávka - Zdravotní instalace a zařizovací předměty</t>
  </si>
  <si>
    <t>1611820580</t>
  </si>
  <si>
    <t>35</t>
  </si>
  <si>
    <t>08</t>
  </si>
  <si>
    <t>dodávka - ÚT a větrání</t>
  </si>
  <si>
    <t>-290869591</t>
  </si>
  <si>
    <t>36</t>
  </si>
  <si>
    <t>09</t>
  </si>
  <si>
    <t>dodávka - Fasáda exteriér</t>
  </si>
  <si>
    <t>2042177249</t>
  </si>
  <si>
    <t>37</t>
  </si>
  <si>
    <t>Montáž a dodávka - Zelená střecha vč. svodu</t>
  </si>
  <si>
    <t>-1077049627</t>
  </si>
  <si>
    <t>38</t>
  </si>
  <si>
    <t>11</t>
  </si>
  <si>
    <t>Montáž</t>
  </si>
  <si>
    <t>-2091183179</t>
  </si>
  <si>
    <t>39</t>
  </si>
  <si>
    <t>Doprava kontejneru</t>
  </si>
  <si>
    <t>1601418141</t>
  </si>
  <si>
    <t>998</t>
  </si>
  <si>
    <t>Přesun hmot</t>
  </si>
  <si>
    <t>23</t>
  </si>
  <si>
    <t>998011001</t>
  </si>
  <si>
    <t>Přesun hmot pro budovy zděné v do 6 m</t>
  </si>
  <si>
    <t>1849145928</t>
  </si>
  <si>
    <t>https://podminky.urs.cz/item/CS_URS_2024_02/998011001</t>
  </si>
  <si>
    <t>PSV</t>
  </si>
  <si>
    <t>Práce a dodávky PSV</t>
  </si>
  <si>
    <t>742</t>
  </si>
  <si>
    <t>Elektroinstalace - slaboproud</t>
  </si>
  <si>
    <t>24</t>
  </si>
  <si>
    <t>742110001</t>
  </si>
  <si>
    <t>Montáž a dodávka antény WIFI s posilovačem a kabeláží</t>
  </si>
  <si>
    <t>CS ÚRS 2025 01</t>
  </si>
  <si>
    <t>16</t>
  </si>
  <si>
    <t>1843202566</t>
  </si>
  <si>
    <t>https://podminky.urs.cz/item/CS_URS_2025_01/742110001</t>
  </si>
  <si>
    <t>767</t>
  </si>
  <si>
    <t>Konstrukce zámečnické</t>
  </si>
  <si>
    <t>25</t>
  </si>
  <si>
    <t>767122112</t>
  </si>
  <si>
    <t>Montáž stěn a příček s výplní z drátěné sítě svařovaných</t>
  </si>
  <si>
    <t>-735987439</t>
  </si>
  <si>
    <t>https://podminky.urs.cz/item/CS_URS_2024_02/767122112</t>
  </si>
  <si>
    <t>"ocelové sítě dle PD"25,97</t>
  </si>
  <si>
    <t>26</t>
  </si>
  <si>
    <t>RMAT0001</t>
  </si>
  <si>
    <t>stěnový dílec - z ocelové sítě tl. 6mm s oky 100x100 mm pro prorůstání zeleně žárově ozinkovaný</t>
  </si>
  <si>
    <t>2013524356</t>
  </si>
  <si>
    <t>27</t>
  </si>
  <si>
    <t>998767211</t>
  </si>
  <si>
    <t>Přesun hmot procentní pro zámečnické konstrukce s omezením mechanizace v objektech v do 6 m</t>
  </si>
  <si>
    <t>%</t>
  </si>
  <si>
    <t>-1713456332</t>
  </si>
  <si>
    <t>https://podminky.urs.cz/item/CS_URS_2024_02/998767211</t>
  </si>
  <si>
    <t>SO-02 - Opěrná stěna</t>
  </si>
  <si>
    <t xml:space="preserve">    4 - Vodorovné konstrukce</t>
  </si>
  <si>
    <t xml:space="preserve">    997 - Ostatní konstrukce</t>
  </si>
  <si>
    <t xml:space="preserve">      9 - Ostatní konstrukce a práce, bourání</t>
  </si>
  <si>
    <t xml:space="preserve">    711 - Izolace proti vodě, vlhkosti a plynům</t>
  </si>
  <si>
    <t>2063474156</t>
  </si>
  <si>
    <t>"pro opěrnou stěnu a část recepce"</t>
  </si>
  <si>
    <t>2,62*(16,25+1,2)</t>
  </si>
  <si>
    <t>700272796</t>
  </si>
  <si>
    <t>"přemístění z mezideponie"45,719</t>
  </si>
  <si>
    <t>"pro zpětný zásyp"74,113</t>
  </si>
  <si>
    <t>167151101</t>
  </si>
  <si>
    <t>Nakládání výkopku z hornin třídy těžitelnosti I skupiny 1 až 3 do 100 m3</t>
  </si>
  <si>
    <t>-630959763</t>
  </si>
  <si>
    <t>https://podminky.urs.cz/item/CS_URS_2024_02/167151101</t>
  </si>
  <si>
    <t>"nakládání zeminy pro zpětný násyp"74,113</t>
  </si>
  <si>
    <t>174111101</t>
  </si>
  <si>
    <t>Zásyp jam, šachet rýh nebo kolem objektů sypaninou se zhutněním ručně</t>
  </si>
  <si>
    <t>-668955066</t>
  </si>
  <si>
    <t>https://podminky.urs.cz/item/CS_URS_2024_02/174111101</t>
  </si>
  <si>
    <t xml:space="preserve"> použitá zemina s výkopů</t>
  </si>
  <si>
    <t>plocha * delka</t>
  </si>
  <si>
    <t>3,85*19,25</t>
  </si>
  <si>
    <t>181912112</t>
  </si>
  <si>
    <t>Úprava pláně v hornině třídy těžitelnosti I skupiny 3 se zhutněním ručně</t>
  </si>
  <si>
    <t>-1422384734</t>
  </si>
  <si>
    <t>https://podminky.urs.cz/item/CS_URS_2024_02/181912112</t>
  </si>
  <si>
    <t>"pro podkladní beton srovnání zeminy" 16,25*0,9</t>
  </si>
  <si>
    <t>211531111</t>
  </si>
  <si>
    <t>Výplň odvodňovacích žeber nebo trativodů kamenivem hrubým drceným frakce 16 až 63 mm</t>
  </si>
  <si>
    <t>562304289</t>
  </si>
  <si>
    <t>https://podminky.urs.cz/item/CS_URS_2024_02/211531111</t>
  </si>
  <si>
    <t>délka*plocha</t>
  </si>
  <si>
    <t>20,700*0,28</t>
  </si>
  <si>
    <t>211971110</t>
  </si>
  <si>
    <t xml:space="preserve">Zřízení opláštění žeber nebo trativodů geotextilií v rýze nebo zářezu </t>
  </si>
  <si>
    <t>849539544</t>
  </si>
  <si>
    <t>https://podminky.urs.cz/item/CS_URS_2024_02/211971110</t>
  </si>
  <si>
    <t>"mezi štěrk a zeminu"20,7*0,9</t>
  </si>
  <si>
    <t>69311081</t>
  </si>
  <si>
    <t>geotextilie netkaná separační, ochranná, filtrační, drenážní PES 300g/m2</t>
  </si>
  <si>
    <t>289432293</t>
  </si>
  <si>
    <t>18,63*1,1845 'Přepočtené koeficientem množství</t>
  </si>
  <si>
    <t>212755214</t>
  </si>
  <si>
    <t>Trativody z drenážních trubek plastových flexibilních D 100 mm bez lože</t>
  </si>
  <si>
    <t>m</t>
  </si>
  <si>
    <t>-1322938173</t>
  </si>
  <si>
    <t>https://podminky.urs.cz/item/CS_URS_2024_02/212755214</t>
  </si>
  <si>
    <t>273321411</t>
  </si>
  <si>
    <t>Základové desky ze ŽB bez zvýšených nároků na prostředí tř. C 20/25</t>
  </si>
  <si>
    <t>1916758612</t>
  </si>
  <si>
    <t>https://podminky.urs.cz/item/CS_URS_2024_02/273321411</t>
  </si>
  <si>
    <t>16,25*0,9*0,25</t>
  </si>
  <si>
    <t>273351121</t>
  </si>
  <si>
    <t>Zřízení bednění základových desek</t>
  </si>
  <si>
    <t>185544952</t>
  </si>
  <si>
    <t>https://podminky.urs.cz/item/CS_URS_2024_02/273351121</t>
  </si>
  <si>
    <t>16,25*0,25*2</t>
  </si>
  <si>
    <t>0,9*0,25*2</t>
  </si>
  <si>
    <t>273361821</t>
  </si>
  <si>
    <t>Výztuž základových desek betonářskou ocelí 10 505 (R)</t>
  </si>
  <si>
    <t>2049798899</t>
  </si>
  <si>
    <t>https://podminky.urs.cz/item/CS_URS_2024_02/273361821</t>
  </si>
  <si>
    <t>plocha zdiva*tloušťka*spotřeba</t>
  </si>
  <si>
    <t>16,25*0,25*0.9*0.14</t>
  </si>
  <si>
    <t>13</t>
  </si>
  <si>
    <t>311351121</t>
  </si>
  <si>
    <t>Zřízení oboustranného bednění nosných nadzákladových zdí</t>
  </si>
  <si>
    <t>-1985308451</t>
  </si>
  <si>
    <t>https://podminky.urs.cz/item/CS_URS_2024_02/311351121</t>
  </si>
  <si>
    <t>(16,25+0,2)*1,92</t>
  </si>
  <si>
    <t>14</t>
  </si>
  <si>
    <t>311351122</t>
  </si>
  <si>
    <t>Odstranění oboustranného bednění nosných nadzákladových zdí</t>
  </si>
  <si>
    <t>-1273740252</t>
  </si>
  <si>
    <t>https://podminky.urs.cz/item/CS_URS_2024_02/311351122</t>
  </si>
  <si>
    <t>15</t>
  </si>
  <si>
    <t>311351911</t>
  </si>
  <si>
    <t>Příplatek k cenám bednění nosných nadzákladových zdí za pohledový beton</t>
  </si>
  <si>
    <t>438440837</t>
  </si>
  <si>
    <t>https://podminky.urs.cz/item/CS_URS_2024_02/311351911</t>
  </si>
  <si>
    <t>7,25*1,69</t>
  </si>
  <si>
    <t>311361821</t>
  </si>
  <si>
    <t>Výztuž nosných zdí betonářskou ocelí 10 505</t>
  </si>
  <si>
    <t>160413380</t>
  </si>
  <si>
    <t>https://podminky.urs.cz/item/CS_URS_2024_02/311361821</t>
  </si>
  <si>
    <t>16,25*1,92*0.2*0.14</t>
  </si>
  <si>
    <t>17</t>
  </si>
  <si>
    <t>321321116</t>
  </si>
  <si>
    <t>Zeďze ŽB vodostavebního mrazuvzdorného tř. C 30/37</t>
  </si>
  <si>
    <t>508361786</t>
  </si>
  <si>
    <t>https://podminky.urs.cz/item/CS_URS_2025_01/321321116</t>
  </si>
  <si>
    <t>16,25*0,2*1,92</t>
  </si>
  <si>
    <t>Vodorovné konstrukce</t>
  </si>
  <si>
    <t>18</t>
  </si>
  <si>
    <t>452311131</t>
  </si>
  <si>
    <t>Podkladní desky z betonu prostého bez zvýšených nároků na prostředí tř. C 12/15 otevřený výkop</t>
  </si>
  <si>
    <t>1426371864</t>
  </si>
  <si>
    <t>https://podminky.urs.cz/item/CS_URS_2024_02/452311131</t>
  </si>
  <si>
    <t>16,25*0,9*0,05</t>
  </si>
  <si>
    <t>997</t>
  </si>
  <si>
    <t>Ostatní konstrukce</t>
  </si>
  <si>
    <t>Ostatní konstrukce a práce, bourání</t>
  </si>
  <si>
    <t>19</t>
  </si>
  <si>
    <t>916921111</t>
  </si>
  <si>
    <t>Monolitický žlab - pro oodvodnění</t>
  </si>
  <si>
    <t>427356626</t>
  </si>
  <si>
    <t>https://podminky.urs.cz/item/CS_URS_2024_02/916921111</t>
  </si>
  <si>
    <t>20</t>
  </si>
  <si>
    <t>949101111</t>
  </si>
  <si>
    <t>Lešení pomocné pro objekty pozemních staveb s lešeňovou podlahou v do 1,9 m zatížení do 150 kg/m2</t>
  </si>
  <si>
    <t>-695593487</t>
  </si>
  <si>
    <t>https://podminky.urs.cz/item/CS_URS_2024_02/949101111</t>
  </si>
  <si>
    <t>16,25*1,2</t>
  </si>
  <si>
    <t>953333321</t>
  </si>
  <si>
    <t xml:space="preserve">PVC těsnící pás do dilatačních spar betonových kcí </t>
  </si>
  <si>
    <t>1756639846</t>
  </si>
  <si>
    <t>https://podminky.urs.cz/item/CS_URS_2024_02/953333321</t>
  </si>
  <si>
    <t>1,92*3</t>
  </si>
  <si>
    <t>22</t>
  </si>
  <si>
    <t>953333518</t>
  </si>
  <si>
    <t>PVC těsnící pás do dilatačních spar betonových kcí uzavírací 50/30 mm</t>
  </si>
  <si>
    <t>-1860583190</t>
  </si>
  <si>
    <t>https://podminky.urs.cz/item/CS_URS_2024_02/953333518</t>
  </si>
  <si>
    <t>953334423</t>
  </si>
  <si>
    <t>Těsnící plech do pracovních spar betonových kcí s bitumenovým povrchem oboustranným š 160 mm</t>
  </si>
  <si>
    <t>430663498</t>
  </si>
  <si>
    <t>https://podminky.urs.cz/item/CS_URS_2024_02/953334423</t>
  </si>
  <si>
    <t>998153131</t>
  </si>
  <si>
    <t>Přesun hmot pro samostatné zdi a valy zděné z cihel, kamene, tvárnic nebo monolitické v do 12 m</t>
  </si>
  <si>
    <t>-751436465</t>
  </si>
  <si>
    <t>https://podminky.urs.cz/item/CS_URS_2024_02/998153131</t>
  </si>
  <si>
    <t>711</t>
  </si>
  <si>
    <t>Izolace proti vodě, vlhkosti a plynům</t>
  </si>
  <si>
    <t>711112001</t>
  </si>
  <si>
    <t>Provedení izolace proti zemní vlhkosti svislé za studena nátěrem penetračním</t>
  </si>
  <si>
    <t>1827509778</t>
  </si>
  <si>
    <t>https://podminky.urs.cz/item/CS_URS_2024_02/711112001</t>
  </si>
  <si>
    <t>"izolace pod terénem"16,25*1,69</t>
  </si>
  <si>
    <t>11163150</t>
  </si>
  <si>
    <t>lak penetrační asfaltový</t>
  </si>
  <si>
    <t>966893126</t>
  </si>
  <si>
    <t>27,463*0,00034 'Přepočtené koeficientem množství</t>
  </si>
  <si>
    <t>998711311</t>
  </si>
  <si>
    <t>Přesun hmot procentní pro izolace proti vodě, vlhkosti a plynům ruční v objektech v do 6 m</t>
  </si>
  <si>
    <t>1198285981</t>
  </si>
  <si>
    <t>https://podminky.urs.cz/item/CS_URS_2024_02/998711311</t>
  </si>
  <si>
    <t>WOODPLASTIC Terasová prkna PREMIUM - nosič WPC</t>
  </si>
  <si>
    <t>SO-03 - Venkovní terasa</t>
  </si>
  <si>
    <t xml:space="preserve">    6 - Úpravy povrchů, podlahy a osazování výplní</t>
  </si>
  <si>
    <t xml:space="preserve">    762 - Konstrukce tesařské</t>
  </si>
  <si>
    <t>Úpravy povrchů, podlahy a osazování výplní</t>
  </si>
  <si>
    <t>628613611</t>
  </si>
  <si>
    <t xml:space="preserve">Žárové zinkování ponorem dílů ocelových konstrukcí </t>
  </si>
  <si>
    <t>kg</t>
  </si>
  <si>
    <t>-1346912302</t>
  </si>
  <si>
    <t>https://podminky.urs.cz/item/CS_URS_2024_02/628613611</t>
  </si>
  <si>
    <t>936174310</t>
  </si>
  <si>
    <t>Montáž stojanu na kola pro 3 kola kotevními šrouby na pevný podklad</t>
  </si>
  <si>
    <t>kus</t>
  </si>
  <si>
    <t>-1293543701</t>
  </si>
  <si>
    <t>74910150</t>
  </si>
  <si>
    <t xml:space="preserve">stojan na 3 kola kovovový </t>
  </si>
  <si>
    <t>-978077575</t>
  </si>
  <si>
    <t>953961114</t>
  </si>
  <si>
    <t>Kotva chemickým tmelem M 16 hl 125 mm do betonu, ŽB nebo kamene s vyvrtáním otvoru</t>
  </si>
  <si>
    <t>889336217</t>
  </si>
  <si>
    <t>https://podminky.urs.cz/item/CS_URS_2024_02/953961114</t>
  </si>
  <si>
    <t>Ukotvení podkladních pleců</t>
  </si>
  <si>
    <t>16*4</t>
  </si>
  <si>
    <t>953965131</t>
  </si>
  <si>
    <t>Kotevní šroub pro chemické kotvy M 16 dl 190 mm</t>
  </si>
  <si>
    <t>1230437852</t>
  </si>
  <si>
    <t>https://podminky.urs.cz/item/CS_URS_2024_02/953965131</t>
  </si>
  <si>
    <t>998018001</t>
  </si>
  <si>
    <t>Přesun hmot pro budovy ruční pro budovy v do 6 m</t>
  </si>
  <si>
    <t>-816112587</t>
  </si>
  <si>
    <t>https://podminky.urs.cz/item/CS_URS_2024_02/998018001</t>
  </si>
  <si>
    <t>762</t>
  </si>
  <si>
    <t>Konstrukce tesařské</t>
  </si>
  <si>
    <t>762085103</t>
  </si>
  <si>
    <t>Montáž kotevních želez, příložek, patek nebo táhel (vč. přikotvení k I profilům)</t>
  </si>
  <si>
    <t>677412920</t>
  </si>
  <si>
    <t>https://podminky.urs.cz/item/CS_URS_2024_02/762085103</t>
  </si>
  <si>
    <t>54825022</t>
  </si>
  <si>
    <t>kotevní profil tvaru L 40x60x80x3,0mm</t>
  </si>
  <si>
    <t>-315849538</t>
  </si>
  <si>
    <t>762951002</t>
  </si>
  <si>
    <t>Montáž podkladního roštu terasy z dřevěných profilů osové vzdálenosti podpěr přes 300 do 420 mm</t>
  </si>
  <si>
    <t>1110243842</t>
  </si>
  <si>
    <t>https://podminky.urs.cz/item/CS_URS_2024_02/762951002</t>
  </si>
  <si>
    <t>9*4</t>
  </si>
  <si>
    <t>61198144R01</t>
  </si>
  <si>
    <t>rošt plastový velký 50x50 mm</t>
  </si>
  <si>
    <t>2022/1</t>
  </si>
  <si>
    <t>-1833716574</t>
  </si>
  <si>
    <t>F0001*2,8</t>
  </si>
  <si>
    <t>762952044</t>
  </si>
  <si>
    <t>Montáž teras z prken š do 140 mm z dřevoplastu skrytým spojem na podkladní dřevoplastový rošt</t>
  </si>
  <si>
    <t>150274453</t>
  </si>
  <si>
    <t>https://podminky.urs.cz/item/CS_URS_2024_02/762952044</t>
  </si>
  <si>
    <t>60791114</t>
  </si>
  <si>
    <t>prkno terasové dřevoplastové š 195 mm tl 22mm</t>
  </si>
  <si>
    <t>321548939</t>
  </si>
  <si>
    <t>F0001*7</t>
  </si>
  <si>
    <t>762952111</t>
  </si>
  <si>
    <t>Montáž ukončovací lišty terasy šroubováním</t>
  </si>
  <si>
    <t>1711213489</t>
  </si>
  <si>
    <t>https://podminky.urs.cz/item/CS_URS_2024_02/762952111</t>
  </si>
  <si>
    <t>(9+4)*2</t>
  </si>
  <si>
    <t>60791132</t>
  </si>
  <si>
    <t>profil dokončovací krycí dřevoplastový v 120mm</t>
  </si>
  <si>
    <t>-250470372</t>
  </si>
  <si>
    <t>762595001</t>
  </si>
  <si>
    <t>Spojovací prostředky pro položení dřevěných podlah a zakrytí kanálů</t>
  </si>
  <si>
    <t>1049824440</t>
  </si>
  <si>
    <t>https://podminky.urs.cz/item/CS_URS_2024_02/762595001</t>
  </si>
  <si>
    <t>762953001</t>
  </si>
  <si>
    <t>Nátěr dřevěných teras olejový jednonásobný s očištěním</t>
  </si>
  <si>
    <t>1205695213</t>
  </si>
  <si>
    <t>https://podminky.urs.cz/item/CS_URS_2024_02/762953001</t>
  </si>
  <si>
    <t>998762211</t>
  </si>
  <si>
    <t>Přesun hmot procentní pro kce tesařské s omezením mechanizace v objektech v do 6 m</t>
  </si>
  <si>
    <t>26426851</t>
  </si>
  <si>
    <t>https://podminky.urs.cz/item/CS_URS_2024_02/998762211</t>
  </si>
  <si>
    <t>1600224335</t>
  </si>
  <si>
    <t>"ocelové sítě dle PD"6,21*2</t>
  </si>
  <si>
    <t>1744523625</t>
  </si>
  <si>
    <t>767163112</t>
  </si>
  <si>
    <t>Montáž přímého kovového zábradlí z do ocelové konstrukce v rovině v exteriéru</t>
  </si>
  <si>
    <t>-45132706</t>
  </si>
  <si>
    <t>https://podminky.urs.cz/item/CS_URS_2024_02/767163112</t>
  </si>
  <si>
    <t>4,2+9+4,2</t>
  </si>
  <si>
    <t>55342284</t>
  </si>
  <si>
    <t>zábradlí s hranatým sloupkem a hranatými pruty s horním kotvením (dle PD a žárově zinkované)</t>
  </si>
  <si>
    <t>1796294474</t>
  </si>
  <si>
    <t>767995115</t>
  </si>
  <si>
    <t xml:space="preserve">Montáž atypických zámečnických konstrukcí </t>
  </si>
  <si>
    <t>-450816355</t>
  </si>
  <si>
    <t>https://podminky.urs.cz/item/CS_URS_2024_02/767995115</t>
  </si>
  <si>
    <t>13010748</t>
  </si>
  <si>
    <t>ocel profilová jakost S235JR (11 375) průřez IPE 160</t>
  </si>
  <si>
    <t>1588570663</t>
  </si>
  <si>
    <t>3,806*8*15,8/1000</t>
  </si>
  <si>
    <t>1,2*2*15,8/1000</t>
  </si>
  <si>
    <t>3,6*2*15,8/1000</t>
  </si>
  <si>
    <t>13611228</t>
  </si>
  <si>
    <t>plech ocelový hladký jakost S235JR tl 10mm tabule</t>
  </si>
  <si>
    <t>-739799512</t>
  </si>
  <si>
    <t>1,44*128/1000</t>
  </si>
  <si>
    <t>13010744</t>
  </si>
  <si>
    <t>ocel profilová jakost S235JR (11 375) průřez IPE 120</t>
  </si>
  <si>
    <t>1154505885</t>
  </si>
  <si>
    <t>1,21*7*10,6/1000</t>
  </si>
  <si>
    <t>13010014</t>
  </si>
  <si>
    <t>tyč ocelová kruhová jakost S235JR (11 375) D 16mm</t>
  </si>
  <si>
    <t>1111409861</t>
  </si>
  <si>
    <t>1,21*4*1,72/1000</t>
  </si>
  <si>
    <t>-1457808740</t>
  </si>
  <si>
    <t>SO-04 - Dolní zpevněné plochy</t>
  </si>
  <si>
    <t xml:space="preserve">    5 - Komunikace pozemní</t>
  </si>
  <si>
    <t xml:space="preserve">    997 - Přesun sutě</t>
  </si>
  <si>
    <t>122151101</t>
  </si>
  <si>
    <t>Odkopávky a prokopávky nezapažené v hornině třídy těžitelnosti I skupiny 1 a 2 objem do 20 m3 strojně</t>
  </si>
  <si>
    <t>-1633489872</t>
  </si>
  <si>
    <t>https://podminky.urs.cz/item/CS_URS_2024_02/122151101</t>
  </si>
  <si>
    <t>69*0,2</t>
  </si>
  <si>
    <t>-255638829</t>
  </si>
  <si>
    <t>"odvoz na mezideponii pro další použití"13,800</t>
  </si>
  <si>
    <t>181911101</t>
  </si>
  <si>
    <t>Úprava pláně v hornině třídy těžitelnosti I skupiny 1 až 2 bez zhutnění ručně</t>
  </si>
  <si>
    <t>2061846094</t>
  </si>
  <si>
    <t>https://podminky.urs.cz/item/CS_URS_2024_02/181911101</t>
  </si>
  <si>
    <t>"kolem obrubníků"21,69*0,5</t>
  </si>
  <si>
    <t>181951112</t>
  </si>
  <si>
    <t>Úprava pláně v hornině třídy těžitelnosti I skupiny 1 až 3 se zhutněním strojně</t>
  </si>
  <si>
    <t>-1837177903</t>
  </si>
  <si>
    <t>https://podminky.urs.cz/item/CS_URS_2024_02/181951112</t>
  </si>
  <si>
    <t>69,3</t>
  </si>
  <si>
    <t>Komunikace pozemní</t>
  </si>
  <si>
    <t>451577877</t>
  </si>
  <si>
    <t>Podklad nebo lože pod dlažbu vodorovný nebo do sklonu 1:5 ze štěrkopísku tl přes 30 do 100 mm</t>
  </si>
  <si>
    <t>-78692247</t>
  </si>
  <si>
    <t>https://podminky.urs.cz/item/CS_URS_2024_02/451577877</t>
  </si>
  <si>
    <t>564750001</t>
  </si>
  <si>
    <t>Podklad z kameniva hrubého drceného vel. 8-16 mm plochy do 100 m2 tl 150 mm</t>
  </si>
  <si>
    <t>-853432359</t>
  </si>
  <si>
    <t>https://podminky.urs.cz/item/CS_URS_2024_02/564750001</t>
  </si>
  <si>
    <t>591111111</t>
  </si>
  <si>
    <t xml:space="preserve">Kladení dlažby z kostek velkých z kamene do lože z kameniva těženého tl 50 mm (dodávku zajišťuje  investor)</t>
  </si>
  <si>
    <t>1028045672</t>
  </si>
  <si>
    <t>https://podminky.urs.cz/item/CS_URS_2024_02/591111111</t>
  </si>
  <si>
    <t>Přesun sutě</t>
  </si>
  <si>
    <t>916231113</t>
  </si>
  <si>
    <t>Osazení chodníkového obrubníku betonového ležatého s boční opěrou do lože z betonu prostého</t>
  </si>
  <si>
    <t>-1574739284</t>
  </si>
  <si>
    <t>https://podminky.urs.cz/item/CS_URS_2024_02/916231113</t>
  </si>
  <si>
    <t>16,879</t>
  </si>
  <si>
    <t>21,69</t>
  </si>
  <si>
    <t>59217017</t>
  </si>
  <si>
    <t>obrubník betonový chodníkový 1000x100x250mm</t>
  </si>
  <si>
    <t>1501908749</t>
  </si>
  <si>
    <t>38,569*1,02 'Přepočtené koeficientem množství</t>
  </si>
  <si>
    <t>916991121</t>
  </si>
  <si>
    <t>Lože pod obrubníky, krajníky nebo obruby z dlažebních kostek z betonu prostého</t>
  </si>
  <si>
    <t>1799993736</t>
  </si>
  <si>
    <t>https://podminky.urs.cz/item/CS_URS_2024_02/916991121</t>
  </si>
  <si>
    <t>16,879*0,2*0,1</t>
  </si>
  <si>
    <t>21,69*0,2*0,1</t>
  </si>
  <si>
    <t>936104213</t>
  </si>
  <si>
    <t>Montáž odpadkového koše na třídídění odpadu</t>
  </si>
  <si>
    <t>-892616600</t>
  </si>
  <si>
    <t>https://podminky.urs.cz/item/CS_URS_2024_02/936104213</t>
  </si>
  <si>
    <t>74910120</t>
  </si>
  <si>
    <t>koš odpadkový plastový</t>
  </si>
  <si>
    <t>441145608</t>
  </si>
  <si>
    <t>936124112</t>
  </si>
  <si>
    <t xml:space="preserve">Montáž lavičky stabilní parkové </t>
  </si>
  <si>
    <t>-193100272</t>
  </si>
  <si>
    <t>https://podminky.urs.cz/item/CS_URS_2024_02/936124112</t>
  </si>
  <si>
    <t>74910109</t>
  </si>
  <si>
    <t>lavička s opěradlem (nekotvená) 2000x500x800mm konstrukce-beton, sedák-dřevo</t>
  </si>
  <si>
    <t>-1272566588</t>
  </si>
  <si>
    <t>936174311</t>
  </si>
  <si>
    <t xml:space="preserve">Montáž stojanu na kola pro 4 kol </t>
  </si>
  <si>
    <t>-1176919468</t>
  </si>
  <si>
    <t>https://podminky.urs.cz/item/CS_URS_2024_02/936174311</t>
  </si>
  <si>
    <t>74910151</t>
  </si>
  <si>
    <t>stojan na kola na 4 kol jednostranný, kov 570x1750x500mm</t>
  </si>
  <si>
    <t>-715291176</t>
  </si>
  <si>
    <t>998223011</t>
  </si>
  <si>
    <t>Přesun hmot pro pozemní komunikace s krytem dlážděným</t>
  </si>
  <si>
    <t>793776066</t>
  </si>
  <si>
    <t>https://podminky.urs.cz/item/CS_URS_2024_02/998223011</t>
  </si>
  <si>
    <t>SO-05 - Železobetonové venkovní schodiště</t>
  </si>
  <si>
    <t>132212131</t>
  </si>
  <si>
    <t>Hloubení nezapažených rýh šířky do 800 mm v soudržných horninách třídy těžitelnosti I skupiny 3 ručně</t>
  </si>
  <si>
    <t>-1190997957</t>
  </si>
  <si>
    <t>https://podminky.urs.cz/item/CS_URS_2024_02/132212131</t>
  </si>
  <si>
    <t>Zemina bude použita na zásyp kolem schodů</t>
  </si>
  <si>
    <t>"základové pasy pro schodiště" (3*0,5*0,5)*2 +(0,8*0,5*0,5)</t>
  </si>
  <si>
    <t>791377691</t>
  </si>
  <si>
    <t>"přemístění z mezideponie"12,87</t>
  </si>
  <si>
    <t>-666819756</t>
  </si>
  <si>
    <t>"nakládání zeminy"12,87</t>
  </si>
  <si>
    <t>-821652128</t>
  </si>
  <si>
    <t>Zásyp pod schody - použitá zemina s výkopů</t>
  </si>
  <si>
    <t>4,29*3</t>
  </si>
  <si>
    <t>182311123</t>
  </si>
  <si>
    <t>Rozprostření ornice ve svahu přes 1:5 tl vrstvy do 200 mm ručně</t>
  </si>
  <si>
    <t>-1823838083</t>
  </si>
  <si>
    <t>https://podminky.urs.cz/item/CS_URS_2024_02/182311123</t>
  </si>
  <si>
    <t>8,44</t>
  </si>
  <si>
    <t>-1146241349</t>
  </si>
  <si>
    <t xml:space="preserve">"základové pasy pro schodiště" (3*0,5*0,5)*2 </t>
  </si>
  <si>
    <t>430321717</t>
  </si>
  <si>
    <t>Schodišťová konstrukce a rampa ze ŽB tř. C 35/45 vodostavební</t>
  </si>
  <si>
    <t>531774548</t>
  </si>
  <si>
    <t>https://podminky.urs.cz/item/CS_URS_2025_01/430321717</t>
  </si>
  <si>
    <t>kubatura desky+kubatura stupně*počet stupňů</t>
  </si>
  <si>
    <t>(3*5,42*0,20)+(2*0,3*0,17/2)*14</t>
  </si>
  <si>
    <t>(1*0,6*0,34/2)*7</t>
  </si>
  <si>
    <t>430361821</t>
  </si>
  <si>
    <t>Výztuž schodišťové konstrukce a rampy betonářskou ocelí 10 505</t>
  </si>
  <si>
    <t>-1104264270</t>
  </si>
  <si>
    <t>https://podminky.urs.cz/item/CS_URS_2024_02/430361821</t>
  </si>
  <si>
    <t>(kubatura desky+kubatura stupně*počet stupňů)*spotřeba</t>
  </si>
  <si>
    <t>((3*5,42*0,20)+(2*0,3*0,17/2)*14)*0,12</t>
  </si>
  <si>
    <t>((1*0,6*0,34/2)*7)*0,12</t>
  </si>
  <si>
    <t>431351121</t>
  </si>
  <si>
    <t>Zřízení bednění podest schodišť a ramp přímočarých v do 4 m</t>
  </si>
  <si>
    <t>-1624919971</t>
  </si>
  <si>
    <t>https://podminky.urs.cz/item/CS_URS_2024_02/431351121</t>
  </si>
  <si>
    <t xml:space="preserve">plocha bednění desky </t>
  </si>
  <si>
    <t>(3*0,7)+(3*0,35)</t>
  </si>
  <si>
    <t>(3*0,82)+(3*0,65)</t>
  </si>
  <si>
    <t>(3,9*0,15)+(3,9*0,4)</t>
  </si>
  <si>
    <t>431351122</t>
  </si>
  <si>
    <t>Odstranění bednění podest schodišť a ramp přímočarých v do 4 m</t>
  </si>
  <si>
    <t>-702112030</t>
  </si>
  <si>
    <t>https://podminky.urs.cz/item/CS_URS_2024_02/431351122</t>
  </si>
  <si>
    <t>plocha bednění desky</t>
  </si>
  <si>
    <t>9,705</t>
  </si>
  <si>
    <t>434351141</t>
  </si>
  <si>
    <t>Zřízení bednění stupňů přímočarých schodišť</t>
  </si>
  <si>
    <t>-1479359122</t>
  </si>
  <si>
    <t>https://podminky.urs.cz/item/CS_URS_2024_02/434351141</t>
  </si>
  <si>
    <t>plocha bednění stupně*počet stupňů</t>
  </si>
  <si>
    <t>((0,3+0,17)*2,0)*14</t>
  </si>
  <si>
    <t>((0,6+0,34)*1)*7</t>
  </si>
  <si>
    <t>434351142</t>
  </si>
  <si>
    <t>Odstranění bednění stupňů přímočarých schodišť</t>
  </si>
  <si>
    <t>-1046721722</t>
  </si>
  <si>
    <t>https://podminky.urs.cz/item/CS_URS_2024_02/434351142</t>
  </si>
  <si>
    <t>19,74</t>
  </si>
  <si>
    <t>633831111</t>
  </si>
  <si>
    <t xml:space="preserve">Zdrsnění povrchu betonových podlah a scchodů kartáčováním ručně </t>
  </si>
  <si>
    <t>-1185466405</t>
  </si>
  <si>
    <t>https://podminky.urs.cz/item/CS_URS_2024_02/633831111</t>
  </si>
  <si>
    <t>2*0,3*14</t>
  </si>
  <si>
    <t>998012108</t>
  </si>
  <si>
    <t>Přesun hmot pro budovy monolitické s omezením mechanizace pro budovy v do 6 m</t>
  </si>
  <si>
    <t>-768502951</t>
  </si>
  <si>
    <t>https://podminky.urs.cz/item/CS_URS_2024_02/998012108</t>
  </si>
  <si>
    <t>-788681933</t>
  </si>
  <si>
    <t>767223222</t>
  </si>
  <si>
    <t>Montáž přímého kovového zábradlí do betonu konstrukce na schodišti v exteriéru vč. nátěru</t>
  </si>
  <si>
    <t>937926929</t>
  </si>
  <si>
    <t>https://podminky.urs.cz/item/CS_URS_2024_02/767223222</t>
  </si>
  <si>
    <t>zábradlí z Jeklu 40x20x3 mm, viz projektová dokumentace</t>
  </si>
  <si>
    <t>"dle PD"4,161</t>
  </si>
  <si>
    <t>55342295</t>
  </si>
  <si>
    <t>zábradlí schodišťové kotvení vrchní v 900mm</t>
  </si>
  <si>
    <t>1167159345</t>
  </si>
  <si>
    <t>998767311</t>
  </si>
  <si>
    <t>Přesun hmot procentní pro zámečnické konstrukce ruční v objektech v do 6 m</t>
  </si>
  <si>
    <t>-1208326474</t>
  </si>
  <si>
    <t>https://podminky.urs.cz/item/CS_URS_2024_02/998767311</t>
  </si>
  <si>
    <t>DEK Základ ZS.2002A</t>
  </si>
  <si>
    <t>3,008</t>
  </si>
  <si>
    <t>SO-06 - Opěrná stěna</t>
  </si>
  <si>
    <t>-442169344</t>
  </si>
  <si>
    <t>5,15*0,5*0,5</t>
  </si>
  <si>
    <t>-1396546033</t>
  </si>
  <si>
    <t>5,35*1,95</t>
  </si>
  <si>
    <t>174151101</t>
  </si>
  <si>
    <t>Zásyp jam, šachet rýh nebo kolem objektů sypaninou se zhutněním</t>
  </si>
  <si>
    <t>-2122164395</t>
  </si>
  <si>
    <t>https://podminky.urs.cz/item/CS_URS_2024_02/174151101</t>
  </si>
  <si>
    <t>"zásyp ze strany terénu"5,15*1</t>
  </si>
  <si>
    <t>270001111</t>
  </si>
  <si>
    <t>Vytvoření prostupů průřezu přes 0,02 do 0,05 m2 v monolitických betonových základech tl do 0,5 m osazením trub, dílců nebo tvarovek do bednění</t>
  </si>
  <si>
    <t>1687406613</t>
  </si>
  <si>
    <t>https://podminky.urs.cz/item/CS_URS_2024_02/270001111</t>
  </si>
  <si>
    <t>28611250</t>
  </si>
  <si>
    <t>trubka kanalizační PVC-pr.160 mm</t>
  </si>
  <si>
    <t>-556178951</t>
  </si>
  <si>
    <t>-1751981934</t>
  </si>
  <si>
    <t>311321815</t>
  </si>
  <si>
    <t>Opěrná zeď ze ŽB pohledového tř. C 30/37 bez výztuže</t>
  </si>
  <si>
    <t>-853958877</t>
  </si>
  <si>
    <t>https://podminky.urs.cz/item/CS_URS_2025_01/311321815</t>
  </si>
  <si>
    <t>5,15*0,2*1,67</t>
  </si>
  <si>
    <t>-866622012</t>
  </si>
  <si>
    <t>((5,15*1,67*2)+(0,2*1,67*2))</t>
  </si>
  <si>
    <t>272563898</t>
  </si>
  <si>
    <t>-1456706702</t>
  </si>
  <si>
    <t>F0001*0,12</t>
  </si>
  <si>
    <t>1,288+1,72</t>
  </si>
  <si>
    <t>-1026176617</t>
  </si>
  <si>
    <t>1284213459</t>
  </si>
  <si>
    <t>"izolace pod terénem"5,15*0,65</t>
  </si>
  <si>
    <t>-1201504610</t>
  </si>
  <si>
    <t>3,348*0,00034 'Přepočtené koeficientem množství</t>
  </si>
  <si>
    <t>819297227</t>
  </si>
  <si>
    <t>0,9</t>
  </si>
  <si>
    <t>SO-07 - Opěrná stěna</t>
  </si>
  <si>
    <t>-1685208685</t>
  </si>
  <si>
    <t>2*0,5*0,8</t>
  </si>
  <si>
    <t>181912111</t>
  </si>
  <si>
    <t>Úprava pláně v hornině třídy těžitelnosti I skupiny 3 bez zhutnění ručně</t>
  </si>
  <si>
    <t>135065588</t>
  </si>
  <si>
    <t>https://podminky.urs.cz/item/CS_URS_2024_02/181912111</t>
  </si>
  <si>
    <t>"kolem stěny - zemina ze základů"2*1</t>
  </si>
  <si>
    <t>-670243656</t>
  </si>
  <si>
    <t>2*0,5*0,9</t>
  </si>
  <si>
    <t>274351121</t>
  </si>
  <si>
    <t>Zřízení bednění základových pasů rovného</t>
  </si>
  <si>
    <t>-1616600848</t>
  </si>
  <si>
    <t>https://podminky.urs.cz/item/CS_URS_2024_02/274351121</t>
  </si>
  <si>
    <t>(2+0,5)*2*0,1</t>
  </si>
  <si>
    <t>274351122</t>
  </si>
  <si>
    <t>Odstranění bednění základových pasů rovného</t>
  </si>
  <si>
    <t>-132655469</t>
  </si>
  <si>
    <t>https://podminky.urs.cz/item/CS_URS_2024_02/274351122</t>
  </si>
  <si>
    <t>274361821</t>
  </si>
  <si>
    <t>Výztuž základových pasů betonářskou ocelí 10 505 (R)</t>
  </si>
  <si>
    <t>111990559</t>
  </si>
  <si>
    <t>https://podminky.urs.cz/item/CS_URS_2024_02/274361821</t>
  </si>
  <si>
    <t>F0001*0,05</t>
  </si>
  <si>
    <t>-475064755</t>
  </si>
  <si>
    <t>(2+0,2)*1,62</t>
  </si>
  <si>
    <t>-1004958630</t>
  </si>
  <si>
    <t>-239897377</t>
  </si>
  <si>
    <t>-596884272</t>
  </si>
  <si>
    <t>2*1,62*0.2*0.14</t>
  </si>
  <si>
    <t>-1604648410</t>
  </si>
  <si>
    <t>2*0,2*1,62</t>
  </si>
  <si>
    <t>-1397316318</t>
  </si>
  <si>
    <t>0,504</t>
  </si>
  <si>
    <t>SO-09 - Opěrná stěna</t>
  </si>
  <si>
    <t>1719850424</t>
  </si>
  <si>
    <t>9,2*0,4*1</t>
  </si>
  <si>
    <t>-930073843</t>
  </si>
  <si>
    <t>"na mezideponii pro další použití"3,68</t>
  </si>
  <si>
    <t>2051301170</t>
  </si>
  <si>
    <t>"zásyp ze strany terénu"9,3*1*0,2</t>
  </si>
  <si>
    <t>-1198073259</t>
  </si>
  <si>
    <t>353984564</t>
  </si>
  <si>
    <t>9*0,2*0,28</t>
  </si>
  <si>
    <t>-399877494</t>
  </si>
  <si>
    <t>(9+0,2)*2*0,28</t>
  </si>
  <si>
    <t>-882446550</t>
  </si>
  <si>
    <t>-801650537</t>
  </si>
  <si>
    <t>-1313895599</t>
  </si>
  <si>
    <t>SO-10 - Bourací práce</t>
  </si>
  <si>
    <t xml:space="preserve">      99 - Přesun hmot a manipulace se sutí</t>
  </si>
  <si>
    <t>VRN - Vedlejší rozpočtové náklady</t>
  </si>
  <si>
    <t xml:space="preserve">    VRN9 - Ostatní náklady</t>
  </si>
  <si>
    <t>112251102</t>
  </si>
  <si>
    <t>Odstranění pařezů průměru přes 300 do 500 mm</t>
  </si>
  <si>
    <t>94421882</t>
  </si>
  <si>
    <t>https://podminky.urs.cz/item/CS_URS_2024_02/112251102</t>
  </si>
  <si>
    <t>113107323</t>
  </si>
  <si>
    <t>Odstranění podkladu z kameniva drceného tl přes 200 do 300 mm strojně pl do 50 m2</t>
  </si>
  <si>
    <t>1900047381</t>
  </si>
  <si>
    <t>https://podminky.urs.cz/item/CS_URS_2024_02/113107323</t>
  </si>
  <si>
    <t>9,42</t>
  </si>
  <si>
    <t>162201422</t>
  </si>
  <si>
    <t>Vodorovné přemístění pařezů do 1 km D přes 300 do 500 mm</t>
  </si>
  <si>
    <t>1623040504</t>
  </si>
  <si>
    <t>https://podminky.urs.cz/item/CS_URS_2024_02/162201422</t>
  </si>
  <si>
    <t>99</t>
  </si>
  <si>
    <t>Přesun hmot a manipulace se sutí</t>
  </si>
  <si>
    <t>997013111</t>
  </si>
  <si>
    <t>Vnitrostaveništní doprava suti a vybouraných hmot pro budovy v do 6 m</t>
  </si>
  <si>
    <t>-29905729</t>
  </si>
  <si>
    <t>https://podminky.urs.cz/item/CS_URS_2024_02/997013111</t>
  </si>
  <si>
    <t>997013501</t>
  </si>
  <si>
    <t>Odvoz suti a vybouraných hmot na skládku nebo meziskládku do 1 km se složením</t>
  </si>
  <si>
    <t>-1225156131</t>
  </si>
  <si>
    <t>https://podminky.urs.cz/item/CS_URS_2024_02/997013501</t>
  </si>
  <si>
    <t>997013509</t>
  </si>
  <si>
    <t>Příplatek k odvozu suti a vybouraných hmot na skládku ZKD 1 km přes 1 km</t>
  </si>
  <si>
    <t>1846366006</t>
  </si>
  <si>
    <t>https://podminky.urs.cz/item/CS_URS_2024_02/997013509</t>
  </si>
  <si>
    <t>19,317*10</t>
  </si>
  <si>
    <t>997013631</t>
  </si>
  <si>
    <t>Poplatek za uložení na skládce (skládkovné) stavebního odpadu směsného kód odpadu 17 09 04</t>
  </si>
  <si>
    <t>-1846953551</t>
  </si>
  <si>
    <t>https://podminky.urs.cz/item/CS_URS_2024_02/997013631</t>
  </si>
  <si>
    <t>963042819</t>
  </si>
  <si>
    <t>Bourání schodišťových stupňů betonových zhotovených na místě</t>
  </si>
  <si>
    <t>-1302836303</t>
  </si>
  <si>
    <t>https://podminky.urs.cz/item/CS_URS_2024_02/963042819</t>
  </si>
  <si>
    <t>0,9*13</t>
  </si>
  <si>
    <t>1*10</t>
  </si>
  <si>
    <t>981011413</t>
  </si>
  <si>
    <t>Demolice budov zděných na MC nebo z betonu podíl konstrukcí přes 15 do 20 % postupným rozebíráním</t>
  </si>
  <si>
    <t>801052430</t>
  </si>
  <si>
    <t>https://podminky.urs.cz/item/CS_URS_2024_02/981011413</t>
  </si>
  <si>
    <t>12,3*3</t>
  </si>
  <si>
    <t>VRN</t>
  </si>
  <si>
    <t>VRN9</t>
  </si>
  <si>
    <t>Ostatní náklady</t>
  </si>
  <si>
    <t>090001000</t>
  </si>
  <si>
    <t>Demontáž buňky recepce vč. jeřábu a odvozu</t>
  </si>
  <si>
    <t>1024</t>
  </si>
  <si>
    <t>1843178941</t>
  </si>
  <si>
    <t>https://podminky.urs.cz/item/CS_URS_2025_01/090001000</t>
  </si>
  <si>
    <t>SO-11 - Přípojky a rozvody</t>
  </si>
  <si>
    <t>Soupis:</t>
  </si>
  <si>
    <t>SO- 11E - Arealové osvětlení, přípojka elektr kontejneru</t>
  </si>
  <si>
    <t xml:space="preserve">    741 - Elektroinstalace - silnoproud</t>
  </si>
  <si>
    <t>M - Práce a dodávky M</t>
  </si>
  <si>
    <t xml:space="preserve">    46-M - Zemní práce při extr.mont.pracích</t>
  </si>
  <si>
    <t>741</t>
  </si>
  <si>
    <t>Elektroinstalace - silnoproud</t>
  </si>
  <si>
    <t>741110053</t>
  </si>
  <si>
    <t>Montáž trubka plastová ohebná D přes 35 mm uložená volně</t>
  </si>
  <si>
    <t>-777212616</t>
  </si>
  <si>
    <t>https://podminky.urs.cz/item/CS_URS_2024_02/741110053</t>
  </si>
  <si>
    <t>34571158</t>
  </si>
  <si>
    <t>trubka elektroinstalační ohebná z PH, D 48mm</t>
  </si>
  <si>
    <t>82393125</t>
  </si>
  <si>
    <t>52*1,05 'Přepočtené koeficientem množství</t>
  </si>
  <si>
    <t>741410021</t>
  </si>
  <si>
    <t>Montáž a dodávka uzemění</t>
  </si>
  <si>
    <t>128206076</t>
  </si>
  <si>
    <t>https://podminky.urs.cz/item/CS_URS_2024_02/741410021</t>
  </si>
  <si>
    <t>210812033</t>
  </si>
  <si>
    <t>Montáž kabelu Cu plného nebo laněného do 1 kV žíly 4x6 až 10 mm2 (např. CYKY) bez ukončení uloženého volně nebo v liště</t>
  </si>
  <si>
    <t>72465775</t>
  </si>
  <si>
    <t>https://podminky.urs.cz/item/CS_URS_2024_02/210812033</t>
  </si>
  <si>
    <t>34111076</t>
  </si>
  <si>
    <t>kabel instalační jádro Cu plné izolace PVC plášť PVC 450/750V (CYKY) 4x10mm2</t>
  </si>
  <si>
    <t>828192833</t>
  </si>
  <si>
    <t>15*1,15 'Přepočtené koeficientem množství</t>
  </si>
  <si>
    <t>210812011</t>
  </si>
  <si>
    <t>Montáž kabelu Cu plného nebo laněného do 1 kV žíly 3x1,5 až 6 mm2 (např. CYKY) bez ukončení uloženého volně nebo v liště</t>
  </si>
  <si>
    <t>1374504607</t>
  </si>
  <si>
    <t>https://podminky.urs.cz/item/CS_URS_2024_02/210812011</t>
  </si>
  <si>
    <t>"pro osvětlení areálu"47</t>
  </si>
  <si>
    <t>34111036</t>
  </si>
  <si>
    <t>kabel instalační jádro Cu plné izolace PVC plášť PVC 450/750V (CYKY) 3x2,5mm2</t>
  </si>
  <si>
    <t>374445492</t>
  </si>
  <si>
    <t>47*1,15 'Přepočtené koeficientem množství</t>
  </si>
  <si>
    <t>210202016</t>
  </si>
  <si>
    <t>Montáž a dodávka osvětlení venkovní na sloupek parkový</t>
  </si>
  <si>
    <t>-1940499118</t>
  </si>
  <si>
    <t>https://podminky.urs.cz/item/CS_URS_2024_02/210202016</t>
  </si>
  <si>
    <t>210203901</t>
  </si>
  <si>
    <t xml:space="preserve">Montáž a dodávka svítidel se zapojením vodičů venkovních </t>
  </si>
  <si>
    <t>64</t>
  </si>
  <si>
    <t>-270854607</t>
  </si>
  <si>
    <t>https://podminky.urs.cz/item/CS_URS_2025_01/210203901</t>
  </si>
  <si>
    <t xml:space="preserve">Poznámka k položce:_x000d_
Specifikace svítidel dle PD:_x000d_
Oz.S.100.4 - Venkovní nástěnné svítidlo na ŽB stěnách_x000d_
Oz. S.100.5 -  LED pásek pro nasvícení venkovního schodiště ze zábradlí</t>
  </si>
  <si>
    <t>460581121</t>
  </si>
  <si>
    <t>Zatravnění včetně zalití vodou na rovině</t>
  </si>
  <si>
    <t>-1945301131</t>
  </si>
  <si>
    <t>https://podminky.urs.cz/item/CS_URS_2024_02/460581121</t>
  </si>
  <si>
    <t>délka*šířka</t>
  </si>
  <si>
    <t>20.0*0.6</t>
  </si>
  <si>
    <t>460671112</t>
  </si>
  <si>
    <t>Výstražná fólie pro krytí kabelů šířky přes 20 do 25 cm</t>
  </si>
  <si>
    <t>-526381499</t>
  </si>
  <si>
    <t>https://podminky.urs.cz/item/CS_URS_2024_02/460671112</t>
  </si>
  <si>
    <t>délka</t>
  </si>
  <si>
    <t>47</t>
  </si>
  <si>
    <t>210280001</t>
  </si>
  <si>
    <t>Revize</t>
  </si>
  <si>
    <t>-1742530738</t>
  </si>
  <si>
    <t>https://podminky.urs.cz/item/CS_URS_2024_02/210280001</t>
  </si>
  <si>
    <t>210280211</t>
  </si>
  <si>
    <t>Měření zemních odporů zemniče</t>
  </si>
  <si>
    <t>-1701314307</t>
  </si>
  <si>
    <t>https://podminky.urs.cz/item/CS_URS_2024_02/210280211</t>
  </si>
  <si>
    <t>741850900</t>
  </si>
  <si>
    <t>Napojení ve stávajícím rozvaděči vč. úprav</t>
  </si>
  <si>
    <t>1067711960</t>
  </si>
  <si>
    <t>998741211</t>
  </si>
  <si>
    <t>Přesun hmot procentní pro silnoproud s omezením mechanizace v objektech v do 6 m</t>
  </si>
  <si>
    <t>-1637228492</t>
  </si>
  <si>
    <t>https://podminky.urs.cz/item/CS_URS_2024_02/998741211</t>
  </si>
  <si>
    <t>Práce a dodávky M</t>
  </si>
  <si>
    <t>46-M</t>
  </si>
  <si>
    <t>Zemní práce při extr.mont.pracích</t>
  </si>
  <si>
    <t>460010025</t>
  </si>
  <si>
    <t>Vytyčení trasy inženýrských sítí v zastavěném prostoru</t>
  </si>
  <si>
    <t>km</t>
  </si>
  <si>
    <t>-910933560</t>
  </si>
  <si>
    <t>https://podminky.urs.cz/item/CS_URS_2024_02/460010025</t>
  </si>
  <si>
    <t>délka*koeficient přepočtu jednotek</t>
  </si>
  <si>
    <t>20.0*0.001</t>
  </si>
  <si>
    <t>460172112</t>
  </si>
  <si>
    <t>Hloubení kabelových nezapažených rýh strojně v hornině tř I skupiny 3</t>
  </si>
  <si>
    <t>-1985119495</t>
  </si>
  <si>
    <t>https://podminky.urs.cz/item/CS_URS_2024_02/460172112</t>
  </si>
  <si>
    <t>délka*šířka*hloubka</t>
  </si>
  <si>
    <t>47*0.6*0.8</t>
  </si>
  <si>
    <t>460462112</t>
  </si>
  <si>
    <t>Zásyp kabelových rýh strojně se zhutněním v hornině tř I skupiny 3 v omezeném prostoru</t>
  </si>
  <si>
    <t>-1438705931</t>
  </si>
  <si>
    <t>https://podminky.urs.cz/item/CS_URS_2024_02/460462112</t>
  </si>
  <si>
    <t>460661113</t>
  </si>
  <si>
    <t>Kabelové lože z písku pro kabely nn bez zakrytí š lože přes 50 do 65 cm</t>
  </si>
  <si>
    <t>-787817640</t>
  </si>
  <si>
    <t>https://podminky.urs.cz/item/CS_URS_2024_02/460661113</t>
  </si>
  <si>
    <t>460921111</t>
  </si>
  <si>
    <t>Vyspravení krytu komunikací bezesparých po překopech při elektromontážích kamenivem těženým tl 15 cm</t>
  </si>
  <si>
    <t>-1198992935</t>
  </si>
  <si>
    <t>https://podminky.urs.cz/item/CS_URS_2025_01/460921111</t>
  </si>
  <si>
    <t>460921122</t>
  </si>
  <si>
    <t>Vyspravení krytu komunikací po překopech při elektromontážích asfaltovým betonem tl 6 cm</t>
  </si>
  <si>
    <t>-1170163091</t>
  </si>
  <si>
    <t>https://podminky.urs.cz/item/CS_URS_2025_01/460921122</t>
  </si>
  <si>
    <t>6,5*0,6</t>
  </si>
  <si>
    <t>468011121</t>
  </si>
  <si>
    <t>Odstranění podkladu nebo krytu komunikace při elektromontážích z kameniva drceného tl do 10 cm</t>
  </si>
  <si>
    <t>577349672</t>
  </si>
  <si>
    <t>https://podminky.urs.cz/item/CS_URS_2025_01/468011121</t>
  </si>
  <si>
    <t>468011143</t>
  </si>
  <si>
    <t>Odstranění podkladu nebo krytu komunikace při elektromontážích ze živice tl přes 10 do 15 cm</t>
  </si>
  <si>
    <t>600574382</t>
  </si>
  <si>
    <t>https://podminky.urs.cz/item/CS_URS_2025_01/468011143</t>
  </si>
  <si>
    <t>468041123</t>
  </si>
  <si>
    <t>Řezání živičného podkladu nebo krytu při elektromontážích hl přes 10 do 15 cm</t>
  </si>
  <si>
    <t>-414730849</t>
  </si>
  <si>
    <t>https://podminky.urs.cz/item/CS_URS_2025_01/468041123</t>
  </si>
  <si>
    <t>6,5*2</t>
  </si>
  <si>
    <t>469972111</t>
  </si>
  <si>
    <t>Odvoz suti a vybouraných hmot při elektromontážích do 1 km</t>
  </si>
  <si>
    <t>434493534</t>
  </si>
  <si>
    <t>https://podminky.urs.cz/item/CS_URS_2025_01/469972111</t>
  </si>
  <si>
    <t>469972121</t>
  </si>
  <si>
    <t>Příplatek k odvozu suti a vybouraných hmot při elektromontážích za každý další 1 km</t>
  </si>
  <si>
    <t>2083446899</t>
  </si>
  <si>
    <t>https://podminky.urs.cz/item/CS_URS_2025_01/469972121</t>
  </si>
  <si>
    <t>1,895*20</t>
  </si>
  <si>
    <t>469973117</t>
  </si>
  <si>
    <t>Poplatek za uložení na skládce (skládkovné) stavebního odpadu asfaltového bez dehtu kód odpadu 17 03 02</t>
  </si>
  <si>
    <t>1962479456</t>
  </si>
  <si>
    <t>https://podminky.urs.cz/item/CS_URS_2025_01/469973117</t>
  </si>
  <si>
    <t>SO- 11V - Přípojka vody</t>
  </si>
  <si>
    <t xml:space="preserve">    8 - Trubní vedení - přípojka vody</t>
  </si>
  <si>
    <t xml:space="preserve">    997 - Doprava suti a vybouraných hmot</t>
  </si>
  <si>
    <t>Trubní vedení - přípojka vody</t>
  </si>
  <si>
    <t>1784093924</t>
  </si>
  <si>
    <t>délka*šířka*(hloubka-tloušťka ornice)</t>
  </si>
  <si>
    <t>20.0*0.6*(1.5-0.2)</t>
  </si>
  <si>
    <t>162351103</t>
  </si>
  <si>
    <t>Vodorovné přemístění přes 50 do 500 m výkopku/sypaniny z horniny třídy těžitelnosti I skupiny 1 až 3</t>
  </si>
  <si>
    <t>-1608902843</t>
  </si>
  <si>
    <t>https://podminky.urs.cz/item/CS_URS_2024_02/162351103</t>
  </si>
  <si>
    <t>933152434</t>
  </si>
  <si>
    <t>délka*šířka*(hloubka-tloušťka ornice-tloušťka vrstvy obsypu-výška podkladního lože)</t>
  </si>
  <si>
    <t>20.0*0.6*(1.5-0.2-0.1-0.1)</t>
  </si>
  <si>
    <t>175111101</t>
  </si>
  <si>
    <t>Obsypání potrubí ručně sypaninou bez prohození, uloženou do 3 m</t>
  </si>
  <si>
    <t>1421272608</t>
  </si>
  <si>
    <t>https://podminky.urs.cz/item/CS_URS_2024_02/175111101</t>
  </si>
  <si>
    <t>délka*šířka*tloušťka vrstvy obsypu</t>
  </si>
  <si>
    <t>20.0*0.6*0.1</t>
  </si>
  <si>
    <t>58337308</t>
  </si>
  <si>
    <t>štěrkopísek frakce 0/2</t>
  </si>
  <si>
    <t>-1723036569</t>
  </si>
  <si>
    <t>šířka*délka*tloušťka vrstvy obsypu*spotřeba</t>
  </si>
  <si>
    <t>0.6*20.0*0.1*1.35</t>
  </si>
  <si>
    <t>451573111</t>
  </si>
  <si>
    <t>Lože pod potrubí otevřený výkop ze štěrkopísku</t>
  </si>
  <si>
    <t>597260904</t>
  </si>
  <si>
    <t>https://podminky.urs.cz/item/CS_URS_2024_02/451573111</t>
  </si>
  <si>
    <t>délka*šířka*výška podkladního lože</t>
  </si>
  <si>
    <t>871171141</t>
  </si>
  <si>
    <t>Montáž potrubí z PE100 RC SDR 11 otevřený výkop svařovaných na tupo d 40 x 3,7 mm</t>
  </si>
  <si>
    <t>-361977721</t>
  </si>
  <si>
    <t>https://podminky.urs.cz/item/CS_URS_2024_02/871171141</t>
  </si>
  <si>
    <t>28613501</t>
  </si>
  <si>
    <t>potrubí vodovodní dvouvrstvé PE100 RC SDR11 40x3,7mm</t>
  </si>
  <si>
    <t>1738158635</t>
  </si>
  <si>
    <t>20*1,015 'Přepočtené koeficientem množství</t>
  </si>
  <si>
    <t>879171111</t>
  </si>
  <si>
    <t>Montáž vodovodní přípojky - napojení na stávající potrubí</t>
  </si>
  <si>
    <t>-1483703068</t>
  </si>
  <si>
    <t>https://podminky.urs.cz/item/CS_URS_2024_02/879171111</t>
  </si>
  <si>
    <t>892233122</t>
  </si>
  <si>
    <t>Proplach a dezinfekce vodovodního potrubí DN od 40 do 70</t>
  </si>
  <si>
    <t>-589332356</t>
  </si>
  <si>
    <t>https://podminky.urs.cz/item/CS_URS_2024_02/892233122</t>
  </si>
  <si>
    <t>20.0</t>
  </si>
  <si>
    <t>892241111</t>
  </si>
  <si>
    <t>Tlaková zkouška vodou potrubí DN do 80</t>
  </si>
  <si>
    <t>-838473273</t>
  </si>
  <si>
    <t>https://podminky.urs.cz/item/CS_URS_2024_02/892241111</t>
  </si>
  <si>
    <t>Doprava suti a vybouraných hmot</t>
  </si>
  <si>
    <t>977151118</t>
  </si>
  <si>
    <t>Jádrové vrty diamantovými korunkami do stavebních materiálů D přes 90 do 100 mm</t>
  </si>
  <si>
    <t>146012159</t>
  </si>
  <si>
    <t>https://podminky.urs.cz/item/CS_URS_2025_01/977151118</t>
  </si>
  <si>
    <t>998276101</t>
  </si>
  <si>
    <t>Přesun hmot pro trubní vedení z trub z plastických hmot otevřený výkop</t>
  </si>
  <si>
    <t>1866921864</t>
  </si>
  <si>
    <t>https://podminky.urs.cz/item/CS_URS_2024_02/998276101</t>
  </si>
  <si>
    <t>SO- 11K - Přípojka kanalizace splaškové</t>
  </si>
  <si>
    <t xml:space="preserve">    8 - Trubní vedení</t>
  </si>
  <si>
    <t>572370111</t>
  </si>
  <si>
    <t>Vyspravení krytu po překopech pl do 15 m2 dlažbou velkou do lože z kameniva</t>
  </si>
  <si>
    <t>1438067334</t>
  </si>
  <si>
    <t>https://podminky.urs.cz/item/CS_URS_2025_01/572370111</t>
  </si>
  <si>
    <t>"horní terasa po napojení do stávající šachty"8*0,8</t>
  </si>
  <si>
    <t>Trubní vedení</t>
  </si>
  <si>
    <t>132251252</t>
  </si>
  <si>
    <t>Hloubení rýh nezapažených š do 2000 mm v hornině třídy těžitelnosti I skupiny 3 objem do 50 m3 strojně</t>
  </si>
  <si>
    <t>254898339</t>
  </si>
  <si>
    <t>https://podminky.urs.cz/item/CS_URS_2024_02/132251252</t>
  </si>
  <si>
    <t>Do pšachty nad oběktem délka*šířka*hloubka</t>
  </si>
  <si>
    <t>15*0.9*1.5</t>
  </si>
  <si>
    <t>-1898455167</t>
  </si>
  <si>
    <t>20,25</t>
  </si>
  <si>
    <t>1755902294</t>
  </si>
  <si>
    <t>15*0.9*(1.5-0.2-0.2-0.1)</t>
  </si>
  <si>
    <t>-796393495</t>
  </si>
  <si>
    <t>15*0.9*0.2</t>
  </si>
  <si>
    <t>-1153491676</t>
  </si>
  <si>
    <t>délka*šířka*tloušťka vrstvy obsypu*objemová hmotnost kameniva</t>
  </si>
  <si>
    <t>15*0.9*0.2*1.35</t>
  </si>
  <si>
    <t>1585598935</t>
  </si>
  <si>
    <t>15*0.9*0.1</t>
  </si>
  <si>
    <t>871224201</t>
  </si>
  <si>
    <t>Montáž kanalizačního potrubí z PE SDR11 otevřený výkop sklon do 20 % svařovaných na tupo d 63x5,8 mm</t>
  </si>
  <si>
    <t>1550443771</t>
  </si>
  <si>
    <t>https://podminky.urs.cz/item/CS_URS_2025_01/871224201</t>
  </si>
  <si>
    <t>"do stávající kanalizační šachty"15</t>
  </si>
  <si>
    <t>28613382</t>
  </si>
  <si>
    <t>potrubí kanalizační tlakové PE100 SDR11 se signalizační vrstvou 63x5,8mm</t>
  </si>
  <si>
    <t>204936814</t>
  </si>
  <si>
    <t>15*1,015 'Přepočtené koeficientem množství</t>
  </si>
  <si>
    <t>894811112</t>
  </si>
  <si>
    <t>Přečerpávací čerpadlo s drtičem</t>
  </si>
  <si>
    <t>-455466054</t>
  </si>
  <si>
    <t>721290112</t>
  </si>
  <si>
    <t>Zkouška těsnosti potrubí kanalizace vodou DN 150/DN 200</t>
  </si>
  <si>
    <t>158608365</t>
  </si>
  <si>
    <t>https://podminky.urs.cz/item/CS_URS_2024_02/721290112</t>
  </si>
  <si>
    <t>892233921</t>
  </si>
  <si>
    <t>Napojení na stávající kanalizaci</t>
  </si>
  <si>
    <t>-1190013896</t>
  </si>
  <si>
    <t>2075577053</t>
  </si>
  <si>
    <t>SO- 11D - Přípojka kanalizace dešťové</t>
  </si>
  <si>
    <t>1388746387</t>
  </si>
  <si>
    <t>33*0.9*(1.5-0.2)</t>
  </si>
  <si>
    <t>2099073814</t>
  </si>
  <si>
    <t>1619636581</t>
  </si>
  <si>
    <t>32*0.9*(1.5-0.2-0.2-0.1)</t>
  </si>
  <si>
    <t>-1201139452</t>
  </si>
  <si>
    <t>32*0.9*0.2</t>
  </si>
  <si>
    <t>-607523061</t>
  </si>
  <si>
    <t>32*0.9*0.2*1.35</t>
  </si>
  <si>
    <t>65509665</t>
  </si>
  <si>
    <t>32*0.9*0.1</t>
  </si>
  <si>
    <t>Zkouška těsnosti potrubí kanalizace vodou DN 100/DN 200</t>
  </si>
  <si>
    <t>469806687</t>
  </si>
  <si>
    <t>871263121</t>
  </si>
  <si>
    <t>Montáž kanalizačního potrubí hladkého plnostěnného SN 8 z PVC-U DN 110</t>
  </si>
  <si>
    <t>1515120993</t>
  </si>
  <si>
    <t>https://podminky.urs.cz/item/CS_URS_2024_02/871263121</t>
  </si>
  <si>
    <t>28611118</t>
  </si>
  <si>
    <t>trubka kanalizační PVC-U plnostěnná jednovrstvá DN 110x1000mm SN8</t>
  </si>
  <si>
    <t>1383882814</t>
  </si>
  <si>
    <t>18*1,03 'Přepočtené koeficientem množství</t>
  </si>
  <si>
    <t>871313121</t>
  </si>
  <si>
    <t>Montáž kanalizačního potrubí hladkého plnostěnného SN 8 z PVC-U DN 160</t>
  </si>
  <si>
    <t>1803339047</t>
  </si>
  <si>
    <t>https://podminky.urs.cz/item/CS_URS_2024_02/871313121</t>
  </si>
  <si>
    <t>28611131</t>
  </si>
  <si>
    <t>trubka kanalizační PVC DN 160x1000mm SN4</t>
  </si>
  <si>
    <t>-607666002</t>
  </si>
  <si>
    <t>délka*ztratné</t>
  </si>
  <si>
    <t>15*1.05</t>
  </si>
  <si>
    <t>877260310</t>
  </si>
  <si>
    <t>Montáž kolen na kanalizačním potrubí z PP nebo tvrdého PVC-U trub hladkých plnostěnných DN 100</t>
  </si>
  <si>
    <t>-702690246</t>
  </si>
  <si>
    <t>https://podminky.urs.cz/item/CS_URS_2024_02/877260310</t>
  </si>
  <si>
    <t>28617190</t>
  </si>
  <si>
    <t>koleno kanalizační PP třívrstvé SN16 DN 100x87°</t>
  </si>
  <si>
    <t>-1400158735</t>
  </si>
  <si>
    <t>877260341</t>
  </si>
  <si>
    <t>Montáž lapačů střešních splavenin na kanalizačním potrubí z PP nebo tvrdého PVC-U trub hladkých plnostěnných DN 100</t>
  </si>
  <si>
    <t>1667930883</t>
  </si>
  <si>
    <t>https://podminky.urs.cz/item/CS_URS_2024_02/877260341</t>
  </si>
  <si>
    <t>56231163</t>
  </si>
  <si>
    <t>lapač střešních splavenin se zápachovou klapkou a lapacím košem DN 125/110</t>
  </si>
  <si>
    <t>-1730201184</t>
  </si>
  <si>
    <t>877310310</t>
  </si>
  <si>
    <t>Montáž kolen na kanalizačním potrubí z PP nebo tvrdého PVC-U trub hladkých plnostěnných DN 150</t>
  </si>
  <si>
    <t>1158212526</t>
  </si>
  <si>
    <t>https://podminky.urs.cz/item/CS_URS_2024_02/877310310</t>
  </si>
  <si>
    <t>28617162</t>
  </si>
  <si>
    <t>koleno kanalizační PP třívrstvé SN16 DN 150x15°</t>
  </si>
  <si>
    <t>1896627602</t>
  </si>
  <si>
    <t>877310320</t>
  </si>
  <si>
    <t>Montáž odboček na kanalizačním potrubí z PP nebo tvrdého PVC-U trub hladkých plnostěnných DN 150</t>
  </si>
  <si>
    <t>-1194260187</t>
  </si>
  <si>
    <t>https://podminky.urs.cz/item/CS_URS_2024_02/877310320</t>
  </si>
  <si>
    <t>28611912</t>
  </si>
  <si>
    <t>odbočka kanalizační plastová s hrdlem KG 160/110/45°</t>
  </si>
  <si>
    <t>-2051524969</t>
  </si>
  <si>
    <t>1288705216</t>
  </si>
  <si>
    <t>894812001</t>
  </si>
  <si>
    <t>Revizní a čistící šachta z PP šachtové dno DN 400/150 přímý tok</t>
  </si>
  <si>
    <t>762505666</t>
  </si>
  <si>
    <t>https://podminky.urs.cz/item/CS_URS_2024_02/894812001</t>
  </si>
  <si>
    <t>894812032</t>
  </si>
  <si>
    <t>Revizní a čistící šachta z PP DN 400 šachtová roura korugovaná bez hrdla světlé hloubky 1500 mm</t>
  </si>
  <si>
    <t>-1468889461</t>
  </si>
  <si>
    <t>https://podminky.urs.cz/item/CS_URS_2024_02/894812032</t>
  </si>
  <si>
    <t>894812051</t>
  </si>
  <si>
    <t>Revizní a čistící šachta z PP DN 400 poklop plastový pochůzí pro třídu zatížení A15</t>
  </si>
  <si>
    <t>461757246</t>
  </si>
  <si>
    <t>https://podminky.urs.cz/item/CS_URS_2024_02/894812051</t>
  </si>
  <si>
    <t>696437350</t>
  </si>
  <si>
    <t>SO-12 - Vedlejší rozpočtové náklady</t>
  </si>
  <si>
    <t xml:space="preserve">    9 - Ostatní konstrukce a práce, bourání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</si>
  <si>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</si>
  <si>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</si>
  <si>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</si>
  <si>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953943211</t>
  </si>
  <si>
    <t>Osazování hasicího přístroje</t>
  </si>
  <si>
    <t>1491846279</t>
  </si>
  <si>
    <t>https://podminky.urs.cz/item/CS_URS_2024_02/953943211</t>
  </si>
  <si>
    <t>44932410</t>
  </si>
  <si>
    <t>přístroj hasicí - PHP s hasící schopností 34A</t>
  </si>
  <si>
    <t>353753486</t>
  </si>
  <si>
    <t>VRN1</t>
  </si>
  <si>
    <t>Průzkumné, geodetické a projektové práce</t>
  </si>
  <si>
    <t>012414000</t>
  </si>
  <si>
    <t>Geometrický plán pro zápis do katastru</t>
  </si>
  <si>
    <t>649429866</t>
  </si>
  <si>
    <t>https://podminky.urs.cz/item/CS_URS_2024_02/012414000</t>
  </si>
  <si>
    <t>012434000</t>
  </si>
  <si>
    <t>Geodetická aktualizační dokumentace (GAD DTM)</t>
  </si>
  <si>
    <t>1736225422</t>
  </si>
  <si>
    <t>https://podminky.urs.cz/item/CS_URS_2024_02/012434000</t>
  </si>
  <si>
    <t>012444000</t>
  </si>
  <si>
    <t>Geodetické měření skutečného provedení stavby</t>
  </si>
  <si>
    <t>1123732769</t>
  </si>
  <si>
    <t>https://podminky.urs.cz/item/CS_URS_2024_02/012444000</t>
  </si>
  <si>
    <t>013254000</t>
  </si>
  <si>
    <t>Dokumentace skutečného provedení stavby</t>
  </si>
  <si>
    <t>40435674</t>
  </si>
  <si>
    <t>https://podminky.urs.cz/item/CS_URS_2025_01/013254000</t>
  </si>
  <si>
    <t>013294000</t>
  </si>
  <si>
    <t>Dílenská dokumentace stavby</t>
  </si>
  <si>
    <t>1557427559</t>
  </si>
  <si>
    <t>https://podminky.urs.cz/item/CS_URS_2025_01/013294000</t>
  </si>
  <si>
    <t>VRN3</t>
  </si>
  <si>
    <t>Zařízení staveniště</t>
  </si>
  <si>
    <t>030001000</t>
  </si>
  <si>
    <t>-387730112</t>
  </si>
  <si>
    <t>https://podminky.urs.cz/item/CS_URS_2024_02/030001000</t>
  </si>
  <si>
    <t>VRN4</t>
  </si>
  <si>
    <t>Inženýrská činnost</t>
  </si>
  <si>
    <t>043154000</t>
  </si>
  <si>
    <t>Zkoušky hutnicí</t>
  </si>
  <si>
    <t>-20076073</t>
  </si>
  <si>
    <t>https://podminky.urs.cz/item/CS_URS_2024_02/043154000</t>
  </si>
  <si>
    <t>045203000</t>
  </si>
  <si>
    <t>Kompletační činnost</t>
  </si>
  <si>
    <t>2020956506</t>
  </si>
  <si>
    <t>https://podminky.urs.cz/item/CS_URS_2024_02/045203000</t>
  </si>
  <si>
    <t>045303000</t>
  </si>
  <si>
    <t>Koordinační činnost</t>
  </si>
  <si>
    <t>-904525766</t>
  </si>
  <si>
    <t>https://podminky.urs.cz/item/CS_URS_2024_02/045303000</t>
  </si>
  <si>
    <t>SEZNAM FIGUR</t>
  </si>
  <si>
    <t>Výměra</t>
  </si>
  <si>
    <t>Použití figury:</t>
  </si>
  <si>
    <t>F0002</t>
  </si>
  <si>
    <t>D2D1VPIII - DL 80 mm, L 40 mm, ŠD 150+200 mm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</si>
</sst>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indent="1"/>
    </xf>
    <xf numFmtId="0" fontId="21" fillId="0" borderId="0" xfId="0" applyFont="1" applyAlignment="1" applyProtection="1">
      <alignment horizontal="left" vertical="center" indent="1"/>
    </xf>
    <xf numFmtId="167" fontId="21" fillId="0" borderId="0" xfId="0" applyNumberFormat="1" applyFont="1" applyAlignment="1" applyProtection="1">
      <alignment vertical="center"/>
    </xf>
    <xf numFmtId="0" fontId="41" fillId="0" borderId="0" xfId="0" applyFont="1" applyAlignment="1" applyProtection="1">
      <alignment vertical="center" wrapText="1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8" Type="http://schemas.openxmlformats.org/officeDocument/2006/relationships/theme" Target="theme/theme1.xml" /><Relationship Id="rId19" Type="http://schemas.openxmlformats.org/officeDocument/2006/relationships/calcChain" Target="calcChain.xml" /><Relationship Id="rId2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2251102" TargetMode="External" /><Relationship Id="rId2" Type="http://schemas.openxmlformats.org/officeDocument/2006/relationships/hyperlink" Target="https://podminky.urs.cz/item/CS_URS_2024_02/113107323" TargetMode="External" /><Relationship Id="rId3" Type="http://schemas.openxmlformats.org/officeDocument/2006/relationships/hyperlink" Target="https://podminky.urs.cz/item/CS_URS_2024_02/162201422" TargetMode="External" /><Relationship Id="rId4" Type="http://schemas.openxmlformats.org/officeDocument/2006/relationships/hyperlink" Target="https://podminky.urs.cz/item/CS_URS_2024_02/997013111" TargetMode="External" /><Relationship Id="rId5" Type="http://schemas.openxmlformats.org/officeDocument/2006/relationships/hyperlink" Target="https://podminky.urs.cz/item/CS_URS_2024_02/997013501" TargetMode="External" /><Relationship Id="rId6" Type="http://schemas.openxmlformats.org/officeDocument/2006/relationships/hyperlink" Target="https://podminky.urs.cz/item/CS_URS_2024_02/997013509" TargetMode="External" /><Relationship Id="rId7" Type="http://schemas.openxmlformats.org/officeDocument/2006/relationships/hyperlink" Target="https://podminky.urs.cz/item/CS_URS_2024_02/997013631" TargetMode="External" /><Relationship Id="rId8" Type="http://schemas.openxmlformats.org/officeDocument/2006/relationships/hyperlink" Target="https://podminky.urs.cz/item/CS_URS_2024_02/963042819" TargetMode="External" /><Relationship Id="rId9" Type="http://schemas.openxmlformats.org/officeDocument/2006/relationships/hyperlink" Target="https://podminky.urs.cz/item/CS_URS_2024_02/981011413" TargetMode="External" /><Relationship Id="rId10" Type="http://schemas.openxmlformats.org/officeDocument/2006/relationships/hyperlink" Target="https://podminky.urs.cz/item/CS_URS_2025_01/090001000" TargetMode="External" /><Relationship Id="rId1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41110053" TargetMode="External" /><Relationship Id="rId2" Type="http://schemas.openxmlformats.org/officeDocument/2006/relationships/hyperlink" Target="https://podminky.urs.cz/item/CS_URS_2024_02/741410021" TargetMode="External" /><Relationship Id="rId3" Type="http://schemas.openxmlformats.org/officeDocument/2006/relationships/hyperlink" Target="https://podminky.urs.cz/item/CS_URS_2024_02/210812033" TargetMode="External" /><Relationship Id="rId4" Type="http://schemas.openxmlformats.org/officeDocument/2006/relationships/hyperlink" Target="https://podminky.urs.cz/item/CS_URS_2024_02/210812011" TargetMode="External" /><Relationship Id="rId5" Type="http://schemas.openxmlformats.org/officeDocument/2006/relationships/hyperlink" Target="https://podminky.urs.cz/item/CS_URS_2024_02/210202016" TargetMode="External" /><Relationship Id="rId6" Type="http://schemas.openxmlformats.org/officeDocument/2006/relationships/hyperlink" Target="https://podminky.urs.cz/item/CS_URS_2025_01/210203901" TargetMode="External" /><Relationship Id="rId7" Type="http://schemas.openxmlformats.org/officeDocument/2006/relationships/hyperlink" Target="https://podminky.urs.cz/item/CS_URS_2024_02/460581121" TargetMode="External" /><Relationship Id="rId8" Type="http://schemas.openxmlformats.org/officeDocument/2006/relationships/hyperlink" Target="https://podminky.urs.cz/item/CS_URS_2024_02/460671112" TargetMode="External" /><Relationship Id="rId9" Type="http://schemas.openxmlformats.org/officeDocument/2006/relationships/hyperlink" Target="https://podminky.urs.cz/item/CS_URS_2024_02/210280001" TargetMode="External" /><Relationship Id="rId10" Type="http://schemas.openxmlformats.org/officeDocument/2006/relationships/hyperlink" Target="https://podminky.urs.cz/item/CS_URS_2024_02/210280211" TargetMode="External" /><Relationship Id="rId11" Type="http://schemas.openxmlformats.org/officeDocument/2006/relationships/hyperlink" Target="https://podminky.urs.cz/item/CS_URS_2024_02/998741211" TargetMode="External" /><Relationship Id="rId12" Type="http://schemas.openxmlformats.org/officeDocument/2006/relationships/hyperlink" Target="https://podminky.urs.cz/item/CS_URS_2024_02/460010025" TargetMode="External" /><Relationship Id="rId13" Type="http://schemas.openxmlformats.org/officeDocument/2006/relationships/hyperlink" Target="https://podminky.urs.cz/item/CS_URS_2024_02/460172112" TargetMode="External" /><Relationship Id="rId14" Type="http://schemas.openxmlformats.org/officeDocument/2006/relationships/hyperlink" Target="https://podminky.urs.cz/item/CS_URS_2024_02/460462112" TargetMode="External" /><Relationship Id="rId15" Type="http://schemas.openxmlformats.org/officeDocument/2006/relationships/hyperlink" Target="https://podminky.urs.cz/item/CS_URS_2024_02/460661113" TargetMode="External" /><Relationship Id="rId16" Type="http://schemas.openxmlformats.org/officeDocument/2006/relationships/hyperlink" Target="https://podminky.urs.cz/item/CS_URS_2025_01/460921111" TargetMode="External" /><Relationship Id="rId17" Type="http://schemas.openxmlformats.org/officeDocument/2006/relationships/hyperlink" Target="https://podminky.urs.cz/item/CS_URS_2025_01/460921122" TargetMode="External" /><Relationship Id="rId18" Type="http://schemas.openxmlformats.org/officeDocument/2006/relationships/hyperlink" Target="https://podminky.urs.cz/item/CS_URS_2025_01/468011121" TargetMode="External" /><Relationship Id="rId19" Type="http://schemas.openxmlformats.org/officeDocument/2006/relationships/hyperlink" Target="https://podminky.urs.cz/item/CS_URS_2025_01/468011143" TargetMode="External" /><Relationship Id="rId20" Type="http://schemas.openxmlformats.org/officeDocument/2006/relationships/hyperlink" Target="https://podminky.urs.cz/item/CS_URS_2025_01/468041123" TargetMode="External" /><Relationship Id="rId21" Type="http://schemas.openxmlformats.org/officeDocument/2006/relationships/hyperlink" Target="https://podminky.urs.cz/item/CS_URS_2025_01/469972111" TargetMode="External" /><Relationship Id="rId22" Type="http://schemas.openxmlformats.org/officeDocument/2006/relationships/hyperlink" Target="https://podminky.urs.cz/item/CS_URS_2025_01/469972121" TargetMode="External" /><Relationship Id="rId23" Type="http://schemas.openxmlformats.org/officeDocument/2006/relationships/hyperlink" Target="https://podminky.urs.cz/item/CS_URS_2025_01/469973117" TargetMode="External" /><Relationship Id="rId24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101" TargetMode="External" /><Relationship Id="rId2" Type="http://schemas.openxmlformats.org/officeDocument/2006/relationships/hyperlink" Target="https://podminky.urs.cz/item/CS_URS_2024_02/162351103" TargetMode="External" /><Relationship Id="rId3" Type="http://schemas.openxmlformats.org/officeDocument/2006/relationships/hyperlink" Target="https://podminky.urs.cz/item/CS_URS_2024_02/174151101" TargetMode="External" /><Relationship Id="rId4" Type="http://schemas.openxmlformats.org/officeDocument/2006/relationships/hyperlink" Target="https://podminky.urs.cz/item/CS_URS_2024_02/175111101" TargetMode="External" /><Relationship Id="rId5" Type="http://schemas.openxmlformats.org/officeDocument/2006/relationships/hyperlink" Target="https://podminky.urs.cz/item/CS_URS_2024_02/451573111" TargetMode="External" /><Relationship Id="rId6" Type="http://schemas.openxmlformats.org/officeDocument/2006/relationships/hyperlink" Target="https://podminky.urs.cz/item/CS_URS_2024_02/871171141" TargetMode="External" /><Relationship Id="rId7" Type="http://schemas.openxmlformats.org/officeDocument/2006/relationships/hyperlink" Target="https://podminky.urs.cz/item/CS_URS_2024_02/879171111" TargetMode="External" /><Relationship Id="rId8" Type="http://schemas.openxmlformats.org/officeDocument/2006/relationships/hyperlink" Target="https://podminky.urs.cz/item/CS_URS_2024_02/892233122" TargetMode="External" /><Relationship Id="rId9" Type="http://schemas.openxmlformats.org/officeDocument/2006/relationships/hyperlink" Target="https://podminky.urs.cz/item/CS_URS_2024_02/892241111" TargetMode="External" /><Relationship Id="rId10" Type="http://schemas.openxmlformats.org/officeDocument/2006/relationships/hyperlink" Target="https://podminky.urs.cz/item/CS_URS_2025_01/977151118" TargetMode="External" /><Relationship Id="rId11" Type="http://schemas.openxmlformats.org/officeDocument/2006/relationships/hyperlink" Target="https://podminky.urs.cz/item/CS_URS_2024_02/998276101" TargetMode="External" /><Relationship Id="rId12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572370111" TargetMode="External" /><Relationship Id="rId2" Type="http://schemas.openxmlformats.org/officeDocument/2006/relationships/hyperlink" Target="https://podminky.urs.cz/item/CS_URS_2024_02/132251252" TargetMode="External" /><Relationship Id="rId3" Type="http://schemas.openxmlformats.org/officeDocument/2006/relationships/hyperlink" Target="https://podminky.urs.cz/item/CS_URS_2024_02/162351103" TargetMode="External" /><Relationship Id="rId4" Type="http://schemas.openxmlformats.org/officeDocument/2006/relationships/hyperlink" Target="https://podminky.urs.cz/item/CS_URS_2024_02/174151101" TargetMode="External" /><Relationship Id="rId5" Type="http://schemas.openxmlformats.org/officeDocument/2006/relationships/hyperlink" Target="https://podminky.urs.cz/item/CS_URS_2024_02/175111101" TargetMode="External" /><Relationship Id="rId6" Type="http://schemas.openxmlformats.org/officeDocument/2006/relationships/hyperlink" Target="https://podminky.urs.cz/item/CS_URS_2024_02/451573111" TargetMode="External" /><Relationship Id="rId7" Type="http://schemas.openxmlformats.org/officeDocument/2006/relationships/hyperlink" Target="https://podminky.urs.cz/item/CS_URS_2025_01/871224201" TargetMode="External" /><Relationship Id="rId8" Type="http://schemas.openxmlformats.org/officeDocument/2006/relationships/hyperlink" Target="https://podminky.urs.cz/item/CS_URS_2024_02/721290112" TargetMode="External" /><Relationship Id="rId9" Type="http://schemas.openxmlformats.org/officeDocument/2006/relationships/hyperlink" Target="https://podminky.urs.cz/item/CS_URS_2024_02/998276101" TargetMode="External" /><Relationship Id="rId10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252" TargetMode="External" /><Relationship Id="rId2" Type="http://schemas.openxmlformats.org/officeDocument/2006/relationships/hyperlink" Target="https://podminky.urs.cz/item/CS_URS_2024_02/162351103" TargetMode="External" /><Relationship Id="rId3" Type="http://schemas.openxmlformats.org/officeDocument/2006/relationships/hyperlink" Target="https://podminky.urs.cz/item/CS_URS_2024_02/174151101" TargetMode="External" /><Relationship Id="rId4" Type="http://schemas.openxmlformats.org/officeDocument/2006/relationships/hyperlink" Target="https://podminky.urs.cz/item/CS_URS_2024_02/175111101" TargetMode="External" /><Relationship Id="rId5" Type="http://schemas.openxmlformats.org/officeDocument/2006/relationships/hyperlink" Target="https://podminky.urs.cz/item/CS_URS_2024_02/451573111" TargetMode="External" /><Relationship Id="rId6" Type="http://schemas.openxmlformats.org/officeDocument/2006/relationships/hyperlink" Target="https://podminky.urs.cz/item/CS_URS_2024_02/721290112" TargetMode="External" /><Relationship Id="rId7" Type="http://schemas.openxmlformats.org/officeDocument/2006/relationships/hyperlink" Target="https://podminky.urs.cz/item/CS_URS_2024_02/871263121" TargetMode="External" /><Relationship Id="rId8" Type="http://schemas.openxmlformats.org/officeDocument/2006/relationships/hyperlink" Target="https://podminky.urs.cz/item/CS_URS_2024_02/871313121" TargetMode="External" /><Relationship Id="rId9" Type="http://schemas.openxmlformats.org/officeDocument/2006/relationships/hyperlink" Target="https://podminky.urs.cz/item/CS_URS_2024_02/877260310" TargetMode="External" /><Relationship Id="rId10" Type="http://schemas.openxmlformats.org/officeDocument/2006/relationships/hyperlink" Target="https://podminky.urs.cz/item/CS_URS_2024_02/877260341" TargetMode="External" /><Relationship Id="rId11" Type="http://schemas.openxmlformats.org/officeDocument/2006/relationships/hyperlink" Target="https://podminky.urs.cz/item/CS_URS_2024_02/877310310" TargetMode="External" /><Relationship Id="rId12" Type="http://schemas.openxmlformats.org/officeDocument/2006/relationships/hyperlink" Target="https://podminky.urs.cz/item/CS_URS_2024_02/877310320" TargetMode="External" /><Relationship Id="rId13" Type="http://schemas.openxmlformats.org/officeDocument/2006/relationships/hyperlink" Target="https://podminky.urs.cz/item/CS_URS_2024_02/894812001" TargetMode="External" /><Relationship Id="rId14" Type="http://schemas.openxmlformats.org/officeDocument/2006/relationships/hyperlink" Target="https://podminky.urs.cz/item/CS_URS_2024_02/894812032" TargetMode="External" /><Relationship Id="rId15" Type="http://schemas.openxmlformats.org/officeDocument/2006/relationships/hyperlink" Target="https://podminky.urs.cz/item/CS_URS_2024_02/894812051" TargetMode="External" /><Relationship Id="rId16" Type="http://schemas.openxmlformats.org/officeDocument/2006/relationships/hyperlink" Target="https://podminky.urs.cz/item/CS_URS_2024_02/998276101" TargetMode="External" /><Relationship Id="rId17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53943211" TargetMode="External" /><Relationship Id="rId2" Type="http://schemas.openxmlformats.org/officeDocument/2006/relationships/hyperlink" Target="https://podminky.urs.cz/item/CS_URS_2024_02/012414000" TargetMode="External" /><Relationship Id="rId3" Type="http://schemas.openxmlformats.org/officeDocument/2006/relationships/hyperlink" Target="https://podminky.urs.cz/item/CS_URS_2024_02/012434000" TargetMode="External" /><Relationship Id="rId4" Type="http://schemas.openxmlformats.org/officeDocument/2006/relationships/hyperlink" Target="https://podminky.urs.cz/item/CS_URS_2024_02/012444000" TargetMode="External" /><Relationship Id="rId5" Type="http://schemas.openxmlformats.org/officeDocument/2006/relationships/hyperlink" Target="https://podminky.urs.cz/item/CS_URS_2025_01/013254000" TargetMode="External" /><Relationship Id="rId6" Type="http://schemas.openxmlformats.org/officeDocument/2006/relationships/hyperlink" Target="https://podminky.urs.cz/item/CS_URS_2025_01/013294000" TargetMode="External" /><Relationship Id="rId7" Type="http://schemas.openxmlformats.org/officeDocument/2006/relationships/hyperlink" Target="https://podminky.urs.cz/item/CS_URS_2024_02/030001000" TargetMode="External" /><Relationship Id="rId8" Type="http://schemas.openxmlformats.org/officeDocument/2006/relationships/hyperlink" Target="https://podminky.urs.cz/item/CS_URS_2024_02/043154000" TargetMode="External" /><Relationship Id="rId9" Type="http://schemas.openxmlformats.org/officeDocument/2006/relationships/hyperlink" Target="https://podminky.urs.cz/item/CS_URS_2024_02/045203000" TargetMode="External" /><Relationship Id="rId10" Type="http://schemas.openxmlformats.org/officeDocument/2006/relationships/hyperlink" Target="https://podminky.urs.cz/item/CS_URS_2024_02/045303000" TargetMode="External" /><Relationship Id="rId1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101" TargetMode="External" /><Relationship Id="rId2" Type="http://schemas.openxmlformats.org/officeDocument/2006/relationships/hyperlink" Target="https://podminky.urs.cz/item/CS_URS_2024_02/132251251" TargetMode="External" /><Relationship Id="rId3" Type="http://schemas.openxmlformats.org/officeDocument/2006/relationships/hyperlink" Target="https://podminky.urs.cz/item/CS_URS_2024_02/132251253" TargetMode="External" /><Relationship Id="rId4" Type="http://schemas.openxmlformats.org/officeDocument/2006/relationships/hyperlink" Target="https://podminky.urs.cz/item/CS_URS_2024_02/162251102" TargetMode="External" /><Relationship Id="rId5" Type="http://schemas.openxmlformats.org/officeDocument/2006/relationships/hyperlink" Target="https://podminky.urs.cz/item/CS_URS_2024_02/175111201" TargetMode="External" /><Relationship Id="rId6" Type="http://schemas.openxmlformats.org/officeDocument/2006/relationships/hyperlink" Target="https://podminky.urs.cz/item/CS_URS_2024_02/271572211" TargetMode="External" /><Relationship Id="rId7" Type="http://schemas.openxmlformats.org/officeDocument/2006/relationships/hyperlink" Target="https://podminky.urs.cz/item/CS_URS_2024_02/274313611" TargetMode="External" /><Relationship Id="rId8" Type="http://schemas.openxmlformats.org/officeDocument/2006/relationships/hyperlink" Target="https://podminky.urs.cz/item/CS_URS_2024_02/279113132" TargetMode="External" /><Relationship Id="rId9" Type="http://schemas.openxmlformats.org/officeDocument/2006/relationships/hyperlink" Target="https://podminky.urs.cz/item/CS_URS_2024_02/279361821" TargetMode="External" /><Relationship Id="rId10" Type="http://schemas.openxmlformats.org/officeDocument/2006/relationships/hyperlink" Target="https://podminky.urs.cz/item/CS_URS_2024_02/998011001" TargetMode="External" /><Relationship Id="rId11" Type="http://schemas.openxmlformats.org/officeDocument/2006/relationships/hyperlink" Target="https://podminky.urs.cz/item/CS_URS_2025_01/742110001" TargetMode="External" /><Relationship Id="rId12" Type="http://schemas.openxmlformats.org/officeDocument/2006/relationships/hyperlink" Target="https://podminky.urs.cz/item/CS_URS_2024_02/767122112" TargetMode="External" /><Relationship Id="rId13" Type="http://schemas.openxmlformats.org/officeDocument/2006/relationships/hyperlink" Target="https://podminky.urs.cz/item/CS_URS_2024_02/998767211" TargetMode="External" /><Relationship Id="rId1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253" TargetMode="External" /><Relationship Id="rId2" Type="http://schemas.openxmlformats.org/officeDocument/2006/relationships/hyperlink" Target="https://podminky.urs.cz/item/CS_URS_2024_02/162251102" TargetMode="External" /><Relationship Id="rId3" Type="http://schemas.openxmlformats.org/officeDocument/2006/relationships/hyperlink" Target="https://podminky.urs.cz/item/CS_URS_2024_02/167151101" TargetMode="External" /><Relationship Id="rId4" Type="http://schemas.openxmlformats.org/officeDocument/2006/relationships/hyperlink" Target="https://podminky.urs.cz/item/CS_URS_2024_02/174111101" TargetMode="External" /><Relationship Id="rId5" Type="http://schemas.openxmlformats.org/officeDocument/2006/relationships/hyperlink" Target="https://podminky.urs.cz/item/CS_URS_2024_02/181912112" TargetMode="External" /><Relationship Id="rId6" Type="http://schemas.openxmlformats.org/officeDocument/2006/relationships/hyperlink" Target="https://podminky.urs.cz/item/CS_URS_2024_02/211531111" TargetMode="External" /><Relationship Id="rId7" Type="http://schemas.openxmlformats.org/officeDocument/2006/relationships/hyperlink" Target="https://podminky.urs.cz/item/CS_URS_2024_02/211971110" TargetMode="External" /><Relationship Id="rId8" Type="http://schemas.openxmlformats.org/officeDocument/2006/relationships/hyperlink" Target="https://podminky.urs.cz/item/CS_URS_2024_02/212755214" TargetMode="External" /><Relationship Id="rId9" Type="http://schemas.openxmlformats.org/officeDocument/2006/relationships/hyperlink" Target="https://podminky.urs.cz/item/CS_URS_2024_02/273321411" TargetMode="External" /><Relationship Id="rId10" Type="http://schemas.openxmlformats.org/officeDocument/2006/relationships/hyperlink" Target="https://podminky.urs.cz/item/CS_URS_2024_02/273351121" TargetMode="External" /><Relationship Id="rId11" Type="http://schemas.openxmlformats.org/officeDocument/2006/relationships/hyperlink" Target="https://podminky.urs.cz/item/CS_URS_2024_02/273361821" TargetMode="External" /><Relationship Id="rId12" Type="http://schemas.openxmlformats.org/officeDocument/2006/relationships/hyperlink" Target="https://podminky.urs.cz/item/CS_URS_2024_02/311351121" TargetMode="External" /><Relationship Id="rId13" Type="http://schemas.openxmlformats.org/officeDocument/2006/relationships/hyperlink" Target="https://podminky.urs.cz/item/CS_URS_2024_02/311351122" TargetMode="External" /><Relationship Id="rId14" Type="http://schemas.openxmlformats.org/officeDocument/2006/relationships/hyperlink" Target="https://podminky.urs.cz/item/CS_URS_2024_02/311351911" TargetMode="External" /><Relationship Id="rId15" Type="http://schemas.openxmlformats.org/officeDocument/2006/relationships/hyperlink" Target="https://podminky.urs.cz/item/CS_URS_2024_02/311361821" TargetMode="External" /><Relationship Id="rId16" Type="http://schemas.openxmlformats.org/officeDocument/2006/relationships/hyperlink" Target="https://podminky.urs.cz/item/CS_URS_2025_01/321321116" TargetMode="External" /><Relationship Id="rId17" Type="http://schemas.openxmlformats.org/officeDocument/2006/relationships/hyperlink" Target="https://podminky.urs.cz/item/CS_URS_2024_02/452311131" TargetMode="External" /><Relationship Id="rId18" Type="http://schemas.openxmlformats.org/officeDocument/2006/relationships/hyperlink" Target="https://podminky.urs.cz/item/CS_URS_2024_02/916921111" TargetMode="External" /><Relationship Id="rId19" Type="http://schemas.openxmlformats.org/officeDocument/2006/relationships/hyperlink" Target="https://podminky.urs.cz/item/CS_URS_2024_02/949101111" TargetMode="External" /><Relationship Id="rId20" Type="http://schemas.openxmlformats.org/officeDocument/2006/relationships/hyperlink" Target="https://podminky.urs.cz/item/CS_URS_2024_02/953333321" TargetMode="External" /><Relationship Id="rId21" Type="http://schemas.openxmlformats.org/officeDocument/2006/relationships/hyperlink" Target="https://podminky.urs.cz/item/CS_URS_2024_02/953333518" TargetMode="External" /><Relationship Id="rId22" Type="http://schemas.openxmlformats.org/officeDocument/2006/relationships/hyperlink" Target="https://podminky.urs.cz/item/CS_URS_2024_02/953334423" TargetMode="External" /><Relationship Id="rId23" Type="http://schemas.openxmlformats.org/officeDocument/2006/relationships/hyperlink" Target="https://podminky.urs.cz/item/CS_URS_2024_02/998153131" TargetMode="External" /><Relationship Id="rId24" Type="http://schemas.openxmlformats.org/officeDocument/2006/relationships/hyperlink" Target="https://podminky.urs.cz/item/CS_URS_2024_02/711112001" TargetMode="External" /><Relationship Id="rId25" Type="http://schemas.openxmlformats.org/officeDocument/2006/relationships/hyperlink" Target="https://podminky.urs.cz/item/CS_URS_2024_02/998711311" TargetMode="External" /><Relationship Id="rId2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28613611" TargetMode="External" /><Relationship Id="rId2" Type="http://schemas.openxmlformats.org/officeDocument/2006/relationships/hyperlink" Target="https://podminky.urs.cz/item/CS_URS_2024_02/953961114" TargetMode="External" /><Relationship Id="rId3" Type="http://schemas.openxmlformats.org/officeDocument/2006/relationships/hyperlink" Target="https://podminky.urs.cz/item/CS_URS_2024_02/953965131" TargetMode="External" /><Relationship Id="rId4" Type="http://schemas.openxmlformats.org/officeDocument/2006/relationships/hyperlink" Target="https://podminky.urs.cz/item/CS_URS_2024_02/998018001" TargetMode="External" /><Relationship Id="rId5" Type="http://schemas.openxmlformats.org/officeDocument/2006/relationships/hyperlink" Target="https://podminky.urs.cz/item/CS_URS_2024_02/762085103" TargetMode="External" /><Relationship Id="rId6" Type="http://schemas.openxmlformats.org/officeDocument/2006/relationships/hyperlink" Target="https://podminky.urs.cz/item/CS_URS_2024_02/762951002" TargetMode="External" /><Relationship Id="rId7" Type="http://schemas.openxmlformats.org/officeDocument/2006/relationships/hyperlink" Target="https://podminky.urs.cz/item/CS_URS_2024_02/762952044" TargetMode="External" /><Relationship Id="rId8" Type="http://schemas.openxmlformats.org/officeDocument/2006/relationships/hyperlink" Target="https://podminky.urs.cz/item/CS_URS_2024_02/762952111" TargetMode="External" /><Relationship Id="rId9" Type="http://schemas.openxmlformats.org/officeDocument/2006/relationships/hyperlink" Target="https://podminky.urs.cz/item/CS_URS_2024_02/762595001" TargetMode="External" /><Relationship Id="rId10" Type="http://schemas.openxmlformats.org/officeDocument/2006/relationships/hyperlink" Target="https://podminky.urs.cz/item/CS_URS_2024_02/762953001" TargetMode="External" /><Relationship Id="rId11" Type="http://schemas.openxmlformats.org/officeDocument/2006/relationships/hyperlink" Target="https://podminky.urs.cz/item/CS_URS_2024_02/998762211" TargetMode="External" /><Relationship Id="rId12" Type="http://schemas.openxmlformats.org/officeDocument/2006/relationships/hyperlink" Target="https://podminky.urs.cz/item/CS_URS_2024_02/767122112" TargetMode="External" /><Relationship Id="rId13" Type="http://schemas.openxmlformats.org/officeDocument/2006/relationships/hyperlink" Target="https://podminky.urs.cz/item/CS_URS_2024_02/767163112" TargetMode="External" /><Relationship Id="rId14" Type="http://schemas.openxmlformats.org/officeDocument/2006/relationships/hyperlink" Target="https://podminky.urs.cz/item/CS_URS_2024_02/767995115" TargetMode="External" /><Relationship Id="rId15" Type="http://schemas.openxmlformats.org/officeDocument/2006/relationships/hyperlink" Target="https://podminky.urs.cz/item/CS_URS_2024_02/998767211" TargetMode="External" /><Relationship Id="rId1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151101" TargetMode="External" /><Relationship Id="rId2" Type="http://schemas.openxmlformats.org/officeDocument/2006/relationships/hyperlink" Target="https://podminky.urs.cz/item/CS_URS_2024_02/162251102" TargetMode="External" /><Relationship Id="rId3" Type="http://schemas.openxmlformats.org/officeDocument/2006/relationships/hyperlink" Target="https://podminky.urs.cz/item/CS_URS_2024_02/181911101" TargetMode="External" /><Relationship Id="rId4" Type="http://schemas.openxmlformats.org/officeDocument/2006/relationships/hyperlink" Target="https://podminky.urs.cz/item/CS_URS_2024_02/181951112" TargetMode="External" /><Relationship Id="rId5" Type="http://schemas.openxmlformats.org/officeDocument/2006/relationships/hyperlink" Target="https://podminky.urs.cz/item/CS_URS_2024_02/451577877" TargetMode="External" /><Relationship Id="rId6" Type="http://schemas.openxmlformats.org/officeDocument/2006/relationships/hyperlink" Target="https://podminky.urs.cz/item/CS_URS_2024_02/564750001" TargetMode="External" /><Relationship Id="rId7" Type="http://schemas.openxmlformats.org/officeDocument/2006/relationships/hyperlink" Target="https://podminky.urs.cz/item/CS_URS_2024_02/591111111" TargetMode="External" /><Relationship Id="rId8" Type="http://schemas.openxmlformats.org/officeDocument/2006/relationships/hyperlink" Target="https://podminky.urs.cz/item/CS_URS_2024_02/916231113" TargetMode="External" /><Relationship Id="rId9" Type="http://schemas.openxmlformats.org/officeDocument/2006/relationships/hyperlink" Target="https://podminky.urs.cz/item/CS_URS_2024_02/916991121" TargetMode="External" /><Relationship Id="rId10" Type="http://schemas.openxmlformats.org/officeDocument/2006/relationships/hyperlink" Target="https://podminky.urs.cz/item/CS_URS_2024_02/936104213" TargetMode="External" /><Relationship Id="rId11" Type="http://schemas.openxmlformats.org/officeDocument/2006/relationships/hyperlink" Target="https://podminky.urs.cz/item/CS_URS_2024_02/936124112" TargetMode="External" /><Relationship Id="rId12" Type="http://schemas.openxmlformats.org/officeDocument/2006/relationships/hyperlink" Target="https://podminky.urs.cz/item/CS_URS_2024_02/936174311" TargetMode="External" /><Relationship Id="rId13" Type="http://schemas.openxmlformats.org/officeDocument/2006/relationships/hyperlink" Target="https://podminky.urs.cz/item/CS_URS_2024_02/998223011" TargetMode="External" /><Relationship Id="rId1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12131" TargetMode="External" /><Relationship Id="rId2" Type="http://schemas.openxmlformats.org/officeDocument/2006/relationships/hyperlink" Target="https://podminky.urs.cz/item/CS_URS_2024_02/162251102" TargetMode="External" /><Relationship Id="rId3" Type="http://schemas.openxmlformats.org/officeDocument/2006/relationships/hyperlink" Target="https://podminky.urs.cz/item/CS_URS_2024_02/167151101" TargetMode="External" /><Relationship Id="rId4" Type="http://schemas.openxmlformats.org/officeDocument/2006/relationships/hyperlink" Target="https://podminky.urs.cz/item/CS_URS_2024_02/174111101" TargetMode="External" /><Relationship Id="rId5" Type="http://schemas.openxmlformats.org/officeDocument/2006/relationships/hyperlink" Target="https://podminky.urs.cz/item/CS_URS_2024_02/182311123" TargetMode="External" /><Relationship Id="rId6" Type="http://schemas.openxmlformats.org/officeDocument/2006/relationships/hyperlink" Target="https://podminky.urs.cz/item/CS_URS_2024_02/274313611" TargetMode="External" /><Relationship Id="rId7" Type="http://schemas.openxmlformats.org/officeDocument/2006/relationships/hyperlink" Target="https://podminky.urs.cz/item/CS_URS_2025_01/430321717" TargetMode="External" /><Relationship Id="rId8" Type="http://schemas.openxmlformats.org/officeDocument/2006/relationships/hyperlink" Target="https://podminky.urs.cz/item/CS_URS_2024_02/430361821" TargetMode="External" /><Relationship Id="rId9" Type="http://schemas.openxmlformats.org/officeDocument/2006/relationships/hyperlink" Target="https://podminky.urs.cz/item/CS_URS_2024_02/431351121" TargetMode="External" /><Relationship Id="rId10" Type="http://schemas.openxmlformats.org/officeDocument/2006/relationships/hyperlink" Target="https://podminky.urs.cz/item/CS_URS_2024_02/431351122" TargetMode="External" /><Relationship Id="rId11" Type="http://schemas.openxmlformats.org/officeDocument/2006/relationships/hyperlink" Target="https://podminky.urs.cz/item/CS_URS_2024_02/434351141" TargetMode="External" /><Relationship Id="rId12" Type="http://schemas.openxmlformats.org/officeDocument/2006/relationships/hyperlink" Target="https://podminky.urs.cz/item/CS_URS_2024_02/434351142" TargetMode="External" /><Relationship Id="rId13" Type="http://schemas.openxmlformats.org/officeDocument/2006/relationships/hyperlink" Target="https://podminky.urs.cz/item/CS_URS_2024_02/633831111" TargetMode="External" /><Relationship Id="rId14" Type="http://schemas.openxmlformats.org/officeDocument/2006/relationships/hyperlink" Target="https://podminky.urs.cz/item/CS_URS_2024_02/998012108" TargetMode="External" /><Relationship Id="rId15" Type="http://schemas.openxmlformats.org/officeDocument/2006/relationships/hyperlink" Target="https://podminky.urs.cz/item/CS_URS_2024_02/998153131" TargetMode="External" /><Relationship Id="rId16" Type="http://schemas.openxmlformats.org/officeDocument/2006/relationships/hyperlink" Target="https://podminky.urs.cz/item/CS_URS_2024_02/767223222" TargetMode="External" /><Relationship Id="rId17" Type="http://schemas.openxmlformats.org/officeDocument/2006/relationships/hyperlink" Target="https://podminky.urs.cz/item/CS_URS_2024_02/998767311" TargetMode="External" /><Relationship Id="rId1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101" TargetMode="External" /><Relationship Id="rId2" Type="http://schemas.openxmlformats.org/officeDocument/2006/relationships/hyperlink" Target="https://podminky.urs.cz/item/CS_URS_2024_02/132251251" TargetMode="External" /><Relationship Id="rId3" Type="http://schemas.openxmlformats.org/officeDocument/2006/relationships/hyperlink" Target="https://podminky.urs.cz/item/CS_URS_2024_02/174151101" TargetMode="External" /><Relationship Id="rId4" Type="http://schemas.openxmlformats.org/officeDocument/2006/relationships/hyperlink" Target="https://podminky.urs.cz/item/CS_URS_2024_02/270001111" TargetMode="External" /><Relationship Id="rId5" Type="http://schemas.openxmlformats.org/officeDocument/2006/relationships/hyperlink" Target="https://podminky.urs.cz/item/CS_URS_2024_02/274313611" TargetMode="External" /><Relationship Id="rId6" Type="http://schemas.openxmlformats.org/officeDocument/2006/relationships/hyperlink" Target="https://podminky.urs.cz/item/CS_URS_2025_01/311321815" TargetMode="External" /><Relationship Id="rId7" Type="http://schemas.openxmlformats.org/officeDocument/2006/relationships/hyperlink" Target="https://podminky.urs.cz/item/CS_URS_2024_02/311351121" TargetMode="External" /><Relationship Id="rId8" Type="http://schemas.openxmlformats.org/officeDocument/2006/relationships/hyperlink" Target="https://podminky.urs.cz/item/CS_URS_2024_02/311351122" TargetMode="External" /><Relationship Id="rId9" Type="http://schemas.openxmlformats.org/officeDocument/2006/relationships/hyperlink" Target="https://podminky.urs.cz/item/CS_URS_2024_02/311361821" TargetMode="External" /><Relationship Id="rId10" Type="http://schemas.openxmlformats.org/officeDocument/2006/relationships/hyperlink" Target="https://podminky.urs.cz/item/CS_URS_2024_02/998153131" TargetMode="External" /><Relationship Id="rId11" Type="http://schemas.openxmlformats.org/officeDocument/2006/relationships/hyperlink" Target="https://podminky.urs.cz/item/CS_URS_2024_02/711112001" TargetMode="External" /><Relationship Id="rId12" Type="http://schemas.openxmlformats.org/officeDocument/2006/relationships/hyperlink" Target="https://podminky.urs.cz/item/CS_URS_2024_02/998711311" TargetMode="External" /><Relationship Id="rId1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101" TargetMode="External" /><Relationship Id="rId2" Type="http://schemas.openxmlformats.org/officeDocument/2006/relationships/hyperlink" Target="https://podminky.urs.cz/item/CS_URS_2024_02/181912111" TargetMode="External" /><Relationship Id="rId3" Type="http://schemas.openxmlformats.org/officeDocument/2006/relationships/hyperlink" Target="https://podminky.urs.cz/item/CS_URS_2024_02/274313611" TargetMode="External" /><Relationship Id="rId4" Type="http://schemas.openxmlformats.org/officeDocument/2006/relationships/hyperlink" Target="https://podminky.urs.cz/item/CS_URS_2024_02/274351121" TargetMode="External" /><Relationship Id="rId5" Type="http://schemas.openxmlformats.org/officeDocument/2006/relationships/hyperlink" Target="https://podminky.urs.cz/item/CS_URS_2024_02/274351122" TargetMode="External" /><Relationship Id="rId6" Type="http://schemas.openxmlformats.org/officeDocument/2006/relationships/hyperlink" Target="https://podminky.urs.cz/item/CS_URS_2024_02/274361821" TargetMode="External" /><Relationship Id="rId7" Type="http://schemas.openxmlformats.org/officeDocument/2006/relationships/hyperlink" Target="https://podminky.urs.cz/item/CS_URS_2024_02/311351121" TargetMode="External" /><Relationship Id="rId8" Type="http://schemas.openxmlformats.org/officeDocument/2006/relationships/hyperlink" Target="https://podminky.urs.cz/item/CS_URS_2024_02/311351122" TargetMode="External" /><Relationship Id="rId9" Type="http://schemas.openxmlformats.org/officeDocument/2006/relationships/hyperlink" Target="https://podminky.urs.cz/item/CS_URS_2024_02/311351911" TargetMode="External" /><Relationship Id="rId10" Type="http://schemas.openxmlformats.org/officeDocument/2006/relationships/hyperlink" Target="https://podminky.urs.cz/item/CS_URS_2024_02/311361821" TargetMode="External" /><Relationship Id="rId11" Type="http://schemas.openxmlformats.org/officeDocument/2006/relationships/hyperlink" Target="https://podminky.urs.cz/item/CS_URS_2025_01/321321116" TargetMode="External" /><Relationship Id="rId12" Type="http://schemas.openxmlformats.org/officeDocument/2006/relationships/hyperlink" Target="https://podminky.urs.cz/item/CS_URS_2024_02/998153131" TargetMode="External" /><Relationship Id="rId13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101" TargetMode="External" /><Relationship Id="rId2" Type="http://schemas.openxmlformats.org/officeDocument/2006/relationships/hyperlink" Target="https://podminky.urs.cz/item/CS_URS_2024_02/162251102" TargetMode="External" /><Relationship Id="rId3" Type="http://schemas.openxmlformats.org/officeDocument/2006/relationships/hyperlink" Target="https://podminky.urs.cz/item/CS_URS_2024_02/174151101" TargetMode="External" /><Relationship Id="rId4" Type="http://schemas.openxmlformats.org/officeDocument/2006/relationships/hyperlink" Target="https://podminky.urs.cz/item/CS_URS_2024_02/274313611" TargetMode="External" /><Relationship Id="rId5" Type="http://schemas.openxmlformats.org/officeDocument/2006/relationships/hyperlink" Target="https://podminky.urs.cz/item/CS_URS_2025_01/321321116" TargetMode="External" /><Relationship Id="rId6" Type="http://schemas.openxmlformats.org/officeDocument/2006/relationships/hyperlink" Target="https://podminky.urs.cz/item/CS_URS_2024_02/274351121" TargetMode="External" /><Relationship Id="rId7" Type="http://schemas.openxmlformats.org/officeDocument/2006/relationships/hyperlink" Target="https://podminky.urs.cz/item/CS_URS_2024_02/274351122" TargetMode="External" /><Relationship Id="rId8" Type="http://schemas.openxmlformats.org/officeDocument/2006/relationships/hyperlink" Target="https://podminky.urs.cz/item/CS_URS_2024_02/274361821" TargetMode="External" /><Relationship Id="rId9" Type="http://schemas.openxmlformats.org/officeDocument/2006/relationships/hyperlink" Target="https://podminky.urs.cz/item/CS_URS_2024_02/998153131" TargetMode="External" /><Relationship Id="rId10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127/2024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Rozšíření infrastruktury cestovního ruchu u Pilské nádrže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k.ú. Zámek Žďár [795453]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9. 9. 2024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Tomáš Bezchleba 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Zdeněk Drda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ROUND(AG95+SUM(AG96:AG104)+AG109,2)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ROUND(AS95+SUM(AS96:AS104)+AS109,2)</f>
        <v>0</v>
      </c>
      <c r="AT94" s="114">
        <f>ROUND(SUM(AV94:AW94),2)</f>
        <v>0</v>
      </c>
      <c r="AU94" s="115">
        <f>ROUND(AU95+SUM(AU96:AU104)+AU109,5)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ROUND(AZ95+SUM(AZ96:AZ104)+AZ109,2)</f>
        <v>0</v>
      </c>
      <c r="BA94" s="114">
        <f>ROUND(BA95+SUM(BA96:BA104)+BA109,2)</f>
        <v>0</v>
      </c>
      <c r="BB94" s="114">
        <f>ROUND(BB95+SUM(BB96:BB104)+BB109,2)</f>
        <v>0</v>
      </c>
      <c r="BC94" s="114">
        <f>ROUND(BC95+SUM(BC96:BC104)+BC109,2)</f>
        <v>0</v>
      </c>
      <c r="BD94" s="116">
        <f>ROUND(BD95+SUM(BD96:BD104)+BD109,2)</f>
        <v>0</v>
      </c>
      <c r="BE94" s="6"/>
      <c r="BS94" s="117" t="s">
        <v>76</v>
      </c>
      <c r="BT94" s="117" t="s">
        <v>77</v>
      </c>
      <c r="BU94" s="118" t="s">
        <v>78</v>
      </c>
      <c r="BV94" s="117" t="s">
        <v>79</v>
      </c>
      <c r="BW94" s="117" t="s">
        <v>5</v>
      </c>
      <c r="BX94" s="117" t="s">
        <v>80</v>
      </c>
      <c r="CL94" s="117" t="s">
        <v>1</v>
      </c>
    </row>
    <row r="95" s="7" customFormat="1" ht="16.5" customHeight="1">
      <c r="A95" s="119" t="s">
        <v>81</v>
      </c>
      <c r="B95" s="120"/>
      <c r="C95" s="121"/>
      <c r="D95" s="122" t="s">
        <v>82</v>
      </c>
      <c r="E95" s="122"/>
      <c r="F95" s="122"/>
      <c r="G95" s="122"/>
      <c r="H95" s="122"/>
      <c r="I95" s="123"/>
      <c r="J95" s="122" t="s">
        <v>83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'SO-01 - Recepce'!J30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84</v>
      </c>
      <c r="AR95" s="126"/>
      <c r="AS95" s="127">
        <v>0</v>
      </c>
      <c r="AT95" s="128">
        <f>ROUND(SUM(AV95:AW95),2)</f>
        <v>0</v>
      </c>
      <c r="AU95" s="129">
        <f>'SO-01 - Recepce'!P124</f>
        <v>0</v>
      </c>
      <c r="AV95" s="128">
        <f>'SO-01 - Recepce'!J33</f>
        <v>0</v>
      </c>
      <c r="AW95" s="128">
        <f>'SO-01 - Recepce'!J34</f>
        <v>0</v>
      </c>
      <c r="AX95" s="128">
        <f>'SO-01 - Recepce'!J35</f>
        <v>0</v>
      </c>
      <c r="AY95" s="128">
        <f>'SO-01 - Recepce'!J36</f>
        <v>0</v>
      </c>
      <c r="AZ95" s="128">
        <f>'SO-01 - Recepce'!F33</f>
        <v>0</v>
      </c>
      <c r="BA95" s="128">
        <f>'SO-01 - Recepce'!F34</f>
        <v>0</v>
      </c>
      <c r="BB95" s="128">
        <f>'SO-01 - Recepce'!F35</f>
        <v>0</v>
      </c>
      <c r="BC95" s="128">
        <f>'SO-01 - Recepce'!F36</f>
        <v>0</v>
      </c>
      <c r="BD95" s="130">
        <f>'SO-01 - Recepce'!F37</f>
        <v>0</v>
      </c>
      <c r="BE95" s="7"/>
      <c r="BT95" s="131" t="s">
        <v>85</v>
      </c>
      <c r="BV95" s="131" t="s">
        <v>79</v>
      </c>
      <c r="BW95" s="131" t="s">
        <v>86</v>
      </c>
      <c r="BX95" s="131" t="s">
        <v>5</v>
      </c>
      <c r="CL95" s="131" t="s">
        <v>1</v>
      </c>
      <c r="CM95" s="131" t="s">
        <v>87</v>
      </c>
    </row>
    <row r="96" s="7" customFormat="1" ht="16.5" customHeight="1">
      <c r="A96" s="119" t="s">
        <v>81</v>
      </c>
      <c r="B96" s="120"/>
      <c r="C96" s="121"/>
      <c r="D96" s="122" t="s">
        <v>88</v>
      </c>
      <c r="E96" s="122"/>
      <c r="F96" s="122"/>
      <c r="G96" s="122"/>
      <c r="H96" s="122"/>
      <c r="I96" s="123"/>
      <c r="J96" s="122" t="s">
        <v>89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'SO-02 - Opěrná stěna'!J30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84</v>
      </c>
      <c r="AR96" s="126"/>
      <c r="AS96" s="127">
        <v>0</v>
      </c>
      <c r="AT96" s="128">
        <f>ROUND(SUM(AV96:AW96),2)</f>
        <v>0</v>
      </c>
      <c r="AU96" s="129">
        <f>'SO-02 - Opěrná stěna'!P126</f>
        <v>0</v>
      </c>
      <c r="AV96" s="128">
        <f>'SO-02 - Opěrná stěna'!J33</f>
        <v>0</v>
      </c>
      <c r="AW96" s="128">
        <f>'SO-02 - Opěrná stěna'!J34</f>
        <v>0</v>
      </c>
      <c r="AX96" s="128">
        <f>'SO-02 - Opěrná stěna'!J35</f>
        <v>0</v>
      </c>
      <c r="AY96" s="128">
        <f>'SO-02 - Opěrná stěna'!J36</f>
        <v>0</v>
      </c>
      <c r="AZ96" s="128">
        <f>'SO-02 - Opěrná stěna'!F33</f>
        <v>0</v>
      </c>
      <c r="BA96" s="128">
        <f>'SO-02 - Opěrná stěna'!F34</f>
        <v>0</v>
      </c>
      <c r="BB96" s="128">
        <f>'SO-02 - Opěrná stěna'!F35</f>
        <v>0</v>
      </c>
      <c r="BC96" s="128">
        <f>'SO-02 - Opěrná stěna'!F36</f>
        <v>0</v>
      </c>
      <c r="BD96" s="130">
        <f>'SO-02 - Opěrná stěna'!F37</f>
        <v>0</v>
      </c>
      <c r="BE96" s="7"/>
      <c r="BT96" s="131" t="s">
        <v>85</v>
      </c>
      <c r="BV96" s="131" t="s">
        <v>79</v>
      </c>
      <c r="BW96" s="131" t="s">
        <v>90</v>
      </c>
      <c r="BX96" s="131" t="s">
        <v>5</v>
      </c>
      <c r="CL96" s="131" t="s">
        <v>1</v>
      </c>
      <c r="CM96" s="131" t="s">
        <v>87</v>
      </c>
    </row>
    <row r="97" s="7" customFormat="1" ht="16.5" customHeight="1">
      <c r="A97" s="119" t="s">
        <v>81</v>
      </c>
      <c r="B97" s="120"/>
      <c r="C97" s="121"/>
      <c r="D97" s="122" t="s">
        <v>91</v>
      </c>
      <c r="E97" s="122"/>
      <c r="F97" s="122"/>
      <c r="G97" s="122"/>
      <c r="H97" s="122"/>
      <c r="I97" s="123"/>
      <c r="J97" s="122" t="s">
        <v>92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'SO-03 - Venkovní terasa'!J30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84</v>
      </c>
      <c r="AR97" s="126"/>
      <c r="AS97" s="127">
        <v>0</v>
      </c>
      <c r="AT97" s="128">
        <f>ROUND(SUM(AV97:AW97),2)</f>
        <v>0</v>
      </c>
      <c r="AU97" s="129">
        <f>'SO-03 - Venkovní terasa'!P124</f>
        <v>0</v>
      </c>
      <c r="AV97" s="128">
        <f>'SO-03 - Venkovní terasa'!J33</f>
        <v>0</v>
      </c>
      <c r="AW97" s="128">
        <f>'SO-03 - Venkovní terasa'!J34</f>
        <v>0</v>
      </c>
      <c r="AX97" s="128">
        <f>'SO-03 - Venkovní terasa'!J35</f>
        <v>0</v>
      </c>
      <c r="AY97" s="128">
        <f>'SO-03 - Venkovní terasa'!J36</f>
        <v>0</v>
      </c>
      <c r="AZ97" s="128">
        <f>'SO-03 - Venkovní terasa'!F33</f>
        <v>0</v>
      </c>
      <c r="BA97" s="128">
        <f>'SO-03 - Venkovní terasa'!F34</f>
        <v>0</v>
      </c>
      <c r="BB97" s="128">
        <f>'SO-03 - Venkovní terasa'!F35</f>
        <v>0</v>
      </c>
      <c r="BC97" s="128">
        <f>'SO-03 - Venkovní terasa'!F36</f>
        <v>0</v>
      </c>
      <c r="BD97" s="130">
        <f>'SO-03 - Venkovní terasa'!F37</f>
        <v>0</v>
      </c>
      <c r="BE97" s="7"/>
      <c r="BT97" s="131" t="s">
        <v>85</v>
      </c>
      <c r="BV97" s="131" t="s">
        <v>79</v>
      </c>
      <c r="BW97" s="131" t="s">
        <v>93</v>
      </c>
      <c r="BX97" s="131" t="s">
        <v>5</v>
      </c>
      <c r="CL97" s="131" t="s">
        <v>1</v>
      </c>
      <c r="CM97" s="131" t="s">
        <v>87</v>
      </c>
    </row>
    <row r="98" s="7" customFormat="1" ht="16.5" customHeight="1">
      <c r="A98" s="119" t="s">
        <v>81</v>
      </c>
      <c r="B98" s="120"/>
      <c r="C98" s="121"/>
      <c r="D98" s="122" t="s">
        <v>94</v>
      </c>
      <c r="E98" s="122"/>
      <c r="F98" s="122"/>
      <c r="G98" s="122"/>
      <c r="H98" s="122"/>
      <c r="I98" s="123"/>
      <c r="J98" s="122" t="s">
        <v>95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'SO-04 - Dolní zpevněné pl...'!J30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84</v>
      </c>
      <c r="AR98" s="126"/>
      <c r="AS98" s="127">
        <v>0</v>
      </c>
      <c r="AT98" s="128">
        <f>ROUND(SUM(AV98:AW98),2)</f>
        <v>0</v>
      </c>
      <c r="AU98" s="129">
        <f>'SO-04 - Dolní zpevněné pl...'!P122</f>
        <v>0</v>
      </c>
      <c r="AV98" s="128">
        <f>'SO-04 - Dolní zpevněné pl...'!J33</f>
        <v>0</v>
      </c>
      <c r="AW98" s="128">
        <f>'SO-04 - Dolní zpevněné pl...'!J34</f>
        <v>0</v>
      </c>
      <c r="AX98" s="128">
        <f>'SO-04 - Dolní zpevněné pl...'!J35</f>
        <v>0</v>
      </c>
      <c r="AY98" s="128">
        <f>'SO-04 - Dolní zpevněné pl...'!J36</f>
        <v>0</v>
      </c>
      <c r="AZ98" s="128">
        <f>'SO-04 - Dolní zpevněné pl...'!F33</f>
        <v>0</v>
      </c>
      <c r="BA98" s="128">
        <f>'SO-04 - Dolní zpevněné pl...'!F34</f>
        <v>0</v>
      </c>
      <c r="BB98" s="128">
        <f>'SO-04 - Dolní zpevněné pl...'!F35</f>
        <v>0</v>
      </c>
      <c r="BC98" s="128">
        <f>'SO-04 - Dolní zpevněné pl...'!F36</f>
        <v>0</v>
      </c>
      <c r="BD98" s="130">
        <f>'SO-04 - Dolní zpevněné pl...'!F37</f>
        <v>0</v>
      </c>
      <c r="BE98" s="7"/>
      <c r="BT98" s="131" t="s">
        <v>85</v>
      </c>
      <c r="BV98" s="131" t="s">
        <v>79</v>
      </c>
      <c r="BW98" s="131" t="s">
        <v>96</v>
      </c>
      <c r="BX98" s="131" t="s">
        <v>5</v>
      </c>
      <c r="CL98" s="131" t="s">
        <v>1</v>
      </c>
      <c r="CM98" s="131" t="s">
        <v>87</v>
      </c>
    </row>
    <row r="99" s="7" customFormat="1" ht="16.5" customHeight="1">
      <c r="A99" s="119" t="s">
        <v>81</v>
      </c>
      <c r="B99" s="120"/>
      <c r="C99" s="121"/>
      <c r="D99" s="122" t="s">
        <v>97</v>
      </c>
      <c r="E99" s="122"/>
      <c r="F99" s="122"/>
      <c r="G99" s="122"/>
      <c r="H99" s="122"/>
      <c r="I99" s="123"/>
      <c r="J99" s="122" t="s">
        <v>98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'SO-05 - Železobetonové ve...'!J30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84</v>
      </c>
      <c r="AR99" s="126"/>
      <c r="AS99" s="127">
        <v>0</v>
      </c>
      <c r="AT99" s="128">
        <f>ROUND(SUM(AV99:AW99),2)</f>
        <v>0</v>
      </c>
      <c r="AU99" s="129">
        <f>'SO-05 - Železobetonové ve...'!P124</f>
        <v>0</v>
      </c>
      <c r="AV99" s="128">
        <f>'SO-05 - Železobetonové ve...'!J33</f>
        <v>0</v>
      </c>
      <c r="AW99" s="128">
        <f>'SO-05 - Železobetonové ve...'!J34</f>
        <v>0</v>
      </c>
      <c r="AX99" s="128">
        <f>'SO-05 - Železobetonové ve...'!J35</f>
        <v>0</v>
      </c>
      <c r="AY99" s="128">
        <f>'SO-05 - Železobetonové ve...'!J36</f>
        <v>0</v>
      </c>
      <c r="AZ99" s="128">
        <f>'SO-05 - Železobetonové ve...'!F33</f>
        <v>0</v>
      </c>
      <c r="BA99" s="128">
        <f>'SO-05 - Železobetonové ve...'!F34</f>
        <v>0</v>
      </c>
      <c r="BB99" s="128">
        <f>'SO-05 - Železobetonové ve...'!F35</f>
        <v>0</v>
      </c>
      <c r="BC99" s="128">
        <f>'SO-05 - Železobetonové ve...'!F36</f>
        <v>0</v>
      </c>
      <c r="BD99" s="130">
        <f>'SO-05 - Železobetonové ve...'!F37</f>
        <v>0</v>
      </c>
      <c r="BE99" s="7"/>
      <c r="BT99" s="131" t="s">
        <v>85</v>
      </c>
      <c r="BV99" s="131" t="s">
        <v>79</v>
      </c>
      <c r="BW99" s="131" t="s">
        <v>99</v>
      </c>
      <c r="BX99" s="131" t="s">
        <v>5</v>
      </c>
      <c r="CL99" s="131" t="s">
        <v>1</v>
      </c>
      <c r="CM99" s="131" t="s">
        <v>87</v>
      </c>
    </row>
    <row r="100" s="7" customFormat="1" ht="16.5" customHeight="1">
      <c r="A100" s="119" t="s">
        <v>81</v>
      </c>
      <c r="B100" s="120"/>
      <c r="C100" s="121"/>
      <c r="D100" s="122" t="s">
        <v>100</v>
      </c>
      <c r="E100" s="122"/>
      <c r="F100" s="122"/>
      <c r="G100" s="122"/>
      <c r="H100" s="122"/>
      <c r="I100" s="123"/>
      <c r="J100" s="122" t="s">
        <v>89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'SO-06 - Opěrná stěna'!J30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84</v>
      </c>
      <c r="AR100" s="126"/>
      <c r="AS100" s="127">
        <v>0</v>
      </c>
      <c r="AT100" s="128">
        <f>ROUND(SUM(AV100:AW100),2)</f>
        <v>0</v>
      </c>
      <c r="AU100" s="129">
        <f>'SO-06 - Opěrná stěna'!P123</f>
        <v>0</v>
      </c>
      <c r="AV100" s="128">
        <f>'SO-06 - Opěrná stěna'!J33</f>
        <v>0</v>
      </c>
      <c r="AW100" s="128">
        <f>'SO-06 - Opěrná stěna'!J34</f>
        <v>0</v>
      </c>
      <c r="AX100" s="128">
        <f>'SO-06 - Opěrná stěna'!J35</f>
        <v>0</v>
      </c>
      <c r="AY100" s="128">
        <f>'SO-06 - Opěrná stěna'!J36</f>
        <v>0</v>
      </c>
      <c r="AZ100" s="128">
        <f>'SO-06 - Opěrná stěna'!F33</f>
        <v>0</v>
      </c>
      <c r="BA100" s="128">
        <f>'SO-06 - Opěrná stěna'!F34</f>
        <v>0</v>
      </c>
      <c r="BB100" s="128">
        <f>'SO-06 - Opěrná stěna'!F35</f>
        <v>0</v>
      </c>
      <c r="BC100" s="128">
        <f>'SO-06 - Opěrná stěna'!F36</f>
        <v>0</v>
      </c>
      <c r="BD100" s="130">
        <f>'SO-06 - Opěrná stěna'!F37</f>
        <v>0</v>
      </c>
      <c r="BE100" s="7"/>
      <c r="BT100" s="131" t="s">
        <v>85</v>
      </c>
      <c r="BV100" s="131" t="s">
        <v>79</v>
      </c>
      <c r="BW100" s="131" t="s">
        <v>101</v>
      </c>
      <c r="BX100" s="131" t="s">
        <v>5</v>
      </c>
      <c r="CL100" s="131" t="s">
        <v>1</v>
      </c>
      <c r="CM100" s="131" t="s">
        <v>87</v>
      </c>
    </row>
    <row r="101" s="7" customFormat="1" ht="16.5" customHeight="1">
      <c r="A101" s="119" t="s">
        <v>81</v>
      </c>
      <c r="B101" s="120"/>
      <c r="C101" s="121"/>
      <c r="D101" s="122" t="s">
        <v>102</v>
      </c>
      <c r="E101" s="122"/>
      <c r="F101" s="122"/>
      <c r="G101" s="122"/>
      <c r="H101" s="122"/>
      <c r="I101" s="123"/>
      <c r="J101" s="122" t="s">
        <v>89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'SO-07 - Opěrná stěna'!J30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84</v>
      </c>
      <c r="AR101" s="126"/>
      <c r="AS101" s="127">
        <v>0</v>
      </c>
      <c r="AT101" s="128">
        <f>ROUND(SUM(AV101:AW101),2)</f>
        <v>0</v>
      </c>
      <c r="AU101" s="129">
        <f>'SO-07 - Opěrná stěna'!P121</f>
        <v>0</v>
      </c>
      <c r="AV101" s="128">
        <f>'SO-07 - Opěrná stěna'!J33</f>
        <v>0</v>
      </c>
      <c r="AW101" s="128">
        <f>'SO-07 - Opěrná stěna'!J34</f>
        <v>0</v>
      </c>
      <c r="AX101" s="128">
        <f>'SO-07 - Opěrná stěna'!J35</f>
        <v>0</v>
      </c>
      <c r="AY101" s="128">
        <f>'SO-07 - Opěrná stěna'!J36</f>
        <v>0</v>
      </c>
      <c r="AZ101" s="128">
        <f>'SO-07 - Opěrná stěna'!F33</f>
        <v>0</v>
      </c>
      <c r="BA101" s="128">
        <f>'SO-07 - Opěrná stěna'!F34</f>
        <v>0</v>
      </c>
      <c r="BB101" s="128">
        <f>'SO-07 - Opěrná stěna'!F35</f>
        <v>0</v>
      </c>
      <c r="BC101" s="128">
        <f>'SO-07 - Opěrná stěna'!F36</f>
        <v>0</v>
      </c>
      <c r="BD101" s="130">
        <f>'SO-07 - Opěrná stěna'!F37</f>
        <v>0</v>
      </c>
      <c r="BE101" s="7"/>
      <c r="BT101" s="131" t="s">
        <v>85</v>
      </c>
      <c r="BV101" s="131" t="s">
        <v>79</v>
      </c>
      <c r="BW101" s="131" t="s">
        <v>103</v>
      </c>
      <c r="BX101" s="131" t="s">
        <v>5</v>
      </c>
      <c r="CL101" s="131" t="s">
        <v>1</v>
      </c>
      <c r="CM101" s="131" t="s">
        <v>87</v>
      </c>
    </row>
    <row r="102" s="7" customFormat="1" ht="16.5" customHeight="1">
      <c r="A102" s="119" t="s">
        <v>81</v>
      </c>
      <c r="B102" s="120"/>
      <c r="C102" s="121"/>
      <c r="D102" s="122" t="s">
        <v>104</v>
      </c>
      <c r="E102" s="122"/>
      <c r="F102" s="122"/>
      <c r="G102" s="122"/>
      <c r="H102" s="122"/>
      <c r="I102" s="123"/>
      <c r="J102" s="122" t="s">
        <v>89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'SO-09 - Opěrná stěna'!J30</f>
        <v>0</v>
      </c>
      <c r="AH102" s="123"/>
      <c r="AI102" s="123"/>
      <c r="AJ102" s="123"/>
      <c r="AK102" s="123"/>
      <c r="AL102" s="123"/>
      <c r="AM102" s="123"/>
      <c r="AN102" s="124">
        <f>SUM(AG102,AT102)</f>
        <v>0</v>
      </c>
      <c r="AO102" s="123"/>
      <c r="AP102" s="123"/>
      <c r="AQ102" s="125" t="s">
        <v>84</v>
      </c>
      <c r="AR102" s="126"/>
      <c r="AS102" s="127">
        <v>0</v>
      </c>
      <c r="AT102" s="128">
        <f>ROUND(SUM(AV102:AW102),2)</f>
        <v>0</v>
      </c>
      <c r="AU102" s="129">
        <f>'SO-09 - Opěrná stěna'!P120</f>
        <v>0</v>
      </c>
      <c r="AV102" s="128">
        <f>'SO-09 - Opěrná stěna'!J33</f>
        <v>0</v>
      </c>
      <c r="AW102" s="128">
        <f>'SO-09 - Opěrná stěna'!J34</f>
        <v>0</v>
      </c>
      <c r="AX102" s="128">
        <f>'SO-09 - Opěrná stěna'!J35</f>
        <v>0</v>
      </c>
      <c r="AY102" s="128">
        <f>'SO-09 - Opěrná stěna'!J36</f>
        <v>0</v>
      </c>
      <c r="AZ102" s="128">
        <f>'SO-09 - Opěrná stěna'!F33</f>
        <v>0</v>
      </c>
      <c r="BA102" s="128">
        <f>'SO-09 - Opěrná stěna'!F34</f>
        <v>0</v>
      </c>
      <c r="BB102" s="128">
        <f>'SO-09 - Opěrná stěna'!F35</f>
        <v>0</v>
      </c>
      <c r="BC102" s="128">
        <f>'SO-09 - Opěrná stěna'!F36</f>
        <v>0</v>
      </c>
      <c r="BD102" s="130">
        <f>'SO-09 - Opěrná stěna'!F37</f>
        <v>0</v>
      </c>
      <c r="BE102" s="7"/>
      <c r="BT102" s="131" t="s">
        <v>85</v>
      </c>
      <c r="BV102" s="131" t="s">
        <v>79</v>
      </c>
      <c r="BW102" s="131" t="s">
        <v>105</v>
      </c>
      <c r="BX102" s="131" t="s">
        <v>5</v>
      </c>
      <c r="CL102" s="131" t="s">
        <v>1</v>
      </c>
      <c r="CM102" s="131" t="s">
        <v>87</v>
      </c>
    </row>
    <row r="103" s="7" customFormat="1" ht="16.5" customHeight="1">
      <c r="A103" s="119" t="s">
        <v>81</v>
      </c>
      <c r="B103" s="120"/>
      <c r="C103" s="121"/>
      <c r="D103" s="122" t="s">
        <v>106</v>
      </c>
      <c r="E103" s="122"/>
      <c r="F103" s="122"/>
      <c r="G103" s="122"/>
      <c r="H103" s="122"/>
      <c r="I103" s="123"/>
      <c r="J103" s="122" t="s">
        <v>107</v>
      </c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4">
        <f>'SO-10 - Bourací práce'!J30</f>
        <v>0</v>
      </c>
      <c r="AH103" s="123"/>
      <c r="AI103" s="123"/>
      <c r="AJ103" s="123"/>
      <c r="AK103" s="123"/>
      <c r="AL103" s="123"/>
      <c r="AM103" s="123"/>
      <c r="AN103" s="124">
        <f>SUM(AG103,AT103)</f>
        <v>0</v>
      </c>
      <c r="AO103" s="123"/>
      <c r="AP103" s="123"/>
      <c r="AQ103" s="125" t="s">
        <v>84</v>
      </c>
      <c r="AR103" s="126"/>
      <c r="AS103" s="127">
        <v>0</v>
      </c>
      <c r="AT103" s="128">
        <f>ROUND(SUM(AV103:AW103),2)</f>
        <v>0</v>
      </c>
      <c r="AU103" s="129">
        <f>'SO-10 - Bourací práce'!P123</f>
        <v>0</v>
      </c>
      <c r="AV103" s="128">
        <f>'SO-10 - Bourací práce'!J33</f>
        <v>0</v>
      </c>
      <c r="AW103" s="128">
        <f>'SO-10 - Bourací práce'!J34</f>
        <v>0</v>
      </c>
      <c r="AX103" s="128">
        <f>'SO-10 - Bourací práce'!J35</f>
        <v>0</v>
      </c>
      <c r="AY103" s="128">
        <f>'SO-10 - Bourací práce'!J36</f>
        <v>0</v>
      </c>
      <c r="AZ103" s="128">
        <f>'SO-10 - Bourací práce'!F33</f>
        <v>0</v>
      </c>
      <c r="BA103" s="128">
        <f>'SO-10 - Bourací práce'!F34</f>
        <v>0</v>
      </c>
      <c r="BB103" s="128">
        <f>'SO-10 - Bourací práce'!F35</f>
        <v>0</v>
      </c>
      <c r="BC103" s="128">
        <f>'SO-10 - Bourací práce'!F36</f>
        <v>0</v>
      </c>
      <c r="BD103" s="130">
        <f>'SO-10 - Bourací práce'!F37</f>
        <v>0</v>
      </c>
      <c r="BE103" s="7"/>
      <c r="BT103" s="131" t="s">
        <v>85</v>
      </c>
      <c r="BV103" s="131" t="s">
        <v>79</v>
      </c>
      <c r="BW103" s="131" t="s">
        <v>108</v>
      </c>
      <c r="BX103" s="131" t="s">
        <v>5</v>
      </c>
      <c r="CL103" s="131" t="s">
        <v>1</v>
      </c>
      <c r="CM103" s="131" t="s">
        <v>87</v>
      </c>
    </row>
    <row r="104" s="7" customFormat="1" ht="16.5" customHeight="1">
      <c r="A104" s="7"/>
      <c r="B104" s="120"/>
      <c r="C104" s="121"/>
      <c r="D104" s="122" t="s">
        <v>109</v>
      </c>
      <c r="E104" s="122"/>
      <c r="F104" s="122"/>
      <c r="G104" s="122"/>
      <c r="H104" s="122"/>
      <c r="I104" s="123"/>
      <c r="J104" s="122" t="s">
        <v>110</v>
      </c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32">
        <f>ROUND(SUM(AG105:AG108),2)</f>
        <v>0</v>
      </c>
      <c r="AH104" s="123"/>
      <c r="AI104" s="123"/>
      <c r="AJ104" s="123"/>
      <c r="AK104" s="123"/>
      <c r="AL104" s="123"/>
      <c r="AM104" s="123"/>
      <c r="AN104" s="124">
        <f>SUM(AG104,AT104)</f>
        <v>0</v>
      </c>
      <c r="AO104" s="123"/>
      <c r="AP104" s="123"/>
      <c r="AQ104" s="125" t="s">
        <v>84</v>
      </c>
      <c r="AR104" s="126"/>
      <c r="AS104" s="127">
        <f>ROUND(SUM(AS105:AS108),2)</f>
        <v>0</v>
      </c>
      <c r="AT104" s="128">
        <f>ROUND(SUM(AV104:AW104),2)</f>
        <v>0</v>
      </c>
      <c r="AU104" s="129">
        <f>ROUND(SUM(AU105:AU108),5)</f>
        <v>0</v>
      </c>
      <c r="AV104" s="128">
        <f>ROUND(AZ104*L29,2)</f>
        <v>0</v>
      </c>
      <c r="AW104" s="128">
        <f>ROUND(BA104*L30,2)</f>
        <v>0</v>
      </c>
      <c r="AX104" s="128">
        <f>ROUND(BB104*L29,2)</f>
        <v>0</v>
      </c>
      <c r="AY104" s="128">
        <f>ROUND(BC104*L30,2)</f>
        <v>0</v>
      </c>
      <c r="AZ104" s="128">
        <f>ROUND(SUM(AZ105:AZ108),2)</f>
        <v>0</v>
      </c>
      <c r="BA104" s="128">
        <f>ROUND(SUM(BA105:BA108),2)</f>
        <v>0</v>
      </c>
      <c r="BB104" s="128">
        <f>ROUND(SUM(BB105:BB108),2)</f>
        <v>0</v>
      </c>
      <c r="BC104" s="128">
        <f>ROUND(SUM(BC105:BC108),2)</f>
        <v>0</v>
      </c>
      <c r="BD104" s="130">
        <f>ROUND(SUM(BD105:BD108),2)</f>
        <v>0</v>
      </c>
      <c r="BE104" s="7"/>
      <c r="BS104" s="131" t="s">
        <v>76</v>
      </c>
      <c r="BT104" s="131" t="s">
        <v>85</v>
      </c>
      <c r="BU104" s="131" t="s">
        <v>78</v>
      </c>
      <c r="BV104" s="131" t="s">
        <v>79</v>
      </c>
      <c r="BW104" s="131" t="s">
        <v>111</v>
      </c>
      <c r="BX104" s="131" t="s">
        <v>5</v>
      </c>
      <c r="CL104" s="131" t="s">
        <v>1</v>
      </c>
      <c r="CM104" s="131" t="s">
        <v>87</v>
      </c>
    </row>
    <row r="105" s="4" customFormat="1" ht="23.25" customHeight="1">
      <c r="A105" s="119" t="s">
        <v>81</v>
      </c>
      <c r="B105" s="70"/>
      <c r="C105" s="133"/>
      <c r="D105" s="133"/>
      <c r="E105" s="134" t="s">
        <v>112</v>
      </c>
      <c r="F105" s="134"/>
      <c r="G105" s="134"/>
      <c r="H105" s="134"/>
      <c r="I105" s="134"/>
      <c r="J105" s="133"/>
      <c r="K105" s="134" t="s">
        <v>113</v>
      </c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5">
        <f>'SO- 11E - Arealové osvětl...'!J32</f>
        <v>0</v>
      </c>
      <c r="AH105" s="133"/>
      <c r="AI105" s="133"/>
      <c r="AJ105" s="133"/>
      <c r="AK105" s="133"/>
      <c r="AL105" s="133"/>
      <c r="AM105" s="133"/>
      <c r="AN105" s="135">
        <f>SUM(AG105,AT105)</f>
        <v>0</v>
      </c>
      <c r="AO105" s="133"/>
      <c r="AP105" s="133"/>
      <c r="AQ105" s="136" t="s">
        <v>114</v>
      </c>
      <c r="AR105" s="72"/>
      <c r="AS105" s="137">
        <v>0</v>
      </c>
      <c r="AT105" s="138">
        <f>ROUND(SUM(AV105:AW105),2)</f>
        <v>0</v>
      </c>
      <c r="AU105" s="139">
        <f>'SO- 11E - Arealové osvětl...'!P124</f>
        <v>0</v>
      </c>
      <c r="AV105" s="138">
        <f>'SO- 11E - Arealové osvětl...'!J35</f>
        <v>0</v>
      </c>
      <c r="AW105" s="138">
        <f>'SO- 11E - Arealové osvětl...'!J36</f>
        <v>0</v>
      </c>
      <c r="AX105" s="138">
        <f>'SO- 11E - Arealové osvětl...'!J37</f>
        <v>0</v>
      </c>
      <c r="AY105" s="138">
        <f>'SO- 11E - Arealové osvětl...'!J38</f>
        <v>0</v>
      </c>
      <c r="AZ105" s="138">
        <f>'SO- 11E - Arealové osvětl...'!F35</f>
        <v>0</v>
      </c>
      <c r="BA105" s="138">
        <f>'SO- 11E - Arealové osvětl...'!F36</f>
        <v>0</v>
      </c>
      <c r="BB105" s="138">
        <f>'SO- 11E - Arealové osvětl...'!F37</f>
        <v>0</v>
      </c>
      <c r="BC105" s="138">
        <f>'SO- 11E - Arealové osvětl...'!F38</f>
        <v>0</v>
      </c>
      <c r="BD105" s="140">
        <f>'SO- 11E - Arealové osvětl...'!F39</f>
        <v>0</v>
      </c>
      <c r="BE105" s="4"/>
      <c r="BT105" s="141" t="s">
        <v>87</v>
      </c>
      <c r="BV105" s="141" t="s">
        <v>79</v>
      </c>
      <c r="BW105" s="141" t="s">
        <v>115</v>
      </c>
      <c r="BX105" s="141" t="s">
        <v>111</v>
      </c>
      <c r="CL105" s="141" t="s">
        <v>1</v>
      </c>
    </row>
    <row r="106" s="4" customFormat="1" ht="23.25" customHeight="1">
      <c r="A106" s="119" t="s">
        <v>81</v>
      </c>
      <c r="B106" s="70"/>
      <c r="C106" s="133"/>
      <c r="D106" s="133"/>
      <c r="E106" s="134" t="s">
        <v>116</v>
      </c>
      <c r="F106" s="134"/>
      <c r="G106" s="134"/>
      <c r="H106" s="134"/>
      <c r="I106" s="134"/>
      <c r="J106" s="133"/>
      <c r="K106" s="134" t="s">
        <v>117</v>
      </c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5">
        <f>'SO- 11V - Přípojka vody'!J32</f>
        <v>0</v>
      </c>
      <c r="AH106" s="133"/>
      <c r="AI106" s="133"/>
      <c r="AJ106" s="133"/>
      <c r="AK106" s="133"/>
      <c r="AL106" s="133"/>
      <c r="AM106" s="133"/>
      <c r="AN106" s="135">
        <f>SUM(AG106,AT106)</f>
        <v>0</v>
      </c>
      <c r="AO106" s="133"/>
      <c r="AP106" s="133"/>
      <c r="AQ106" s="136" t="s">
        <v>114</v>
      </c>
      <c r="AR106" s="72"/>
      <c r="AS106" s="137">
        <v>0</v>
      </c>
      <c r="AT106" s="138">
        <f>ROUND(SUM(AV106:AW106),2)</f>
        <v>0</v>
      </c>
      <c r="AU106" s="139">
        <f>'SO- 11V - Přípojka vody'!P125</f>
        <v>0</v>
      </c>
      <c r="AV106" s="138">
        <f>'SO- 11V - Přípojka vody'!J35</f>
        <v>0</v>
      </c>
      <c r="AW106" s="138">
        <f>'SO- 11V - Přípojka vody'!J36</f>
        <v>0</v>
      </c>
      <c r="AX106" s="138">
        <f>'SO- 11V - Přípojka vody'!J37</f>
        <v>0</v>
      </c>
      <c r="AY106" s="138">
        <f>'SO- 11V - Přípojka vody'!J38</f>
        <v>0</v>
      </c>
      <c r="AZ106" s="138">
        <f>'SO- 11V - Přípojka vody'!F35</f>
        <v>0</v>
      </c>
      <c r="BA106" s="138">
        <f>'SO- 11V - Přípojka vody'!F36</f>
        <v>0</v>
      </c>
      <c r="BB106" s="138">
        <f>'SO- 11V - Přípojka vody'!F37</f>
        <v>0</v>
      </c>
      <c r="BC106" s="138">
        <f>'SO- 11V - Přípojka vody'!F38</f>
        <v>0</v>
      </c>
      <c r="BD106" s="140">
        <f>'SO- 11V - Přípojka vody'!F39</f>
        <v>0</v>
      </c>
      <c r="BE106" s="4"/>
      <c r="BT106" s="141" t="s">
        <v>87</v>
      </c>
      <c r="BV106" s="141" t="s">
        <v>79</v>
      </c>
      <c r="BW106" s="141" t="s">
        <v>118</v>
      </c>
      <c r="BX106" s="141" t="s">
        <v>111</v>
      </c>
      <c r="CL106" s="141" t="s">
        <v>1</v>
      </c>
    </row>
    <row r="107" s="4" customFormat="1" ht="23.25" customHeight="1">
      <c r="A107" s="119" t="s">
        <v>81</v>
      </c>
      <c r="B107" s="70"/>
      <c r="C107" s="133"/>
      <c r="D107" s="133"/>
      <c r="E107" s="134" t="s">
        <v>119</v>
      </c>
      <c r="F107" s="134"/>
      <c r="G107" s="134"/>
      <c r="H107" s="134"/>
      <c r="I107" s="134"/>
      <c r="J107" s="133"/>
      <c r="K107" s="134" t="s">
        <v>120</v>
      </c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5">
        <f>'SO- 11K - Přípojka kanali...'!J32</f>
        <v>0</v>
      </c>
      <c r="AH107" s="133"/>
      <c r="AI107" s="133"/>
      <c r="AJ107" s="133"/>
      <c r="AK107" s="133"/>
      <c r="AL107" s="133"/>
      <c r="AM107" s="133"/>
      <c r="AN107" s="135">
        <f>SUM(AG107,AT107)</f>
        <v>0</v>
      </c>
      <c r="AO107" s="133"/>
      <c r="AP107" s="133"/>
      <c r="AQ107" s="136" t="s">
        <v>114</v>
      </c>
      <c r="AR107" s="72"/>
      <c r="AS107" s="137">
        <v>0</v>
      </c>
      <c r="AT107" s="138">
        <f>ROUND(SUM(AV107:AW107),2)</f>
        <v>0</v>
      </c>
      <c r="AU107" s="139">
        <f>'SO- 11K - Přípojka kanali...'!P124</f>
        <v>0</v>
      </c>
      <c r="AV107" s="138">
        <f>'SO- 11K - Přípojka kanali...'!J35</f>
        <v>0</v>
      </c>
      <c r="AW107" s="138">
        <f>'SO- 11K - Přípojka kanali...'!J36</f>
        <v>0</v>
      </c>
      <c r="AX107" s="138">
        <f>'SO- 11K - Přípojka kanali...'!J37</f>
        <v>0</v>
      </c>
      <c r="AY107" s="138">
        <f>'SO- 11K - Přípojka kanali...'!J38</f>
        <v>0</v>
      </c>
      <c r="AZ107" s="138">
        <f>'SO- 11K - Přípojka kanali...'!F35</f>
        <v>0</v>
      </c>
      <c r="BA107" s="138">
        <f>'SO- 11K - Přípojka kanali...'!F36</f>
        <v>0</v>
      </c>
      <c r="BB107" s="138">
        <f>'SO- 11K - Přípojka kanali...'!F37</f>
        <v>0</v>
      </c>
      <c r="BC107" s="138">
        <f>'SO- 11K - Přípojka kanali...'!F38</f>
        <v>0</v>
      </c>
      <c r="BD107" s="140">
        <f>'SO- 11K - Přípojka kanali...'!F39</f>
        <v>0</v>
      </c>
      <c r="BE107" s="4"/>
      <c r="BT107" s="141" t="s">
        <v>87</v>
      </c>
      <c r="BV107" s="141" t="s">
        <v>79</v>
      </c>
      <c r="BW107" s="141" t="s">
        <v>121</v>
      </c>
      <c r="BX107" s="141" t="s">
        <v>111</v>
      </c>
      <c r="CL107" s="141" t="s">
        <v>1</v>
      </c>
    </row>
    <row r="108" s="4" customFormat="1" ht="23.25" customHeight="1">
      <c r="A108" s="119" t="s">
        <v>81</v>
      </c>
      <c r="B108" s="70"/>
      <c r="C108" s="133"/>
      <c r="D108" s="133"/>
      <c r="E108" s="134" t="s">
        <v>122</v>
      </c>
      <c r="F108" s="134"/>
      <c r="G108" s="134"/>
      <c r="H108" s="134"/>
      <c r="I108" s="134"/>
      <c r="J108" s="133"/>
      <c r="K108" s="134" t="s">
        <v>123</v>
      </c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5">
        <f>'SO- 11D - Přípojka kanali...'!J32</f>
        <v>0</v>
      </c>
      <c r="AH108" s="133"/>
      <c r="AI108" s="133"/>
      <c r="AJ108" s="133"/>
      <c r="AK108" s="133"/>
      <c r="AL108" s="133"/>
      <c r="AM108" s="133"/>
      <c r="AN108" s="135">
        <f>SUM(AG108,AT108)</f>
        <v>0</v>
      </c>
      <c r="AO108" s="133"/>
      <c r="AP108" s="133"/>
      <c r="AQ108" s="136" t="s">
        <v>114</v>
      </c>
      <c r="AR108" s="72"/>
      <c r="AS108" s="137">
        <v>0</v>
      </c>
      <c r="AT108" s="138">
        <f>ROUND(SUM(AV108:AW108),2)</f>
        <v>0</v>
      </c>
      <c r="AU108" s="139">
        <f>'SO- 11D - Přípojka kanali...'!P123</f>
        <v>0</v>
      </c>
      <c r="AV108" s="138">
        <f>'SO- 11D - Přípojka kanali...'!J35</f>
        <v>0</v>
      </c>
      <c r="AW108" s="138">
        <f>'SO- 11D - Přípojka kanali...'!J36</f>
        <v>0</v>
      </c>
      <c r="AX108" s="138">
        <f>'SO- 11D - Přípojka kanali...'!J37</f>
        <v>0</v>
      </c>
      <c r="AY108" s="138">
        <f>'SO- 11D - Přípojka kanali...'!J38</f>
        <v>0</v>
      </c>
      <c r="AZ108" s="138">
        <f>'SO- 11D - Přípojka kanali...'!F35</f>
        <v>0</v>
      </c>
      <c r="BA108" s="138">
        <f>'SO- 11D - Přípojka kanali...'!F36</f>
        <v>0</v>
      </c>
      <c r="BB108" s="138">
        <f>'SO- 11D - Přípojka kanali...'!F37</f>
        <v>0</v>
      </c>
      <c r="BC108" s="138">
        <f>'SO- 11D - Přípojka kanali...'!F38</f>
        <v>0</v>
      </c>
      <c r="BD108" s="140">
        <f>'SO- 11D - Přípojka kanali...'!F39</f>
        <v>0</v>
      </c>
      <c r="BE108" s="4"/>
      <c r="BT108" s="141" t="s">
        <v>87</v>
      </c>
      <c r="BV108" s="141" t="s">
        <v>79</v>
      </c>
      <c r="BW108" s="141" t="s">
        <v>124</v>
      </c>
      <c r="BX108" s="141" t="s">
        <v>111</v>
      </c>
      <c r="CL108" s="141" t="s">
        <v>1</v>
      </c>
    </row>
    <row r="109" s="7" customFormat="1" ht="16.5" customHeight="1">
      <c r="A109" s="119" t="s">
        <v>81</v>
      </c>
      <c r="B109" s="120"/>
      <c r="C109" s="121"/>
      <c r="D109" s="122" t="s">
        <v>125</v>
      </c>
      <c r="E109" s="122"/>
      <c r="F109" s="122"/>
      <c r="G109" s="122"/>
      <c r="H109" s="122"/>
      <c r="I109" s="123"/>
      <c r="J109" s="122" t="s">
        <v>126</v>
      </c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4">
        <f>'SO-12 - Vedlejší rozpočto...'!J30</f>
        <v>0</v>
      </c>
      <c r="AH109" s="123"/>
      <c r="AI109" s="123"/>
      <c r="AJ109" s="123"/>
      <c r="AK109" s="123"/>
      <c r="AL109" s="123"/>
      <c r="AM109" s="123"/>
      <c r="AN109" s="124">
        <f>SUM(AG109,AT109)</f>
        <v>0</v>
      </c>
      <c r="AO109" s="123"/>
      <c r="AP109" s="123"/>
      <c r="AQ109" s="125" t="s">
        <v>84</v>
      </c>
      <c r="AR109" s="126"/>
      <c r="AS109" s="142">
        <v>0</v>
      </c>
      <c r="AT109" s="143">
        <f>ROUND(SUM(AV109:AW109),2)</f>
        <v>0</v>
      </c>
      <c r="AU109" s="144">
        <f>'SO-12 - Vedlejší rozpočto...'!P121</f>
        <v>0</v>
      </c>
      <c r="AV109" s="143">
        <f>'SO-12 - Vedlejší rozpočto...'!J33</f>
        <v>0</v>
      </c>
      <c r="AW109" s="143">
        <f>'SO-12 - Vedlejší rozpočto...'!J34</f>
        <v>0</v>
      </c>
      <c r="AX109" s="143">
        <f>'SO-12 - Vedlejší rozpočto...'!J35</f>
        <v>0</v>
      </c>
      <c r="AY109" s="143">
        <f>'SO-12 - Vedlejší rozpočto...'!J36</f>
        <v>0</v>
      </c>
      <c r="AZ109" s="143">
        <f>'SO-12 - Vedlejší rozpočto...'!F33</f>
        <v>0</v>
      </c>
      <c r="BA109" s="143">
        <f>'SO-12 - Vedlejší rozpočto...'!F34</f>
        <v>0</v>
      </c>
      <c r="BB109" s="143">
        <f>'SO-12 - Vedlejší rozpočto...'!F35</f>
        <v>0</v>
      </c>
      <c r="BC109" s="143">
        <f>'SO-12 - Vedlejší rozpočto...'!F36</f>
        <v>0</v>
      </c>
      <c r="BD109" s="145">
        <f>'SO-12 - Vedlejší rozpočto...'!F37</f>
        <v>0</v>
      </c>
      <c r="BE109" s="7"/>
      <c r="BT109" s="131" t="s">
        <v>85</v>
      </c>
      <c r="BV109" s="131" t="s">
        <v>79</v>
      </c>
      <c r="BW109" s="131" t="s">
        <v>127</v>
      </c>
      <c r="BX109" s="131" t="s">
        <v>5</v>
      </c>
      <c r="CL109" s="131" t="s">
        <v>1</v>
      </c>
      <c r="CM109" s="131" t="s">
        <v>87</v>
      </c>
    </row>
    <row r="110" s="2" customFormat="1" ht="30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4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44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</sheetData>
  <sheetProtection sheet="1" formatColumns="0" formatRows="0" objects="1" scenarios="1" spinCount="100000" saltValue="xyFzDBNZPb5Dl80qEnetpzuCX5nW9QIX54Ch/F6R7jqOTUhOLv8Cy2Fyw/pXVFIQxZyi8fmT0psfE9yxaXmuXg==" hashValue="tvv9pmWD4VNYeJ2CqfxN/8/XNBddr2058fNkZnuJSiGpRCIk6KZTm9O+oELbjqbZ1s5JrdlcVYpCaeZhtY3d5w==" algorithmName="SHA-512" password="CC35"/>
  <mergeCells count="9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D109:H109"/>
    <mergeCell ref="J109:AF109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94:AP94"/>
  </mergeCells>
  <hyperlinks>
    <hyperlink ref="A95" location="'SO-01 - Recepce'!C2" display="/"/>
    <hyperlink ref="A96" location="'SO-02 - Opěrná stěna'!C2" display="/"/>
    <hyperlink ref="A97" location="'SO-03 - Venkovní terasa'!C2" display="/"/>
    <hyperlink ref="A98" location="'SO-04 - Dolní zpevněné pl...'!C2" display="/"/>
    <hyperlink ref="A99" location="'SO-05 - Železobetonové ve...'!C2" display="/"/>
    <hyperlink ref="A100" location="'SO-06 - Opěrná stěna'!C2" display="/"/>
    <hyperlink ref="A101" location="'SO-07 - Opěrná stěna'!C2" display="/"/>
    <hyperlink ref="A102" location="'SO-09 - Opěrná stěna'!C2" display="/"/>
    <hyperlink ref="A103" location="'SO-10 - Bourací práce'!C2" display="/"/>
    <hyperlink ref="A105" location="'SO- 11E - Arealové osvětl...'!C2" display="/"/>
    <hyperlink ref="A106" location="'SO- 11V - Přípojka vody'!C2" display="/"/>
    <hyperlink ref="A107" location="'SO- 11K - Přípojka kanali...'!C2" display="/"/>
    <hyperlink ref="A108" location="'SO- 11D - Přípojka kanali...'!C2" display="/"/>
    <hyperlink ref="A109" location="'SO-12 - Vedlejší rozpoč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828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ROUND((SUM(BE123:BE157)),  2)</f>
        <v>0</v>
      </c>
      <c r="G33" s="38"/>
      <c r="H33" s="38"/>
      <c r="I33" s="165">
        <v>0.20999999999999999</v>
      </c>
      <c r="J33" s="164">
        <f>ROUND(((SUM(BE123:BE157))*I33),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ROUND((SUM(BF123:BF157)),  2)</f>
        <v>0</v>
      </c>
      <c r="G34" s="38"/>
      <c r="H34" s="38"/>
      <c r="I34" s="165">
        <v>0.12</v>
      </c>
      <c r="J34" s="164">
        <f>ROUND(((SUM(BF123:BF157))*I34),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ROUND((SUM(BG123:BG157)),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ROUND((SUM(BH123:BH157)),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ROUND((SUM(BI123:BI157)),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SO-10 - Bourací práce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137</v>
      </c>
      <c r="D94" s="186"/>
      <c r="E94" s="186"/>
      <c r="F94" s="186"/>
      <c r="G94" s="186"/>
      <c r="H94" s="186"/>
      <c r="I94" s="186"/>
      <c r="J94" s="187" t="s">
        <v>138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139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140</v>
      </c>
    </row>
    <row r="97" s="9" customFormat="1" ht="24.96" customHeight="1">
      <c r="A97" s="9"/>
      <c r="B97" s="189"/>
      <c r="C97" s="190"/>
      <c r="D97" s="191" t="s">
        <v>141</v>
      </c>
      <c r="E97" s="192"/>
      <c r="F97" s="192"/>
      <c r="G97" s="192"/>
      <c r="H97" s="192"/>
      <c r="I97" s="192"/>
      <c r="J97" s="193">
        <f>J124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142</v>
      </c>
      <c r="E98" s="197"/>
      <c r="F98" s="197"/>
      <c r="G98" s="197"/>
      <c r="H98" s="197"/>
      <c r="I98" s="197"/>
      <c r="J98" s="198">
        <f>J125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325</v>
      </c>
      <c r="E99" s="197"/>
      <c r="F99" s="197"/>
      <c r="G99" s="197"/>
      <c r="H99" s="197"/>
      <c r="I99" s="197"/>
      <c r="J99" s="198">
        <f>J134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95"/>
      <c r="C100" s="133"/>
      <c r="D100" s="196" t="s">
        <v>829</v>
      </c>
      <c r="E100" s="197"/>
      <c r="F100" s="197"/>
      <c r="G100" s="197"/>
      <c r="H100" s="197"/>
      <c r="I100" s="197"/>
      <c r="J100" s="198">
        <f>J135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5"/>
      <c r="C101" s="133"/>
      <c r="D101" s="196" t="s">
        <v>326</v>
      </c>
      <c r="E101" s="197"/>
      <c r="F101" s="197"/>
      <c r="G101" s="197"/>
      <c r="H101" s="197"/>
      <c r="I101" s="197"/>
      <c r="J101" s="198">
        <f>J145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830</v>
      </c>
      <c r="E102" s="192"/>
      <c r="F102" s="192"/>
      <c r="G102" s="192"/>
      <c r="H102" s="192"/>
      <c r="I102" s="192"/>
      <c r="J102" s="193">
        <f>J154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3"/>
      <c r="D103" s="196" t="s">
        <v>831</v>
      </c>
      <c r="E103" s="197"/>
      <c r="F103" s="197"/>
      <c r="G103" s="197"/>
      <c r="H103" s="197"/>
      <c r="I103" s="197"/>
      <c r="J103" s="198">
        <f>J155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149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4" t="str">
        <f>E7</f>
        <v>Rozšíření infrastruktury cestovního ruchu u Pilské nádrže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134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SO-10 - Bourací práce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k.ú. Zámek Žďár [795453]</v>
      </c>
      <c r="G117" s="40"/>
      <c r="H117" s="40"/>
      <c r="I117" s="32" t="s">
        <v>22</v>
      </c>
      <c r="J117" s="79" t="str">
        <f>IF(J12="","",J12)</f>
        <v>9. 9. 2024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30</v>
      </c>
      <c r="J119" s="36" t="str">
        <f>E21</f>
        <v xml:space="preserve">Tomáš Bezchleba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>Zdeněk Drda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200"/>
      <c r="B122" s="201"/>
      <c r="C122" s="202" t="s">
        <v>150</v>
      </c>
      <c r="D122" s="203" t="s">
        <v>62</v>
      </c>
      <c r="E122" s="203" t="s">
        <v>58</v>
      </c>
      <c r="F122" s="203" t="s">
        <v>59</v>
      </c>
      <c r="G122" s="203" t="s">
        <v>151</v>
      </c>
      <c r="H122" s="203" t="s">
        <v>152</v>
      </c>
      <c r="I122" s="203" t="s">
        <v>153</v>
      </c>
      <c r="J122" s="203" t="s">
        <v>138</v>
      </c>
      <c r="K122" s="204" t="s">
        <v>154</v>
      </c>
      <c r="L122" s="205"/>
      <c r="M122" s="100" t="s">
        <v>1</v>
      </c>
      <c r="N122" s="101" t="s">
        <v>41</v>
      </c>
      <c r="O122" s="101" t="s">
        <v>155</v>
      </c>
      <c r="P122" s="101" t="s">
        <v>156</v>
      </c>
      <c r="Q122" s="101" t="s">
        <v>157</v>
      </c>
      <c r="R122" s="101" t="s">
        <v>158</v>
      </c>
      <c r="S122" s="101" t="s">
        <v>159</v>
      </c>
      <c r="T122" s="102" t="s">
        <v>160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8"/>
      <c r="B123" s="39"/>
      <c r="C123" s="107" t="s">
        <v>161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P124+P154</f>
        <v>0</v>
      </c>
      <c r="Q123" s="104"/>
      <c r="R123" s="208">
        <f>R124+R154</f>
        <v>0</v>
      </c>
      <c r="S123" s="104"/>
      <c r="T123" s="209">
        <f>T124+T154</f>
        <v>19.316800000000001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76</v>
      </c>
      <c r="AU123" s="17" t="s">
        <v>140</v>
      </c>
      <c r="BK123" s="210">
        <f>BK124+BK154</f>
        <v>0</v>
      </c>
    </row>
    <row r="124" s="12" customFormat="1" ht="25.92" customHeight="1">
      <c r="A124" s="12"/>
      <c r="B124" s="211"/>
      <c r="C124" s="212"/>
      <c r="D124" s="213" t="s">
        <v>76</v>
      </c>
      <c r="E124" s="214" t="s">
        <v>162</v>
      </c>
      <c r="F124" s="214" t="s">
        <v>163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P125+P134</f>
        <v>0</v>
      </c>
      <c r="Q124" s="219"/>
      <c r="R124" s="220">
        <f>R125+R134</f>
        <v>0</v>
      </c>
      <c r="S124" s="219"/>
      <c r="T124" s="221">
        <f>T125+T134</f>
        <v>19.316800000000001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76</v>
      </c>
      <c r="AU124" s="223" t="s">
        <v>77</v>
      </c>
      <c r="AY124" s="222" t="s">
        <v>164</v>
      </c>
      <c r="BK124" s="224">
        <f>BK125+BK134</f>
        <v>0</v>
      </c>
    </row>
    <row r="125" s="12" customFormat="1" ht="22.8" customHeight="1">
      <c r="A125" s="12"/>
      <c r="B125" s="211"/>
      <c r="C125" s="212"/>
      <c r="D125" s="213" t="s">
        <v>76</v>
      </c>
      <c r="E125" s="225" t="s">
        <v>85</v>
      </c>
      <c r="F125" s="225" t="s">
        <v>165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SUM(P126:P133)</f>
        <v>0</v>
      </c>
      <c r="Q125" s="219"/>
      <c r="R125" s="220">
        <f>SUM(R126:R133)</f>
        <v>0</v>
      </c>
      <c r="S125" s="219"/>
      <c r="T125" s="221">
        <f>SUM(T126:T133)</f>
        <v>4.1448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85</v>
      </c>
      <c r="AY125" s="222" t="s">
        <v>164</v>
      </c>
      <c r="BK125" s="224">
        <f>SUM(BK126:BK133)</f>
        <v>0</v>
      </c>
    </row>
    <row r="126" s="2" customFormat="1" ht="21.75" customHeight="1">
      <c r="A126" s="38"/>
      <c r="B126" s="39"/>
      <c r="C126" s="227" t="s">
        <v>388</v>
      </c>
      <c r="D126" s="227" t="s">
        <v>166</v>
      </c>
      <c r="E126" s="228" t="s">
        <v>832</v>
      </c>
      <c r="F126" s="229" t="s">
        <v>833</v>
      </c>
      <c r="G126" s="230" t="s">
        <v>482</v>
      </c>
      <c r="H126" s="231">
        <v>1</v>
      </c>
      <c r="I126" s="232"/>
      <c r="J126" s="233">
        <f>ROUND(I126*H126,2)</f>
        <v>0</v>
      </c>
      <c r="K126" s="229" t="s">
        <v>170</v>
      </c>
      <c r="L126" s="44"/>
      <c r="M126" s="234" t="s">
        <v>1</v>
      </c>
      <c r="N126" s="235" t="s">
        <v>42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171</v>
      </c>
      <c r="AT126" s="238" t="s">
        <v>166</v>
      </c>
      <c r="AU126" s="238" t="s">
        <v>87</v>
      </c>
      <c r="AY126" s="17" t="s">
        <v>164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85</v>
      </c>
      <c r="BK126" s="239">
        <f>ROUND(I126*H126,2)</f>
        <v>0</v>
      </c>
      <c r="BL126" s="17" t="s">
        <v>171</v>
      </c>
      <c r="BM126" s="238" t="s">
        <v>834</v>
      </c>
    </row>
    <row r="127" s="2" customFormat="1">
      <c r="A127" s="38"/>
      <c r="B127" s="39"/>
      <c r="C127" s="40"/>
      <c r="D127" s="240" t="s">
        <v>173</v>
      </c>
      <c r="E127" s="40"/>
      <c r="F127" s="241" t="s">
        <v>835</v>
      </c>
      <c r="G127" s="40"/>
      <c r="H127" s="40"/>
      <c r="I127" s="242"/>
      <c r="J127" s="40"/>
      <c r="K127" s="40"/>
      <c r="L127" s="44"/>
      <c r="M127" s="243"/>
      <c r="N127" s="244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173</v>
      </c>
      <c r="AU127" s="17" t="s">
        <v>87</v>
      </c>
    </row>
    <row r="128" s="2" customFormat="1" ht="24.15" customHeight="1">
      <c r="A128" s="38"/>
      <c r="B128" s="39"/>
      <c r="C128" s="227" t="s">
        <v>394</v>
      </c>
      <c r="D128" s="227" t="s">
        <v>166</v>
      </c>
      <c r="E128" s="228" t="s">
        <v>836</v>
      </c>
      <c r="F128" s="229" t="s">
        <v>837</v>
      </c>
      <c r="G128" s="230" t="s">
        <v>130</v>
      </c>
      <c r="H128" s="231">
        <v>9.4199999999999999</v>
      </c>
      <c r="I128" s="232"/>
      <c r="J128" s="233">
        <f>ROUND(I128*H128,2)</f>
        <v>0</v>
      </c>
      <c r="K128" s="229" t="s">
        <v>170</v>
      </c>
      <c r="L128" s="44"/>
      <c r="M128" s="234" t="s">
        <v>1</v>
      </c>
      <c r="N128" s="235" t="s">
        <v>42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0.44</v>
      </c>
      <c r="T128" s="237">
        <f>S128*H128</f>
        <v>4.1448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171</v>
      </c>
      <c r="AT128" s="238" t="s">
        <v>166</v>
      </c>
      <c r="AU128" s="238" t="s">
        <v>87</v>
      </c>
      <c r="AY128" s="17" t="s">
        <v>164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85</v>
      </c>
      <c r="BK128" s="239">
        <f>ROUND(I128*H128,2)</f>
        <v>0</v>
      </c>
      <c r="BL128" s="17" t="s">
        <v>171</v>
      </c>
      <c r="BM128" s="238" t="s">
        <v>838</v>
      </c>
    </row>
    <row r="129" s="2" customFormat="1">
      <c r="A129" s="38"/>
      <c r="B129" s="39"/>
      <c r="C129" s="40"/>
      <c r="D129" s="240" t="s">
        <v>173</v>
      </c>
      <c r="E129" s="40"/>
      <c r="F129" s="241" t="s">
        <v>839</v>
      </c>
      <c r="G129" s="40"/>
      <c r="H129" s="40"/>
      <c r="I129" s="242"/>
      <c r="J129" s="40"/>
      <c r="K129" s="40"/>
      <c r="L129" s="44"/>
      <c r="M129" s="243"/>
      <c r="N129" s="244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173</v>
      </c>
      <c r="AU129" s="17" t="s">
        <v>87</v>
      </c>
    </row>
    <row r="130" s="13" customFormat="1">
      <c r="A130" s="13"/>
      <c r="B130" s="245"/>
      <c r="C130" s="246"/>
      <c r="D130" s="247" t="s">
        <v>175</v>
      </c>
      <c r="E130" s="248" t="s">
        <v>1</v>
      </c>
      <c r="F130" s="249" t="s">
        <v>840</v>
      </c>
      <c r="G130" s="246"/>
      <c r="H130" s="250">
        <v>9.4199999999999999</v>
      </c>
      <c r="I130" s="251"/>
      <c r="J130" s="246"/>
      <c r="K130" s="246"/>
      <c r="L130" s="252"/>
      <c r="M130" s="253"/>
      <c r="N130" s="254"/>
      <c r="O130" s="254"/>
      <c r="P130" s="254"/>
      <c r="Q130" s="254"/>
      <c r="R130" s="254"/>
      <c r="S130" s="254"/>
      <c r="T130" s="25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6" t="s">
        <v>175</v>
      </c>
      <c r="AU130" s="256" t="s">
        <v>87</v>
      </c>
      <c r="AV130" s="13" t="s">
        <v>87</v>
      </c>
      <c r="AW130" s="13" t="s">
        <v>32</v>
      </c>
      <c r="AX130" s="13" t="s">
        <v>77</v>
      </c>
      <c r="AY130" s="256" t="s">
        <v>164</v>
      </c>
    </row>
    <row r="131" s="14" customFormat="1">
      <c r="A131" s="14"/>
      <c r="B131" s="257"/>
      <c r="C131" s="258"/>
      <c r="D131" s="247" t="s">
        <v>175</v>
      </c>
      <c r="E131" s="259" t="s">
        <v>1</v>
      </c>
      <c r="F131" s="260" t="s">
        <v>177</v>
      </c>
      <c r="G131" s="258"/>
      <c r="H131" s="261">
        <v>9.4199999999999999</v>
      </c>
      <c r="I131" s="262"/>
      <c r="J131" s="258"/>
      <c r="K131" s="258"/>
      <c r="L131" s="263"/>
      <c r="M131" s="264"/>
      <c r="N131" s="265"/>
      <c r="O131" s="265"/>
      <c r="P131" s="265"/>
      <c r="Q131" s="265"/>
      <c r="R131" s="265"/>
      <c r="S131" s="265"/>
      <c r="T131" s="26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7" t="s">
        <v>175</v>
      </c>
      <c r="AU131" s="267" t="s">
        <v>87</v>
      </c>
      <c r="AV131" s="14" t="s">
        <v>171</v>
      </c>
      <c r="AW131" s="14" t="s">
        <v>32</v>
      </c>
      <c r="AX131" s="14" t="s">
        <v>85</v>
      </c>
      <c r="AY131" s="267" t="s">
        <v>164</v>
      </c>
    </row>
    <row r="132" s="2" customFormat="1" ht="24.15" customHeight="1">
      <c r="A132" s="38"/>
      <c r="B132" s="39"/>
      <c r="C132" s="227" t="s">
        <v>399</v>
      </c>
      <c r="D132" s="227" t="s">
        <v>166</v>
      </c>
      <c r="E132" s="228" t="s">
        <v>841</v>
      </c>
      <c r="F132" s="229" t="s">
        <v>842</v>
      </c>
      <c r="G132" s="230" t="s">
        <v>482</v>
      </c>
      <c r="H132" s="231">
        <v>1</v>
      </c>
      <c r="I132" s="232"/>
      <c r="J132" s="233">
        <f>ROUND(I132*H132,2)</f>
        <v>0</v>
      </c>
      <c r="K132" s="229" t="s">
        <v>170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171</v>
      </c>
      <c r="AT132" s="238" t="s">
        <v>166</v>
      </c>
      <c r="AU132" s="238" t="s">
        <v>87</v>
      </c>
      <c r="AY132" s="17" t="s">
        <v>164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171</v>
      </c>
      <c r="BM132" s="238" t="s">
        <v>843</v>
      </c>
    </row>
    <row r="133" s="2" customFormat="1">
      <c r="A133" s="38"/>
      <c r="B133" s="39"/>
      <c r="C133" s="40"/>
      <c r="D133" s="240" t="s">
        <v>173</v>
      </c>
      <c r="E133" s="40"/>
      <c r="F133" s="241" t="s">
        <v>844</v>
      </c>
      <c r="G133" s="40"/>
      <c r="H133" s="40"/>
      <c r="I133" s="242"/>
      <c r="J133" s="40"/>
      <c r="K133" s="40"/>
      <c r="L133" s="44"/>
      <c r="M133" s="243"/>
      <c r="N133" s="24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173</v>
      </c>
      <c r="AU133" s="17" t="s">
        <v>87</v>
      </c>
    </row>
    <row r="134" s="12" customFormat="1" ht="22.8" customHeight="1">
      <c r="A134" s="12"/>
      <c r="B134" s="211"/>
      <c r="C134" s="212"/>
      <c r="D134" s="213" t="s">
        <v>76</v>
      </c>
      <c r="E134" s="225" t="s">
        <v>423</v>
      </c>
      <c r="F134" s="225" t="s">
        <v>424</v>
      </c>
      <c r="G134" s="212"/>
      <c r="H134" s="212"/>
      <c r="I134" s="215"/>
      <c r="J134" s="226">
        <f>BK134</f>
        <v>0</v>
      </c>
      <c r="K134" s="212"/>
      <c r="L134" s="217"/>
      <c r="M134" s="218"/>
      <c r="N134" s="219"/>
      <c r="O134" s="219"/>
      <c r="P134" s="220">
        <f>P135+P145</f>
        <v>0</v>
      </c>
      <c r="Q134" s="219"/>
      <c r="R134" s="220">
        <f>R135+R145</f>
        <v>0</v>
      </c>
      <c r="S134" s="219"/>
      <c r="T134" s="221">
        <f>T135+T145</f>
        <v>15.171999999999999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2" t="s">
        <v>85</v>
      </c>
      <c r="AT134" s="223" t="s">
        <v>76</v>
      </c>
      <c r="AU134" s="223" t="s">
        <v>85</v>
      </c>
      <c r="AY134" s="222" t="s">
        <v>164</v>
      </c>
      <c r="BK134" s="224">
        <f>BK135+BK145</f>
        <v>0</v>
      </c>
    </row>
    <row r="135" s="12" customFormat="1" ht="20.88" customHeight="1">
      <c r="A135" s="12"/>
      <c r="B135" s="211"/>
      <c r="C135" s="212"/>
      <c r="D135" s="213" t="s">
        <v>76</v>
      </c>
      <c r="E135" s="225" t="s">
        <v>845</v>
      </c>
      <c r="F135" s="225" t="s">
        <v>846</v>
      </c>
      <c r="G135" s="212"/>
      <c r="H135" s="212"/>
      <c r="I135" s="215"/>
      <c r="J135" s="226">
        <f>BK135</f>
        <v>0</v>
      </c>
      <c r="K135" s="212"/>
      <c r="L135" s="217"/>
      <c r="M135" s="218"/>
      <c r="N135" s="219"/>
      <c r="O135" s="219"/>
      <c r="P135" s="220">
        <f>SUM(P136:P144)</f>
        <v>0</v>
      </c>
      <c r="Q135" s="219"/>
      <c r="R135" s="220">
        <f>SUM(R136:R144)</f>
        <v>0</v>
      </c>
      <c r="S135" s="219"/>
      <c r="T135" s="221">
        <f>SUM(T136:T144)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2" t="s">
        <v>85</v>
      </c>
      <c r="AT135" s="223" t="s">
        <v>76</v>
      </c>
      <c r="AU135" s="223" t="s">
        <v>87</v>
      </c>
      <c r="AY135" s="222" t="s">
        <v>164</v>
      </c>
      <c r="BK135" s="224">
        <f>SUM(BK136:BK144)</f>
        <v>0</v>
      </c>
    </row>
    <row r="136" s="2" customFormat="1" ht="24.15" customHeight="1">
      <c r="A136" s="38"/>
      <c r="B136" s="39"/>
      <c r="C136" s="227" t="s">
        <v>203</v>
      </c>
      <c r="D136" s="227" t="s">
        <v>166</v>
      </c>
      <c r="E136" s="228" t="s">
        <v>847</v>
      </c>
      <c r="F136" s="229" t="s">
        <v>848</v>
      </c>
      <c r="G136" s="230" t="s">
        <v>207</v>
      </c>
      <c r="H136" s="231">
        <v>19.317</v>
      </c>
      <c r="I136" s="232"/>
      <c r="J136" s="233">
        <f>ROUND(I136*H136,2)</f>
        <v>0</v>
      </c>
      <c r="K136" s="229" t="s">
        <v>170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171</v>
      </c>
      <c r="AT136" s="238" t="s">
        <v>166</v>
      </c>
      <c r="AU136" s="238" t="s">
        <v>132</v>
      </c>
      <c r="AY136" s="17" t="s">
        <v>164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85</v>
      </c>
      <c r="BK136" s="239">
        <f>ROUND(I136*H136,2)</f>
        <v>0</v>
      </c>
      <c r="BL136" s="17" t="s">
        <v>171</v>
      </c>
      <c r="BM136" s="238" t="s">
        <v>849</v>
      </c>
    </row>
    <row r="137" s="2" customFormat="1">
      <c r="A137" s="38"/>
      <c r="B137" s="39"/>
      <c r="C137" s="40"/>
      <c r="D137" s="240" t="s">
        <v>173</v>
      </c>
      <c r="E137" s="40"/>
      <c r="F137" s="241" t="s">
        <v>850</v>
      </c>
      <c r="G137" s="40"/>
      <c r="H137" s="40"/>
      <c r="I137" s="242"/>
      <c r="J137" s="40"/>
      <c r="K137" s="40"/>
      <c r="L137" s="44"/>
      <c r="M137" s="243"/>
      <c r="N137" s="244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173</v>
      </c>
      <c r="AU137" s="17" t="s">
        <v>132</v>
      </c>
    </row>
    <row r="138" s="2" customFormat="1" ht="24.15" customHeight="1">
      <c r="A138" s="38"/>
      <c r="B138" s="39"/>
      <c r="C138" s="227" t="s">
        <v>211</v>
      </c>
      <c r="D138" s="227" t="s">
        <v>166</v>
      </c>
      <c r="E138" s="228" t="s">
        <v>851</v>
      </c>
      <c r="F138" s="229" t="s">
        <v>852</v>
      </c>
      <c r="G138" s="230" t="s">
        <v>207</v>
      </c>
      <c r="H138" s="231">
        <v>19.317</v>
      </c>
      <c r="I138" s="232"/>
      <c r="J138" s="233">
        <f>ROUND(I138*H138,2)</f>
        <v>0</v>
      </c>
      <c r="K138" s="229" t="s">
        <v>170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171</v>
      </c>
      <c r="AT138" s="238" t="s">
        <v>166</v>
      </c>
      <c r="AU138" s="238" t="s">
        <v>132</v>
      </c>
      <c r="AY138" s="17" t="s">
        <v>164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85</v>
      </c>
      <c r="BK138" s="239">
        <f>ROUND(I138*H138,2)</f>
        <v>0</v>
      </c>
      <c r="BL138" s="17" t="s">
        <v>171</v>
      </c>
      <c r="BM138" s="238" t="s">
        <v>853</v>
      </c>
    </row>
    <row r="139" s="2" customFormat="1">
      <c r="A139" s="38"/>
      <c r="B139" s="39"/>
      <c r="C139" s="40"/>
      <c r="D139" s="240" t="s">
        <v>173</v>
      </c>
      <c r="E139" s="40"/>
      <c r="F139" s="241" t="s">
        <v>854</v>
      </c>
      <c r="G139" s="40"/>
      <c r="H139" s="40"/>
      <c r="I139" s="242"/>
      <c r="J139" s="40"/>
      <c r="K139" s="40"/>
      <c r="L139" s="44"/>
      <c r="M139" s="243"/>
      <c r="N139" s="244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173</v>
      </c>
      <c r="AU139" s="17" t="s">
        <v>132</v>
      </c>
    </row>
    <row r="140" s="2" customFormat="1" ht="24.15" customHeight="1">
      <c r="A140" s="38"/>
      <c r="B140" s="39"/>
      <c r="C140" s="227" t="s">
        <v>208</v>
      </c>
      <c r="D140" s="227" t="s">
        <v>166</v>
      </c>
      <c r="E140" s="228" t="s">
        <v>855</v>
      </c>
      <c r="F140" s="229" t="s">
        <v>856</v>
      </c>
      <c r="G140" s="230" t="s">
        <v>207</v>
      </c>
      <c r="H140" s="231">
        <v>193.16999999999999</v>
      </c>
      <c r="I140" s="232"/>
      <c r="J140" s="233">
        <f>ROUND(I140*H140,2)</f>
        <v>0</v>
      </c>
      <c r="K140" s="229" t="s">
        <v>170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171</v>
      </c>
      <c r="AT140" s="238" t="s">
        <v>166</v>
      </c>
      <c r="AU140" s="238" t="s">
        <v>132</v>
      </c>
      <c r="AY140" s="17" t="s">
        <v>164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171</v>
      </c>
      <c r="BM140" s="238" t="s">
        <v>857</v>
      </c>
    </row>
    <row r="141" s="2" customFormat="1">
      <c r="A141" s="38"/>
      <c r="B141" s="39"/>
      <c r="C141" s="40"/>
      <c r="D141" s="240" t="s">
        <v>173</v>
      </c>
      <c r="E141" s="40"/>
      <c r="F141" s="241" t="s">
        <v>858</v>
      </c>
      <c r="G141" s="40"/>
      <c r="H141" s="40"/>
      <c r="I141" s="242"/>
      <c r="J141" s="40"/>
      <c r="K141" s="40"/>
      <c r="L141" s="44"/>
      <c r="M141" s="243"/>
      <c r="N141" s="24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173</v>
      </c>
      <c r="AU141" s="17" t="s">
        <v>132</v>
      </c>
    </row>
    <row r="142" s="13" customFormat="1">
      <c r="A142" s="13"/>
      <c r="B142" s="245"/>
      <c r="C142" s="246"/>
      <c r="D142" s="247" t="s">
        <v>175</v>
      </c>
      <c r="E142" s="248" t="s">
        <v>1</v>
      </c>
      <c r="F142" s="249" t="s">
        <v>859</v>
      </c>
      <c r="G142" s="246"/>
      <c r="H142" s="250">
        <v>193.16999999999999</v>
      </c>
      <c r="I142" s="251"/>
      <c r="J142" s="246"/>
      <c r="K142" s="246"/>
      <c r="L142" s="252"/>
      <c r="M142" s="253"/>
      <c r="N142" s="254"/>
      <c r="O142" s="254"/>
      <c r="P142" s="254"/>
      <c r="Q142" s="254"/>
      <c r="R142" s="254"/>
      <c r="S142" s="254"/>
      <c r="T142" s="25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6" t="s">
        <v>175</v>
      </c>
      <c r="AU142" s="256" t="s">
        <v>132</v>
      </c>
      <c r="AV142" s="13" t="s">
        <v>87</v>
      </c>
      <c r="AW142" s="13" t="s">
        <v>32</v>
      </c>
      <c r="AX142" s="13" t="s">
        <v>85</v>
      </c>
      <c r="AY142" s="256" t="s">
        <v>164</v>
      </c>
    </row>
    <row r="143" s="2" customFormat="1" ht="33" customHeight="1">
      <c r="A143" s="38"/>
      <c r="B143" s="39"/>
      <c r="C143" s="227" t="s">
        <v>221</v>
      </c>
      <c r="D143" s="227" t="s">
        <v>166</v>
      </c>
      <c r="E143" s="228" t="s">
        <v>860</v>
      </c>
      <c r="F143" s="229" t="s">
        <v>861</v>
      </c>
      <c r="G143" s="230" t="s">
        <v>207</v>
      </c>
      <c r="H143" s="231">
        <v>19.317</v>
      </c>
      <c r="I143" s="232"/>
      <c r="J143" s="233">
        <f>ROUND(I143*H143,2)</f>
        <v>0</v>
      </c>
      <c r="K143" s="229" t="s">
        <v>170</v>
      </c>
      <c r="L143" s="44"/>
      <c r="M143" s="234" t="s">
        <v>1</v>
      </c>
      <c r="N143" s="235" t="s">
        <v>42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171</v>
      </c>
      <c r="AT143" s="238" t="s">
        <v>166</v>
      </c>
      <c r="AU143" s="238" t="s">
        <v>132</v>
      </c>
      <c r="AY143" s="17" t="s">
        <v>164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85</v>
      </c>
      <c r="BK143" s="239">
        <f>ROUND(I143*H143,2)</f>
        <v>0</v>
      </c>
      <c r="BL143" s="17" t="s">
        <v>171</v>
      </c>
      <c r="BM143" s="238" t="s">
        <v>862</v>
      </c>
    </row>
    <row r="144" s="2" customFormat="1">
      <c r="A144" s="38"/>
      <c r="B144" s="39"/>
      <c r="C144" s="40"/>
      <c r="D144" s="240" t="s">
        <v>173</v>
      </c>
      <c r="E144" s="40"/>
      <c r="F144" s="241" t="s">
        <v>863</v>
      </c>
      <c r="G144" s="40"/>
      <c r="H144" s="40"/>
      <c r="I144" s="242"/>
      <c r="J144" s="40"/>
      <c r="K144" s="40"/>
      <c r="L144" s="44"/>
      <c r="M144" s="243"/>
      <c r="N144" s="244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173</v>
      </c>
      <c r="AU144" s="17" t="s">
        <v>132</v>
      </c>
    </row>
    <row r="145" s="12" customFormat="1" ht="20.88" customHeight="1">
      <c r="A145" s="12"/>
      <c r="B145" s="211"/>
      <c r="C145" s="212"/>
      <c r="D145" s="213" t="s">
        <v>76</v>
      </c>
      <c r="E145" s="225" t="s">
        <v>221</v>
      </c>
      <c r="F145" s="225" t="s">
        <v>425</v>
      </c>
      <c r="G145" s="212"/>
      <c r="H145" s="212"/>
      <c r="I145" s="215"/>
      <c r="J145" s="226">
        <f>BK145</f>
        <v>0</v>
      </c>
      <c r="K145" s="212"/>
      <c r="L145" s="217"/>
      <c r="M145" s="218"/>
      <c r="N145" s="219"/>
      <c r="O145" s="219"/>
      <c r="P145" s="220">
        <f>SUM(P146:P153)</f>
        <v>0</v>
      </c>
      <c r="Q145" s="219"/>
      <c r="R145" s="220">
        <f>SUM(R146:R153)</f>
        <v>0</v>
      </c>
      <c r="S145" s="219"/>
      <c r="T145" s="221">
        <f>SUM(T146:T153)</f>
        <v>15.171999999999999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2" t="s">
        <v>85</v>
      </c>
      <c r="AT145" s="223" t="s">
        <v>76</v>
      </c>
      <c r="AU145" s="223" t="s">
        <v>87</v>
      </c>
      <c r="AY145" s="222" t="s">
        <v>164</v>
      </c>
      <c r="BK145" s="224">
        <f>SUM(BK146:BK153)</f>
        <v>0</v>
      </c>
    </row>
    <row r="146" s="2" customFormat="1" ht="24.15" customHeight="1">
      <c r="A146" s="38"/>
      <c r="B146" s="39"/>
      <c r="C146" s="227" t="s">
        <v>230</v>
      </c>
      <c r="D146" s="227" t="s">
        <v>166</v>
      </c>
      <c r="E146" s="228" t="s">
        <v>864</v>
      </c>
      <c r="F146" s="229" t="s">
        <v>865</v>
      </c>
      <c r="G146" s="230" t="s">
        <v>368</v>
      </c>
      <c r="H146" s="231">
        <v>21.699999999999999</v>
      </c>
      <c r="I146" s="232"/>
      <c r="J146" s="233">
        <f>ROUND(I146*H146,2)</f>
        <v>0</v>
      </c>
      <c r="K146" s="229" t="s">
        <v>170</v>
      </c>
      <c r="L146" s="44"/>
      <c r="M146" s="234" t="s">
        <v>1</v>
      </c>
      <c r="N146" s="235" t="s">
        <v>42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0.070000000000000007</v>
      </c>
      <c r="T146" s="237">
        <f>S146*H146</f>
        <v>1.5190000000000001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171</v>
      </c>
      <c r="AT146" s="238" t="s">
        <v>166</v>
      </c>
      <c r="AU146" s="238" t="s">
        <v>132</v>
      </c>
      <c r="AY146" s="17" t="s">
        <v>164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85</v>
      </c>
      <c r="BK146" s="239">
        <f>ROUND(I146*H146,2)</f>
        <v>0</v>
      </c>
      <c r="BL146" s="17" t="s">
        <v>171</v>
      </c>
      <c r="BM146" s="238" t="s">
        <v>866</v>
      </c>
    </row>
    <row r="147" s="2" customFormat="1">
      <c r="A147" s="38"/>
      <c r="B147" s="39"/>
      <c r="C147" s="40"/>
      <c r="D147" s="240" t="s">
        <v>173</v>
      </c>
      <c r="E147" s="40"/>
      <c r="F147" s="241" t="s">
        <v>867</v>
      </c>
      <c r="G147" s="40"/>
      <c r="H147" s="40"/>
      <c r="I147" s="242"/>
      <c r="J147" s="40"/>
      <c r="K147" s="40"/>
      <c r="L147" s="44"/>
      <c r="M147" s="243"/>
      <c r="N147" s="244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173</v>
      </c>
      <c r="AU147" s="17" t="s">
        <v>132</v>
      </c>
    </row>
    <row r="148" s="13" customFormat="1">
      <c r="A148" s="13"/>
      <c r="B148" s="245"/>
      <c r="C148" s="246"/>
      <c r="D148" s="247" t="s">
        <v>175</v>
      </c>
      <c r="E148" s="248" t="s">
        <v>1</v>
      </c>
      <c r="F148" s="249" t="s">
        <v>868</v>
      </c>
      <c r="G148" s="246"/>
      <c r="H148" s="250">
        <v>11.699999999999999</v>
      </c>
      <c r="I148" s="251"/>
      <c r="J148" s="246"/>
      <c r="K148" s="246"/>
      <c r="L148" s="252"/>
      <c r="M148" s="253"/>
      <c r="N148" s="254"/>
      <c r="O148" s="254"/>
      <c r="P148" s="254"/>
      <c r="Q148" s="254"/>
      <c r="R148" s="254"/>
      <c r="S148" s="254"/>
      <c r="T148" s="25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6" t="s">
        <v>175</v>
      </c>
      <c r="AU148" s="256" t="s">
        <v>132</v>
      </c>
      <c r="AV148" s="13" t="s">
        <v>87</v>
      </c>
      <c r="AW148" s="13" t="s">
        <v>32</v>
      </c>
      <c r="AX148" s="13" t="s">
        <v>77</v>
      </c>
      <c r="AY148" s="256" t="s">
        <v>164</v>
      </c>
    </row>
    <row r="149" s="13" customFormat="1">
      <c r="A149" s="13"/>
      <c r="B149" s="245"/>
      <c r="C149" s="246"/>
      <c r="D149" s="247" t="s">
        <v>175</v>
      </c>
      <c r="E149" s="248" t="s">
        <v>1</v>
      </c>
      <c r="F149" s="249" t="s">
        <v>869</v>
      </c>
      <c r="G149" s="246"/>
      <c r="H149" s="250">
        <v>10</v>
      </c>
      <c r="I149" s="251"/>
      <c r="J149" s="246"/>
      <c r="K149" s="246"/>
      <c r="L149" s="252"/>
      <c r="M149" s="253"/>
      <c r="N149" s="254"/>
      <c r="O149" s="254"/>
      <c r="P149" s="254"/>
      <c r="Q149" s="254"/>
      <c r="R149" s="254"/>
      <c r="S149" s="254"/>
      <c r="T149" s="25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6" t="s">
        <v>175</v>
      </c>
      <c r="AU149" s="256" t="s">
        <v>132</v>
      </c>
      <c r="AV149" s="13" t="s">
        <v>87</v>
      </c>
      <c r="AW149" s="13" t="s">
        <v>32</v>
      </c>
      <c r="AX149" s="13" t="s">
        <v>77</v>
      </c>
      <c r="AY149" s="256" t="s">
        <v>164</v>
      </c>
    </row>
    <row r="150" s="14" customFormat="1">
      <c r="A150" s="14"/>
      <c r="B150" s="257"/>
      <c r="C150" s="258"/>
      <c r="D150" s="247" t="s">
        <v>175</v>
      </c>
      <c r="E150" s="259" t="s">
        <v>1</v>
      </c>
      <c r="F150" s="260" t="s">
        <v>177</v>
      </c>
      <c r="G150" s="258"/>
      <c r="H150" s="261">
        <v>21.699999999999999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7" t="s">
        <v>175</v>
      </c>
      <c r="AU150" s="267" t="s">
        <v>132</v>
      </c>
      <c r="AV150" s="14" t="s">
        <v>171</v>
      </c>
      <c r="AW150" s="14" t="s">
        <v>32</v>
      </c>
      <c r="AX150" s="14" t="s">
        <v>85</v>
      </c>
      <c r="AY150" s="267" t="s">
        <v>164</v>
      </c>
    </row>
    <row r="151" s="2" customFormat="1" ht="33" customHeight="1">
      <c r="A151" s="38"/>
      <c r="B151" s="39"/>
      <c r="C151" s="227" t="s">
        <v>281</v>
      </c>
      <c r="D151" s="227" t="s">
        <v>166</v>
      </c>
      <c r="E151" s="228" t="s">
        <v>870</v>
      </c>
      <c r="F151" s="229" t="s">
        <v>871</v>
      </c>
      <c r="G151" s="230" t="s">
        <v>169</v>
      </c>
      <c r="H151" s="231">
        <v>36.899999999999999</v>
      </c>
      <c r="I151" s="232"/>
      <c r="J151" s="233">
        <f>ROUND(I151*H151,2)</f>
        <v>0</v>
      </c>
      <c r="K151" s="229" t="s">
        <v>170</v>
      </c>
      <c r="L151" s="44"/>
      <c r="M151" s="234" t="s">
        <v>1</v>
      </c>
      <c r="N151" s="235" t="s">
        <v>42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0.37</v>
      </c>
      <c r="T151" s="237">
        <f>S151*H151</f>
        <v>13.652999999999999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171</v>
      </c>
      <c r="AT151" s="238" t="s">
        <v>166</v>
      </c>
      <c r="AU151" s="238" t="s">
        <v>132</v>
      </c>
      <c r="AY151" s="17" t="s">
        <v>164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85</v>
      </c>
      <c r="BK151" s="239">
        <f>ROUND(I151*H151,2)</f>
        <v>0</v>
      </c>
      <c r="BL151" s="17" t="s">
        <v>171</v>
      </c>
      <c r="BM151" s="238" t="s">
        <v>872</v>
      </c>
    </row>
    <row r="152" s="2" customFormat="1">
      <c r="A152" s="38"/>
      <c r="B152" s="39"/>
      <c r="C152" s="40"/>
      <c r="D152" s="240" t="s">
        <v>173</v>
      </c>
      <c r="E152" s="40"/>
      <c r="F152" s="241" t="s">
        <v>873</v>
      </c>
      <c r="G152" s="40"/>
      <c r="H152" s="40"/>
      <c r="I152" s="242"/>
      <c r="J152" s="40"/>
      <c r="K152" s="40"/>
      <c r="L152" s="44"/>
      <c r="M152" s="243"/>
      <c r="N152" s="244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173</v>
      </c>
      <c r="AU152" s="17" t="s">
        <v>132</v>
      </c>
    </row>
    <row r="153" s="13" customFormat="1">
      <c r="A153" s="13"/>
      <c r="B153" s="245"/>
      <c r="C153" s="246"/>
      <c r="D153" s="247" t="s">
        <v>175</v>
      </c>
      <c r="E153" s="248" t="s">
        <v>1</v>
      </c>
      <c r="F153" s="249" t="s">
        <v>874</v>
      </c>
      <c r="G153" s="246"/>
      <c r="H153" s="250">
        <v>36.899999999999999</v>
      </c>
      <c r="I153" s="251"/>
      <c r="J153" s="246"/>
      <c r="K153" s="246"/>
      <c r="L153" s="252"/>
      <c r="M153" s="253"/>
      <c r="N153" s="254"/>
      <c r="O153" s="254"/>
      <c r="P153" s="254"/>
      <c r="Q153" s="254"/>
      <c r="R153" s="254"/>
      <c r="S153" s="254"/>
      <c r="T153" s="25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6" t="s">
        <v>175</v>
      </c>
      <c r="AU153" s="256" t="s">
        <v>132</v>
      </c>
      <c r="AV153" s="13" t="s">
        <v>87</v>
      </c>
      <c r="AW153" s="13" t="s">
        <v>32</v>
      </c>
      <c r="AX153" s="13" t="s">
        <v>85</v>
      </c>
      <c r="AY153" s="256" t="s">
        <v>164</v>
      </c>
    </row>
    <row r="154" s="12" customFormat="1" ht="25.92" customHeight="1">
      <c r="A154" s="12"/>
      <c r="B154" s="211"/>
      <c r="C154" s="212"/>
      <c r="D154" s="213" t="s">
        <v>76</v>
      </c>
      <c r="E154" s="214" t="s">
        <v>875</v>
      </c>
      <c r="F154" s="214" t="s">
        <v>126</v>
      </c>
      <c r="G154" s="212"/>
      <c r="H154" s="212"/>
      <c r="I154" s="215"/>
      <c r="J154" s="216">
        <f>BK154</f>
        <v>0</v>
      </c>
      <c r="K154" s="212"/>
      <c r="L154" s="217"/>
      <c r="M154" s="218"/>
      <c r="N154" s="219"/>
      <c r="O154" s="219"/>
      <c r="P154" s="220">
        <f>P155</f>
        <v>0</v>
      </c>
      <c r="Q154" s="219"/>
      <c r="R154" s="220">
        <f>R155</f>
        <v>0</v>
      </c>
      <c r="S154" s="219"/>
      <c r="T154" s="221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195</v>
      </c>
      <c r="AT154" s="223" t="s">
        <v>76</v>
      </c>
      <c r="AU154" s="223" t="s">
        <v>77</v>
      </c>
      <c r="AY154" s="222" t="s">
        <v>164</v>
      </c>
      <c r="BK154" s="224">
        <f>BK155</f>
        <v>0</v>
      </c>
    </row>
    <row r="155" s="12" customFormat="1" ht="22.8" customHeight="1">
      <c r="A155" s="12"/>
      <c r="B155" s="211"/>
      <c r="C155" s="212"/>
      <c r="D155" s="213" t="s">
        <v>76</v>
      </c>
      <c r="E155" s="225" t="s">
        <v>876</v>
      </c>
      <c r="F155" s="225" t="s">
        <v>877</v>
      </c>
      <c r="G155" s="212"/>
      <c r="H155" s="212"/>
      <c r="I155" s="215"/>
      <c r="J155" s="226">
        <f>BK155</f>
        <v>0</v>
      </c>
      <c r="K155" s="212"/>
      <c r="L155" s="217"/>
      <c r="M155" s="218"/>
      <c r="N155" s="219"/>
      <c r="O155" s="219"/>
      <c r="P155" s="220">
        <f>SUM(P156:P157)</f>
        <v>0</v>
      </c>
      <c r="Q155" s="219"/>
      <c r="R155" s="220">
        <f>SUM(R156:R157)</f>
        <v>0</v>
      </c>
      <c r="S155" s="219"/>
      <c r="T155" s="221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2" t="s">
        <v>195</v>
      </c>
      <c r="AT155" s="223" t="s">
        <v>76</v>
      </c>
      <c r="AU155" s="223" t="s">
        <v>85</v>
      </c>
      <c r="AY155" s="222" t="s">
        <v>164</v>
      </c>
      <c r="BK155" s="224">
        <f>SUM(BK156:BK157)</f>
        <v>0</v>
      </c>
    </row>
    <row r="156" s="2" customFormat="1" ht="16.5" customHeight="1">
      <c r="A156" s="38"/>
      <c r="B156" s="39"/>
      <c r="C156" s="227" t="s">
        <v>8</v>
      </c>
      <c r="D156" s="227" t="s">
        <v>166</v>
      </c>
      <c r="E156" s="228" t="s">
        <v>878</v>
      </c>
      <c r="F156" s="229" t="s">
        <v>879</v>
      </c>
      <c r="G156" s="230" t="s">
        <v>241</v>
      </c>
      <c r="H156" s="231">
        <v>1</v>
      </c>
      <c r="I156" s="232"/>
      <c r="J156" s="233">
        <f>ROUND(I156*H156,2)</f>
        <v>0</v>
      </c>
      <c r="K156" s="229" t="s">
        <v>301</v>
      </c>
      <c r="L156" s="44"/>
      <c r="M156" s="234" t="s">
        <v>1</v>
      </c>
      <c r="N156" s="235" t="s">
        <v>42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880</v>
      </c>
      <c r="AT156" s="238" t="s">
        <v>166</v>
      </c>
      <c r="AU156" s="238" t="s">
        <v>87</v>
      </c>
      <c r="AY156" s="17" t="s">
        <v>164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85</v>
      </c>
      <c r="BK156" s="239">
        <f>ROUND(I156*H156,2)</f>
        <v>0</v>
      </c>
      <c r="BL156" s="17" t="s">
        <v>880</v>
      </c>
      <c r="BM156" s="238" t="s">
        <v>881</v>
      </c>
    </row>
    <row r="157" s="2" customFormat="1">
      <c r="A157" s="38"/>
      <c r="B157" s="39"/>
      <c r="C157" s="40"/>
      <c r="D157" s="240" t="s">
        <v>173</v>
      </c>
      <c r="E157" s="40"/>
      <c r="F157" s="241" t="s">
        <v>882</v>
      </c>
      <c r="G157" s="40"/>
      <c r="H157" s="40"/>
      <c r="I157" s="242"/>
      <c r="J157" s="40"/>
      <c r="K157" s="40"/>
      <c r="L157" s="44"/>
      <c r="M157" s="293"/>
      <c r="N157" s="294"/>
      <c r="O157" s="295"/>
      <c r="P157" s="295"/>
      <c r="Q157" s="295"/>
      <c r="R157" s="295"/>
      <c r="S157" s="295"/>
      <c r="T157" s="296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173</v>
      </c>
      <c r="AU157" s="17" t="s">
        <v>87</v>
      </c>
    </row>
    <row r="158" s="2" customFormat="1" ht="6.96" customHeight="1">
      <c r="A158" s="38"/>
      <c r="B158" s="66"/>
      <c r="C158" s="67"/>
      <c r="D158" s="67"/>
      <c r="E158" s="67"/>
      <c r="F158" s="67"/>
      <c r="G158" s="67"/>
      <c r="H158" s="67"/>
      <c r="I158" s="67"/>
      <c r="J158" s="67"/>
      <c r="K158" s="67"/>
      <c r="L158" s="44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sheetProtection sheet="1" autoFilter="0" formatColumns="0" formatRows="0" objects="1" scenarios="1" spinCount="100000" saltValue="xN043p9koLzJx2qv0FnHeqC7oGj4DTlDzWnFlL/ovkPNvwWP1zh0d1qfop9Xv56e3rR4uagmFb9VgUr/6VQ/HQ==" hashValue="hMQOoymqalKaYrLIyBt9N/9DFMYmmaPbdCKsSvMYkghnsbgCLEmFlM4kn3UAJx3bSSiZPZkgN13r6iFlgBD+dA==" algorithmName="SHA-512" password="CC35"/>
  <autoFilter ref="C122:K157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7" r:id="rId1" display="https://podminky.urs.cz/item/CS_URS_2024_02/112251102"/>
    <hyperlink ref="F129" r:id="rId2" display="https://podminky.urs.cz/item/CS_URS_2024_02/113107323"/>
    <hyperlink ref="F133" r:id="rId3" display="https://podminky.urs.cz/item/CS_URS_2024_02/162201422"/>
    <hyperlink ref="F137" r:id="rId4" display="https://podminky.urs.cz/item/CS_URS_2024_02/997013111"/>
    <hyperlink ref="F139" r:id="rId5" display="https://podminky.urs.cz/item/CS_URS_2024_02/997013501"/>
    <hyperlink ref="F141" r:id="rId6" display="https://podminky.urs.cz/item/CS_URS_2024_02/997013509"/>
    <hyperlink ref="F144" r:id="rId7" display="https://podminky.urs.cz/item/CS_URS_2024_02/997013631"/>
    <hyperlink ref="F147" r:id="rId8" display="https://podminky.urs.cz/item/CS_URS_2024_02/963042819"/>
    <hyperlink ref="F152" r:id="rId9" display="https://podminky.urs.cz/item/CS_URS_2024_02/981011413"/>
    <hyperlink ref="F157" r:id="rId10" display="https://podminky.urs.cz/item/CS_URS_2025_01/09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1" customFormat="1" ht="12" customHeight="1">
      <c r="B8" s="20"/>
      <c r="D8" s="151" t="s">
        <v>134</v>
      </c>
      <c r="L8" s="20"/>
    </row>
    <row r="9" s="2" customFormat="1" ht="16.5" customHeight="1">
      <c r="A9" s="38"/>
      <c r="B9" s="44"/>
      <c r="C9" s="38"/>
      <c r="D9" s="38"/>
      <c r="E9" s="152" t="s">
        <v>883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884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885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9. 9. 2024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1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1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ROUND((SUM(BE124:BE201)),  2)</f>
        <v>0</v>
      </c>
      <c r="G35" s="38"/>
      <c r="H35" s="38"/>
      <c r="I35" s="165">
        <v>0.20999999999999999</v>
      </c>
      <c r="J35" s="164">
        <f>ROUND(((SUM(BE124:BE201))*I35),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ROUND((SUM(BF124:BF201)),  2)</f>
        <v>0</v>
      </c>
      <c r="G36" s="38"/>
      <c r="H36" s="38"/>
      <c r="I36" s="165">
        <v>0.12</v>
      </c>
      <c r="J36" s="164">
        <f>ROUND(((SUM(BF124:BF201))*I36),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ROUND((SUM(BG124:BG201)),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ROUND((SUM(BH124:BH201)),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ROUND((SUM(BI124:BI201)),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883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884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SO- 11E - Arealové osvětlení, přípojka elektr kontejneru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k.ú. Zámek Žďár [795453]</v>
      </c>
      <c r="G91" s="40"/>
      <c r="H91" s="40"/>
      <c r="I91" s="32" t="s">
        <v>22</v>
      </c>
      <c r="J91" s="79" t="str">
        <f>IF(J14="","",J14)</f>
        <v>9. 9. 2024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 xml:space="preserve">Tomáš Bezchleba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Zdeněk Drda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137</v>
      </c>
      <c r="D96" s="186"/>
      <c r="E96" s="186"/>
      <c r="F96" s="186"/>
      <c r="G96" s="186"/>
      <c r="H96" s="186"/>
      <c r="I96" s="186"/>
      <c r="J96" s="187" t="s">
        <v>138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139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140</v>
      </c>
    </row>
    <row r="99" s="9" customFormat="1" ht="24.96" customHeight="1">
      <c r="A99" s="9"/>
      <c r="B99" s="189"/>
      <c r="C99" s="190"/>
      <c r="D99" s="191" t="s">
        <v>146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886</v>
      </c>
      <c r="E100" s="197"/>
      <c r="F100" s="197"/>
      <c r="G100" s="197"/>
      <c r="H100" s="197"/>
      <c r="I100" s="197"/>
      <c r="J100" s="198">
        <f>J126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9"/>
      <c r="C101" s="190"/>
      <c r="D101" s="191" t="s">
        <v>887</v>
      </c>
      <c r="E101" s="192"/>
      <c r="F101" s="192"/>
      <c r="G101" s="192"/>
      <c r="H101" s="192"/>
      <c r="I101" s="192"/>
      <c r="J101" s="193">
        <f>J162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33"/>
      <c r="D102" s="196" t="s">
        <v>888</v>
      </c>
      <c r="E102" s="197"/>
      <c r="F102" s="197"/>
      <c r="G102" s="197"/>
      <c r="H102" s="197"/>
      <c r="I102" s="197"/>
      <c r="J102" s="198">
        <f>J163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149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4" t="str">
        <f>E7</f>
        <v>Rozšíření infrastruktury cestovního ruchu u Pilské nádrže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134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4" t="s">
        <v>883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884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SO- 11E - Arealové osvětlení, přípojka elektr kontejneru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k.ú. Zámek Žďár [795453]</v>
      </c>
      <c r="G118" s="40"/>
      <c r="H118" s="40"/>
      <c r="I118" s="32" t="s">
        <v>22</v>
      </c>
      <c r="J118" s="79" t="str">
        <f>IF(J14="","",J14)</f>
        <v>9. 9. 2024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 xml:space="preserve"> </v>
      </c>
      <c r="G120" s="40"/>
      <c r="H120" s="40"/>
      <c r="I120" s="32" t="s">
        <v>30</v>
      </c>
      <c r="J120" s="36" t="str">
        <f>E23</f>
        <v xml:space="preserve">Tomáš Bezchleba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>Zdeněk Drda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200"/>
      <c r="B123" s="201"/>
      <c r="C123" s="202" t="s">
        <v>150</v>
      </c>
      <c r="D123" s="203" t="s">
        <v>62</v>
      </c>
      <c r="E123" s="203" t="s">
        <v>58</v>
      </c>
      <c r="F123" s="203" t="s">
        <v>59</v>
      </c>
      <c r="G123" s="203" t="s">
        <v>151</v>
      </c>
      <c r="H123" s="203" t="s">
        <v>152</v>
      </c>
      <c r="I123" s="203" t="s">
        <v>153</v>
      </c>
      <c r="J123" s="203" t="s">
        <v>138</v>
      </c>
      <c r="K123" s="204" t="s">
        <v>154</v>
      </c>
      <c r="L123" s="205"/>
      <c r="M123" s="100" t="s">
        <v>1</v>
      </c>
      <c r="N123" s="101" t="s">
        <v>41</v>
      </c>
      <c r="O123" s="101" t="s">
        <v>155</v>
      </c>
      <c r="P123" s="101" t="s">
        <v>156</v>
      </c>
      <c r="Q123" s="101" t="s">
        <v>157</v>
      </c>
      <c r="R123" s="101" t="s">
        <v>158</v>
      </c>
      <c r="S123" s="101" t="s">
        <v>159</v>
      </c>
      <c r="T123" s="102" t="s">
        <v>160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8"/>
      <c r="B124" s="39"/>
      <c r="C124" s="107" t="s">
        <v>161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P125+P162</f>
        <v>0</v>
      </c>
      <c r="Q124" s="104"/>
      <c r="R124" s="208">
        <f>R125+R162</f>
        <v>13.1038315</v>
      </c>
      <c r="S124" s="104"/>
      <c r="T124" s="209">
        <f>T125+T162</f>
        <v>1.8954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76</v>
      </c>
      <c r="AU124" s="17" t="s">
        <v>140</v>
      </c>
      <c r="BK124" s="210">
        <f>BK125+BK162</f>
        <v>0</v>
      </c>
    </row>
    <row r="125" s="12" customFormat="1" ht="25.92" customHeight="1">
      <c r="A125" s="12"/>
      <c r="B125" s="211"/>
      <c r="C125" s="212"/>
      <c r="D125" s="213" t="s">
        <v>76</v>
      </c>
      <c r="E125" s="214" t="s">
        <v>294</v>
      </c>
      <c r="F125" s="214" t="s">
        <v>295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</f>
        <v>0</v>
      </c>
      <c r="Q125" s="219"/>
      <c r="R125" s="220">
        <f>R126</f>
        <v>0.037528500000000006</v>
      </c>
      <c r="S125" s="219"/>
      <c r="T125" s="221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87</v>
      </c>
      <c r="AT125" s="223" t="s">
        <v>76</v>
      </c>
      <c r="AU125" s="223" t="s">
        <v>77</v>
      </c>
      <c r="AY125" s="222" t="s">
        <v>164</v>
      </c>
      <c r="BK125" s="224">
        <f>BK126</f>
        <v>0</v>
      </c>
    </row>
    <row r="126" s="12" customFormat="1" ht="22.8" customHeight="1">
      <c r="A126" s="12"/>
      <c r="B126" s="211"/>
      <c r="C126" s="212"/>
      <c r="D126" s="213" t="s">
        <v>76</v>
      </c>
      <c r="E126" s="225" t="s">
        <v>889</v>
      </c>
      <c r="F126" s="225" t="s">
        <v>890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SUM(P127:P161)</f>
        <v>0</v>
      </c>
      <c r="Q126" s="219"/>
      <c r="R126" s="220">
        <f>SUM(R127:R161)</f>
        <v>0.037528500000000006</v>
      </c>
      <c r="S126" s="219"/>
      <c r="T126" s="221">
        <f>SUM(T127:T161)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87</v>
      </c>
      <c r="AT126" s="223" t="s">
        <v>76</v>
      </c>
      <c r="AU126" s="223" t="s">
        <v>85</v>
      </c>
      <c r="AY126" s="222" t="s">
        <v>164</v>
      </c>
      <c r="BK126" s="224">
        <f>SUM(BK127:BK161)</f>
        <v>0</v>
      </c>
    </row>
    <row r="127" s="2" customFormat="1" ht="24.15" customHeight="1">
      <c r="A127" s="38"/>
      <c r="B127" s="39"/>
      <c r="C127" s="227" t="s">
        <v>85</v>
      </c>
      <c r="D127" s="227" t="s">
        <v>166</v>
      </c>
      <c r="E127" s="228" t="s">
        <v>891</v>
      </c>
      <c r="F127" s="229" t="s">
        <v>892</v>
      </c>
      <c r="G127" s="230" t="s">
        <v>368</v>
      </c>
      <c r="H127" s="231">
        <v>52</v>
      </c>
      <c r="I127" s="232"/>
      <c r="J127" s="233">
        <f>ROUND(I127*H127,2)</f>
        <v>0</v>
      </c>
      <c r="K127" s="229" t="s">
        <v>170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302</v>
      </c>
      <c r="AT127" s="238" t="s">
        <v>166</v>
      </c>
      <c r="AU127" s="238" t="s">
        <v>87</v>
      </c>
      <c r="AY127" s="17" t="s">
        <v>164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85</v>
      </c>
      <c r="BK127" s="239">
        <f>ROUND(I127*H127,2)</f>
        <v>0</v>
      </c>
      <c r="BL127" s="17" t="s">
        <v>302</v>
      </c>
      <c r="BM127" s="238" t="s">
        <v>893</v>
      </c>
    </row>
    <row r="128" s="2" customFormat="1">
      <c r="A128" s="38"/>
      <c r="B128" s="39"/>
      <c r="C128" s="40"/>
      <c r="D128" s="240" t="s">
        <v>173</v>
      </c>
      <c r="E128" s="40"/>
      <c r="F128" s="241" t="s">
        <v>894</v>
      </c>
      <c r="G128" s="40"/>
      <c r="H128" s="40"/>
      <c r="I128" s="242"/>
      <c r="J128" s="40"/>
      <c r="K128" s="40"/>
      <c r="L128" s="44"/>
      <c r="M128" s="243"/>
      <c r="N128" s="244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173</v>
      </c>
      <c r="AU128" s="17" t="s">
        <v>87</v>
      </c>
    </row>
    <row r="129" s="2" customFormat="1" ht="16.5" customHeight="1">
      <c r="A129" s="38"/>
      <c r="B129" s="39"/>
      <c r="C129" s="278" t="s">
        <v>87</v>
      </c>
      <c r="D129" s="278" t="s">
        <v>204</v>
      </c>
      <c r="E129" s="279" t="s">
        <v>895</v>
      </c>
      <c r="F129" s="280" t="s">
        <v>896</v>
      </c>
      <c r="G129" s="281" t="s">
        <v>368</v>
      </c>
      <c r="H129" s="282">
        <v>54.600000000000001</v>
      </c>
      <c r="I129" s="283"/>
      <c r="J129" s="284">
        <f>ROUND(I129*H129,2)</f>
        <v>0</v>
      </c>
      <c r="K129" s="280" t="s">
        <v>170</v>
      </c>
      <c r="L129" s="285"/>
      <c r="M129" s="286" t="s">
        <v>1</v>
      </c>
      <c r="N129" s="287" t="s">
        <v>42</v>
      </c>
      <c r="O129" s="91"/>
      <c r="P129" s="236">
        <f>O129*H129</f>
        <v>0</v>
      </c>
      <c r="Q129" s="236">
        <v>0.00025000000000000001</v>
      </c>
      <c r="R129" s="236">
        <f>Q129*H129</f>
        <v>0.013650000000000001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255</v>
      </c>
      <c r="AT129" s="238" t="s">
        <v>204</v>
      </c>
      <c r="AU129" s="238" t="s">
        <v>87</v>
      </c>
      <c r="AY129" s="17" t="s">
        <v>164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85</v>
      </c>
      <c r="BK129" s="239">
        <f>ROUND(I129*H129,2)</f>
        <v>0</v>
      </c>
      <c r="BL129" s="17" t="s">
        <v>302</v>
      </c>
      <c r="BM129" s="238" t="s">
        <v>897</v>
      </c>
    </row>
    <row r="130" s="13" customFormat="1">
      <c r="A130" s="13"/>
      <c r="B130" s="245"/>
      <c r="C130" s="246"/>
      <c r="D130" s="247" t="s">
        <v>175</v>
      </c>
      <c r="E130" s="246"/>
      <c r="F130" s="249" t="s">
        <v>898</v>
      </c>
      <c r="G130" s="246"/>
      <c r="H130" s="250">
        <v>54.600000000000001</v>
      </c>
      <c r="I130" s="251"/>
      <c r="J130" s="246"/>
      <c r="K130" s="246"/>
      <c r="L130" s="252"/>
      <c r="M130" s="253"/>
      <c r="N130" s="254"/>
      <c r="O130" s="254"/>
      <c r="P130" s="254"/>
      <c r="Q130" s="254"/>
      <c r="R130" s="254"/>
      <c r="S130" s="254"/>
      <c r="T130" s="25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6" t="s">
        <v>175</v>
      </c>
      <c r="AU130" s="256" t="s">
        <v>87</v>
      </c>
      <c r="AV130" s="13" t="s">
        <v>87</v>
      </c>
      <c r="AW130" s="13" t="s">
        <v>4</v>
      </c>
      <c r="AX130" s="13" t="s">
        <v>85</v>
      </c>
      <c r="AY130" s="256" t="s">
        <v>164</v>
      </c>
    </row>
    <row r="131" s="2" customFormat="1" ht="16.5" customHeight="1">
      <c r="A131" s="38"/>
      <c r="B131" s="39"/>
      <c r="C131" s="227" t="s">
        <v>132</v>
      </c>
      <c r="D131" s="227" t="s">
        <v>166</v>
      </c>
      <c r="E131" s="228" t="s">
        <v>899</v>
      </c>
      <c r="F131" s="229" t="s">
        <v>900</v>
      </c>
      <c r="G131" s="230" t="s">
        <v>241</v>
      </c>
      <c r="H131" s="231">
        <v>1</v>
      </c>
      <c r="I131" s="232"/>
      <c r="J131" s="233">
        <f>ROUND(I131*H131,2)</f>
        <v>0</v>
      </c>
      <c r="K131" s="229" t="s">
        <v>170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302</v>
      </c>
      <c r="AT131" s="238" t="s">
        <v>166</v>
      </c>
      <c r="AU131" s="238" t="s">
        <v>87</v>
      </c>
      <c r="AY131" s="17" t="s">
        <v>164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85</v>
      </c>
      <c r="BK131" s="239">
        <f>ROUND(I131*H131,2)</f>
        <v>0</v>
      </c>
      <c r="BL131" s="17" t="s">
        <v>302</v>
      </c>
      <c r="BM131" s="238" t="s">
        <v>901</v>
      </c>
    </row>
    <row r="132" s="2" customFormat="1">
      <c r="A132" s="38"/>
      <c r="B132" s="39"/>
      <c r="C132" s="40"/>
      <c r="D132" s="240" t="s">
        <v>173</v>
      </c>
      <c r="E132" s="40"/>
      <c r="F132" s="241" t="s">
        <v>902</v>
      </c>
      <c r="G132" s="40"/>
      <c r="H132" s="40"/>
      <c r="I132" s="242"/>
      <c r="J132" s="40"/>
      <c r="K132" s="40"/>
      <c r="L132" s="44"/>
      <c r="M132" s="243"/>
      <c r="N132" s="244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173</v>
      </c>
      <c r="AU132" s="17" t="s">
        <v>87</v>
      </c>
    </row>
    <row r="133" s="2" customFormat="1" ht="37.8" customHeight="1">
      <c r="A133" s="38"/>
      <c r="B133" s="39"/>
      <c r="C133" s="227" t="s">
        <v>171</v>
      </c>
      <c r="D133" s="227" t="s">
        <v>166</v>
      </c>
      <c r="E133" s="228" t="s">
        <v>903</v>
      </c>
      <c r="F133" s="229" t="s">
        <v>904</v>
      </c>
      <c r="G133" s="230" t="s">
        <v>368</v>
      </c>
      <c r="H133" s="231">
        <v>15</v>
      </c>
      <c r="I133" s="232"/>
      <c r="J133" s="233">
        <f>ROUND(I133*H133,2)</f>
        <v>0</v>
      </c>
      <c r="K133" s="229" t="s">
        <v>170</v>
      </c>
      <c r="L133" s="44"/>
      <c r="M133" s="234" t="s">
        <v>1</v>
      </c>
      <c r="N133" s="235" t="s">
        <v>42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302</v>
      </c>
      <c r="AT133" s="238" t="s">
        <v>166</v>
      </c>
      <c r="AU133" s="238" t="s">
        <v>87</v>
      </c>
      <c r="AY133" s="17" t="s">
        <v>164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85</v>
      </c>
      <c r="BK133" s="239">
        <f>ROUND(I133*H133,2)</f>
        <v>0</v>
      </c>
      <c r="BL133" s="17" t="s">
        <v>302</v>
      </c>
      <c r="BM133" s="238" t="s">
        <v>905</v>
      </c>
    </row>
    <row r="134" s="2" customFormat="1">
      <c r="A134" s="38"/>
      <c r="B134" s="39"/>
      <c r="C134" s="40"/>
      <c r="D134" s="240" t="s">
        <v>173</v>
      </c>
      <c r="E134" s="40"/>
      <c r="F134" s="241" t="s">
        <v>906</v>
      </c>
      <c r="G134" s="40"/>
      <c r="H134" s="40"/>
      <c r="I134" s="242"/>
      <c r="J134" s="40"/>
      <c r="K134" s="40"/>
      <c r="L134" s="44"/>
      <c r="M134" s="243"/>
      <c r="N134" s="244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173</v>
      </c>
      <c r="AU134" s="17" t="s">
        <v>87</v>
      </c>
    </row>
    <row r="135" s="2" customFormat="1" ht="24.15" customHeight="1">
      <c r="A135" s="38"/>
      <c r="B135" s="39"/>
      <c r="C135" s="278" t="s">
        <v>195</v>
      </c>
      <c r="D135" s="278" t="s">
        <v>204</v>
      </c>
      <c r="E135" s="279" t="s">
        <v>907</v>
      </c>
      <c r="F135" s="280" t="s">
        <v>908</v>
      </c>
      <c r="G135" s="281" t="s">
        <v>368</v>
      </c>
      <c r="H135" s="282">
        <v>17.25</v>
      </c>
      <c r="I135" s="283"/>
      <c r="J135" s="284">
        <f>ROUND(I135*H135,2)</f>
        <v>0</v>
      </c>
      <c r="K135" s="280" t="s">
        <v>170</v>
      </c>
      <c r="L135" s="285"/>
      <c r="M135" s="286" t="s">
        <v>1</v>
      </c>
      <c r="N135" s="287" t="s">
        <v>42</v>
      </c>
      <c r="O135" s="91"/>
      <c r="P135" s="236">
        <f>O135*H135</f>
        <v>0</v>
      </c>
      <c r="Q135" s="236">
        <v>0.00064000000000000005</v>
      </c>
      <c r="R135" s="236">
        <f>Q135*H135</f>
        <v>0.011040000000000001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255</v>
      </c>
      <c r="AT135" s="238" t="s">
        <v>204</v>
      </c>
      <c r="AU135" s="238" t="s">
        <v>87</v>
      </c>
      <c r="AY135" s="17" t="s">
        <v>164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85</v>
      </c>
      <c r="BK135" s="239">
        <f>ROUND(I135*H135,2)</f>
        <v>0</v>
      </c>
      <c r="BL135" s="17" t="s">
        <v>302</v>
      </c>
      <c r="BM135" s="238" t="s">
        <v>909</v>
      </c>
    </row>
    <row r="136" s="13" customFormat="1">
      <c r="A136" s="13"/>
      <c r="B136" s="245"/>
      <c r="C136" s="246"/>
      <c r="D136" s="247" t="s">
        <v>175</v>
      </c>
      <c r="E136" s="246"/>
      <c r="F136" s="249" t="s">
        <v>910</v>
      </c>
      <c r="G136" s="246"/>
      <c r="H136" s="250">
        <v>17.25</v>
      </c>
      <c r="I136" s="251"/>
      <c r="J136" s="246"/>
      <c r="K136" s="246"/>
      <c r="L136" s="252"/>
      <c r="M136" s="253"/>
      <c r="N136" s="254"/>
      <c r="O136" s="254"/>
      <c r="P136" s="254"/>
      <c r="Q136" s="254"/>
      <c r="R136" s="254"/>
      <c r="S136" s="254"/>
      <c r="T136" s="25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6" t="s">
        <v>175</v>
      </c>
      <c r="AU136" s="256" t="s">
        <v>87</v>
      </c>
      <c r="AV136" s="13" t="s">
        <v>87</v>
      </c>
      <c r="AW136" s="13" t="s">
        <v>4</v>
      </c>
      <c r="AX136" s="13" t="s">
        <v>85</v>
      </c>
      <c r="AY136" s="256" t="s">
        <v>164</v>
      </c>
    </row>
    <row r="137" s="2" customFormat="1" ht="37.8" customHeight="1">
      <c r="A137" s="38"/>
      <c r="B137" s="39"/>
      <c r="C137" s="227" t="s">
        <v>203</v>
      </c>
      <c r="D137" s="227" t="s">
        <v>166</v>
      </c>
      <c r="E137" s="228" t="s">
        <v>911</v>
      </c>
      <c r="F137" s="229" t="s">
        <v>912</v>
      </c>
      <c r="G137" s="230" t="s">
        <v>368</v>
      </c>
      <c r="H137" s="231">
        <v>47</v>
      </c>
      <c r="I137" s="232"/>
      <c r="J137" s="233">
        <f>ROUND(I137*H137,2)</f>
        <v>0</v>
      </c>
      <c r="K137" s="229" t="s">
        <v>170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302</v>
      </c>
      <c r="AT137" s="238" t="s">
        <v>166</v>
      </c>
      <c r="AU137" s="238" t="s">
        <v>87</v>
      </c>
      <c r="AY137" s="17" t="s">
        <v>164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85</v>
      </c>
      <c r="BK137" s="239">
        <f>ROUND(I137*H137,2)</f>
        <v>0</v>
      </c>
      <c r="BL137" s="17" t="s">
        <v>302</v>
      </c>
      <c r="BM137" s="238" t="s">
        <v>913</v>
      </c>
    </row>
    <row r="138" s="2" customFormat="1">
      <c r="A138" s="38"/>
      <c r="B138" s="39"/>
      <c r="C138" s="40"/>
      <c r="D138" s="240" t="s">
        <v>173</v>
      </c>
      <c r="E138" s="40"/>
      <c r="F138" s="241" t="s">
        <v>914</v>
      </c>
      <c r="G138" s="40"/>
      <c r="H138" s="40"/>
      <c r="I138" s="242"/>
      <c r="J138" s="40"/>
      <c r="K138" s="40"/>
      <c r="L138" s="44"/>
      <c r="M138" s="243"/>
      <c r="N138" s="244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173</v>
      </c>
      <c r="AU138" s="17" t="s">
        <v>87</v>
      </c>
    </row>
    <row r="139" s="13" customFormat="1">
      <c r="A139" s="13"/>
      <c r="B139" s="245"/>
      <c r="C139" s="246"/>
      <c r="D139" s="247" t="s">
        <v>175</v>
      </c>
      <c r="E139" s="248" t="s">
        <v>1</v>
      </c>
      <c r="F139" s="249" t="s">
        <v>915</v>
      </c>
      <c r="G139" s="246"/>
      <c r="H139" s="250">
        <v>47</v>
      </c>
      <c r="I139" s="251"/>
      <c r="J139" s="246"/>
      <c r="K139" s="246"/>
      <c r="L139" s="252"/>
      <c r="M139" s="253"/>
      <c r="N139" s="254"/>
      <c r="O139" s="254"/>
      <c r="P139" s="254"/>
      <c r="Q139" s="254"/>
      <c r="R139" s="254"/>
      <c r="S139" s="254"/>
      <c r="T139" s="25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6" t="s">
        <v>175</v>
      </c>
      <c r="AU139" s="256" t="s">
        <v>87</v>
      </c>
      <c r="AV139" s="13" t="s">
        <v>87</v>
      </c>
      <c r="AW139" s="13" t="s">
        <v>32</v>
      </c>
      <c r="AX139" s="13" t="s">
        <v>85</v>
      </c>
      <c r="AY139" s="256" t="s">
        <v>164</v>
      </c>
    </row>
    <row r="140" s="2" customFormat="1" ht="24.15" customHeight="1">
      <c r="A140" s="38"/>
      <c r="B140" s="39"/>
      <c r="C140" s="278" t="s">
        <v>211</v>
      </c>
      <c r="D140" s="278" t="s">
        <v>204</v>
      </c>
      <c r="E140" s="279" t="s">
        <v>916</v>
      </c>
      <c r="F140" s="280" t="s">
        <v>917</v>
      </c>
      <c r="G140" s="281" t="s">
        <v>368</v>
      </c>
      <c r="H140" s="282">
        <v>54.049999999999997</v>
      </c>
      <c r="I140" s="283"/>
      <c r="J140" s="284">
        <f>ROUND(I140*H140,2)</f>
        <v>0</v>
      </c>
      <c r="K140" s="280" t="s">
        <v>170</v>
      </c>
      <c r="L140" s="285"/>
      <c r="M140" s="286" t="s">
        <v>1</v>
      </c>
      <c r="N140" s="287" t="s">
        <v>42</v>
      </c>
      <c r="O140" s="91"/>
      <c r="P140" s="236">
        <f>O140*H140</f>
        <v>0</v>
      </c>
      <c r="Q140" s="236">
        <v>0.00017000000000000001</v>
      </c>
      <c r="R140" s="236">
        <f>Q140*H140</f>
        <v>0.0091885000000000005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255</v>
      </c>
      <c r="AT140" s="238" t="s">
        <v>204</v>
      </c>
      <c r="AU140" s="238" t="s">
        <v>87</v>
      </c>
      <c r="AY140" s="17" t="s">
        <v>164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302</v>
      </c>
      <c r="BM140" s="238" t="s">
        <v>918</v>
      </c>
    </row>
    <row r="141" s="13" customFormat="1">
      <c r="A141" s="13"/>
      <c r="B141" s="245"/>
      <c r="C141" s="246"/>
      <c r="D141" s="247" t="s">
        <v>175</v>
      </c>
      <c r="E141" s="246"/>
      <c r="F141" s="249" t="s">
        <v>919</v>
      </c>
      <c r="G141" s="246"/>
      <c r="H141" s="250">
        <v>54.049999999999997</v>
      </c>
      <c r="I141" s="251"/>
      <c r="J141" s="246"/>
      <c r="K141" s="246"/>
      <c r="L141" s="252"/>
      <c r="M141" s="253"/>
      <c r="N141" s="254"/>
      <c r="O141" s="254"/>
      <c r="P141" s="254"/>
      <c r="Q141" s="254"/>
      <c r="R141" s="254"/>
      <c r="S141" s="254"/>
      <c r="T141" s="25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6" t="s">
        <v>175</v>
      </c>
      <c r="AU141" s="256" t="s">
        <v>87</v>
      </c>
      <c r="AV141" s="13" t="s">
        <v>87</v>
      </c>
      <c r="AW141" s="13" t="s">
        <v>4</v>
      </c>
      <c r="AX141" s="13" t="s">
        <v>85</v>
      </c>
      <c r="AY141" s="256" t="s">
        <v>164</v>
      </c>
    </row>
    <row r="142" s="2" customFormat="1" ht="24.15" customHeight="1">
      <c r="A142" s="38"/>
      <c r="B142" s="39"/>
      <c r="C142" s="227" t="s">
        <v>208</v>
      </c>
      <c r="D142" s="227" t="s">
        <v>166</v>
      </c>
      <c r="E142" s="228" t="s">
        <v>920</v>
      </c>
      <c r="F142" s="229" t="s">
        <v>921</v>
      </c>
      <c r="G142" s="230" t="s">
        <v>241</v>
      </c>
      <c r="H142" s="231">
        <v>1</v>
      </c>
      <c r="I142" s="232"/>
      <c r="J142" s="233">
        <f>ROUND(I142*H142,2)</f>
        <v>0</v>
      </c>
      <c r="K142" s="229" t="s">
        <v>170</v>
      </c>
      <c r="L142" s="44"/>
      <c r="M142" s="234" t="s">
        <v>1</v>
      </c>
      <c r="N142" s="235" t="s">
        <v>42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302</v>
      </c>
      <c r="AT142" s="238" t="s">
        <v>166</v>
      </c>
      <c r="AU142" s="238" t="s">
        <v>87</v>
      </c>
      <c r="AY142" s="17" t="s">
        <v>164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85</v>
      </c>
      <c r="BK142" s="239">
        <f>ROUND(I142*H142,2)</f>
        <v>0</v>
      </c>
      <c r="BL142" s="17" t="s">
        <v>302</v>
      </c>
      <c r="BM142" s="238" t="s">
        <v>922</v>
      </c>
    </row>
    <row r="143" s="2" customFormat="1">
      <c r="A143" s="38"/>
      <c r="B143" s="39"/>
      <c r="C143" s="40"/>
      <c r="D143" s="240" t="s">
        <v>173</v>
      </c>
      <c r="E143" s="40"/>
      <c r="F143" s="241" t="s">
        <v>923</v>
      </c>
      <c r="G143" s="40"/>
      <c r="H143" s="40"/>
      <c r="I143" s="242"/>
      <c r="J143" s="40"/>
      <c r="K143" s="40"/>
      <c r="L143" s="44"/>
      <c r="M143" s="243"/>
      <c r="N143" s="244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173</v>
      </c>
      <c r="AU143" s="17" t="s">
        <v>87</v>
      </c>
    </row>
    <row r="144" s="2" customFormat="1" ht="24.15" customHeight="1">
      <c r="A144" s="38"/>
      <c r="B144" s="39"/>
      <c r="C144" s="227" t="s">
        <v>221</v>
      </c>
      <c r="D144" s="227" t="s">
        <v>166</v>
      </c>
      <c r="E144" s="228" t="s">
        <v>924</v>
      </c>
      <c r="F144" s="229" t="s">
        <v>925</v>
      </c>
      <c r="G144" s="230" t="s">
        <v>241</v>
      </c>
      <c r="H144" s="231">
        <v>1</v>
      </c>
      <c r="I144" s="232"/>
      <c r="J144" s="233">
        <f>ROUND(I144*H144,2)</f>
        <v>0</v>
      </c>
      <c r="K144" s="229" t="s">
        <v>301</v>
      </c>
      <c r="L144" s="44"/>
      <c r="M144" s="234" t="s">
        <v>1</v>
      </c>
      <c r="N144" s="235" t="s">
        <v>42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926</v>
      </c>
      <c r="AT144" s="238" t="s">
        <v>166</v>
      </c>
      <c r="AU144" s="238" t="s">
        <v>87</v>
      </c>
      <c r="AY144" s="17" t="s">
        <v>164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85</v>
      </c>
      <c r="BK144" s="239">
        <f>ROUND(I144*H144,2)</f>
        <v>0</v>
      </c>
      <c r="BL144" s="17" t="s">
        <v>926</v>
      </c>
      <c r="BM144" s="238" t="s">
        <v>927</v>
      </c>
    </row>
    <row r="145" s="2" customFormat="1">
      <c r="A145" s="38"/>
      <c r="B145" s="39"/>
      <c r="C145" s="40"/>
      <c r="D145" s="240" t="s">
        <v>173</v>
      </c>
      <c r="E145" s="40"/>
      <c r="F145" s="241" t="s">
        <v>928</v>
      </c>
      <c r="G145" s="40"/>
      <c r="H145" s="40"/>
      <c r="I145" s="242"/>
      <c r="J145" s="40"/>
      <c r="K145" s="40"/>
      <c r="L145" s="44"/>
      <c r="M145" s="243"/>
      <c r="N145" s="244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173</v>
      </c>
      <c r="AU145" s="17" t="s">
        <v>87</v>
      </c>
    </row>
    <row r="146" s="2" customFormat="1">
      <c r="A146" s="38"/>
      <c r="B146" s="39"/>
      <c r="C146" s="40"/>
      <c r="D146" s="247" t="s">
        <v>263</v>
      </c>
      <c r="E146" s="40"/>
      <c r="F146" s="291" t="s">
        <v>929</v>
      </c>
      <c r="G146" s="40"/>
      <c r="H146" s="40"/>
      <c r="I146" s="242"/>
      <c r="J146" s="40"/>
      <c r="K146" s="40"/>
      <c r="L146" s="44"/>
      <c r="M146" s="243"/>
      <c r="N146" s="244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263</v>
      </c>
      <c r="AU146" s="17" t="s">
        <v>87</v>
      </c>
    </row>
    <row r="147" s="2" customFormat="1" ht="16.5" customHeight="1">
      <c r="A147" s="38"/>
      <c r="B147" s="39"/>
      <c r="C147" s="227" t="s">
        <v>230</v>
      </c>
      <c r="D147" s="227" t="s">
        <v>166</v>
      </c>
      <c r="E147" s="228" t="s">
        <v>930</v>
      </c>
      <c r="F147" s="229" t="s">
        <v>931</v>
      </c>
      <c r="G147" s="230" t="s">
        <v>130</v>
      </c>
      <c r="H147" s="231">
        <v>12</v>
      </c>
      <c r="I147" s="232"/>
      <c r="J147" s="233">
        <f>ROUND(I147*H147,2)</f>
        <v>0</v>
      </c>
      <c r="K147" s="229" t="s">
        <v>170</v>
      </c>
      <c r="L147" s="44"/>
      <c r="M147" s="234" t="s">
        <v>1</v>
      </c>
      <c r="N147" s="235" t="s">
        <v>42</v>
      </c>
      <c r="O147" s="91"/>
      <c r="P147" s="236">
        <f>O147*H147</f>
        <v>0</v>
      </c>
      <c r="Q147" s="236">
        <v>3.0000000000000001E-05</v>
      </c>
      <c r="R147" s="236">
        <f>Q147*H147</f>
        <v>0.00036000000000000002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302</v>
      </c>
      <c r="AT147" s="238" t="s">
        <v>166</v>
      </c>
      <c r="AU147" s="238" t="s">
        <v>87</v>
      </c>
      <c r="AY147" s="17" t="s">
        <v>164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85</v>
      </c>
      <c r="BK147" s="239">
        <f>ROUND(I147*H147,2)</f>
        <v>0</v>
      </c>
      <c r="BL147" s="17" t="s">
        <v>302</v>
      </c>
      <c r="BM147" s="238" t="s">
        <v>932</v>
      </c>
    </row>
    <row r="148" s="2" customFormat="1">
      <c r="A148" s="38"/>
      <c r="B148" s="39"/>
      <c r="C148" s="40"/>
      <c r="D148" s="240" t="s">
        <v>173</v>
      </c>
      <c r="E148" s="40"/>
      <c r="F148" s="241" t="s">
        <v>933</v>
      </c>
      <c r="G148" s="40"/>
      <c r="H148" s="40"/>
      <c r="I148" s="242"/>
      <c r="J148" s="40"/>
      <c r="K148" s="40"/>
      <c r="L148" s="44"/>
      <c r="M148" s="243"/>
      <c r="N148" s="244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173</v>
      </c>
      <c r="AU148" s="17" t="s">
        <v>87</v>
      </c>
    </row>
    <row r="149" s="15" customFormat="1">
      <c r="A149" s="15"/>
      <c r="B149" s="268"/>
      <c r="C149" s="269"/>
      <c r="D149" s="247" t="s">
        <v>175</v>
      </c>
      <c r="E149" s="270" t="s">
        <v>1</v>
      </c>
      <c r="F149" s="271" t="s">
        <v>934</v>
      </c>
      <c r="G149" s="269"/>
      <c r="H149" s="270" t="s">
        <v>1</v>
      </c>
      <c r="I149" s="272"/>
      <c r="J149" s="269"/>
      <c r="K149" s="269"/>
      <c r="L149" s="273"/>
      <c r="M149" s="274"/>
      <c r="N149" s="275"/>
      <c r="O149" s="275"/>
      <c r="P149" s="275"/>
      <c r="Q149" s="275"/>
      <c r="R149" s="275"/>
      <c r="S149" s="275"/>
      <c r="T149" s="27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7" t="s">
        <v>175</v>
      </c>
      <c r="AU149" s="277" t="s">
        <v>87</v>
      </c>
      <c r="AV149" s="15" t="s">
        <v>85</v>
      </c>
      <c r="AW149" s="15" t="s">
        <v>32</v>
      </c>
      <c r="AX149" s="15" t="s">
        <v>77</v>
      </c>
      <c r="AY149" s="277" t="s">
        <v>164</v>
      </c>
    </row>
    <row r="150" s="13" customFormat="1">
      <c r="A150" s="13"/>
      <c r="B150" s="245"/>
      <c r="C150" s="246"/>
      <c r="D150" s="247" t="s">
        <v>175</v>
      </c>
      <c r="E150" s="248" t="s">
        <v>1</v>
      </c>
      <c r="F150" s="249" t="s">
        <v>935</v>
      </c>
      <c r="G150" s="246"/>
      <c r="H150" s="250">
        <v>12</v>
      </c>
      <c r="I150" s="251"/>
      <c r="J150" s="246"/>
      <c r="K150" s="246"/>
      <c r="L150" s="252"/>
      <c r="M150" s="253"/>
      <c r="N150" s="254"/>
      <c r="O150" s="254"/>
      <c r="P150" s="254"/>
      <c r="Q150" s="254"/>
      <c r="R150" s="254"/>
      <c r="S150" s="254"/>
      <c r="T150" s="25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6" t="s">
        <v>175</v>
      </c>
      <c r="AU150" s="256" t="s">
        <v>87</v>
      </c>
      <c r="AV150" s="13" t="s">
        <v>87</v>
      </c>
      <c r="AW150" s="13" t="s">
        <v>32</v>
      </c>
      <c r="AX150" s="13" t="s">
        <v>85</v>
      </c>
      <c r="AY150" s="256" t="s">
        <v>164</v>
      </c>
    </row>
    <row r="151" s="2" customFormat="1" ht="21.75" customHeight="1">
      <c r="A151" s="38"/>
      <c r="B151" s="39"/>
      <c r="C151" s="227" t="s">
        <v>281</v>
      </c>
      <c r="D151" s="227" t="s">
        <v>166</v>
      </c>
      <c r="E151" s="228" t="s">
        <v>936</v>
      </c>
      <c r="F151" s="229" t="s">
        <v>937</v>
      </c>
      <c r="G151" s="230" t="s">
        <v>368</v>
      </c>
      <c r="H151" s="231">
        <v>47</v>
      </c>
      <c r="I151" s="232"/>
      <c r="J151" s="233">
        <f>ROUND(I151*H151,2)</f>
        <v>0</v>
      </c>
      <c r="K151" s="229" t="s">
        <v>170</v>
      </c>
      <c r="L151" s="44"/>
      <c r="M151" s="234" t="s">
        <v>1</v>
      </c>
      <c r="N151" s="235" t="s">
        <v>42</v>
      </c>
      <c r="O151" s="91"/>
      <c r="P151" s="236">
        <f>O151*H151</f>
        <v>0</v>
      </c>
      <c r="Q151" s="236">
        <v>6.9999999999999994E-05</v>
      </c>
      <c r="R151" s="236">
        <f>Q151*H151</f>
        <v>0.0032899999999999995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302</v>
      </c>
      <c r="AT151" s="238" t="s">
        <v>166</v>
      </c>
      <c r="AU151" s="238" t="s">
        <v>87</v>
      </c>
      <c r="AY151" s="17" t="s">
        <v>164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85</v>
      </c>
      <c r="BK151" s="239">
        <f>ROUND(I151*H151,2)</f>
        <v>0</v>
      </c>
      <c r="BL151" s="17" t="s">
        <v>302</v>
      </c>
      <c r="BM151" s="238" t="s">
        <v>938</v>
      </c>
    </row>
    <row r="152" s="2" customFormat="1">
      <c r="A152" s="38"/>
      <c r="B152" s="39"/>
      <c r="C152" s="40"/>
      <c r="D152" s="240" t="s">
        <v>173</v>
      </c>
      <c r="E152" s="40"/>
      <c r="F152" s="241" t="s">
        <v>939</v>
      </c>
      <c r="G152" s="40"/>
      <c r="H152" s="40"/>
      <c r="I152" s="242"/>
      <c r="J152" s="40"/>
      <c r="K152" s="40"/>
      <c r="L152" s="44"/>
      <c r="M152" s="243"/>
      <c r="N152" s="244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173</v>
      </c>
      <c r="AU152" s="17" t="s">
        <v>87</v>
      </c>
    </row>
    <row r="153" s="15" customFormat="1">
      <c r="A153" s="15"/>
      <c r="B153" s="268"/>
      <c r="C153" s="269"/>
      <c r="D153" s="247" t="s">
        <v>175</v>
      </c>
      <c r="E153" s="270" t="s">
        <v>1</v>
      </c>
      <c r="F153" s="271" t="s">
        <v>940</v>
      </c>
      <c r="G153" s="269"/>
      <c r="H153" s="270" t="s">
        <v>1</v>
      </c>
      <c r="I153" s="272"/>
      <c r="J153" s="269"/>
      <c r="K153" s="269"/>
      <c r="L153" s="273"/>
      <c r="M153" s="274"/>
      <c r="N153" s="275"/>
      <c r="O153" s="275"/>
      <c r="P153" s="275"/>
      <c r="Q153" s="275"/>
      <c r="R153" s="275"/>
      <c r="S153" s="275"/>
      <c r="T153" s="27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7" t="s">
        <v>175</v>
      </c>
      <c r="AU153" s="277" t="s">
        <v>87</v>
      </c>
      <c r="AV153" s="15" t="s">
        <v>85</v>
      </c>
      <c r="AW153" s="15" t="s">
        <v>32</v>
      </c>
      <c r="AX153" s="15" t="s">
        <v>77</v>
      </c>
      <c r="AY153" s="277" t="s">
        <v>164</v>
      </c>
    </row>
    <row r="154" s="13" customFormat="1">
      <c r="A154" s="13"/>
      <c r="B154" s="245"/>
      <c r="C154" s="246"/>
      <c r="D154" s="247" t="s">
        <v>175</v>
      </c>
      <c r="E154" s="248" t="s">
        <v>1</v>
      </c>
      <c r="F154" s="249" t="s">
        <v>941</v>
      </c>
      <c r="G154" s="246"/>
      <c r="H154" s="250">
        <v>47</v>
      </c>
      <c r="I154" s="251"/>
      <c r="J154" s="246"/>
      <c r="K154" s="246"/>
      <c r="L154" s="252"/>
      <c r="M154" s="253"/>
      <c r="N154" s="254"/>
      <c r="O154" s="254"/>
      <c r="P154" s="254"/>
      <c r="Q154" s="254"/>
      <c r="R154" s="254"/>
      <c r="S154" s="254"/>
      <c r="T154" s="25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6" t="s">
        <v>175</v>
      </c>
      <c r="AU154" s="256" t="s">
        <v>87</v>
      </c>
      <c r="AV154" s="13" t="s">
        <v>87</v>
      </c>
      <c r="AW154" s="13" t="s">
        <v>32</v>
      </c>
      <c r="AX154" s="13" t="s">
        <v>85</v>
      </c>
      <c r="AY154" s="256" t="s">
        <v>164</v>
      </c>
    </row>
    <row r="155" s="2" customFormat="1" ht="16.5" customHeight="1">
      <c r="A155" s="38"/>
      <c r="B155" s="39"/>
      <c r="C155" s="227" t="s">
        <v>8</v>
      </c>
      <c r="D155" s="227" t="s">
        <v>166</v>
      </c>
      <c r="E155" s="228" t="s">
        <v>942</v>
      </c>
      <c r="F155" s="229" t="s">
        <v>943</v>
      </c>
      <c r="G155" s="230" t="s">
        <v>482</v>
      </c>
      <c r="H155" s="231">
        <v>1</v>
      </c>
      <c r="I155" s="232"/>
      <c r="J155" s="233">
        <f>ROUND(I155*H155,2)</f>
        <v>0</v>
      </c>
      <c r="K155" s="229" t="s">
        <v>170</v>
      </c>
      <c r="L155" s="44"/>
      <c r="M155" s="234" t="s">
        <v>1</v>
      </c>
      <c r="N155" s="235" t="s">
        <v>42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926</v>
      </c>
      <c r="AT155" s="238" t="s">
        <v>166</v>
      </c>
      <c r="AU155" s="238" t="s">
        <v>87</v>
      </c>
      <c r="AY155" s="17" t="s">
        <v>164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926</v>
      </c>
      <c r="BM155" s="238" t="s">
        <v>944</v>
      </c>
    </row>
    <row r="156" s="2" customFormat="1">
      <c r="A156" s="38"/>
      <c r="B156" s="39"/>
      <c r="C156" s="40"/>
      <c r="D156" s="240" t="s">
        <v>173</v>
      </c>
      <c r="E156" s="40"/>
      <c r="F156" s="241" t="s">
        <v>945</v>
      </c>
      <c r="G156" s="40"/>
      <c r="H156" s="40"/>
      <c r="I156" s="242"/>
      <c r="J156" s="40"/>
      <c r="K156" s="40"/>
      <c r="L156" s="44"/>
      <c r="M156" s="243"/>
      <c r="N156" s="24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173</v>
      </c>
      <c r="AU156" s="17" t="s">
        <v>87</v>
      </c>
    </row>
    <row r="157" s="2" customFormat="1" ht="16.5" customHeight="1">
      <c r="A157" s="38"/>
      <c r="B157" s="39"/>
      <c r="C157" s="227" t="s">
        <v>388</v>
      </c>
      <c r="D157" s="227" t="s">
        <v>166</v>
      </c>
      <c r="E157" s="228" t="s">
        <v>946</v>
      </c>
      <c r="F157" s="229" t="s">
        <v>947</v>
      </c>
      <c r="G157" s="230" t="s">
        <v>482</v>
      </c>
      <c r="H157" s="231">
        <v>1</v>
      </c>
      <c r="I157" s="232"/>
      <c r="J157" s="233">
        <f>ROUND(I157*H157,2)</f>
        <v>0</v>
      </c>
      <c r="K157" s="229" t="s">
        <v>170</v>
      </c>
      <c r="L157" s="44"/>
      <c r="M157" s="234" t="s">
        <v>1</v>
      </c>
      <c r="N157" s="235" t="s">
        <v>42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926</v>
      </c>
      <c r="AT157" s="238" t="s">
        <v>166</v>
      </c>
      <c r="AU157" s="238" t="s">
        <v>87</v>
      </c>
      <c r="AY157" s="17" t="s">
        <v>164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85</v>
      </c>
      <c r="BK157" s="239">
        <f>ROUND(I157*H157,2)</f>
        <v>0</v>
      </c>
      <c r="BL157" s="17" t="s">
        <v>926</v>
      </c>
      <c r="BM157" s="238" t="s">
        <v>948</v>
      </c>
    </row>
    <row r="158" s="2" customFormat="1">
      <c r="A158" s="38"/>
      <c r="B158" s="39"/>
      <c r="C158" s="40"/>
      <c r="D158" s="240" t="s">
        <v>173</v>
      </c>
      <c r="E158" s="40"/>
      <c r="F158" s="241" t="s">
        <v>949</v>
      </c>
      <c r="G158" s="40"/>
      <c r="H158" s="40"/>
      <c r="I158" s="242"/>
      <c r="J158" s="40"/>
      <c r="K158" s="40"/>
      <c r="L158" s="44"/>
      <c r="M158" s="243"/>
      <c r="N158" s="244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173</v>
      </c>
      <c r="AU158" s="17" t="s">
        <v>87</v>
      </c>
    </row>
    <row r="159" s="2" customFormat="1" ht="16.5" customHeight="1">
      <c r="A159" s="38"/>
      <c r="B159" s="39"/>
      <c r="C159" s="227" t="s">
        <v>394</v>
      </c>
      <c r="D159" s="227" t="s">
        <v>166</v>
      </c>
      <c r="E159" s="228" t="s">
        <v>950</v>
      </c>
      <c r="F159" s="229" t="s">
        <v>951</v>
      </c>
      <c r="G159" s="230" t="s">
        <v>482</v>
      </c>
      <c r="H159" s="231">
        <v>1</v>
      </c>
      <c r="I159" s="232"/>
      <c r="J159" s="233">
        <f>ROUND(I159*H159,2)</f>
        <v>0</v>
      </c>
      <c r="K159" s="229" t="s">
        <v>1</v>
      </c>
      <c r="L159" s="44"/>
      <c r="M159" s="234" t="s">
        <v>1</v>
      </c>
      <c r="N159" s="235" t="s">
        <v>42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302</v>
      </c>
      <c r="AT159" s="238" t="s">
        <v>166</v>
      </c>
      <c r="AU159" s="238" t="s">
        <v>87</v>
      </c>
      <c r="AY159" s="17" t="s">
        <v>164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85</v>
      </c>
      <c r="BK159" s="239">
        <f>ROUND(I159*H159,2)</f>
        <v>0</v>
      </c>
      <c r="BL159" s="17" t="s">
        <v>302</v>
      </c>
      <c r="BM159" s="238" t="s">
        <v>952</v>
      </c>
    </row>
    <row r="160" s="2" customFormat="1" ht="24.15" customHeight="1">
      <c r="A160" s="38"/>
      <c r="B160" s="39"/>
      <c r="C160" s="227" t="s">
        <v>399</v>
      </c>
      <c r="D160" s="227" t="s">
        <v>166</v>
      </c>
      <c r="E160" s="228" t="s">
        <v>953</v>
      </c>
      <c r="F160" s="229" t="s">
        <v>954</v>
      </c>
      <c r="G160" s="230" t="s">
        <v>320</v>
      </c>
      <c r="H160" s="292"/>
      <c r="I160" s="232"/>
      <c r="J160" s="233">
        <f>ROUND(I160*H160,2)</f>
        <v>0</v>
      </c>
      <c r="K160" s="229" t="s">
        <v>170</v>
      </c>
      <c r="L160" s="44"/>
      <c r="M160" s="234" t="s">
        <v>1</v>
      </c>
      <c r="N160" s="235" t="s">
        <v>42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302</v>
      </c>
      <c r="AT160" s="238" t="s">
        <v>166</v>
      </c>
      <c r="AU160" s="238" t="s">
        <v>87</v>
      </c>
      <c r="AY160" s="17" t="s">
        <v>164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85</v>
      </c>
      <c r="BK160" s="239">
        <f>ROUND(I160*H160,2)</f>
        <v>0</v>
      </c>
      <c r="BL160" s="17" t="s">
        <v>302</v>
      </c>
      <c r="BM160" s="238" t="s">
        <v>955</v>
      </c>
    </row>
    <row r="161" s="2" customFormat="1">
      <c r="A161" s="38"/>
      <c r="B161" s="39"/>
      <c r="C161" s="40"/>
      <c r="D161" s="240" t="s">
        <v>173</v>
      </c>
      <c r="E161" s="40"/>
      <c r="F161" s="241" t="s">
        <v>956</v>
      </c>
      <c r="G161" s="40"/>
      <c r="H161" s="40"/>
      <c r="I161" s="242"/>
      <c r="J161" s="40"/>
      <c r="K161" s="40"/>
      <c r="L161" s="44"/>
      <c r="M161" s="243"/>
      <c r="N161" s="244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173</v>
      </c>
      <c r="AU161" s="17" t="s">
        <v>87</v>
      </c>
    </row>
    <row r="162" s="12" customFormat="1" ht="25.92" customHeight="1">
      <c r="A162" s="12"/>
      <c r="B162" s="211"/>
      <c r="C162" s="212"/>
      <c r="D162" s="213" t="s">
        <v>76</v>
      </c>
      <c r="E162" s="214" t="s">
        <v>204</v>
      </c>
      <c r="F162" s="214" t="s">
        <v>957</v>
      </c>
      <c r="G162" s="212"/>
      <c r="H162" s="212"/>
      <c r="I162" s="215"/>
      <c r="J162" s="216">
        <f>BK162</f>
        <v>0</v>
      </c>
      <c r="K162" s="212"/>
      <c r="L162" s="217"/>
      <c r="M162" s="218"/>
      <c r="N162" s="219"/>
      <c r="O162" s="219"/>
      <c r="P162" s="220">
        <f>P163</f>
        <v>0</v>
      </c>
      <c r="Q162" s="219"/>
      <c r="R162" s="220">
        <f>R163</f>
        <v>13.066303</v>
      </c>
      <c r="S162" s="219"/>
      <c r="T162" s="221">
        <f>T163</f>
        <v>1.8954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2" t="s">
        <v>132</v>
      </c>
      <c r="AT162" s="223" t="s">
        <v>76</v>
      </c>
      <c r="AU162" s="223" t="s">
        <v>77</v>
      </c>
      <c r="AY162" s="222" t="s">
        <v>164</v>
      </c>
      <c r="BK162" s="224">
        <f>BK163</f>
        <v>0</v>
      </c>
    </row>
    <row r="163" s="12" customFormat="1" ht="22.8" customHeight="1">
      <c r="A163" s="12"/>
      <c r="B163" s="211"/>
      <c r="C163" s="212"/>
      <c r="D163" s="213" t="s">
        <v>76</v>
      </c>
      <c r="E163" s="225" t="s">
        <v>958</v>
      </c>
      <c r="F163" s="225" t="s">
        <v>959</v>
      </c>
      <c r="G163" s="212"/>
      <c r="H163" s="212"/>
      <c r="I163" s="215"/>
      <c r="J163" s="226">
        <f>BK163</f>
        <v>0</v>
      </c>
      <c r="K163" s="212"/>
      <c r="L163" s="217"/>
      <c r="M163" s="218"/>
      <c r="N163" s="219"/>
      <c r="O163" s="219"/>
      <c r="P163" s="220">
        <f>SUM(P164:P201)</f>
        <v>0</v>
      </c>
      <c r="Q163" s="219"/>
      <c r="R163" s="220">
        <f>SUM(R164:R201)</f>
        <v>13.066303</v>
      </c>
      <c r="S163" s="219"/>
      <c r="T163" s="221">
        <f>SUM(T164:T201)</f>
        <v>1.8954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2" t="s">
        <v>132</v>
      </c>
      <c r="AT163" s="223" t="s">
        <v>76</v>
      </c>
      <c r="AU163" s="223" t="s">
        <v>85</v>
      </c>
      <c r="AY163" s="222" t="s">
        <v>164</v>
      </c>
      <c r="BK163" s="224">
        <f>SUM(BK164:BK201)</f>
        <v>0</v>
      </c>
    </row>
    <row r="164" s="2" customFormat="1" ht="21.75" customHeight="1">
      <c r="A164" s="38"/>
      <c r="B164" s="39"/>
      <c r="C164" s="227" t="s">
        <v>302</v>
      </c>
      <c r="D164" s="227" t="s">
        <v>166</v>
      </c>
      <c r="E164" s="228" t="s">
        <v>960</v>
      </c>
      <c r="F164" s="229" t="s">
        <v>961</v>
      </c>
      <c r="G164" s="230" t="s">
        <v>962</v>
      </c>
      <c r="H164" s="231">
        <v>0.02</v>
      </c>
      <c r="I164" s="232"/>
      <c r="J164" s="233">
        <f>ROUND(I164*H164,2)</f>
        <v>0</v>
      </c>
      <c r="K164" s="229" t="s">
        <v>170</v>
      </c>
      <c r="L164" s="44"/>
      <c r="M164" s="234" t="s">
        <v>1</v>
      </c>
      <c r="N164" s="235" t="s">
        <v>42</v>
      </c>
      <c r="O164" s="91"/>
      <c r="P164" s="236">
        <f>O164*H164</f>
        <v>0</v>
      </c>
      <c r="Q164" s="236">
        <v>0.0099000000000000008</v>
      </c>
      <c r="R164" s="236">
        <f>Q164*H164</f>
        <v>0.00019800000000000002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302</v>
      </c>
      <c r="AT164" s="238" t="s">
        <v>166</v>
      </c>
      <c r="AU164" s="238" t="s">
        <v>87</v>
      </c>
      <c r="AY164" s="17" t="s">
        <v>164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85</v>
      </c>
      <c r="BK164" s="239">
        <f>ROUND(I164*H164,2)</f>
        <v>0</v>
      </c>
      <c r="BL164" s="17" t="s">
        <v>302</v>
      </c>
      <c r="BM164" s="238" t="s">
        <v>963</v>
      </c>
    </row>
    <row r="165" s="2" customFormat="1">
      <c r="A165" s="38"/>
      <c r="B165" s="39"/>
      <c r="C165" s="40"/>
      <c r="D165" s="240" t="s">
        <v>173</v>
      </c>
      <c r="E165" s="40"/>
      <c r="F165" s="241" t="s">
        <v>964</v>
      </c>
      <c r="G165" s="40"/>
      <c r="H165" s="40"/>
      <c r="I165" s="242"/>
      <c r="J165" s="40"/>
      <c r="K165" s="40"/>
      <c r="L165" s="44"/>
      <c r="M165" s="243"/>
      <c r="N165" s="244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173</v>
      </c>
      <c r="AU165" s="17" t="s">
        <v>87</v>
      </c>
    </row>
    <row r="166" s="15" customFormat="1">
      <c r="A166" s="15"/>
      <c r="B166" s="268"/>
      <c r="C166" s="269"/>
      <c r="D166" s="247" t="s">
        <v>175</v>
      </c>
      <c r="E166" s="270" t="s">
        <v>1</v>
      </c>
      <c r="F166" s="271" t="s">
        <v>965</v>
      </c>
      <c r="G166" s="269"/>
      <c r="H166" s="270" t="s">
        <v>1</v>
      </c>
      <c r="I166" s="272"/>
      <c r="J166" s="269"/>
      <c r="K166" s="269"/>
      <c r="L166" s="273"/>
      <c r="M166" s="274"/>
      <c r="N166" s="275"/>
      <c r="O166" s="275"/>
      <c r="P166" s="275"/>
      <c r="Q166" s="275"/>
      <c r="R166" s="275"/>
      <c r="S166" s="275"/>
      <c r="T166" s="27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7" t="s">
        <v>175</v>
      </c>
      <c r="AU166" s="277" t="s">
        <v>87</v>
      </c>
      <c r="AV166" s="15" t="s">
        <v>85</v>
      </c>
      <c r="AW166" s="15" t="s">
        <v>32</v>
      </c>
      <c r="AX166" s="15" t="s">
        <v>77</v>
      </c>
      <c r="AY166" s="277" t="s">
        <v>164</v>
      </c>
    </row>
    <row r="167" s="13" customFormat="1">
      <c r="A167" s="13"/>
      <c r="B167" s="245"/>
      <c r="C167" s="246"/>
      <c r="D167" s="247" t="s">
        <v>175</v>
      </c>
      <c r="E167" s="248" t="s">
        <v>1</v>
      </c>
      <c r="F167" s="249" t="s">
        <v>966</v>
      </c>
      <c r="G167" s="246"/>
      <c r="H167" s="250">
        <v>0.02</v>
      </c>
      <c r="I167" s="251"/>
      <c r="J167" s="246"/>
      <c r="K167" s="246"/>
      <c r="L167" s="252"/>
      <c r="M167" s="253"/>
      <c r="N167" s="254"/>
      <c r="O167" s="254"/>
      <c r="P167" s="254"/>
      <c r="Q167" s="254"/>
      <c r="R167" s="254"/>
      <c r="S167" s="254"/>
      <c r="T167" s="25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6" t="s">
        <v>175</v>
      </c>
      <c r="AU167" s="256" t="s">
        <v>87</v>
      </c>
      <c r="AV167" s="13" t="s">
        <v>87</v>
      </c>
      <c r="AW167" s="13" t="s">
        <v>32</v>
      </c>
      <c r="AX167" s="13" t="s">
        <v>85</v>
      </c>
      <c r="AY167" s="256" t="s">
        <v>164</v>
      </c>
    </row>
    <row r="168" s="2" customFormat="1" ht="24.15" customHeight="1">
      <c r="A168" s="38"/>
      <c r="B168" s="39"/>
      <c r="C168" s="227" t="s">
        <v>410</v>
      </c>
      <c r="D168" s="227" t="s">
        <v>166</v>
      </c>
      <c r="E168" s="228" t="s">
        <v>967</v>
      </c>
      <c r="F168" s="229" t="s">
        <v>968</v>
      </c>
      <c r="G168" s="230" t="s">
        <v>169</v>
      </c>
      <c r="H168" s="231">
        <v>22.559999999999999</v>
      </c>
      <c r="I168" s="232"/>
      <c r="J168" s="233">
        <f>ROUND(I168*H168,2)</f>
        <v>0</v>
      </c>
      <c r="K168" s="229" t="s">
        <v>170</v>
      </c>
      <c r="L168" s="44"/>
      <c r="M168" s="234" t="s">
        <v>1</v>
      </c>
      <c r="N168" s="235" t="s">
        <v>42</v>
      </c>
      <c r="O168" s="91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302</v>
      </c>
      <c r="AT168" s="238" t="s">
        <v>166</v>
      </c>
      <c r="AU168" s="238" t="s">
        <v>87</v>
      </c>
      <c r="AY168" s="17" t="s">
        <v>164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85</v>
      </c>
      <c r="BK168" s="239">
        <f>ROUND(I168*H168,2)</f>
        <v>0</v>
      </c>
      <c r="BL168" s="17" t="s">
        <v>302</v>
      </c>
      <c r="BM168" s="238" t="s">
        <v>969</v>
      </c>
    </row>
    <row r="169" s="2" customFormat="1">
      <c r="A169" s="38"/>
      <c r="B169" s="39"/>
      <c r="C169" s="40"/>
      <c r="D169" s="240" t="s">
        <v>173</v>
      </c>
      <c r="E169" s="40"/>
      <c r="F169" s="241" t="s">
        <v>970</v>
      </c>
      <c r="G169" s="40"/>
      <c r="H169" s="40"/>
      <c r="I169" s="242"/>
      <c r="J169" s="40"/>
      <c r="K169" s="40"/>
      <c r="L169" s="44"/>
      <c r="M169" s="243"/>
      <c r="N169" s="244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173</v>
      </c>
      <c r="AU169" s="17" t="s">
        <v>87</v>
      </c>
    </row>
    <row r="170" s="15" customFormat="1">
      <c r="A170" s="15"/>
      <c r="B170" s="268"/>
      <c r="C170" s="269"/>
      <c r="D170" s="247" t="s">
        <v>175</v>
      </c>
      <c r="E170" s="270" t="s">
        <v>1</v>
      </c>
      <c r="F170" s="271" t="s">
        <v>971</v>
      </c>
      <c r="G170" s="269"/>
      <c r="H170" s="270" t="s">
        <v>1</v>
      </c>
      <c r="I170" s="272"/>
      <c r="J170" s="269"/>
      <c r="K170" s="269"/>
      <c r="L170" s="273"/>
      <c r="M170" s="274"/>
      <c r="N170" s="275"/>
      <c r="O170" s="275"/>
      <c r="P170" s="275"/>
      <c r="Q170" s="275"/>
      <c r="R170" s="275"/>
      <c r="S170" s="275"/>
      <c r="T170" s="27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7" t="s">
        <v>175</v>
      </c>
      <c r="AU170" s="277" t="s">
        <v>87</v>
      </c>
      <c r="AV170" s="15" t="s">
        <v>85</v>
      </c>
      <c r="AW170" s="15" t="s">
        <v>32</v>
      </c>
      <c r="AX170" s="15" t="s">
        <v>77</v>
      </c>
      <c r="AY170" s="277" t="s">
        <v>164</v>
      </c>
    </row>
    <row r="171" s="13" customFormat="1">
      <c r="A171" s="13"/>
      <c r="B171" s="245"/>
      <c r="C171" s="246"/>
      <c r="D171" s="247" t="s">
        <v>175</v>
      </c>
      <c r="E171" s="248" t="s">
        <v>1</v>
      </c>
      <c r="F171" s="249" t="s">
        <v>972</v>
      </c>
      <c r="G171" s="246"/>
      <c r="H171" s="250">
        <v>22.559999999999999</v>
      </c>
      <c r="I171" s="251"/>
      <c r="J171" s="246"/>
      <c r="K171" s="246"/>
      <c r="L171" s="252"/>
      <c r="M171" s="253"/>
      <c r="N171" s="254"/>
      <c r="O171" s="254"/>
      <c r="P171" s="254"/>
      <c r="Q171" s="254"/>
      <c r="R171" s="254"/>
      <c r="S171" s="254"/>
      <c r="T171" s="25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6" t="s">
        <v>175</v>
      </c>
      <c r="AU171" s="256" t="s">
        <v>87</v>
      </c>
      <c r="AV171" s="13" t="s">
        <v>87</v>
      </c>
      <c r="AW171" s="13" t="s">
        <v>32</v>
      </c>
      <c r="AX171" s="13" t="s">
        <v>85</v>
      </c>
      <c r="AY171" s="256" t="s">
        <v>164</v>
      </c>
    </row>
    <row r="172" s="2" customFormat="1" ht="24.15" customHeight="1">
      <c r="A172" s="38"/>
      <c r="B172" s="39"/>
      <c r="C172" s="227" t="s">
        <v>417</v>
      </c>
      <c r="D172" s="227" t="s">
        <v>166</v>
      </c>
      <c r="E172" s="228" t="s">
        <v>973</v>
      </c>
      <c r="F172" s="229" t="s">
        <v>974</v>
      </c>
      <c r="G172" s="230" t="s">
        <v>169</v>
      </c>
      <c r="H172" s="231">
        <v>22.559999999999999</v>
      </c>
      <c r="I172" s="232"/>
      <c r="J172" s="233">
        <f>ROUND(I172*H172,2)</f>
        <v>0</v>
      </c>
      <c r="K172" s="229" t="s">
        <v>170</v>
      </c>
      <c r="L172" s="44"/>
      <c r="M172" s="234" t="s">
        <v>1</v>
      </c>
      <c r="N172" s="235" t="s">
        <v>42</v>
      </c>
      <c r="O172" s="91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302</v>
      </c>
      <c r="AT172" s="238" t="s">
        <v>166</v>
      </c>
      <c r="AU172" s="238" t="s">
        <v>87</v>
      </c>
      <c r="AY172" s="17" t="s">
        <v>164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85</v>
      </c>
      <c r="BK172" s="239">
        <f>ROUND(I172*H172,2)</f>
        <v>0</v>
      </c>
      <c r="BL172" s="17" t="s">
        <v>302</v>
      </c>
      <c r="BM172" s="238" t="s">
        <v>975</v>
      </c>
    </row>
    <row r="173" s="2" customFormat="1">
      <c r="A173" s="38"/>
      <c r="B173" s="39"/>
      <c r="C173" s="40"/>
      <c r="D173" s="240" t="s">
        <v>173</v>
      </c>
      <c r="E173" s="40"/>
      <c r="F173" s="241" t="s">
        <v>976</v>
      </c>
      <c r="G173" s="40"/>
      <c r="H173" s="40"/>
      <c r="I173" s="242"/>
      <c r="J173" s="40"/>
      <c r="K173" s="40"/>
      <c r="L173" s="44"/>
      <c r="M173" s="243"/>
      <c r="N173" s="244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173</v>
      </c>
      <c r="AU173" s="17" t="s">
        <v>87</v>
      </c>
    </row>
    <row r="174" s="15" customFormat="1">
      <c r="A174" s="15"/>
      <c r="B174" s="268"/>
      <c r="C174" s="269"/>
      <c r="D174" s="247" t="s">
        <v>175</v>
      </c>
      <c r="E174" s="270" t="s">
        <v>1</v>
      </c>
      <c r="F174" s="271" t="s">
        <v>971</v>
      </c>
      <c r="G174" s="269"/>
      <c r="H174" s="270" t="s">
        <v>1</v>
      </c>
      <c r="I174" s="272"/>
      <c r="J174" s="269"/>
      <c r="K174" s="269"/>
      <c r="L174" s="273"/>
      <c r="M174" s="274"/>
      <c r="N174" s="275"/>
      <c r="O174" s="275"/>
      <c r="P174" s="275"/>
      <c r="Q174" s="275"/>
      <c r="R174" s="275"/>
      <c r="S174" s="275"/>
      <c r="T174" s="27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7" t="s">
        <v>175</v>
      </c>
      <c r="AU174" s="277" t="s">
        <v>87</v>
      </c>
      <c r="AV174" s="15" t="s">
        <v>85</v>
      </c>
      <c r="AW174" s="15" t="s">
        <v>32</v>
      </c>
      <c r="AX174" s="15" t="s">
        <v>77</v>
      </c>
      <c r="AY174" s="277" t="s">
        <v>164</v>
      </c>
    </row>
    <row r="175" s="13" customFormat="1">
      <c r="A175" s="13"/>
      <c r="B175" s="245"/>
      <c r="C175" s="246"/>
      <c r="D175" s="247" t="s">
        <v>175</v>
      </c>
      <c r="E175" s="248" t="s">
        <v>1</v>
      </c>
      <c r="F175" s="249" t="s">
        <v>972</v>
      </c>
      <c r="G175" s="246"/>
      <c r="H175" s="250">
        <v>22.559999999999999</v>
      </c>
      <c r="I175" s="251"/>
      <c r="J175" s="246"/>
      <c r="K175" s="246"/>
      <c r="L175" s="252"/>
      <c r="M175" s="253"/>
      <c r="N175" s="254"/>
      <c r="O175" s="254"/>
      <c r="P175" s="254"/>
      <c r="Q175" s="254"/>
      <c r="R175" s="254"/>
      <c r="S175" s="254"/>
      <c r="T175" s="25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6" t="s">
        <v>175</v>
      </c>
      <c r="AU175" s="256" t="s">
        <v>87</v>
      </c>
      <c r="AV175" s="13" t="s">
        <v>87</v>
      </c>
      <c r="AW175" s="13" t="s">
        <v>32</v>
      </c>
      <c r="AX175" s="13" t="s">
        <v>77</v>
      </c>
      <c r="AY175" s="256" t="s">
        <v>164</v>
      </c>
    </row>
    <row r="176" s="14" customFormat="1">
      <c r="A176" s="14"/>
      <c r="B176" s="257"/>
      <c r="C176" s="258"/>
      <c r="D176" s="247" t="s">
        <v>175</v>
      </c>
      <c r="E176" s="259" t="s">
        <v>1</v>
      </c>
      <c r="F176" s="260" t="s">
        <v>177</v>
      </c>
      <c r="G176" s="258"/>
      <c r="H176" s="261">
        <v>22.559999999999999</v>
      </c>
      <c r="I176" s="262"/>
      <c r="J176" s="258"/>
      <c r="K176" s="258"/>
      <c r="L176" s="263"/>
      <c r="M176" s="264"/>
      <c r="N176" s="265"/>
      <c r="O176" s="265"/>
      <c r="P176" s="265"/>
      <c r="Q176" s="265"/>
      <c r="R176" s="265"/>
      <c r="S176" s="265"/>
      <c r="T176" s="26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7" t="s">
        <v>175</v>
      </c>
      <c r="AU176" s="267" t="s">
        <v>87</v>
      </c>
      <c r="AV176" s="14" t="s">
        <v>171</v>
      </c>
      <c r="AW176" s="14" t="s">
        <v>32</v>
      </c>
      <c r="AX176" s="14" t="s">
        <v>85</v>
      </c>
      <c r="AY176" s="267" t="s">
        <v>164</v>
      </c>
    </row>
    <row r="177" s="2" customFormat="1" ht="24.15" customHeight="1">
      <c r="A177" s="38"/>
      <c r="B177" s="39"/>
      <c r="C177" s="227" t="s">
        <v>426</v>
      </c>
      <c r="D177" s="227" t="s">
        <v>166</v>
      </c>
      <c r="E177" s="228" t="s">
        <v>977</v>
      </c>
      <c r="F177" s="229" t="s">
        <v>978</v>
      </c>
      <c r="G177" s="230" t="s">
        <v>368</v>
      </c>
      <c r="H177" s="231">
        <v>47</v>
      </c>
      <c r="I177" s="232"/>
      <c r="J177" s="233">
        <f>ROUND(I177*H177,2)</f>
        <v>0</v>
      </c>
      <c r="K177" s="229" t="s">
        <v>170</v>
      </c>
      <c r="L177" s="44"/>
      <c r="M177" s="234" t="s">
        <v>1</v>
      </c>
      <c r="N177" s="235" t="s">
        <v>42</v>
      </c>
      <c r="O177" s="91"/>
      <c r="P177" s="236">
        <f>O177*H177</f>
        <v>0</v>
      </c>
      <c r="Q177" s="236">
        <v>0.26000000000000001</v>
      </c>
      <c r="R177" s="236">
        <f>Q177*H177</f>
        <v>12.220000000000001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302</v>
      </c>
      <c r="AT177" s="238" t="s">
        <v>166</v>
      </c>
      <c r="AU177" s="238" t="s">
        <v>87</v>
      </c>
      <c r="AY177" s="17" t="s">
        <v>164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85</v>
      </c>
      <c r="BK177" s="239">
        <f>ROUND(I177*H177,2)</f>
        <v>0</v>
      </c>
      <c r="BL177" s="17" t="s">
        <v>302</v>
      </c>
      <c r="BM177" s="238" t="s">
        <v>979</v>
      </c>
    </row>
    <row r="178" s="2" customFormat="1">
      <c r="A178" s="38"/>
      <c r="B178" s="39"/>
      <c r="C178" s="40"/>
      <c r="D178" s="240" t="s">
        <v>173</v>
      </c>
      <c r="E178" s="40"/>
      <c r="F178" s="241" t="s">
        <v>980</v>
      </c>
      <c r="G178" s="40"/>
      <c r="H178" s="40"/>
      <c r="I178" s="242"/>
      <c r="J178" s="40"/>
      <c r="K178" s="40"/>
      <c r="L178" s="44"/>
      <c r="M178" s="243"/>
      <c r="N178" s="244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173</v>
      </c>
      <c r="AU178" s="17" t="s">
        <v>87</v>
      </c>
    </row>
    <row r="179" s="15" customFormat="1">
      <c r="A179" s="15"/>
      <c r="B179" s="268"/>
      <c r="C179" s="269"/>
      <c r="D179" s="247" t="s">
        <v>175</v>
      </c>
      <c r="E179" s="270" t="s">
        <v>1</v>
      </c>
      <c r="F179" s="271" t="s">
        <v>940</v>
      </c>
      <c r="G179" s="269"/>
      <c r="H179" s="270" t="s">
        <v>1</v>
      </c>
      <c r="I179" s="272"/>
      <c r="J179" s="269"/>
      <c r="K179" s="269"/>
      <c r="L179" s="273"/>
      <c r="M179" s="274"/>
      <c r="N179" s="275"/>
      <c r="O179" s="275"/>
      <c r="P179" s="275"/>
      <c r="Q179" s="275"/>
      <c r="R179" s="275"/>
      <c r="S179" s="275"/>
      <c r="T179" s="27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7" t="s">
        <v>175</v>
      </c>
      <c r="AU179" s="277" t="s">
        <v>87</v>
      </c>
      <c r="AV179" s="15" t="s">
        <v>85</v>
      </c>
      <c r="AW179" s="15" t="s">
        <v>32</v>
      </c>
      <c r="AX179" s="15" t="s">
        <v>77</v>
      </c>
      <c r="AY179" s="277" t="s">
        <v>164</v>
      </c>
    </row>
    <row r="180" s="13" customFormat="1">
      <c r="A180" s="13"/>
      <c r="B180" s="245"/>
      <c r="C180" s="246"/>
      <c r="D180" s="247" t="s">
        <v>175</v>
      </c>
      <c r="E180" s="248" t="s">
        <v>1</v>
      </c>
      <c r="F180" s="249" t="s">
        <v>941</v>
      </c>
      <c r="G180" s="246"/>
      <c r="H180" s="250">
        <v>47</v>
      </c>
      <c r="I180" s="251"/>
      <c r="J180" s="246"/>
      <c r="K180" s="246"/>
      <c r="L180" s="252"/>
      <c r="M180" s="253"/>
      <c r="N180" s="254"/>
      <c r="O180" s="254"/>
      <c r="P180" s="254"/>
      <c r="Q180" s="254"/>
      <c r="R180" s="254"/>
      <c r="S180" s="254"/>
      <c r="T180" s="25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6" t="s">
        <v>175</v>
      </c>
      <c r="AU180" s="256" t="s">
        <v>87</v>
      </c>
      <c r="AV180" s="13" t="s">
        <v>87</v>
      </c>
      <c r="AW180" s="13" t="s">
        <v>32</v>
      </c>
      <c r="AX180" s="13" t="s">
        <v>85</v>
      </c>
      <c r="AY180" s="256" t="s">
        <v>164</v>
      </c>
    </row>
    <row r="181" s="2" customFormat="1" ht="37.8" customHeight="1">
      <c r="A181" s="38"/>
      <c r="B181" s="39"/>
      <c r="C181" s="227" t="s">
        <v>431</v>
      </c>
      <c r="D181" s="227" t="s">
        <v>166</v>
      </c>
      <c r="E181" s="228" t="s">
        <v>981</v>
      </c>
      <c r="F181" s="229" t="s">
        <v>982</v>
      </c>
      <c r="G181" s="230" t="s">
        <v>130</v>
      </c>
      <c r="H181" s="231">
        <v>3.8999999999999999</v>
      </c>
      <c r="I181" s="232"/>
      <c r="J181" s="233">
        <f>ROUND(I181*H181,2)</f>
        <v>0</v>
      </c>
      <c r="K181" s="229" t="s">
        <v>301</v>
      </c>
      <c r="L181" s="44"/>
      <c r="M181" s="234" t="s">
        <v>1</v>
      </c>
      <c r="N181" s="235" t="s">
        <v>42</v>
      </c>
      <c r="O181" s="91"/>
      <c r="P181" s="236">
        <f>O181*H181</f>
        <v>0</v>
      </c>
      <c r="Q181" s="236">
        <v>0.065030000000000004</v>
      </c>
      <c r="R181" s="236">
        <f>Q181*H181</f>
        <v>0.25361700000000004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926</v>
      </c>
      <c r="AT181" s="238" t="s">
        <v>166</v>
      </c>
      <c r="AU181" s="238" t="s">
        <v>87</v>
      </c>
      <c r="AY181" s="17" t="s">
        <v>164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85</v>
      </c>
      <c r="BK181" s="239">
        <f>ROUND(I181*H181,2)</f>
        <v>0</v>
      </c>
      <c r="BL181" s="17" t="s">
        <v>926</v>
      </c>
      <c r="BM181" s="238" t="s">
        <v>983</v>
      </c>
    </row>
    <row r="182" s="2" customFormat="1">
      <c r="A182" s="38"/>
      <c r="B182" s="39"/>
      <c r="C182" s="40"/>
      <c r="D182" s="240" t="s">
        <v>173</v>
      </c>
      <c r="E182" s="40"/>
      <c r="F182" s="241" t="s">
        <v>984</v>
      </c>
      <c r="G182" s="40"/>
      <c r="H182" s="40"/>
      <c r="I182" s="242"/>
      <c r="J182" s="40"/>
      <c r="K182" s="40"/>
      <c r="L182" s="44"/>
      <c r="M182" s="243"/>
      <c r="N182" s="244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173</v>
      </c>
      <c r="AU182" s="17" t="s">
        <v>87</v>
      </c>
    </row>
    <row r="183" s="2" customFormat="1" ht="24.15" customHeight="1">
      <c r="A183" s="38"/>
      <c r="B183" s="39"/>
      <c r="C183" s="227" t="s">
        <v>7</v>
      </c>
      <c r="D183" s="227" t="s">
        <v>166</v>
      </c>
      <c r="E183" s="228" t="s">
        <v>985</v>
      </c>
      <c r="F183" s="229" t="s">
        <v>986</v>
      </c>
      <c r="G183" s="230" t="s">
        <v>130</v>
      </c>
      <c r="H183" s="231">
        <v>3.8999999999999999</v>
      </c>
      <c r="I183" s="232"/>
      <c r="J183" s="233">
        <f>ROUND(I183*H183,2)</f>
        <v>0</v>
      </c>
      <c r="K183" s="229" t="s">
        <v>301</v>
      </c>
      <c r="L183" s="44"/>
      <c r="M183" s="234" t="s">
        <v>1</v>
      </c>
      <c r="N183" s="235" t="s">
        <v>42</v>
      </c>
      <c r="O183" s="91"/>
      <c r="P183" s="236">
        <f>O183*H183</f>
        <v>0</v>
      </c>
      <c r="Q183" s="236">
        <v>0.15192</v>
      </c>
      <c r="R183" s="236">
        <f>Q183*H183</f>
        <v>0.59248800000000001</v>
      </c>
      <c r="S183" s="236">
        <v>0</v>
      </c>
      <c r="T183" s="23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8" t="s">
        <v>926</v>
      </c>
      <c r="AT183" s="238" t="s">
        <v>166</v>
      </c>
      <c r="AU183" s="238" t="s">
        <v>87</v>
      </c>
      <c r="AY183" s="17" t="s">
        <v>164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7" t="s">
        <v>85</v>
      </c>
      <c r="BK183" s="239">
        <f>ROUND(I183*H183,2)</f>
        <v>0</v>
      </c>
      <c r="BL183" s="17" t="s">
        <v>926</v>
      </c>
      <c r="BM183" s="238" t="s">
        <v>987</v>
      </c>
    </row>
    <row r="184" s="2" customFormat="1">
      <c r="A184" s="38"/>
      <c r="B184" s="39"/>
      <c r="C184" s="40"/>
      <c r="D184" s="240" t="s">
        <v>173</v>
      </c>
      <c r="E184" s="40"/>
      <c r="F184" s="241" t="s">
        <v>988</v>
      </c>
      <c r="G184" s="40"/>
      <c r="H184" s="40"/>
      <c r="I184" s="242"/>
      <c r="J184" s="40"/>
      <c r="K184" s="40"/>
      <c r="L184" s="44"/>
      <c r="M184" s="243"/>
      <c r="N184" s="244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173</v>
      </c>
      <c r="AU184" s="17" t="s">
        <v>87</v>
      </c>
    </row>
    <row r="185" s="13" customFormat="1">
      <c r="A185" s="13"/>
      <c r="B185" s="245"/>
      <c r="C185" s="246"/>
      <c r="D185" s="247" t="s">
        <v>175</v>
      </c>
      <c r="E185" s="248" t="s">
        <v>1</v>
      </c>
      <c r="F185" s="249" t="s">
        <v>989</v>
      </c>
      <c r="G185" s="246"/>
      <c r="H185" s="250">
        <v>3.8999999999999999</v>
      </c>
      <c r="I185" s="251"/>
      <c r="J185" s="246"/>
      <c r="K185" s="246"/>
      <c r="L185" s="252"/>
      <c r="M185" s="253"/>
      <c r="N185" s="254"/>
      <c r="O185" s="254"/>
      <c r="P185" s="254"/>
      <c r="Q185" s="254"/>
      <c r="R185" s="254"/>
      <c r="S185" s="254"/>
      <c r="T185" s="25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6" t="s">
        <v>175</v>
      </c>
      <c r="AU185" s="256" t="s">
        <v>87</v>
      </c>
      <c r="AV185" s="13" t="s">
        <v>87</v>
      </c>
      <c r="AW185" s="13" t="s">
        <v>32</v>
      </c>
      <c r="AX185" s="13" t="s">
        <v>77</v>
      </c>
      <c r="AY185" s="256" t="s">
        <v>164</v>
      </c>
    </row>
    <row r="186" s="14" customFormat="1">
      <c r="A186" s="14"/>
      <c r="B186" s="257"/>
      <c r="C186" s="258"/>
      <c r="D186" s="247" t="s">
        <v>175</v>
      </c>
      <c r="E186" s="259" t="s">
        <v>1</v>
      </c>
      <c r="F186" s="260" t="s">
        <v>177</v>
      </c>
      <c r="G186" s="258"/>
      <c r="H186" s="261">
        <v>3.8999999999999999</v>
      </c>
      <c r="I186" s="262"/>
      <c r="J186" s="258"/>
      <c r="K186" s="258"/>
      <c r="L186" s="263"/>
      <c r="M186" s="264"/>
      <c r="N186" s="265"/>
      <c r="O186" s="265"/>
      <c r="P186" s="265"/>
      <c r="Q186" s="265"/>
      <c r="R186" s="265"/>
      <c r="S186" s="265"/>
      <c r="T186" s="26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7" t="s">
        <v>175</v>
      </c>
      <c r="AU186" s="267" t="s">
        <v>87</v>
      </c>
      <c r="AV186" s="14" t="s">
        <v>171</v>
      </c>
      <c r="AW186" s="14" t="s">
        <v>32</v>
      </c>
      <c r="AX186" s="14" t="s">
        <v>85</v>
      </c>
      <c r="AY186" s="267" t="s">
        <v>164</v>
      </c>
    </row>
    <row r="187" s="2" customFormat="1" ht="33" customHeight="1">
      <c r="A187" s="38"/>
      <c r="B187" s="39"/>
      <c r="C187" s="227" t="s">
        <v>298</v>
      </c>
      <c r="D187" s="227" t="s">
        <v>166</v>
      </c>
      <c r="E187" s="228" t="s">
        <v>990</v>
      </c>
      <c r="F187" s="229" t="s">
        <v>991</v>
      </c>
      <c r="G187" s="230" t="s">
        <v>130</v>
      </c>
      <c r="H187" s="231">
        <v>3.8999999999999999</v>
      </c>
      <c r="I187" s="232"/>
      <c r="J187" s="233">
        <f>ROUND(I187*H187,2)</f>
        <v>0</v>
      </c>
      <c r="K187" s="229" t="s">
        <v>301</v>
      </c>
      <c r="L187" s="44"/>
      <c r="M187" s="234" t="s">
        <v>1</v>
      </c>
      <c r="N187" s="235" t="s">
        <v>42</v>
      </c>
      <c r="O187" s="91"/>
      <c r="P187" s="236">
        <f>O187*H187</f>
        <v>0</v>
      </c>
      <c r="Q187" s="236">
        <v>0</v>
      </c>
      <c r="R187" s="236">
        <f>Q187*H187</f>
        <v>0</v>
      </c>
      <c r="S187" s="236">
        <v>0.17000000000000001</v>
      </c>
      <c r="T187" s="237">
        <f>S187*H187</f>
        <v>0.66300000000000003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8" t="s">
        <v>926</v>
      </c>
      <c r="AT187" s="238" t="s">
        <v>166</v>
      </c>
      <c r="AU187" s="238" t="s">
        <v>87</v>
      </c>
      <c r="AY187" s="17" t="s">
        <v>164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7" t="s">
        <v>85</v>
      </c>
      <c r="BK187" s="239">
        <f>ROUND(I187*H187,2)</f>
        <v>0</v>
      </c>
      <c r="BL187" s="17" t="s">
        <v>926</v>
      </c>
      <c r="BM187" s="238" t="s">
        <v>992</v>
      </c>
    </row>
    <row r="188" s="2" customFormat="1">
      <c r="A188" s="38"/>
      <c r="B188" s="39"/>
      <c r="C188" s="40"/>
      <c r="D188" s="240" t="s">
        <v>173</v>
      </c>
      <c r="E188" s="40"/>
      <c r="F188" s="241" t="s">
        <v>993</v>
      </c>
      <c r="G188" s="40"/>
      <c r="H188" s="40"/>
      <c r="I188" s="242"/>
      <c r="J188" s="40"/>
      <c r="K188" s="40"/>
      <c r="L188" s="44"/>
      <c r="M188" s="243"/>
      <c r="N188" s="244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173</v>
      </c>
      <c r="AU188" s="17" t="s">
        <v>87</v>
      </c>
    </row>
    <row r="189" s="2" customFormat="1" ht="24.15" customHeight="1">
      <c r="A189" s="38"/>
      <c r="B189" s="39"/>
      <c r="C189" s="227" t="s">
        <v>289</v>
      </c>
      <c r="D189" s="227" t="s">
        <v>166</v>
      </c>
      <c r="E189" s="228" t="s">
        <v>994</v>
      </c>
      <c r="F189" s="229" t="s">
        <v>995</v>
      </c>
      <c r="G189" s="230" t="s">
        <v>130</v>
      </c>
      <c r="H189" s="231">
        <v>3.8999999999999999</v>
      </c>
      <c r="I189" s="232"/>
      <c r="J189" s="233">
        <f>ROUND(I189*H189,2)</f>
        <v>0</v>
      </c>
      <c r="K189" s="229" t="s">
        <v>301</v>
      </c>
      <c r="L189" s="44"/>
      <c r="M189" s="234" t="s">
        <v>1</v>
      </c>
      <c r="N189" s="235" t="s">
        <v>42</v>
      </c>
      <c r="O189" s="91"/>
      <c r="P189" s="236">
        <f>O189*H189</f>
        <v>0</v>
      </c>
      <c r="Q189" s="236">
        <v>0</v>
      </c>
      <c r="R189" s="236">
        <f>Q189*H189</f>
        <v>0</v>
      </c>
      <c r="S189" s="236">
        <v>0.316</v>
      </c>
      <c r="T189" s="237">
        <f>S189*H189</f>
        <v>1.2323999999999999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8" t="s">
        <v>926</v>
      </c>
      <c r="AT189" s="238" t="s">
        <v>166</v>
      </c>
      <c r="AU189" s="238" t="s">
        <v>87</v>
      </c>
      <c r="AY189" s="17" t="s">
        <v>164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7" t="s">
        <v>85</v>
      </c>
      <c r="BK189" s="239">
        <f>ROUND(I189*H189,2)</f>
        <v>0</v>
      </c>
      <c r="BL189" s="17" t="s">
        <v>926</v>
      </c>
      <c r="BM189" s="238" t="s">
        <v>996</v>
      </c>
    </row>
    <row r="190" s="2" customFormat="1">
      <c r="A190" s="38"/>
      <c r="B190" s="39"/>
      <c r="C190" s="40"/>
      <c r="D190" s="240" t="s">
        <v>173</v>
      </c>
      <c r="E190" s="40"/>
      <c r="F190" s="241" t="s">
        <v>997</v>
      </c>
      <c r="G190" s="40"/>
      <c r="H190" s="40"/>
      <c r="I190" s="242"/>
      <c r="J190" s="40"/>
      <c r="K190" s="40"/>
      <c r="L190" s="44"/>
      <c r="M190" s="243"/>
      <c r="N190" s="244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173</v>
      </c>
      <c r="AU190" s="17" t="s">
        <v>87</v>
      </c>
    </row>
    <row r="191" s="13" customFormat="1">
      <c r="A191" s="13"/>
      <c r="B191" s="245"/>
      <c r="C191" s="246"/>
      <c r="D191" s="247" t="s">
        <v>175</v>
      </c>
      <c r="E191" s="248" t="s">
        <v>1</v>
      </c>
      <c r="F191" s="249" t="s">
        <v>989</v>
      </c>
      <c r="G191" s="246"/>
      <c r="H191" s="250">
        <v>3.8999999999999999</v>
      </c>
      <c r="I191" s="251"/>
      <c r="J191" s="246"/>
      <c r="K191" s="246"/>
      <c r="L191" s="252"/>
      <c r="M191" s="253"/>
      <c r="N191" s="254"/>
      <c r="O191" s="254"/>
      <c r="P191" s="254"/>
      <c r="Q191" s="254"/>
      <c r="R191" s="254"/>
      <c r="S191" s="254"/>
      <c r="T191" s="25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6" t="s">
        <v>175</v>
      </c>
      <c r="AU191" s="256" t="s">
        <v>87</v>
      </c>
      <c r="AV191" s="13" t="s">
        <v>87</v>
      </c>
      <c r="AW191" s="13" t="s">
        <v>32</v>
      </c>
      <c r="AX191" s="13" t="s">
        <v>85</v>
      </c>
      <c r="AY191" s="256" t="s">
        <v>164</v>
      </c>
    </row>
    <row r="192" s="2" customFormat="1" ht="24.15" customHeight="1">
      <c r="A192" s="38"/>
      <c r="B192" s="39"/>
      <c r="C192" s="227" t="s">
        <v>442</v>
      </c>
      <c r="D192" s="227" t="s">
        <v>166</v>
      </c>
      <c r="E192" s="228" t="s">
        <v>998</v>
      </c>
      <c r="F192" s="229" t="s">
        <v>999</v>
      </c>
      <c r="G192" s="230" t="s">
        <v>368</v>
      </c>
      <c r="H192" s="231">
        <v>13</v>
      </c>
      <c r="I192" s="232"/>
      <c r="J192" s="233">
        <f>ROUND(I192*H192,2)</f>
        <v>0</v>
      </c>
      <c r="K192" s="229" t="s">
        <v>301</v>
      </c>
      <c r="L192" s="44"/>
      <c r="M192" s="234" t="s">
        <v>1</v>
      </c>
      <c r="N192" s="235" t="s">
        <v>42</v>
      </c>
      <c r="O192" s="91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8" t="s">
        <v>926</v>
      </c>
      <c r="AT192" s="238" t="s">
        <v>166</v>
      </c>
      <c r="AU192" s="238" t="s">
        <v>87</v>
      </c>
      <c r="AY192" s="17" t="s">
        <v>164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7" t="s">
        <v>85</v>
      </c>
      <c r="BK192" s="239">
        <f>ROUND(I192*H192,2)</f>
        <v>0</v>
      </c>
      <c r="BL192" s="17" t="s">
        <v>926</v>
      </c>
      <c r="BM192" s="238" t="s">
        <v>1000</v>
      </c>
    </row>
    <row r="193" s="2" customFormat="1">
      <c r="A193" s="38"/>
      <c r="B193" s="39"/>
      <c r="C193" s="40"/>
      <c r="D193" s="240" t="s">
        <v>173</v>
      </c>
      <c r="E193" s="40"/>
      <c r="F193" s="241" t="s">
        <v>1001</v>
      </c>
      <c r="G193" s="40"/>
      <c r="H193" s="40"/>
      <c r="I193" s="242"/>
      <c r="J193" s="40"/>
      <c r="K193" s="40"/>
      <c r="L193" s="44"/>
      <c r="M193" s="243"/>
      <c r="N193" s="244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173</v>
      </c>
      <c r="AU193" s="17" t="s">
        <v>87</v>
      </c>
    </row>
    <row r="194" s="13" customFormat="1">
      <c r="A194" s="13"/>
      <c r="B194" s="245"/>
      <c r="C194" s="246"/>
      <c r="D194" s="247" t="s">
        <v>175</v>
      </c>
      <c r="E194" s="248" t="s">
        <v>1</v>
      </c>
      <c r="F194" s="249" t="s">
        <v>1002</v>
      </c>
      <c r="G194" s="246"/>
      <c r="H194" s="250">
        <v>13</v>
      </c>
      <c r="I194" s="251"/>
      <c r="J194" s="246"/>
      <c r="K194" s="246"/>
      <c r="L194" s="252"/>
      <c r="M194" s="253"/>
      <c r="N194" s="254"/>
      <c r="O194" s="254"/>
      <c r="P194" s="254"/>
      <c r="Q194" s="254"/>
      <c r="R194" s="254"/>
      <c r="S194" s="254"/>
      <c r="T194" s="25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6" t="s">
        <v>175</v>
      </c>
      <c r="AU194" s="256" t="s">
        <v>87</v>
      </c>
      <c r="AV194" s="13" t="s">
        <v>87</v>
      </c>
      <c r="AW194" s="13" t="s">
        <v>32</v>
      </c>
      <c r="AX194" s="13" t="s">
        <v>85</v>
      </c>
      <c r="AY194" s="256" t="s">
        <v>164</v>
      </c>
    </row>
    <row r="195" s="2" customFormat="1" ht="24.15" customHeight="1">
      <c r="A195" s="38"/>
      <c r="B195" s="39"/>
      <c r="C195" s="227" t="s">
        <v>307</v>
      </c>
      <c r="D195" s="227" t="s">
        <v>166</v>
      </c>
      <c r="E195" s="228" t="s">
        <v>1003</v>
      </c>
      <c r="F195" s="229" t="s">
        <v>1004</v>
      </c>
      <c r="G195" s="230" t="s">
        <v>207</v>
      </c>
      <c r="H195" s="231">
        <v>1.895</v>
      </c>
      <c r="I195" s="232"/>
      <c r="J195" s="233">
        <f>ROUND(I195*H195,2)</f>
        <v>0</v>
      </c>
      <c r="K195" s="229" t="s">
        <v>301</v>
      </c>
      <c r="L195" s="44"/>
      <c r="M195" s="234" t="s">
        <v>1</v>
      </c>
      <c r="N195" s="235" t="s">
        <v>42</v>
      </c>
      <c r="O195" s="91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8" t="s">
        <v>926</v>
      </c>
      <c r="AT195" s="238" t="s">
        <v>166</v>
      </c>
      <c r="AU195" s="238" t="s">
        <v>87</v>
      </c>
      <c r="AY195" s="17" t="s">
        <v>164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7" t="s">
        <v>85</v>
      </c>
      <c r="BK195" s="239">
        <f>ROUND(I195*H195,2)</f>
        <v>0</v>
      </c>
      <c r="BL195" s="17" t="s">
        <v>926</v>
      </c>
      <c r="BM195" s="238" t="s">
        <v>1005</v>
      </c>
    </row>
    <row r="196" s="2" customFormat="1">
      <c r="A196" s="38"/>
      <c r="B196" s="39"/>
      <c r="C196" s="40"/>
      <c r="D196" s="240" t="s">
        <v>173</v>
      </c>
      <c r="E196" s="40"/>
      <c r="F196" s="241" t="s">
        <v>1006</v>
      </c>
      <c r="G196" s="40"/>
      <c r="H196" s="40"/>
      <c r="I196" s="242"/>
      <c r="J196" s="40"/>
      <c r="K196" s="40"/>
      <c r="L196" s="44"/>
      <c r="M196" s="243"/>
      <c r="N196" s="244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173</v>
      </c>
      <c r="AU196" s="17" t="s">
        <v>87</v>
      </c>
    </row>
    <row r="197" s="2" customFormat="1" ht="24.15" customHeight="1">
      <c r="A197" s="38"/>
      <c r="B197" s="39"/>
      <c r="C197" s="227" t="s">
        <v>313</v>
      </c>
      <c r="D197" s="227" t="s">
        <v>166</v>
      </c>
      <c r="E197" s="228" t="s">
        <v>1007</v>
      </c>
      <c r="F197" s="229" t="s">
        <v>1008</v>
      </c>
      <c r="G197" s="230" t="s">
        <v>207</v>
      </c>
      <c r="H197" s="231">
        <v>37.899999999999999</v>
      </c>
      <c r="I197" s="232"/>
      <c r="J197" s="233">
        <f>ROUND(I197*H197,2)</f>
        <v>0</v>
      </c>
      <c r="K197" s="229" t="s">
        <v>301</v>
      </c>
      <c r="L197" s="44"/>
      <c r="M197" s="234" t="s">
        <v>1</v>
      </c>
      <c r="N197" s="235" t="s">
        <v>42</v>
      </c>
      <c r="O197" s="91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8" t="s">
        <v>926</v>
      </c>
      <c r="AT197" s="238" t="s">
        <v>166</v>
      </c>
      <c r="AU197" s="238" t="s">
        <v>87</v>
      </c>
      <c r="AY197" s="17" t="s">
        <v>164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7" t="s">
        <v>85</v>
      </c>
      <c r="BK197" s="239">
        <f>ROUND(I197*H197,2)</f>
        <v>0</v>
      </c>
      <c r="BL197" s="17" t="s">
        <v>926</v>
      </c>
      <c r="BM197" s="238" t="s">
        <v>1009</v>
      </c>
    </row>
    <row r="198" s="2" customFormat="1">
      <c r="A198" s="38"/>
      <c r="B198" s="39"/>
      <c r="C198" s="40"/>
      <c r="D198" s="240" t="s">
        <v>173</v>
      </c>
      <c r="E198" s="40"/>
      <c r="F198" s="241" t="s">
        <v>1010</v>
      </c>
      <c r="G198" s="40"/>
      <c r="H198" s="40"/>
      <c r="I198" s="242"/>
      <c r="J198" s="40"/>
      <c r="K198" s="40"/>
      <c r="L198" s="44"/>
      <c r="M198" s="243"/>
      <c r="N198" s="244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173</v>
      </c>
      <c r="AU198" s="17" t="s">
        <v>87</v>
      </c>
    </row>
    <row r="199" s="13" customFormat="1">
      <c r="A199" s="13"/>
      <c r="B199" s="245"/>
      <c r="C199" s="246"/>
      <c r="D199" s="247" t="s">
        <v>175</v>
      </c>
      <c r="E199" s="248" t="s">
        <v>1</v>
      </c>
      <c r="F199" s="249" t="s">
        <v>1011</v>
      </c>
      <c r="G199" s="246"/>
      <c r="H199" s="250">
        <v>37.899999999999999</v>
      </c>
      <c r="I199" s="251"/>
      <c r="J199" s="246"/>
      <c r="K199" s="246"/>
      <c r="L199" s="252"/>
      <c r="M199" s="253"/>
      <c r="N199" s="254"/>
      <c r="O199" s="254"/>
      <c r="P199" s="254"/>
      <c r="Q199" s="254"/>
      <c r="R199" s="254"/>
      <c r="S199" s="254"/>
      <c r="T199" s="25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6" t="s">
        <v>175</v>
      </c>
      <c r="AU199" s="256" t="s">
        <v>87</v>
      </c>
      <c r="AV199" s="13" t="s">
        <v>87</v>
      </c>
      <c r="AW199" s="13" t="s">
        <v>32</v>
      </c>
      <c r="AX199" s="13" t="s">
        <v>85</v>
      </c>
      <c r="AY199" s="256" t="s">
        <v>164</v>
      </c>
    </row>
    <row r="200" s="2" customFormat="1" ht="37.8" customHeight="1">
      <c r="A200" s="38"/>
      <c r="B200" s="39"/>
      <c r="C200" s="227" t="s">
        <v>317</v>
      </c>
      <c r="D200" s="227" t="s">
        <v>166</v>
      </c>
      <c r="E200" s="228" t="s">
        <v>1012</v>
      </c>
      <c r="F200" s="229" t="s">
        <v>1013</v>
      </c>
      <c r="G200" s="230" t="s">
        <v>207</v>
      </c>
      <c r="H200" s="231">
        <v>1.895</v>
      </c>
      <c r="I200" s="232"/>
      <c r="J200" s="233">
        <f>ROUND(I200*H200,2)</f>
        <v>0</v>
      </c>
      <c r="K200" s="229" t="s">
        <v>301</v>
      </c>
      <c r="L200" s="44"/>
      <c r="M200" s="234" t="s">
        <v>1</v>
      </c>
      <c r="N200" s="235" t="s">
        <v>42</v>
      </c>
      <c r="O200" s="91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8" t="s">
        <v>926</v>
      </c>
      <c r="AT200" s="238" t="s">
        <v>166</v>
      </c>
      <c r="AU200" s="238" t="s">
        <v>87</v>
      </c>
      <c r="AY200" s="17" t="s">
        <v>164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7" t="s">
        <v>85</v>
      </c>
      <c r="BK200" s="239">
        <f>ROUND(I200*H200,2)</f>
        <v>0</v>
      </c>
      <c r="BL200" s="17" t="s">
        <v>926</v>
      </c>
      <c r="BM200" s="238" t="s">
        <v>1014</v>
      </c>
    </row>
    <row r="201" s="2" customFormat="1">
      <c r="A201" s="38"/>
      <c r="B201" s="39"/>
      <c r="C201" s="40"/>
      <c r="D201" s="240" t="s">
        <v>173</v>
      </c>
      <c r="E201" s="40"/>
      <c r="F201" s="241" t="s">
        <v>1015</v>
      </c>
      <c r="G201" s="40"/>
      <c r="H201" s="40"/>
      <c r="I201" s="242"/>
      <c r="J201" s="40"/>
      <c r="K201" s="40"/>
      <c r="L201" s="44"/>
      <c r="M201" s="293"/>
      <c r="N201" s="294"/>
      <c r="O201" s="295"/>
      <c r="P201" s="295"/>
      <c r="Q201" s="295"/>
      <c r="R201" s="295"/>
      <c r="S201" s="295"/>
      <c r="T201" s="296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173</v>
      </c>
      <c r="AU201" s="17" t="s">
        <v>87</v>
      </c>
    </row>
    <row r="202" s="2" customFormat="1" ht="6.96" customHeight="1">
      <c r="A202" s="38"/>
      <c r="B202" s="66"/>
      <c r="C202" s="67"/>
      <c r="D202" s="67"/>
      <c r="E202" s="67"/>
      <c r="F202" s="67"/>
      <c r="G202" s="67"/>
      <c r="H202" s="67"/>
      <c r="I202" s="67"/>
      <c r="J202" s="67"/>
      <c r="K202" s="67"/>
      <c r="L202" s="44"/>
      <c r="M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</row>
  </sheetData>
  <sheetProtection sheet="1" autoFilter="0" formatColumns="0" formatRows="0" objects="1" scenarios="1" spinCount="100000" saltValue="UT3bv0MZp2QBA123RcoaIsAWM5U53PxxA452pL5fEJtb60WeGu8ek+v6EqfOB3xD7vQOXBdDFNi04VomIQRgsQ==" hashValue="8Jtls7HnywmWACDo3sbyBHWOWw9eKXT8Sm7c3iDpPJov5I8URnbLyOSGx0Ob5sJvZPQ6Bm6DUawvuN5q6L60fA==" algorithmName="SHA-512" password="CC35"/>
  <autoFilter ref="C123:K20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hyperlinks>
    <hyperlink ref="F128" r:id="rId1" display="https://podminky.urs.cz/item/CS_URS_2024_02/741110053"/>
    <hyperlink ref="F132" r:id="rId2" display="https://podminky.urs.cz/item/CS_URS_2024_02/741410021"/>
    <hyperlink ref="F134" r:id="rId3" display="https://podminky.urs.cz/item/CS_URS_2024_02/210812033"/>
    <hyperlink ref="F138" r:id="rId4" display="https://podminky.urs.cz/item/CS_URS_2024_02/210812011"/>
    <hyperlink ref="F143" r:id="rId5" display="https://podminky.urs.cz/item/CS_URS_2024_02/210202016"/>
    <hyperlink ref="F145" r:id="rId6" display="https://podminky.urs.cz/item/CS_URS_2025_01/210203901"/>
    <hyperlink ref="F148" r:id="rId7" display="https://podminky.urs.cz/item/CS_URS_2024_02/460581121"/>
    <hyperlink ref="F152" r:id="rId8" display="https://podminky.urs.cz/item/CS_URS_2024_02/460671112"/>
    <hyperlink ref="F156" r:id="rId9" display="https://podminky.urs.cz/item/CS_URS_2024_02/210280001"/>
    <hyperlink ref="F158" r:id="rId10" display="https://podminky.urs.cz/item/CS_URS_2024_02/210280211"/>
    <hyperlink ref="F161" r:id="rId11" display="https://podminky.urs.cz/item/CS_URS_2024_02/998741211"/>
    <hyperlink ref="F165" r:id="rId12" display="https://podminky.urs.cz/item/CS_URS_2024_02/460010025"/>
    <hyperlink ref="F169" r:id="rId13" display="https://podminky.urs.cz/item/CS_URS_2024_02/460172112"/>
    <hyperlink ref="F173" r:id="rId14" display="https://podminky.urs.cz/item/CS_URS_2024_02/460462112"/>
    <hyperlink ref="F178" r:id="rId15" display="https://podminky.urs.cz/item/CS_URS_2024_02/460661113"/>
    <hyperlink ref="F182" r:id="rId16" display="https://podminky.urs.cz/item/CS_URS_2025_01/460921111"/>
    <hyperlink ref="F184" r:id="rId17" display="https://podminky.urs.cz/item/CS_URS_2025_01/460921122"/>
    <hyperlink ref="F188" r:id="rId18" display="https://podminky.urs.cz/item/CS_URS_2025_01/468011121"/>
    <hyperlink ref="F190" r:id="rId19" display="https://podminky.urs.cz/item/CS_URS_2025_01/468011143"/>
    <hyperlink ref="F193" r:id="rId20" display="https://podminky.urs.cz/item/CS_URS_2025_01/468041123"/>
    <hyperlink ref="F196" r:id="rId21" display="https://podminky.urs.cz/item/CS_URS_2025_01/469972111"/>
    <hyperlink ref="F198" r:id="rId22" display="https://podminky.urs.cz/item/CS_URS_2025_01/469972121"/>
    <hyperlink ref="F201" r:id="rId23" display="https://podminky.urs.cz/item/CS_URS_2025_01/469973117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1" customFormat="1" ht="12" customHeight="1">
      <c r="B8" s="20"/>
      <c r="D8" s="151" t="s">
        <v>134</v>
      </c>
      <c r="L8" s="20"/>
    </row>
    <row r="9" s="2" customFormat="1" ht="16.5" customHeight="1">
      <c r="A9" s="38"/>
      <c r="B9" s="44"/>
      <c r="C9" s="38"/>
      <c r="D9" s="38"/>
      <c r="E9" s="152" t="s">
        <v>883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884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1016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9. 9. 2024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1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1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ROUND((SUM(BE125:BE171)),  2)</f>
        <v>0</v>
      </c>
      <c r="G35" s="38"/>
      <c r="H35" s="38"/>
      <c r="I35" s="165">
        <v>0.20999999999999999</v>
      </c>
      <c r="J35" s="164">
        <f>ROUND(((SUM(BE125:BE171))*I35),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ROUND((SUM(BF125:BF171)),  2)</f>
        <v>0</v>
      </c>
      <c r="G36" s="38"/>
      <c r="H36" s="38"/>
      <c r="I36" s="165">
        <v>0.12</v>
      </c>
      <c r="J36" s="164">
        <f>ROUND(((SUM(BF125:BF171))*I36),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ROUND((SUM(BG125:BG171)),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ROUND((SUM(BH125:BH171)),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ROUND((SUM(BI125:BI171)),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883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884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SO- 11V - Přípojka vody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k.ú. Zámek Žďár [795453]</v>
      </c>
      <c r="G91" s="40"/>
      <c r="H91" s="40"/>
      <c r="I91" s="32" t="s">
        <v>22</v>
      </c>
      <c r="J91" s="79" t="str">
        <f>IF(J14="","",J14)</f>
        <v>9. 9. 2024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 xml:space="preserve">Tomáš Bezchleba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Zdeněk Drda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137</v>
      </c>
      <c r="D96" s="186"/>
      <c r="E96" s="186"/>
      <c r="F96" s="186"/>
      <c r="G96" s="186"/>
      <c r="H96" s="186"/>
      <c r="I96" s="186"/>
      <c r="J96" s="187" t="s">
        <v>138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139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140</v>
      </c>
    </row>
    <row r="99" s="9" customFormat="1" ht="24.96" customHeight="1">
      <c r="A99" s="9"/>
      <c r="B99" s="189"/>
      <c r="C99" s="190"/>
      <c r="D99" s="191" t="s">
        <v>141</v>
      </c>
      <c r="E99" s="192"/>
      <c r="F99" s="192"/>
      <c r="G99" s="192"/>
      <c r="H99" s="192"/>
      <c r="I99" s="192"/>
      <c r="J99" s="193">
        <f>J126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1017</v>
      </c>
      <c r="E100" s="197"/>
      <c r="F100" s="197"/>
      <c r="G100" s="197"/>
      <c r="H100" s="197"/>
      <c r="I100" s="197"/>
      <c r="J100" s="198">
        <f>J127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1018</v>
      </c>
      <c r="E101" s="197"/>
      <c r="F101" s="197"/>
      <c r="G101" s="197"/>
      <c r="H101" s="197"/>
      <c r="I101" s="197"/>
      <c r="J101" s="198">
        <f>J165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5"/>
      <c r="C102" s="133"/>
      <c r="D102" s="196" t="s">
        <v>326</v>
      </c>
      <c r="E102" s="197"/>
      <c r="F102" s="197"/>
      <c r="G102" s="197"/>
      <c r="H102" s="197"/>
      <c r="I102" s="197"/>
      <c r="J102" s="198">
        <f>J166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3"/>
      <c r="D103" s="196" t="s">
        <v>145</v>
      </c>
      <c r="E103" s="197"/>
      <c r="F103" s="197"/>
      <c r="G103" s="197"/>
      <c r="H103" s="197"/>
      <c r="I103" s="197"/>
      <c r="J103" s="198">
        <f>J169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149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4" t="str">
        <f>E7</f>
        <v>Rozšíření infrastruktury cestovního ruchu u Pilské nádrže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134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4" t="s">
        <v>883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884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>SO- 11V - Přípojka vody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F14</f>
        <v>k.ú. Zámek Žďár [795453]</v>
      </c>
      <c r="G119" s="40"/>
      <c r="H119" s="40"/>
      <c r="I119" s="32" t="s">
        <v>22</v>
      </c>
      <c r="J119" s="79" t="str">
        <f>IF(J14="","",J14)</f>
        <v>9. 9. 2024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E17</f>
        <v xml:space="preserve"> </v>
      </c>
      <c r="G121" s="40"/>
      <c r="H121" s="40"/>
      <c r="I121" s="32" t="s">
        <v>30</v>
      </c>
      <c r="J121" s="36" t="str">
        <f>E23</f>
        <v xml:space="preserve">Tomáš Bezchleba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IF(E20="","",E20)</f>
        <v>Vyplň údaj</v>
      </c>
      <c r="G122" s="40"/>
      <c r="H122" s="40"/>
      <c r="I122" s="32" t="s">
        <v>33</v>
      </c>
      <c r="J122" s="36" t="str">
        <f>E26</f>
        <v>Zdeněk Drda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200"/>
      <c r="B124" s="201"/>
      <c r="C124" s="202" t="s">
        <v>150</v>
      </c>
      <c r="D124" s="203" t="s">
        <v>62</v>
      </c>
      <c r="E124" s="203" t="s">
        <v>58</v>
      </c>
      <c r="F124" s="203" t="s">
        <v>59</v>
      </c>
      <c r="G124" s="203" t="s">
        <v>151</v>
      </c>
      <c r="H124" s="203" t="s">
        <v>152</v>
      </c>
      <c r="I124" s="203" t="s">
        <v>153</v>
      </c>
      <c r="J124" s="203" t="s">
        <v>138</v>
      </c>
      <c r="K124" s="204" t="s">
        <v>154</v>
      </c>
      <c r="L124" s="205"/>
      <c r="M124" s="100" t="s">
        <v>1</v>
      </c>
      <c r="N124" s="101" t="s">
        <v>41</v>
      </c>
      <c r="O124" s="101" t="s">
        <v>155</v>
      </c>
      <c r="P124" s="101" t="s">
        <v>156</v>
      </c>
      <c r="Q124" s="101" t="s">
        <v>157</v>
      </c>
      <c r="R124" s="101" t="s">
        <v>158</v>
      </c>
      <c r="S124" s="101" t="s">
        <v>159</v>
      </c>
      <c r="T124" s="102" t="s">
        <v>160</v>
      </c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</row>
    <row r="125" s="2" customFormat="1" ht="22.8" customHeight="1">
      <c r="A125" s="38"/>
      <c r="B125" s="39"/>
      <c r="C125" s="107" t="s">
        <v>161</v>
      </c>
      <c r="D125" s="40"/>
      <c r="E125" s="40"/>
      <c r="F125" s="40"/>
      <c r="G125" s="40"/>
      <c r="H125" s="40"/>
      <c r="I125" s="40"/>
      <c r="J125" s="206">
        <f>BK125</f>
        <v>0</v>
      </c>
      <c r="K125" s="40"/>
      <c r="L125" s="44"/>
      <c r="M125" s="103"/>
      <c r="N125" s="207"/>
      <c r="O125" s="104"/>
      <c r="P125" s="208">
        <f>P126</f>
        <v>0</v>
      </c>
      <c r="Q125" s="104"/>
      <c r="R125" s="208">
        <f>R126</f>
        <v>3.8992630000000004</v>
      </c>
      <c r="S125" s="104"/>
      <c r="T125" s="209">
        <f>T126</f>
        <v>0.017000000000000001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76</v>
      </c>
      <c r="AU125" s="17" t="s">
        <v>140</v>
      </c>
      <c r="BK125" s="210">
        <f>BK126</f>
        <v>0</v>
      </c>
    </row>
    <row r="126" s="12" customFormat="1" ht="25.92" customHeight="1">
      <c r="A126" s="12"/>
      <c r="B126" s="211"/>
      <c r="C126" s="212"/>
      <c r="D126" s="213" t="s">
        <v>76</v>
      </c>
      <c r="E126" s="214" t="s">
        <v>162</v>
      </c>
      <c r="F126" s="214" t="s">
        <v>163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P127+P165+P169</f>
        <v>0</v>
      </c>
      <c r="Q126" s="219"/>
      <c r="R126" s="220">
        <f>R127+R165+R169</f>
        <v>3.8992630000000004</v>
      </c>
      <c r="S126" s="219"/>
      <c r="T126" s="221">
        <f>T127+T165+T169</f>
        <v>0.017000000000000001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76</v>
      </c>
      <c r="AU126" s="223" t="s">
        <v>77</v>
      </c>
      <c r="AY126" s="222" t="s">
        <v>164</v>
      </c>
      <c r="BK126" s="224">
        <f>BK127+BK165+BK169</f>
        <v>0</v>
      </c>
    </row>
    <row r="127" s="12" customFormat="1" ht="22.8" customHeight="1">
      <c r="A127" s="12"/>
      <c r="B127" s="211"/>
      <c r="C127" s="212"/>
      <c r="D127" s="213" t="s">
        <v>76</v>
      </c>
      <c r="E127" s="225" t="s">
        <v>208</v>
      </c>
      <c r="F127" s="225" t="s">
        <v>1019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SUM(P128:P164)</f>
        <v>0</v>
      </c>
      <c r="Q127" s="219"/>
      <c r="R127" s="220">
        <f>SUM(R128:R164)</f>
        <v>3.8980330000000003</v>
      </c>
      <c r="S127" s="219"/>
      <c r="T127" s="221">
        <f>SUM(T128:T164)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76</v>
      </c>
      <c r="AU127" s="223" t="s">
        <v>85</v>
      </c>
      <c r="AY127" s="222" t="s">
        <v>164</v>
      </c>
      <c r="BK127" s="224">
        <f>SUM(BK128:BK164)</f>
        <v>0</v>
      </c>
    </row>
    <row r="128" s="2" customFormat="1" ht="33" customHeight="1">
      <c r="A128" s="38"/>
      <c r="B128" s="39"/>
      <c r="C128" s="227" t="s">
        <v>85</v>
      </c>
      <c r="D128" s="227" t="s">
        <v>166</v>
      </c>
      <c r="E128" s="228" t="s">
        <v>167</v>
      </c>
      <c r="F128" s="229" t="s">
        <v>168</v>
      </c>
      <c r="G128" s="230" t="s">
        <v>169</v>
      </c>
      <c r="H128" s="231">
        <v>15.6</v>
      </c>
      <c r="I128" s="232"/>
      <c r="J128" s="233">
        <f>ROUND(I128*H128,2)</f>
        <v>0</v>
      </c>
      <c r="K128" s="229" t="s">
        <v>170</v>
      </c>
      <c r="L128" s="44"/>
      <c r="M128" s="234" t="s">
        <v>1</v>
      </c>
      <c r="N128" s="235" t="s">
        <v>42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171</v>
      </c>
      <c r="AT128" s="238" t="s">
        <v>166</v>
      </c>
      <c r="AU128" s="238" t="s">
        <v>87</v>
      </c>
      <c r="AY128" s="17" t="s">
        <v>164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85</v>
      </c>
      <c r="BK128" s="239">
        <f>ROUND(I128*H128,2)</f>
        <v>0</v>
      </c>
      <c r="BL128" s="17" t="s">
        <v>171</v>
      </c>
      <c r="BM128" s="238" t="s">
        <v>1020</v>
      </c>
    </row>
    <row r="129" s="2" customFormat="1">
      <c r="A129" s="38"/>
      <c r="B129" s="39"/>
      <c r="C129" s="40"/>
      <c r="D129" s="240" t="s">
        <v>173</v>
      </c>
      <c r="E129" s="40"/>
      <c r="F129" s="241" t="s">
        <v>174</v>
      </c>
      <c r="G129" s="40"/>
      <c r="H129" s="40"/>
      <c r="I129" s="242"/>
      <c r="J129" s="40"/>
      <c r="K129" s="40"/>
      <c r="L129" s="44"/>
      <c r="M129" s="243"/>
      <c r="N129" s="244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173</v>
      </c>
      <c r="AU129" s="17" t="s">
        <v>87</v>
      </c>
    </row>
    <row r="130" s="15" customFormat="1">
      <c r="A130" s="15"/>
      <c r="B130" s="268"/>
      <c r="C130" s="269"/>
      <c r="D130" s="247" t="s">
        <v>175</v>
      </c>
      <c r="E130" s="270" t="s">
        <v>1</v>
      </c>
      <c r="F130" s="271" t="s">
        <v>1021</v>
      </c>
      <c r="G130" s="269"/>
      <c r="H130" s="270" t="s">
        <v>1</v>
      </c>
      <c r="I130" s="272"/>
      <c r="J130" s="269"/>
      <c r="K130" s="269"/>
      <c r="L130" s="273"/>
      <c r="M130" s="274"/>
      <c r="N130" s="275"/>
      <c r="O130" s="275"/>
      <c r="P130" s="275"/>
      <c r="Q130" s="275"/>
      <c r="R130" s="275"/>
      <c r="S130" s="275"/>
      <c r="T130" s="27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7" t="s">
        <v>175</v>
      </c>
      <c r="AU130" s="277" t="s">
        <v>87</v>
      </c>
      <c r="AV130" s="15" t="s">
        <v>85</v>
      </c>
      <c r="AW130" s="15" t="s">
        <v>32</v>
      </c>
      <c r="AX130" s="15" t="s">
        <v>77</v>
      </c>
      <c r="AY130" s="277" t="s">
        <v>164</v>
      </c>
    </row>
    <row r="131" s="13" customFormat="1">
      <c r="A131" s="13"/>
      <c r="B131" s="245"/>
      <c r="C131" s="246"/>
      <c r="D131" s="247" t="s">
        <v>175</v>
      </c>
      <c r="E131" s="248" t="s">
        <v>1</v>
      </c>
      <c r="F131" s="249" t="s">
        <v>1022</v>
      </c>
      <c r="G131" s="246"/>
      <c r="H131" s="250">
        <v>15.6</v>
      </c>
      <c r="I131" s="251"/>
      <c r="J131" s="246"/>
      <c r="K131" s="246"/>
      <c r="L131" s="252"/>
      <c r="M131" s="253"/>
      <c r="N131" s="254"/>
      <c r="O131" s="254"/>
      <c r="P131" s="254"/>
      <c r="Q131" s="254"/>
      <c r="R131" s="254"/>
      <c r="S131" s="254"/>
      <c r="T131" s="25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6" t="s">
        <v>175</v>
      </c>
      <c r="AU131" s="256" t="s">
        <v>87</v>
      </c>
      <c r="AV131" s="13" t="s">
        <v>87</v>
      </c>
      <c r="AW131" s="13" t="s">
        <v>32</v>
      </c>
      <c r="AX131" s="13" t="s">
        <v>85</v>
      </c>
      <c r="AY131" s="256" t="s">
        <v>164</v>
      </c>
    </row>
    <row r="132" s="2" customFormat="1" ht="37.8" customHeight="1">
      <c r="A132" s="38"/>
      <c r="B132" s="39"/>
      <c r="C132" s="227" t="s">
        <v>87</v>
      </c>
      <c r="D132" s="227" t="s">
        <v>166</v>
      </c>
      <c r="E132" s="228" t="s">
        <v>1023</v>
      </c>
      <c r="F132" s="229" t="s">
        <v>1024</v>
      </c>
      <c r="G132" s="230" t="s">
        <v>169</v>
      </c>
      <c r="H132" s="231">
        <v>15.6</v>
      </c>
      <c r="I132" s="232"/>
      <c r="J132" s="233">
        <f>ROUND(I132*H132,2)</f>
        <v>0</v>
      </c>
      <c r="K132" s="229" t="s">
        <v>170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171</v>
      </c>
      <c r="AT132" s="238" t="s">
        <v>166</v>
      </c>
      <c r="AU132" s="238" t="s">
        <v>87</v>
      </c>
      <c r="AY132" s="17" t="s">
        <v>164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171</v>
      </c>
      <c r="BM132" s="238" t="s">
        <v>1025</v>
      </c>
    </row>
    <row r="133" s="2" customFormat="1">
      <c r="A133" s="38"/>
      <c r="B133" s="39"/>
      <c r="C133" s="40"/>
      <c r="D133" s="240" t="s">
        <v>173</v>
      </c>
      <c r="E133" s="40"/>
      <c r="F133" s="241" t="s">
        <v>1026</v>
      </c>
      <c r="G133" s="40"/>
      <c r="H133" s="40"/>
      <c r="I133" s="242"/>
      <c r="J133" s="40"/>
      <c r="K133" s="40"/>
      <c r="L133" s="44"/>
      <c r="M133" s="243"/>
      <c r="N133" s="24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173</v>
      </c>
      <c r="AU133" s="17" t="s">
        <v>87</v>
      </c>
    </row>
    <row r="134" s="15" customFormat="1">
      <c r="A134" s="15"/>
      <c r="B134" s="268"/>
      <c r="C134" s="269"/>
      <c r="D134" s="247" t="s">
        <v>175</v>
      </c>
      <c r="E134" s="270" t="s">
        <v>1</v>
      </c>
      <c r="F134" s="271" t="s">
        <v>1021</v>
      </c>
      <c r="G134" s="269"/>
      <c r="H134" s="270" t="s">
        <v>1</v>
      </c>
      <c r="I134" s="272"/>
      <c r="J134" s="269"/>
      <c r="K134" s="269"/>
      <c r="L134" s="273"/>
      <c r="M134" s="274"/>
      <c r="N134" s="275"/>
      <c r="O134" s="275"/>
      <c r="P134" s="275"/>
      <c r="Q134" s="275"/>
      <c r="R134" s="275"/>
      <c r="S134" s="275"/>
      <c r="T134" s="27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7" t="s">
        <v>175</v>
      </c>
      <c r="AU134" s="277" t="s">
        <v>87</v>
      </c>
      <c r="AV134" s="15" t="s">
        <v>85</v>
      </c>
      <c r="AW134" s="15" t="s">
        <v>32</v>
      </c>
      <c r="AX134" s="15" t="s">
        <v>77</v>
      </c>
      <c r="AY134" s="277" t="s">
        <v>164</v>
      </c>
    </row>
    <row r="135" s="13" customFormat="1">
      <c r="A135" s="13"/>
      <c r="B135" s="245"/>
      <c r="C135" s="246"/>
      <c r="D135" s="247" t="s">
        <v>175</v>
      </c>
      <c r="E135" s="248" t="s">
        <v>1</v>
      </c>
      <c r="F135" s="249" t="s">
        <v>1022</v>
      </c>
      <c r="G135" s="246"/>
      <c r="H135" s="250">
        <v>15.6</v>
      </c>
      <c r="I135" s="251"/>
      <c r="J135" s="246"/>
      <c r="K135" s="246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175</v>
      </c>
      <c r="AU135" s="256" t="s">
        <v>87</v>
      </c>
      <c r="AV135" s="13" t="s">
        <v>87</v>
      </c>
      <c r="AW135" s="13" t="s">
        <v>32</v>
      </c>
      <c r="AX135" s="13" t="s">
        <v>85</v>
      </c>
      <c r="AY135" s="256" t="s">
        <v>164</v>
      </c>
    </row>
    <row r="136" s="2" customFormat="1" ht="24.15" customHeight="1">
      <c r="A136" s="38"/>
      <c r="B136" s="39"/>
      <c r="C136" s="227" t="s">
        <v>132</v>
      </c>
      <c r="D136" s="227" t="s">
        <v>166</v>
      </c>
      <c r="E136" s="228" t="s">
        <v>748</v>
      </c>
      <c r="F136" s="229" t="s">
        <v>749</v>
      </c>
      <c r="G136" s="230" t="s">
        <v>169</v>
      </c>
      <c r="H136" s="231">
        <v>13.199999999999999</v>
      </c>
      <c r="I136" s="232"/>
      <c r="J136" s="233">
        <f>ROUND(I136*H136,2)</f>
        <v>0</v>
      </c>
      <c r="K136" s="229" t="s">
        <v>170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171</v>
      </c>
      <c r="AT136" s="238" t="s">
        <v>166</v>
      </c>
      <c r="AU136" s="238" t="s">
        <v>87</v>
      </c>
      <c r="AY136" s="17" t="s">
        <v>164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85</v>
      </c>
      <c r="BK136" s="239">
        <f>ROUND(I136*H136,2)</f>
        <v>0</v>
      </c>
      <c r="BL136" s="17" t="s">
        <v>171</v>
      </c>
      <c r="BM136" s="238" t="s">
        <v>1027</v>
      </c>
    </row>
    <row r="137" s="2" customFormat="1">
      <c r="A137" s="38"/>
      <c r="B137" s="39"/>
      <c r="C137" s="40"/>
      <c r="D137" s="240" t="s">
        <v>173</v>
      </c>
      <c r="E137" s="40"/>
      <c r="F137" s="241" t="s">
        <v>751</v>
      </c>
      <c r="G137" s="40"/>
      <c r="H137" s="40"/>
      <c r="I137" s="242"/>
      <c r="J137" s="40"/>
      <c r="K137" s="40"/>
      <c r="L137" s="44"/>
      <c r="M137" s="243"/>
      <c r="N137" s="244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173</v>
      </c>
      <c r="AU137" s="17" t="s">
        <v>87</v>
      </c>
    </row>
    <row r="138" s="15" customFormat="1">
      <c r="A138" s="15"/>
      <c r="B138" s="268"/>
      <c r="C138" s="269"/>
      <c r="D138" s="247" t="s">
        <v>175</v>
      </c>
      <c r="E138" s="270" t="s">
        <v>1</v>
      </c>
      <c r="F138" s="271" t="s">
        <v>1028</v>
      </c>
      <c r="G138" s="269"/>
      <c r="H138" s="270" t="s">
        <v>1</v>
      </c>
      <c r="I138" s="272"/>
      <c r="J138" s="269"/>
      <c r="K138" s="269"/>
      <c r="L138" s="273"/>
      <c r="M138" s="274"/>
      <c r="N138" s="275"/>
      <c r="O138" s="275"/>
      <c r="P138" s="275"/>
      <c r="Q138" s="275"/>
      <c r="R138" s="275"/>
      <c r="S138" s="275"/>
      <c r="T138" s="27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7" t="s">
        <v>175</v>
      </c>
      <c r="AU138" s="277" t="s">
        <v>87</v>
      </c>
      <c r="AV138" s="15" t="s">
        <v>85</v>
      </c>
      <c r="AW138" s="15" t="s">
        <v>32</v>
      </c>
      <c r="AX138" s="15" t="s">
        <v>77</v>
      </c>
      <c r="AY138" s="277" t="s">
        <v>164</v>
      </c>
    </row>
    <row r="139" s="13" customFormat="1">
      <c r="A139" s="13"/>
      <c r="B139" s="245"/>
      <c r="C139" s="246"/>
      <c r="D139" s="247" t="s">
        <v>175</v>
      </c>
      <c r="E139" s="248" t="s">
        <v>1</v>
      </c>
      <c r="F139" s="249" t="s">
        <v>1029</v>
      </c>
      <c r="G139" s="246"/>
      <c r="H139" s="250">
        <v>13.199999999999999</v>
      </c>
      <c r="I139" s="251"/>
      <c r="J139" s="246"/>
      <c r="K139" s="246"/>
      <c r="L139" s="252"/>
      <c r="M139" s="253"/>
      <c r="N139" s="254"/>
      <c r="O139" s="254"/>
      <c r="P139" s="254"/>
      <c r="Q139" s="254"/>
      <c r="R139" s="254"/>
      <c r="S139" s="254"/>
      <c r="T139" s="25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6" t="s">
        <v>175</v>
      </c>
      <c r="AU139" s="256" t="s">
        <v>87</v>
      </c>
      <c r="AV139" s="13" t="s">
        <v>87</v>
      </c>
      <c r="AW139" s="13" t="s">
        <v>32</v>
      </c>
      <c r="AX139" s="13" t="s">
        <v>85</v>
      </c>
      <c r="AY139" s="256" t="s">
        <v>164</v>
      </c>
    </row>
    <row r="140" s="2" customFormat="1" ht="24.15" customHeight="1">
      <c r="A140" s="38"/>
      <c r="B140" s="39"/>
      <c r="C140" s="227" t="s">
        <v>171</v>
      </c>
      <c r="D140" s="227" t="s">
        <v>166</v>
      </c>
      <c r="E140" s="228" t="s">
        <v>1030</v>
      </c>
      <c r="F140" s="229" t="s">
        <v>1031</v>
      </c>
      <c r="G140" s="230" t="s">
        <v>169</v>
      </c>
      <c r="H140" s="231">
        <v>1.2</v>
      </c>
      <c r="I140" s="232"/>
      <c r="J140" s="233">
        <f>ROUND(I140*H140,2)</f>
        <v>0</v>
      </c>
      <c r="K140" s="229" t="s">
        <v>170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171</v>
      </c>
      <c r="AT140" s="238" t="s">
        <v>166</v>
      </c>
      <c r="AU140" s="238" t="s">
        <v>87</v>
      </c>
      <c r="AY140" s="17" t="s">
        <v>164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171</v>
      </c>
      <c r="BM140" s="238" t="s">
        <v>1032</v>
      </c>
    </row>
    <row r="141" s="2" customFormat="1">
      <c r="A141" s="38"/>
      <c r="B141" s="39"/>
      <c r="C141" s="40"/>
      <c r="D141" s="240" t="s">
        <v>173</v>
      </c>
      <c r="E141" s="40"/>
      <c r="F141" s="241" t="s">
        <v>1033</v>
      </c>
      <c r="G141" s="40"/>
      <c r="H141" s="40"/>
      <c r="I141" s="242"/>
      <c r="J141" s="40"/>
      <c r="K141" s="40"/>
      <c r="L141" s="44"/>
      <c r="M141" s="243"/>
      <c r="N141" s="24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173</v>
      </c>
      <c r="AU141" s="17" t="s">
        <v>87</v>
      </c>
    </row>
    <row r="142" s="15" customFormat="1">
      <c r="A142" s="15"/>
      <c r="B142" s="268"/>
      <c r="C142" s="269"/>
      <c r="D142" s="247" t="s">
        <v>175</v>
      </c>
      <c r="E142" s="270" t="s">
        <v>1</v>
      </c>
      <c r="F142" s="271" t="s">
        <v>1034</v>
      </c>
      <c r="G142" s="269"/>
      <c r="H142" s="270" t="s">
        <v>1</v>
      </c>
      <c r="I142" s="272"/>
      <c r="J142" s="269"/>
      <c r="K142" s="269"/>
      <c r="L142" s="273"/>
      <c r="M142" s="274"/>
      <c r="N142" s="275"/>
      <c r="O142" s="275"/>
      <c r="P142" s="275"/>
      <c r="Q142" s="275"/>
      <c r="R142" s="275"/>
      <c r="S142" s="275"/>
      <c r="T142" s="27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7" t="s">
        <v>175</v>
      </c>
      <c r="AU142" s="277" t="s">
        <v>87</v>
      </c>
      <c r="AV142" s="15" t="s">
        <v>85</v>
      </c>
      <c r="AW142" s="15" t="s">
        <v>32</v>
      </c>
      <c r="AX142" s="15" t="s">
        <v>77</v>
      </c>
      <c r="AY142" s="277" t="s">
        <v>164</v>
      </c>
    </row>
    <row r="143" s="13" customFormat="1">
      <c r="A143" s="13"/>
      <c r="B143" s="245"/>
      <c r="C143" s="246"/>
      <c r="D143" s="247" t="s">
        <v>175</v>
      </c>
      <c r="E143" s="248" t="s">
        <v>1</v>
      </c>
      <c r="F143" s="249" t="s">
        <v>1035</v>
      </c>
      <c r="G143" s="246"/>
      <c r="H143" s="250">
        <v>1.2</v>
      </c>
      <c r="I143" s="251"/>
      <c r="J143" s="246"/>
      <c r="K143" s="246"/>
      <c r="L143" s="252"/>
      <c r="M143" s="253"/>
      <c r="N143" s="254"/>
      <c r="O143" s="254"/>
      <c r="P143" s="254"/>
      <c r="Q143" s="254"/>
      <c r="R143" s="254"/>
      <c r="S143" s="254"/>
      <c r="T143" s="25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6" t="s">
        <v>175</v>
      </c>
      <c r="AU143" s="256" t="s">
        <v>87</v>
      </c>
      <c r="AV143" s="13" t="s">
        <v>87</v>
      </c>
      <c r="AW143" s="13" t="s">
        <v>32</v>
      </c>
      <c r="AX143" s="13" t="s">
        <v>85</v>
      </c>
      <c r="AY143" s="256" t="s">
        <v>164</v>
      </c>
    </row>
    <row r="144" s="2" customFormat="1" ht="16.5" customHeight="1">
      <c r="A144" s="38"/>
      <c r="B144" s="39"/>
      <c r="C144" s="278" t="s">
        <v>195</v>
      </c>
      <c r="D144" s="278" t="s">
        <v>204</v>
      </c>
      <c r="E144" s="279" t="s">
        <v>1036</v>
      </c>
      <c r="F144" s="280" t="s">
        <v>1037</v>
      </c>
      <c r="G144" s="281" t="s">
        <v>207</v>
      </c>
      <c r="H144" s="282">
        <v>1.6200000000000001</v>
      </c>
      <c r="I144" s="283"/>
      <c r="J144" s="284">
        <f>ROUND(I144*H144,2)</f>
        <v>0</v>
      </c>
      <c r="K144" s="280" t="s">
        <v>170</v>
      </c>
      <c r="L144" s="285"/>
      <c r="M144" s="286" t="s">
        <v>1</v>
      </c>
      <c r="N144" s="287" t="s">
        <v>42</v>
      </c>
      <c r="O144" s="91"/>
      <c r="P144" s="236">
        <f>O144*H144</f>
        <v>0</v>
      </c>
      <c r="Q144" s="236">
        <v>1</v>
      </c>
      <c r="R144" s="236">
        <f>Q144*H144</f>
        <v>1.6200000000000001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208</v>
      </c>
      <c r="AT144" s="238" t="s">
        <v>204</v>
      </c>
      <c r="AU144" s="238" t="s">
        <v>87</v>
      </c>
      <c r="AY144" s="17" t="s">
        <v>164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85</v>
      </c>
      <c r="BK144" s="239">
        <f>ROUND(I144*H144,2)</f>
        <v>0</v>
      </c>
      <c r="BL144" s="17" t="s">
        <v>171</v>
      </c>
      <c r="BM144" s="238" t="s">
        <v>1038</v>
      </c>
    </row>
    <row r="145" s="15" customFormat="1">
      <c r="A145" s="15"/>
      <c r="B145" s="268"/>
      <c r="C145" s="269"/>
      <c r="D145" s="247" t="s">
        <v>175</v>
      </c>
      <c r="E145" s="270" t="s">
        <v>1</v>
      </c>
      <c r="F145" s="271" t="s">
        <v>1039</v>
      </c>
      <c r="G145" s="269"/>
      <c r="H145" s="270" t="s">
        <v>1</v>
      </c>
      <c r="I145" s="272"/>
      <c r="J145" s="269"/>
      <c r="K145" s="269"/>
      <c r="L145" s="273"/>
      <c r="M145" s="274"/>
      <c r="N145" s="275"/>
      <c r="O145" s="275"/>
      <c r="P145" s="275"/>
      <c r="Q145" s="275"/>
      <c r="R145" s="275"/>
      <c r="S145" s="275"/>
      <c r="T145" s="27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7" t="s">
        <v>175</v>
      </c>
      <c r="AU145" s="277" t="s">
        <v>87</v>
      </c>
      <c r="AV145" s="15" t="s">
        <v>85</v>
      </c>
      <c r="AW145" s="15" t="s">
        <v>32</v>
      </c>
      <c r="AX145" s="15" t="s">
        <v>77</v>
      </c>
      <c r="AY145" s="277" t="s">
        <v>164</v>
      </c>
    </row>
    <row r="146" s="13" customFormat="1">
      <c r="A146" s="13"/>
      <c r="B146" s="245"/>
      <c r="C146" s="246"/>
      <c r="D146" s="247" t="s">
        <v>175</v>
      </c>
      <c r="E146" s="248" t="s">
        <v>1</v>
      </c>
      <c r="F146" s="249" t="s">
        <v>1040</v>
      </c>
      <c r="G146" s="246"/>
      <c r="H146" s="250">
        <v>1.6200000000000001</v>
      </c>
      <c r="I146" s="251"/>
      <c r="J146" s="246"/>
      <c r="K146" s="246"/>
      <c r="L146" s="252"/>
      <c r="M146" s="253"/>
      <c r="N146" s="254"/>
      <c r="O146" s="254"/>
      <c r="P146" s="254"/>
      <c r="Q146" s="254"/>
      <c r="R146" s="254"/>
      <c r="S146" s="254"/>
      <c r="T146" s="25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6" t="s">
        <v>175</v>
      </c>
      <c r="AU146" s="256" t="s">
        <v>87</v>
      </c>
      <c r="AV146" s="13" t="s">
        <v>87</v>
      </c>
      <c r="AW146" s="13" t="s">
        <v>32</v>
      </c>
      <c r="AX146" s="13" t="s">
        <v>85</v>
      </c>
      <c r="AY146" s="256" t="s">
        <v>164</v>
      </c>
    </row>
    <row r="147" s="2" customFormat="1" ht="16.5" customHeight="1">
      <c r="A147" s="38"/>
      <c r="B147" s="39"/>
      <c r="C147" s="227" t="s">
        <v>203</v>
      </c>
      <c r="D147" s="227" t="s">
        <v>166</v>
      </c>
      <c r="E147" s="228" t="s">
        <v>1041</v>
      </c>
      <c r="F147" s="229" t="s">
        <v>1042</v>
      </c>
      <c r="G147" s="230" t="s">
        <v>169</v>
      </c>
      <c r="H147" s="231">
        <v>1.2</v>
      </c>
      <c r="I147" s="232"/>
      <c r="J147" s="233">
        <f>ROUND(I147*H147,2)</f>
        <v>0</v>
      </c>
      <c r="K147" s="229" t="s">
        <v>170</v>
      </c>
      <c r="L147" s="44"/>
      <c r="M147" s="234" t="s">
        <v>1</v>
      </c>
      <c r="N147" s="235" t="s">
        <v>42</v>
      </c>
      <c r="O147" s="91"/>
      <c r="P147" s="236">
        <f>O147*H147</f>
        <v>0</v>
      </c>
      <c r="Q147" s="236">
        <v>1.8907700000000001</v>
      </c>
      <c r="R147" s="236">
        <f>Q147*H147</f>
        <v>2.2689240000000002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171</v>
      </c>
      <c r="AT147" s="238" t="s">
        <v>166</v>
      </c>
      <c r="AU147" s="238" t="s">
        <v>87</v>
      </c>
      <c r="AY147" s="17" t="s">
        <v>164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85</v>
      </c>
      <c r="BK147" s="239">
        <f>ROUND(I147*H147,2)</f>
        <v>0</v>
      </c>
      <c r="BL147" s="17" t="s">
        <v>171</v>
      </c>
      <c r="BM147" s="238" t="s">
        <v>1043</v>
      </c>
    </row>
    <row r="148" s="2" customFormat="1">
      <c r="A148" s="38"/>
      <c r="B148" s="39"/>
      <c r="C148" s="40"/>
      <c r="D148" s="240" t="s">
        <v>173</v>
      </c>
      <c r="E148" s="40"/>
      <c r="F148" s="241" t="s">
        <v>1044</v>
      </c>
      <c r="G148" s="40"/>
      <c r="H148" s="40"/>
      <c r="I148" s="242"/>
      <c r="J148" s="40"/>
      <c r="K148" s="40"/>
      <c r="L148" s="44"/>
      <c r="M148" s="243"/>
      <c r="N148" s="244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173</v>
      </c>
      <c r="AU148" s="17" t="s">
        <v>87</v>
      </c>
    </row>
    <row r="149" s="15" customFormat="1">
      <c r="A149" s="15"/>
      <c r="B149" s="268"/>
      <c r="C149" s="269"/>
      <c r="D149" s="247" t="s">
        <v>175</v>
      </c>
      <c r="E149" s="270" t="s">
        <v>1</v>
      </c>
      <c r="F149" s="271" t="s">
        <v>1045</v>
      </c>
      <c r="G149" s="269"/>
      <c r="H149" s="270" t="s">
        <v>1</v>
      </c>
      <c r="I149" s="272"/>
      <c r="J149" s="269"/>
      <c r="K149" s="269"/>
      <c r="L149" s="273"/>
      <c r="M149" s="274"/>
      <c r="N149" s="275"/>
      <c r="O149" s="275"/>
      <c r="P149" s="275"/>
      <c r="Q149" s="275"/>
      <c r="R149" s="275"/>
      <c r="S149" s="275"/>
      <c r="T149" s="27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7" t="s">
        <v>175</v>
      </c>
      <c r="AU149" s="277" t="s">
        <v>87</v>
      </c>
      <c r="AV149" s="15" t="s">
        <v>85</v>
      </c>
      <c r="AW149" s="15" t="s">
        <v>32</v>
      </c>
      <c r="AX149" s="15" t="s">
        <v>77</v>
      </c>
      <c r="AY149" s="277" t="s">
        <v>164</v>
      </c>
    </row>
    <row r="150" s="13" customFormat="1">
      <c r="A150" s="13"/>
      <c r="B150" s="245"/>
      <c r="C150" s="246"/>
      <c r="D150" s="247" t="s">
        <v>175</v>
      </c>
      <c r="E150" s="248" t="s">
        <v>1</v>
      </c>
      <c r="F150" s="249" t="s">
        <v>1035</v>
      </c>
      <c r="G150" s="246"/>
      <c r="H150" s="250">
        <v>1.2</v>
      </c>
      <c r="I150" s="251"/>
      <c r="J150" s="246"/>
      <c r="K150" s="246"/>
      <c r="L150" s="252"/>
      <c r="M150" s="253"/>
      <c r="N150" s="254"/>
      <c r="O150" s="254"/>
      <c r="P150" s="254"/>
      <c r="Q150" s="254"/>
      <c r="R150" s="254"/>
      <c r="S150" s="254"/>
      <c r="T150" s="25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6" t="s">
        <v>175</v>
      </c>
      <c r="AU150" s="256" t="s">
        <v>87</v>
      </c>
      <c r="AV150" s="13" t="s">
        <v>87</v>
      </c>
      <c r="AW150" s="13" t="s">
        <v>32</v>
      </c>
      <c r="AX150" s="13" t="s">
        <v>85</v>
      </c>
      <c r="AY150" s="256" t="s">
        <v>164</v>
      </c>
    </row>
    <row r="151" s="2" customFormat="1" ht="24.15" customHeight="1">
      <c r="A151" s="38"/>
      <c r="B151" s="39"/>
      <c r="C151" s="227" t="s">
        <v>211</v>
      </c>
      <c r="D151" s="227" t="s">
        <v>166</v>
      </c>
      <c r="E151" s="228" t="s">
        <v>1046</v>
      </c>
      <c r="F151" s="229" t="s">
        <v>1047</v>
      </c>
      <c r="G151" s="230" t="s">
        <v>368</v>
      </c>
      <c r="H151" s="231">
        <v>20</v>
      </c>
      <c r="I151" s="232"/>
      <c r="J151" s="233">
        <f>ROUND(I151*H151,2)</f>
        <v>0</v>
      </c>
      <c r="K151" s="229" t="s">
        <v>170</v>
      </c>
      <c r="L151" s="44"/>
      <c r="M151" s="234" t="s">
        <v>1</v>
      </c>
      <c r="N151" s="235" t="s">
        <v>42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171</v>
      </c>
      <c r="AT151" s="238" t="s">
        <v>166</v>
      </c>
      <c r="AU151" s="238" t="s">
        <v>87</v>
      </c>
      <c r="AY151" s="17" t="s">
        <v>164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85</v>
      </c>
      <c r="BK151" s="239">
        <f>ROUND(I151*H151,2)</f>
        <v>0</v>
      </c>
      <c r="BL151" s="17" t="s">
        <v>171</v>
      </c>
      <c r="BM151" s="238" t="s">
        <v>1048</v>
      </c>
    </row>
    <row r="152" s="2" customFormat="1">
      <c r="A152" s="38"/>
      <c r="B152" s="39"/>
      <c r="C152" s="40"/>
      <c r="D152" s="240" t="s">
        <v>173</v>
      </c>
      <c r="E152" s="40"/>
      <c r="F152" s="241" t="s">
        <v>1049</v>
      </c>
      <c r="G152" s="40"/>
      <c r="H152" s="40"/>
      <c r="I152" s="242"/>
      <c r="J152" s="40"/>
      <c r="K152" s="40"/>
      <c r="L152" s="44"/>
      <c r="M152" s="243"/>
      <c r="N152" s="244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173</v>
      </c>
      <c r="AU152" s="17" t="s">
        <v>87</v>
      </c>
    </row>
    <row r="153" s="2" customFormat="1" ht="24.15" customHeight="1">
      <c r="A153" s="38"/>
      <c r="B153" s="39"/>
      <c r="C153" s="278" t="s">
        <v>208</v>
      </c>
      <c r="D153" s="278" t="s">
        <v>204</v>
      </c>
      <c r="E153" s="279" t="s">
        <v>1050</v>
      </c>
      <c r="F153" s="280" t="s">
        <v>1051</v>
      </c>
      <c r="G153" s="281" t="s">
        <v>368</v>
      </c>
      <c r="H153" s="282">
        <v>20.300000000000001</v>
      </c>
      <c r="I153" s="283"/>
      <c r="J153" s="284">
        <f>ROUND(I153*H153,2)</f>
        <v>0</v>
      </c>
      <c r="K153" s="280" t="s">
        <v>170</v>
      </c>
      <c r="L153" s="285"/>
      <c r="M153" s="286" t="s">
        <v>1</v>
      </c>
      <c r="N153" s="287" t="s">
        <v>42</v>
      </c>
      <c r="O153" s="91"/>
      <c r="P153" s="236">
        <f>O153*H153</f>
        <v>0</v>
      </c>
      <c r="Q153" s="236">
        <v>0.00042999999999999999</v>
      </c>
      <c r="R153" s="236">
        <f>Q153*H153</f>
        <v>0.0087290000000000006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208</v>
      </c>
      <c r="AT153" s="238" t="s">
        <v>204</v>
      </c>
      <c r="AU153" s="238" t="s">
        <v>87</v>
      </c>
      <c r="AY153" s="17" t="s">
        <v>164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85</v>
      </c>
      <c r="BK153" s="239">
        <f>ROUND(I153*H153,2)</f>
        <v>0</v>
      </c>
      <c r="BL153" s="17" t="s">
        <v>171</v>
      </c>
      <c r="BM153" s="238" t="s">
        <v>1052</v>
      </c>
    </row>
    <row r="154" s="13" customFormat="1">
      <c r="A154" s="13"/>
      <c r="B154" s="245"/>
      <c r="C154" s="246"/>
      <c r="D154" s="247" t="s">
        <v>175</v>
      </c>
      <c r="E154" s="246"/>
      <c r="F154" s="249" t="s">
        <v>1053</v>
      </c>
      <c r="G154" s="246"/>
      <c r="H154" s="250">
        <v>20.300000000000001</v>
      </c>
      <c r="I154" s="251"/>
      <c r="J154" s="246"/>
      <c r="K154" s="246"/>
      <c r="L154" s="252"/>
      <c r="M154" s="253"/>
      <c r="N154" s="254"/>
      <c r="O154" s="254"/>
      <c r="P154" s="254"/>
      <c r="Q154" s="254"/>
      <c r="R154" s="254"/>
      <c r="S154" s="254"/>
      <c r="T154" s="25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6" t="s">
        <v>175</v>
      </c>
      <c r="AU154" s="256" t="s">
        <v>87</v>
      </c>
      <c r="AV154" s="13" t="s">
        <v>87</v>
      </c>
      <c r="AW154" s="13" t="s">
        <v>4</v>
      </c>
      <c r="AX154" s="13" t="s">
        <v>85</v>
      </c>
      <c r="AY154" s="256" t="s">
        <v>164</v>
      </c>
    </row>
    <row r="155" s="2" customFormat="1" ht="24.15" customHeight="1">
      <c r="A155" s="38"/>
      <c r="B155" s="39"/>
      <c r="C155" s="227" t="s">
        <v>221</v>
      </c>
      <c r="D155" s="227" t="s">
        <v>166</v>
      </c>
      <c r="E155" s="228" t="s">
        <v>1054</v>
      </c>
      <c r="F155" s="229" t="s">
        <v>1055</v>
      </c>
      <c r="G155" s="230" t="s">
        <v>482</v>
      </c>
      <c r="H155" s="231">
        <v>1</v>
      </c>
      <c r="I155" s="232"/>
      <c r="J155" s="233">
        <f>ROUND(I155*H155,2)</f>
        <v>0</v>
      </c>
      <c r="K155" s="229" t="s">
        <v>170</v>
      </c>
      <c r="L155" s="44"/>
      <c r="M155" s="234" t="s">
        <v>1</v>
      </c>
      <c r="N155" s="235" t="s">
        <v>42</v>
      </c>
      <c r="O155" s="91"/>
      <c r="P155" s="236">
        <f>O155*H155</f>
        <v>0</v>
      </c>
      <c r="Q155" s="236">
        <v>0.00038000000000000002</v>
      </c>
      <c r="R155" s="236">
        <f>Q155*H155</f>
        <v>0.00038000000000000002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171</v>
      </c>
      <c r="AT155" s="238" t="s">
        <v>166</v>
      </c>
      <c r="AU155" s="238" t="s">
        <v>87</v>
      </c>
      <c r="AY155" s="17" t="s">
        <v>164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171</v>
      </c>
      <c r="BM155" s="238" t="s">
        <v>1056</v>
      </c>
    </row>
    <row r="156" s="2" customFormat="1">
      <c r="A156" s="38"/>
      <c r="B156" s="39"/>
      <c r="C156" s="40"/>
      <c r="D156" s="240" t="s">
        <v>173</v>
      </c>
      <c r="E156" s="40"/>
      <c r="F156" s="241" t="s">
        <v>1057</v>
      </c>
      <c r="G156" s="40"/>
      <c r="H156" s="40"/>
      <c r="I156" s="242"/>
      <c r="J156" s="40"/>
      <c r="K156" s="40"/>
      <c r="L156" s="44"/>
      <c r="M156" s="243"/>
      <c r="N156" s="24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173</v>
      </c>
      <c r="AU156" s="17" t="s">
        <v>87</v>
      </c>
    </row>
    <row r="157" s="2" customFormat="1" ht="24.15" customHeight="1">
      <c r="A157" s="38"/>
      <c r="B157" s="39"/>
      <c r="C157" s="227" t="s">
        <v>230</v>
      </c>
      <c r="D157" s="227" t="s">
        <v>166</v>
      </c>
      <c r="E157" s="228" t="s">
        <v>1058</v>
      </c>
      <c r="F157" s="229" t="s">
        <v>1059</v>
      </c>
      <c r="G157" s="230" t="s">
        <v>368</v>
      </c>
      <c r="H157" s="231">
        <v>20</v>
      </c>
      <c r="I157" s="232"/>
      <c r="J157" s="233">
        <f>ROUND(I157*H157,2)</f>
        <v>0</v>
      </c>
      <c r="K157" s="229" t="s">
        <v>170</v>
      </c>
      <c r="L157" s="44"/>
      <c r="M157" s="234" t="s">
        <v>1</v>
      </c>
      <c r="N157" s="235" t="s">
        <v>42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171</v>
      </c>
      <c r="AT157" s="238" t="s">
        <v>166</v>
      </c>
      <c r="AU157" s="238" t="s">
        <v>87</v>
      </c>
      <c r="AY157" s="17" t="s">
        <v>164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85</v>
      </c>
      <c r="BK157" s="239">
        <f>ROUND(I157*H157,2)</f>
        <v>0</v>
      </c>
      <c r="BL157" s="17" t="s">
        <v>171</v>
      </c>
      <c r="BM157" s="238" t="s">
        <v>1060</v>
      </c>
    </row>
    <row r="158" s="2" customFormat="1">
      <c r="A158" s="38"/>
      <c r="B158" s="39"/>
      <c r="C158" s="40"/>
      <c r="D158" s="240" t="s">
        <v>173</v>
      </c>
      <c r="E158" s="40"/>
      <c r="F158" s="241" t="s">
        <v>1061</v>
      </c>
      <c r="G158" s="40"/>
      <c r="H158" s="40"/>
      <c r="I158" s="242"/>
      <c r="J158" s="40"/>
      <c r="K158" s="40"/>
      <c r="L158" s="44"/>
      <c r="M158" s="243"/>
      <c r="N158" s="244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173</v>
      </c>
      <c r="AU158" s="17" t="s">
        <v>87</v>
      </c>
    </row>
    <row r="159" s="15" customFormat="1">
      <c r="A159" s="15"/>
      <c r="B159" s="268"/>
      <c r="C159" s="269"/>
      <c r="D159" s="247" t="s">
        <v>175</v>
      </c>
      <c r="E159" s="270" t="s">
        <v>1</v>
      </c>
      <c r="F159" s="271" t="s">
        <v>940</v>
      </c>
      <c r="G159" s="269"/>
      <c r="H159" s="270" t="s">
        <v>1</v>
      </c>
      <c r="I159" s="272"/>
      <c r="J159" s="269"/>
      <c r="K159" s="269"/>
      <c r="L159" s="273"/>
      <c r="M159" s="274"/>
      <c r="N159" s="275"/>
      <c r="O159" s="275"/>
      <c r="P159" s="275"/>
      <c r="Q159" s="275"/>
      <c r="R159" s="275"/>
      <c r="S159" s="275"/>
      <c r="T159" s="276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7" t="s">
        <v>175</v>
      </c>
      <c r="AU159" s="277" t="s">
        <v>87</v>
      </c>
      <c r="AV159" s="15" t="s">
        <v>85</v>
      </c>
      <c r="AW159" s="15" t="s">
        <v>32</v>
      </c>
      <c r="AX159" s="15" t="s">
        <v>77</v>
      </c>
      <c r="AY159" s="277" t="s">
        <v>164</v>
      </c>
    </row>
    <row r="160" s="13" customFormat="1">
      <c r="A160" s="13"/>
      <c r="B160" s="245"/>
      <c r="C160" s="246"/>
      <c r="D160" s="247" t="s">
        <v>175</v>
      </c>
      <c r="E160" s="248" t="s">
        <v>1</v>
      </c>
      <c r="F160" s="249" t="s">
        <v>1062</v>
      </c>
      <c r="G160" s="246"/>
      <c r="H160" s="250">
        <v>20</v>
      </c>
      <c r="I160" s="251"/>
      <c r="J160" s="246"/>
      <c r="K160" s="246"/>
      <c r="L160" s="252"/>
      <c r="M160" s="253"/>
      <c r="N160" s="254"/>
      <c r="O160" s="254"/>
      <c r="P160" s="254"/>
      <c r="Q160" s="254"/>
      <c r="R160" s="254"/>
      <c r="S160" s="254"/>
      <c r="T160" s="25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6" t="s">
        <v>175</v>
      </c>
      <c r="AU160" s="256" t="s">
        <v>87</v>
      </c>
      <c r="AV160" s="13" t="s">
        <v>87</v>
      </c>
      <c r="AW160" s="13" t="s">
        <v>32</v>
      </c>
      <c r="AX160" s="13" t="s">
        <v>85</v>
      </c>
      <c r="AY160" s="256" t="s">
        <v>164</v>
      </c>
    </row>
    <row r="161" s="2" customFormat="1" ht="16.5" customHeight="1">
      <c r="A161" s="38"/>
      <c r="B161" s="39"/>
      <c r="C161" s="227" t="s">
        <v>281</v>
      </c>
      <c r="D161" s="227" t="s">
        <v>166</v>
      </c>
      <c r="E161" s="228" t="s">
        <v>1063</v>
      </c>
      <c r="F161" s="229" t="s">
        <v>1064</v>
      </c>
      <c r="G161" s="230" t="s">
        <v>368</v>
      </c>
      <c r="H161" s="231">
        <v>20</v>
      </c>
      <c r="I161" s="232"/>
      <c r="J161" s="233">
        <f>ROUND(I161*H161,2)</f>
        <v>0</v>
      </c>
      <c r="K161" s="229" t="s">
        <v>170</v>
      </c>
      <c r="L161" s="44"/>
      <c r="M161" s="234" t="s">
        <v>1</v>
      </c>
      <c r="N161" s="235" t="s">
        <v>42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171</v>
      </c>
      <c r="AT161" s="238" t="s">
        <v>166</v>
      </c>
      <c r="AU161" s="238" t="s">
        <v>87</v>
      </c>
      <c r="AY161" s="17" t="s">
        <v>164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85</v>
      </c>
      <c r="BK161" s="239">
        <f>ROUND(I161*H161,2)</f>
        <v>0</v>
      </c>
      <c r="BL161" s="17" t="s">
        <v>171</v>
      </c>
      <c r="BM161" s="238" t="s">
        <v>1065</v>
      </c>
    </row>
    <row r="162" s="2" customFormat="1">
      <c r="A162" s="38"/>
      <c r="B162" s="39"/>
      <c r="C162" s="40"/>
      <c r="D162" s="240" t="s">
        <v>173</v>
      </c>
      <c r="E162" s="40"/>
      <c r="F162" s="241" t="s">
        <v>1066</v>
      </c>
      <c r="G162" s="40"/>
      <c r="H162" s="40"/>
      <c r="I162" s="242"/>
      <c r="J162" s="40"/>
      <c r="K162" s="40"/>
      <c r="L162" s="44"/>
      <c r="M162" s="243"/>
      <c r="N162" s="244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173</v>
      </c>
      <c r="AU162" s="17" t="s">
        <v>87</v>
      </c>
    </row>
    <row r="163" s="15" customFormat="1">
      <c r="A163" s="15"/>
      <c r="B163" s="268"/>
      <c r="C163" s="269"/>
      <c r="D163" s="247" t="s">
        <v>175</v>
      </c>
      <c r="E163" s="270" t="s">
        <v>1</v>
      </c>
      <c r="F163" s="271" t="s">
        <v>940</v>
      </c>
      <c r="G163" s="269"/>
      <c r="H163" s="270" t="s">
        <v>1</v>
      </c>
      <c r="I163" s="272"/>
      <c r="J163" s="269"/>
      <c r="K163" s="269"/>
      <c r="L163" s="273"/>
      <c r="M163" s="274"/>
      <c r="N163" s="275"/>
      <c r="O163" s="275"/>
      <c r="P163" s="275"/>
      <c r="Q163" s="275"/>
      <c r="R163" s="275"/>
      <c r="S163" s="275"/>
      <c r="T163" s="27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7" t="s">
        <v>175</v>
      </c>
      <c r="AU163" s="277" t="s">
        <v>87</v>
      </c>
      <c r="AV163" s="15" t="s">
        <v>85</v>
      </c>
      <c r="AW163" s="15" t="s">
        <v>32</v>
      </c>
      <c r="AX163" s="15" t="s">
        <v>77</v>
      </c>
      <c r="AY163" s="277" t="s">
        <v>164</v>
      </c>
    </row>
    <row r="164" s="13" customFormat="1">
      <c r="A164" s="13"/>
      <c r="B164" s="245"/>
      <c r="C164" s="246"/>
      <c r="D164" s="247" t="s">
        <v>175</v>
      </c>
      <c r="E164" s="248" t="s">
        <v>1</v>
      </c>
      <c r="F164" s="249" t="s">
        <v>1062</v>
      </c>
      <c r="G164" s="246"/>
      <c r="H164" s="250">
        <v>20</v>
      </c>
      <c r="I164" s="251"/>
      <c r="J164" s="246"/>
      <c r="K164" s="246"/>
      <c r="L164" s="252"/>
      <c r="M164" s="253"/>
      <c r="N164" s="254"/>
      <c r="O164" s="254"/>
      <c r="P164" s="254"/>
      <c r="Q164" s="254"/>
      <c r="R164" s="254"/>
      <c r="S164" s="254"/>
      <c r="T164" s="25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6" t="s">
        <v>175</v>
      </c>
      <c r="AU164" s="256" t="s">
        <v>87</v>
      </c>
      <c r="AV164" s="13" t="s">
        <v>87</v>
      </c>
      <c r="AW164" s="13" t="s">
        <v>32</v>
      </c>
      <c r="AX164" s="13" t="s">
        <v>85</v>
      </c>
      <c r="AY164" s="256" t="s">
        <v>164</v>
      </c>
    </row>
    <row r="165" s="12" customFormat="1" ht="22.8" customHeight="1">
      <c r="A165" s="12"/>
      <c r="B165" s="211"/>
      <c r="C165" s="212"/>
      <c r="D165" s="213" t="s">
        <v>76</v>
      </c>
      <c r="E165" s="225" t="s">
        <v>423</v>
      </c>
      <c r="F165" s="225" t="s">
        <v>1067</v>
      </c>
      <c r="G165" s="212"/>
      <c r="H165" s="212"/>
      <c r="I165" s="215"/>
      <c r="J165" s="226">
        <f>BK165</f>
        <v>0</v>
      </c>
      <c r="K165" s="212"/>
      <c r="L165" s="217"/>
      <c r="M165" s="218"/>
      <c r="N165" s="219"/>
      <c r="O165" s="219"/>
      <c r="P165" s="220">
        <f>P166</f>
        <v>0</v>
      </c>
      <c r="Q165" s="219"/>
      <c r="R165" s="220">
        <f>R166</f>
        <v>0.00123</v>
      </c>
      <c r="S165" s="219"/>
      <c r="T165" s="221">
        <f>T166</f>
        <v>0.017000000000000001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2" t="s">
        <v>85</v>
      </c>
      <c r="AT165" s="223" t="s">
        <v>76</v>
      </c>
      <c r="AU165" s="223" t="s">
        <v>85</v>
      </c>
      <c r="AY165" s="222" t="s">
        <v>164</v>
      </c>
      <c r="BK165" s="224">
        <f>BK166</f>
        <v>0</v>
      </c>
    </row>
    <row r="166" s="12" customFormat="1" ht="20.88" customHeight="1">
      <c r="A166" s="12"/>
      <c r="B166" s="211"/>
      <c r="C166" s="212"/>
      <c r="D166" s="213" t="s">
        <v>76</v>
      </c>
      <c r="E166" s="225" t="s">
        <v>221</v>
      </c>
      <c r="F166" s="225" t="s">
        <v>425</v>
      </c>
      <c r="G166" s="212"/>
      <c r="H166" s="212"/>
      <c r="I166" s="215"/>
      <c r="J166" s="226">
        <f>BK166</f>
        <v>0</v>
      </c>
      <c r="K166" s="212"/>
      <c r="L166" s="217"/>
      <c r="M166" s="218"/>
      <c r="N166" s="219"/>
      <c r="O166" s="219"/>
      <c r="P166" s="220">
        <f>SUM(P167:P168)</f>
        <v>0</v>
      </c>
      <c r="Q166" s="219"/>
      <c r="R166" s="220">
        <f>SUM(R167:R168)</f>
        <v>0.00123</v>
      </c>
      <c r="S166" s="219"/>
      <c r="T166" s="221">
        <f>SUM(T167:T168)</f>
        <v>0.017000000000000001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2" t="s">
        <v>85</v>
      </c>
      <c r="AT166" s="223" t="s">
        <v>76</v>
      </c>
      <c r="AU166" s="223" t="s">
        <v>87</v>
      </c>
      <c r="AY166" s="222" t="s">
        <v>164</v>
      </c>
      <c r="BK166" s="224">
        <f>SUM(BK167:BK168)</f>
        <v>0</v>
      </c>
    </row>
    <row r="167" s="2" customFormat="1" ht="24.15" customHeight="1">
      <c r="A167" s="38"/>
      <c r="B167" s="39"/>
      <c r="C167" s="227" t="s">
        <v>8</v>
      </c>
      <c r="D167" s="227" t="s">
        <v>166</v>
      </c>
      <c r="E167" s="228" t="s">
        <v>1068</v>
      </c>
      <c r="F167" s="229" t="s">
        <v>1069</v>
      </c>
      <c r="G167" s="230" t="s">
        <v>368</v>
      </c>
      <c r="H167" s="231">
        <v>1</v>
      </c>
      <c r="I167" s="232"/>
      <c r="J167" s="233">
        <f>ROUND(I167*H167,2)</f>
        <v>0</v>
      </c>
      <c r="K167" s="229" t="s">
        <v>301</v>
      </c>
      <c r="L167" s="44"/>
      <c r="M167" s="234" t="s">
        <v>1</v>
      </c>
      <c r="N167" s="235" t="s">
        <v>42</v>
      </c>
      <c r="O167" s="91"/>
      <c r="P167" s="236">
        <f>O167*H167</f>
        <v>0</v>
      </c>
      <c r="Q167" s="236">
        <v>0.00123</v>
      </c>
      <c r="R167" s="236">
        <f>Q167*H167</f>
        <v>0.00123</v>
      </c>
      <c r="S167" s="236">
        <v>0.017000000000000001</v>
      </c>
      <c r="T167" s="237">
        <f>S167*H167</f>
        <v>0.017000000000000001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171</v>
      </c>
      <c r="AT167" s="238" t="s">
        <v>166</v>
      </c>
      <c r="AU167" s="238" t="s">
        <v>132</v>
      </c>
      <c r="AY167" s="17" t="s">
        <v>164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85</v>
      </c>
      <c r="BK167" s="239">
        <f>ROUND(I167*H167,2)</f>
        <v>0</v>
      </c>
      <c r="BL167" s="17" t="s">
        <v>171</v>
      </c>
      <c r="BM167" s="238" t="s">
        <v>1070</v>
      </c>
    </row>
    <row r="168" s="2" customFormat="1">
      <c r="A168" s="38"/>
      <c r="B168" s="39"/>
      <c r="C168" s="40"/>
      <c r="D168" s="240" t="s">
        <v>173</v>
      </c>
      <c r="E168" s="40"/>
      <c r="F168" s="241" t="s">
        <v>1071</v>
      </c>
      <c r="G168" s="40"/>
      <c r="H168" s="40"/>
      <c r="I168" s="242"/>
      <c r="J168" s="40"/>
      <c r="K168" s="40"/>
      <c r="L168" s="44"/>
      <c r="M168" s="243"/>
      <c r="N168" s="244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173</v>
      </c>
      <c r="AU168" s="17" t="s">
        <v>132</v>
      </c>
    </row>
    <row r="169" s="12" customFormat="1" ht="22.8" customHeight="1">
      <c r="A169" s="12"/>
      <c r="B169" s="211"/>
      <c r="C169" s="212"/>
      <c r="D169" s="213" t="s">
        <v>76</v>
      </c>
      <c r="E169" s="225" t="s">
        <v>287</v>
      </c>
      <c r="F169" s="225" t="s">
        <v>288</v>
      </c>
      <c r="G169" s="212"/>
      <c r="H169" s="212"/>
      <c r="I169" s="215"/>
      <c r="J169" s="226">
        <f>BK169</f>
        <v>0</v>
      </c>
      <c r="K169" s="212"/>
      <c r="L169" s="217"/>
      <c r="M169" s="218"/>
      <c r="N169" s="219"/>
      <c r="O169" s="219"/>
      <c r="P169" s="220">
        <f>SUM(P170:P171)</f>
        <v>0</v>
      </c>
      <c r="Q169" s="219"/>
      <c r="R169" s="220">
        <f>SUM(R170:R171)</f>
        <v>0</v>
      </c>
      <c r="S169" s="219"/>
      <c r="T169" s="221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2" t="s">
        <v>85</v>
      </c>
      <c r="AT169" s="223" t="s">
        <v>76</v>
      </c>
      <c r="AU169" s="223" t="s">
        <v>85</v>
      </c>
      <c r="AY169" s="222" t="s">
        <v>164</v>
      </c>
      <c r="BK169" s="224">
        <f>SUM(BK170:BK171)</f>
        <v>0</v>
      </c>
    </row>
    <row r="170" s="2" customFormat="1" ht="24.15" customHeight="1">
      <c r="A170" s="38"/>
      <c r="B170" s="39"/>
      <c r="C170" s="227" t="s">
        <v>388</v>
      </c>
      <c r="D170" s="227" t="s">
        <v>166</v>
      </c>
      <c r="E170" s="228" t="s">
        <v>1072</v>
      </c>
      <c r="F170" s="229" t="s">
        <v>1073</v>
      </c>
      <c r="G170" s="230" t="s">
        <v>207</v>
      </c>
      <c r="H170" s="231">
        <v>3.899</v>
      </c>
      <c r="I170" s="232"/>
      <c r="J170" s="233">
        <f>ROUND(I170*H170,2)</f>
        <v>0</v>
      </c>
      <c r="K170" s="229" t="s">
        <v>170</v>
      </c>
      <c r="L170" s="44"/>
      <c r="M170" s="234" t="s">
        <v>1</v>
      </c>
      <c r="N170" s="235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171</v>
      </c>
      <c r="AT170" s="238" t="s">
        <v>166</v>
      </c>
      <c r="AU170" s="238" t="s">
        <v>87</v>
      </c>
      <c r="AY170" s="17" t="s">
        <v>164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85</v>
      </c>
      <c r="BK170" s="239">
        <f>ROUND(I170*H170,2)</f>
        <v>0</v>
      </c>
      <c r="BL170" s="17" t="s">
        <v>171</v>
      </c>
      <c r="BM170" s="238" t="s">
        <v>1074</v>
      </c>
    </row>
    <row r="171" s="2" customFormat="1">
      <c r="A171" s="38"/>
      <c r="B171" s="39"/>
      <c r="C171" s="40"/>
      <c r="D171" s="240" t="s">
        <v>173</v>
      </c>
      <c r="E171" s="40"/>
      <c r="F171" s="241" t="s">
        <v>1075</v>
      </c>
      <c r="G171" s="40"/>
      <c r="H171" s="40"/>
      <c r="I171" s="242"/>
      <c r="J171" s="40"/>
      <c r="K171" s="40"/>
      <c r="L171" s="44"/>
      <c r="M171" s="293"/>
      <c r="N171" s="294"/>
      <c r="O171" s="295"/>
      <c r="P171" s="295"/>
      <c r="Q171" s="295"/>
      <c r="R171" s="295"/>
      <c r="S171" s="295"/>
      <c r="T171" s="296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173</v>
      </c>
      <c r="AU171" s="17" t="s">
        <v>87</v>
      </c>
    </row>
    <row r="172" s="2" customFormat="1" ht="6.96" customHeight="1">
      <c r="A172" s="38"/>
      <c r="B172" s="66"/>
      <c r="C172" s="67"/>
      <c r="D172" s="67"/>
      <c r="E172" s="67"/>
      <c r="F172" s="67"/>
      <c r="G172" s="67"/>
      <c r="H172" s="67"/>
      <c r="I172" s="67"/>
      <c r="J172" s="67"/>
      <c r="K172" s="67"/>
      <c r="L172" s="44"/>
      <c r="M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</sheetData>
  <sheetProtection sheet="1" autoFilter="0" formatColumns="0" formatRows="0" objects="1" scenarios="1" spinCount="100000" saltValue="j2/PnIkBt9GiKKPVbXW86s7ocRlaWaaFnPZTLXCoXSpP05CxB9oYhRR/Xm7ytZCfXoeg3EhB2SyeTcpDpTlBrA==" hashValue="5q2jnBC0CWVjV4s1mkvcpCZ9ZryETbUTVeREkRKPSi9TGvcea1JMMZF56X801ZyBQyn6VQ9p9LLB6nYmvW7SBQ==" algorithmName="SHA-512" password="CC35"/>
  <autoFilter ref="C124:K17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hyperlinks>
    <hyperlink ref="F129" r:id="rId1" display="https://podminky.urs.cz/item/CS_URS_2024_02/132251101"/>
    <hyperlink ref="F133" r:id="rId2" display="https://podminky.urs.cz/item/CS_URS_2024_02/162351103"/>
    <hyperlink ref="F137" r:id="rId3" display="https://podminky.urs.cz/item/CS_URS_2024_02/174151101"/>
    <hyperlink ref="F141" r:id="rId4" display="https://podminky.urs.cz/item/CS_URS_2024_02/175111101"/>
    <hyperlink ref="F148" r:id="rId5" display="https://podminky.urs.cz/item/CS_URS_2024_02/451573111"/>
    <hyperlink ref="F152" r:id="rId6" display="https://podminky.urs.cz/item/CS_URS_2024_02/871171141"/>
    <hyperlink ref="F156" r:id="rId7" display="https://podminky.urs.cz/item/CS_URS_2024_02/879171111"/>
    <hyperlink ref="F158" r:id="rId8" display="https://podminky.urs.cz/item/CS_URS_2024_02/892233122"/>
    <hyperlink ref="F162" r:id="rId9" display="https://podminky.urs.cz/item/CS_URS_2024_02/892241111"/>
    <hyperlink ref="F168" r:id="rId10" display="https://podminky.urs.cz/item/CS_URS_2025_01/977151118"/>
    <hyperlink ref="F171" r:id="rId11" display="https://podminky.urs.cz/item/CS_URS_2024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1" customFormat="1" ht="12" customHeight="1">
      <c r="B8" s="20"/>
      <c r="D8" s="151" t="s">
        <v>134</v>
      </c>
      <c r="L8" s="20"/>
    </row>
    <row r="9" s="2" customFormat="1" ht="16.5" customHeight="1">
      <c r="A9" s="38"/>
      <c r="B9" s="44"/>
      <c r="C9" s="38"/>
      <c r="D9" s="38"/>
      <c r="E9" s="152" t="s">
        <v>883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884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1076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9. 9. 2024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1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1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ROUND((SUM(BE124:BE172)),  2)</f>
        <v>0</v>
      </c>
      <c r="G35" s="38"/>
      <c r="H35" s="38"/>
      <c r="I35" s="165">
        <v>0.20999999999999999</v>
      </c>
      <c r="J35" s="164">
        <f>ROUND(((SUM(BE124:BE172))*I35),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ROUND((SUM(BF124:BF172)),  2)</f>
        <v>0</v>
      </c>
      <c r="G36" s="38"/>
      <c r="H36" s="38"/>
      <c r="I36" s="165">
        <v>0.12</v>
      </c>
      <c r="J36" s="164">
        <f>ROUND(((SUM(BF124:BF172))*I36),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ROUND((SUM(BG124:BG172)),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ROUND((SUM(BH124:BH172)),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ROUND((SUM(BI124:BI172)),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883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884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SO- 11K - Přípojka kanalizace splaškové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k.ú. Zámek Žďár [795453]</v>
      </c>
      <c r="G91" s="40"/>
      <c r="H91" s="40"/>
      <c r="I91" s="32" t="s">
        <v>22</v>
      </c>
      <c r="J91" s="79" t="str">
        <f>IF(J14="","",J14)</f>
        <v>9. 9. 2024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 xml:space="preserve">Tomáš Bezchleba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Zdeněk Drda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137</v>
      </c>
      <c r="D96" s="186"/>
      <c r="E96" s="186"/>
      <c r="F96" s="186"/>
      <c r="G96" s="186"/>
      <c r="H96" s="186"/>
      <c r="I96" s="186"/>
      <c r="J96" s="187" t="s">
        <v>138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139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140</v>
      </c>
    </row>
    <row r="99" s="9" customFormat="1" ht="24.96" customHeight="1">
      <c r="A99" s="9"/>
      <c r="B99" s="189"/>
      <c r="C99" s="190"/>
      <c r="D99" s="191" t="s">
        <v>141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583</v>
      </c>
      <c r="E100" s="197"/>
      <c r="F100" s="197"/>
      <c r="G100" s="197"/>
      <c r="H100" s="197"/>
      <c r="I100" s="197"/>
      <c r="J100" s="198">
        <f>J126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1077</v>
      </c>
      <c r="E101" s="197"/>
      <c r="F101" s="197"/>
      <c r="G101" s="197"/>
      <c r="H101" s="197"/>
      <c r="I101" s="197"/>
      <c r="J101" s="198">
        <f>J131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3"/>
      <c r="D102" s="196" t="s">
        <v>145</v>
      </c>
      <c r="E102" s="197"/>
      <c r="F102" s="197"/>
      <c r="G102" s="197"/>
      <c r="H102" s="197"/>
      <c r="I102" s="197"/>
      <c r="J102" s="198">
        <f>J170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149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4" t="str">
        <f>E7</f>
        <v>Rozšíření infrastruktury cestovního ruchu u Pilské nádrže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134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4" t="s">
        <v>883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884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SO- 11K - Přípojka kanalizace splaškové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k.ú. Zámek Žďár [795453]</v>
      </c>
      <c r="G118" s="40"/>
      <c r="H118" s="40"/>
      <c r="I118" s="32" t="s">
        <v>22</v>
      </c>
      <c r="J118" s="79" t="str">
        <f>IF(J14="","",J14)</f>
        <v>9. 9. 2024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 xml:space="preserve"> </v>
      </c>
      <c r="G120" s="40"/>
      <c r="H120" s="40"/>
      <c r="I120" s="32" t="s">
        <v>30</v>
      </c>
      <c r="J120" s="36" t="str">
        <f>E23</f>
        <v xml:space="preserve">Tomáš Bezchleba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>Zdeněk Drda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200"/>
      <c r="B123" s="201"/>
      <c r="C123" s="202" t="s">
        <v>150</v>
      </c>
      <c r="D123" s="203" t="s">
        <v>62</v>
      </c>
      <c r="E123" s="203" t="s">
        <v>58</v>
      </c>
      <c r="F123" s="203" t="s">
        <v>59</v>
      </c>
      <c r="G123" s="203" t="s">
        <v>151</v>
      </c>
      <c r="H123" s="203" t="s">
        <v>152</v>
      </c>
      <c r="I123" s="203" t="s">
        <v>153</v>
      </c>
      <c r="J123" s="203" t="s">
        <v>138</v>
      </c>
      <c r="K123" s="204" t="s">
        <v>154</v>
      </c>
      <c r="L123" s="205"/>
      <c r="M123" s="100" t="s">
        <v>1</v>
      </c>
      <c r="N123" s="101" t="s">
        <v>41</v>
      </c>
      <c r="O123" s="101" t="s">
        <v>155</v>
      </c>
      <c r="P123" s="101" t="s">
        <v>156</v>
      </c>
      <c r="Q123" s="101" t="s">
        <v>157</v>
      </c>
      <c r="R123" s="101" t="s">
        <v>158</v>
      </c>
      <c r="S123" s="101" t="s">
        <v>159</v>
      </c>
      <c r="T123" s="102" t="s">
        <v>160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8"/>
      <c r="B124" s="39"/>
      <c r="C124" s="107" t="s">
        <v>161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</f>
        <v>0</v>
      </c>
      <c r="Q124" s="104"/>
      <c r="R124" s="208">
        <f>R125</f>
        <v>10.137771750000001</v>
      </c>
      <c r="S124" s="104"/>
      <c r="T124" s="209">
        <f>T125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76</v>
      </c>
      <c r="AU124" s="17" t="s">
        <v>140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76</v>
      </c>
      <c r="E125" s="214" t="s">
        <v>162</v>
      </c>
      <c r="F125" s="214" t="s">
        <v>163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P126+P131+P170</f>
        <v>0</v>
      </c>
      <c r="Q125" s="219"/>
      <c r="R125" s="220">
        <f>R126+R131+R170</f>
        <v>10.137771750000001</v>
      </c>
      <c r="S125" s="219"/>
      <c r="T125" s="221">
        <f>T126+T131+T170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77</v>
      </c>
      <c r="AY125" s="222" t="s">
        <v>164</v>
      </c>
      <c r="BK125" s="224">
        <f>BK126+BK131+BK170</f>
        <v>0</v>
      </c>
    </row>
    <row r="126" s="12" customFormat="1" ht="22.8" customHeight="1">
      <c r="A126" s="12"/>
      <c r="B126" s="211"/>
      <c r="C126" s="212"/>
      <c r="D126" s="213" t="s">
        <v>76</v>
      </c>
      <c r="E126" s="225" t="s">
        <v>195</v>
      </c>
      <c r="F126" s="225" t="s">
        <v>602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SUM(P127:P130)</f>
        <v>0</v>
      </c>
      <c r="Q126" s="219"/>
      <c r="R126" s="220">
        <f>SUM(R127:R130)</f>
        <v>3.8978560000000004</v>
      </c>
      <c r="S126" s="219"/>
      <c r="T126" s="221">
        <f>SUM(T127:T130)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76</v>
      </c>
      <c r="AU126" s="223" t="s">
        <v>85</v>
      </c>
      <c r="AY126" s="222" t="s">
        <v>164</v>
      </c>
      <c r="BK126" s="224">
        <f>SUM(BK127:BK130)</f>
        <v>0</v>
      </c>
    </row>
    <row r="127" s="2" customFormat="1" ht="24.15" customHeight="1">
      <c r="A127" s="38"/>
      <c r="B127" s="39"/>
      <c r="C127" s="227" t="s">
        <v>388</v>
      </c>
      <c r="D127" s="227" t="s">
        <v>166</v>
      </c>
      <c r="E127" s="228" t="s">
        <v>1078</v>
      </c>
      <c r="F127" s="229" t="s">
        <v>1079</v>
      </c>
      <c r="G127" s="230" t="s">
        <v>130</v>
      </c>
      <c r="H127" s="231">
        <v>6.4000000000000004</v>
      </c>
      <c r="I127" s="232"/>
      <c r="J127" s="233">
        <f>ROUND(I127*H127,2)</f>
        <v>0</v>
      </c>
      <c r="K127" s="229" t="s">
        <v>301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0.60904000000000003</v>
      </c>
      <c r="R127" s="236">
        <f>Q127*H127</f>
        <v>3.8978560000000004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171</v>
      </c>
      <c r="AT127" s="238" t="s">
        <v>166</v>
      </c>
      <c r="AU127" s="238" t="s">
        <v>87</v>
      </c>
      <c r="AY127" s="17" t="s">
        <v>164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85</v>
      </c>
      <c r="BK127" s="239">
        <f>ROUND(I127*H127,2)</f>
        <v>0</v>
      </c>
      <c r="BL127" s="17" t="s">
        <v>171</v>
      </c>
      <c r="BM127" s="238" t="s">
        <v>1080</v>
      </c>
    </row>
    <row r="128" s="2" customFormat="1">
      <c r="A128" s="38"/>
      <c r="B128" s="39"/>
      <c r="C128" s="40"/>
      <c r="D128" s="240" t="s">
        <v>173</v>
      </c>
      <c r="E128" s="40"/>
      <c r="F128" s="241" t="s">
        <v>1081</v>
      </c>
      <c r="G128" s="40"/>
      <c r="H128" s="40"/>
      <c r="I128" s="242"/>
      <c r="J128" s="40"/>
      <c r="K128" s="40"/>
      <c r="L128" s="44"/>
      <c r="M128" s="243"/>
      <c r="N128" s="244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173</v>
      </c>
      <c r="AU128" s="17" t="s">
        <v>87</v>
      </c>
    </row>
    <row r="129" s="13" customFormat="1">
      <c r="A129" s="13"/>
      <c r="B129" s="245"/>
      <c r="C129" s="246"/>
      <c r="D129" s="247" t="s">
        <v>175</v>
      </c>
      <c r="E129" s="248" t="s">
        <v>1</v>
      </c>
      <c r="F129" s="249" t="s">
        <v>1082</v>
      </c>
      <c r="G129" s="246"/>
      <c r="H129" s="250">
        <v>6.4000000000000004</v>
      </c>
      <c r="I129" s="251"/>
      <c r="J129" s="246"/>
      <c r="K129" s="246"/>
      <c r="L129" s="252"/>
      <c r="M129" s="253"/>
      <c r="N129" s="254"/>
      <c r="O129" s="254"/>
      <c r="P129" s="254"/>
      <c r="Q129" s="254"/>
      <c r="R129" s="254"/>
      <c r="S129" s="254"/>
      <c r="T129" s="25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6" t="s">
        <v>175</v>
      </c>
      <c r="AU129" s="256" t="s">
        <v>87</v>
      </c>
      <c r="AV129" s="13" t="s">
        <v>87</v>
      </c>
      <c r="AW129" s="13" t="s">
        <v>32</v>
      </c>
      <c r="AX129" s="13" t="s">
        <v>77</v>
      </c>
      <c r="AY129" s="256" t="s">
        <v>164</v>
      </c>
    </row>
    <row r="130" s="14" customFormat="1">
      <c r="A130" s="14"/>
      <c r="B130" s="257"/>
      <c r="C130" s="258"/>
      <c r="D130" s="247" t="s">
        <v>175</v>
      </c>
      <c r="E130" s="259" t="s">
        <v>1</v>
      </c>
      <c r="F130" s="260" t="s">
        <v>177</v>
      </c>
      <c r="G130" s="258"/>
      <c r="H130" s="261">
        <v>6.4000000000000004</v>
      </c>
      <c r="I130" s="262"/>
      <c r="J130" s="258"/>
      <c r="K130" s="258"/>
      <c r="L130" s="263"/>
      <c r="M130" s="264"/>
      <c r="N130" s="265"/>
      <c r="O130" s="265"/>
      <c r="P130" s="265"/>
      <c r="Q130" s="265"/>
      <c r="R130" s="265"/>
      <c r="S130" s="265"/>
      <c r="T130" s="26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7" t="s">
        <v>175</v>
      </c>
      <c r="AU130" s="267" t="s">
        <v>87</v>
      </c>
      <c r="AV130" s="14" t="s">
        <v>171</v>
      </c>
      <c r="AW130" s="14" t="s">
        <v>32</v>
      </c>
      <c r="AX130" s="14" t="s">
        <v>85</v>
      </c>
      <c r="AY130" s="267" t="s">
        <v>164</v>
      </c>
    </row>
    <row r="131" s="12" customFormat="1" ht="22.8" customHeight="1">
      <c r="A131" s="12"/>
      <c r="B131" s="211"/>
      <c r="C131" s="212"/>
      <c r="D131" s="213" t="s">
        <v>76</v>
      </c>
      <c r="E131" s="225" t="s">
        <v>208</v>
      </c>
      <c r="F131" s="225" t="s">
        <v>1083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SUM(P132:P169)</f>
        <v>0</v>
      </c>
      <c r="Q131" s="219"/>
      <c r="R131" s="220">
        <f>SUM(R132:R169)</f>
        <v>6.2399157500000006</v>
      </c>
      <c r="S131" s="219"/>
      <c r="T131" s="221">
        <f>SUM(T132:T169)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76</v>
      </c>
      <c r="AU131" s="223" t="s">
        <v>85</v>
      </c>
      <c r="AY131" s="222" t="s">
        <v>164</v>
      </c>
      <c r="BK131" s="224">
        <f>SUM(BK132:BK169)</f>
        <v>0</v>
      </c>
    </row>
    <row r="132" s="2" customFormat="1" ht="33" customHeight="1">
      <c r="A132" s="38"/>
      <c r="B132" s="39"/>
      <c r="C132" s="227" t="s">
        <v>85</v>
      </c>
      <c r="D132" s="227" t="s">
        <v>166</v>
      </c>
      <c r="E132" s="228" t="s">
        <v>1084</v>
      </c>
      <c r="F132" s="229" t="s">
        <v>1085</v>
      </c>
      <c r="G132" s="230" t="s">
        <v>169</v>
      </c>
      <c r="H132" s="231">
        <v>20.25</v>
      </c>
      <c r="I132" s="232"/>
      <c r="J132" s="233">
        <f>ROUND(I132*H132,2)</f>
        <v>0</v>
      </c>
      <c r="K132" s="229" t="s">
        <v>170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171</v>
      </c>
      <c r="AT132" s="238" t="s">
        <v>166</v>
      </c>
      <c r="AU132" s="238" t="s">
        <v>87</v>
      </c>
      <c r="AY132" s="17" t="s">
        <v>164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171</v>
      </c>
      <c r="BM132" s="238" t="s">
        <v>1086</v>
      </c>
    </row>
    <row r="133" s="2" customFormat="1">
      <c r="A133" s="38"/>
      <c r="B133" s="39"/>
      <c r="C133" s="40"/>
      <c r="D133" s="240" t="s">
        <v>173</v>
      </c>
      <c r="E133" s="40"/>
      <c r="F133" s="241" t="s">
        <v>1087</v>
      </c>
      <c r="G133" s="40"/>
      <c r="H133" s="40"/>
      <c r="I133" s="242"/>
      <c r="J133" s="40"/>
      <c r="K133" s="40"/>
      <c r="L133" s="44"/>
      <c r="M133" s="243"/>
      <c r="N133" s="24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173</v>
      </c>
      <c r="AU133" s="17" t="s">
        <v>87</v>
      </c>
    </row>
    <row r="134" s="15" customFormat="1">
      <c r="A134" s="15"/>
      <c r="B134" s="268"/>
      <c r="C134" s="269"/>
      <c r="D134" s="247" t="s">
        <v>175</v>
      </c>
      <c r="E134" s="270" t="s">
        <v>1</v>
      </c>
      <c r="F134" s="271" t="s">
        <v>1088</v>
      </c>
      <c r="G134" s="269"/>
      <c r="H134" s="270" t="s">
        <v>1</v>
      </c>
      <c r="I134" s="272"/>
      <c r="J134" s="269"/>
      <c r="K134" s="269"/>
      <c r="L134" s="273"/>
      <c r="M134" s="274"/>
      <c r="N134" s="275"/>
      <c r="O134" s="275"/>
      <c r="P134" s="275"/>
      <c r="Q134" s="275"/>
      <c r="R134" s="275"/>
      <c r="S134" s="275"/>
      <c r="T134" s="27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7" t="s">
        <v>175</v>
      </c>
      <c r="AU134" s="277" t="s">
        <v>87</v>
      </c>
      <c r="AV134" s="15" t="s">
        <v>85</v>
      </c>
      <c r="AW134" s="15" t="s">
        <v>32</v>
      </c>
      <c r="AX134" s="15" t="s">
        <v>77</v>
      </c>
      <c r="AY134" s="277" t="s">
        <v>164</v>
      </c>
    </row>
    <row r="135" s="13" customFormat="1">
      <c r="A135" s="13"/>
      <c r="B135" s="245"/>
      <c r="C135" s="246"/>
      <c r="D135" s="247" t="s">
        <v>175</v>
      </c>
      <c r="E135" s="248" t="s">
        <v>1</v>
      </c>
      <c r="F135" s="249" t="s">
        <v>1089</v>
      </c>
      <c r="G135" s="246"/>
      <c r="H135" s="250">
        <v>20.25</v>
      </c>
      <c r="I135" s="251"/>
      <c r="J135" s="246"/>
      <c r="K135" s="246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175</v>
      </c>
      <c r="AU135" s="256" t="s">
        <v>87</v>
      </c>
      <c r="AV135" s="13" t="s">
        <v>87</v>
      </c>
      <c r="AW135" s="13" t="s">
        <v>32</v>
      </c>
      <c r="AX135" s="13" t="s">
        <v>77</v>
      </c>
      <c r="AY135" s="256" t="s">
        <v>164</v>
      </c>
    </row>
    <row r="136" s="14" customFormat="1">
      <c r="A136" s="14"/>
      <c r="B136" s="257"/>
      <c r="C136" s="258"/>
      <c r="D136" s="247" t="s">
        <v>175</v>
      </c>
      <c r="E136" s="259" t="s">
        <v>1</v>
      </c>
      <c r="F136" s="260" t="s">
        <v>177</v>
      </c>
      <c r="G136" s="258"/>
      <c r="H136" s="261">
        <v>20.25</v>
      </c>
      <c r="I136" s="262"/>
      <c r="J136" s="258"/>
      <c r="K136" s="258"/>
      <c r="L136" s="263"/>
      <c r="M136" s="264"/>
      <c r="N136" s="265"/>
      <c r="O136" s="265"/>
      <c r="P136" s="265"/>
      <c r="Q136" s="265"/>
      <c r="R136" s="265"/>
      <c r="S136" s="265"/>
      <c r="T136" s="26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7" t="s">
        <v>175</v>
      </c>
      <c r="AU136" s="267" t="s">
        <v>87</v>
      </c>
      <c r="AV136" s="14" t="s">
        <v>171</v>
      </c>
      <c r="AW136" s="14" t="s">
        <v>32</v>
      </c>
      <c r="AX136" s="14" t="s">
        <v>85</v>
      </c>
      <c r="AY136" s="267" t="s">
        <v>164</v>
      </c>
    </row>
    <row r="137" s="2" customFormat="1" ht="37.8" customHeight="1">
      <c r="A137" s="38"/>
      <c r="B137" s="39"/>
      <c r="C137" s="227" t="s">
        <v>87</v>
      </c>
      <c r="D137" s="227" t="s">
        <v>166</v>
      </c>
      <c r="E137" s="228" t="s">
        <v>1023</v>
      </c>
      <c r="F137" s="229" t="s">
        <v>1024</v>
      </c>
      <c r="G137" s="230" t="s">
        <v>169</v>
      </c>
      <c r="H137" s="231">
        <v>20.25</v>
      </c>
      <c r="I137" s="232"/>
      <c r="J137" s="233">
        <f>ROUND(I137*H137,2)</f>
        <v>0</v>
      </c>
      <c r="K137" s="229" t="s">
        <v>170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171</v>
      </c>
      <c r="AT137" s="238" t="s">
        <v>166</v>
      </c>
      <c r="AU137" s="238" t="s">
        <v>87</v>
      </c>
      <c r="AY137" s="17" t="s">
        <v>164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85</v>
      </c>
      <c r="BK137" s="239">
        <f>ROUND(I137*H137,2)</f>
        <v>0</v>
      </c>
      <c r="BL137" s="17" t="s">
        <v>171</v>
      </c>
      <c r="BM137" s="238" t="s">
        <v>1090</v>
      </c>
    </row>
    <row r="138" s="2" customFormat="1">
      <c r="A138" s="38"/>
      <c r="B138" s="39"/>
      <c r="C138" s="40"/>
      <c r="D138" s="240" t="s">
        <v>173</v>
      </c>
      <c r="E138" s="40"/>
      <c r="F138" s="241" t="s">
        <v>1026</v>
      </c>
      <c r="G138" s="40"/>
      <c r="H138" s="40"/>
      <c r="I138" s="242"/>
      <c r="J138" s="40"/>
      <c r="K138" s="40"/>
      <c r="L138" s="44"/>
      <c r="M138" s="243"/>
      <c r="N138" s="244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173</v>
      </c>
      <c r="AU138" s="17" t="s">
        <v>87</v>
      </c>
    </row>
    <row r="139" s="13" customFormat="1">
      <c r="A139" s="13"/>
      <c r="B139" s="245"/>
      <c r="C139" s="246"/>
      <c r="D139" s="247" t="s">
        <v>175</v>
      </c>
      <c r="E139" s="248" t="s">
        <v>1</v>
      </c>
      <c r="F139" s="249" t="s">
        <v>1091</v>
      </c>
      <c r="G139" s="246"/>
      <c r="H139" s="250">
        <v>20.25</v>
      </c>
      <c r="I139" s="251"/>
      <c r="J139" s="246"/>
      <c r="K139" s="246"/>
      <c r="L139" s="252"/>
      <c r="M139" s="253"/>
      <c r="N139" s="254"/>
      <c r="O139" s="254"/>
      <c r="P139" s="254"/>
      <c r="Q139" s="254"/>
      <c r="R139" s="254"/>
      <c r="S139" s="254"/>
      <c r="T139" s="25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6" t="s">
        <v>175</v>
      </c>
      <c r="AU139" s="256" t="s">
        <v>87</v>
      </c>
      <c r="AV139" s="13" t="s">
        <v>87</v>
      </c>
      <c r="AW139" s="13" t="s">
        <v>32</v>
      </c>
      <c r="AX139" s="13" t="s">
        <v>77</v>
      </c>
      <c r="AY139" s="256" t="s">
        <v>164</v>
      </c>
    </row>
    <row r="140" s="14" customFormat="1">
      <c r="A140" s="14"/>
      <c r="B140" s="257"/>
      <c r="C140" s="258"/>
      <c r="D140" s="247" t="s">
        <v>175</v>
      </c>
      <c r="E140" s="259" t="s">
        <v>1</v>
      </c>
      <c r="F140" s="260" t="s">
        <v>177</v>
      </c>
      <c r="G140" s="258"/>
      <c r="H140" s="261">
        <v>20.25</v>
      </c>
      <c r="I140" s="262"/>
      <c r="J140" s="258"/>
      <c r="K140" s="258"/>
      <c r="L140" s="263"/>
      <c r="M140" s="264"/>
      <c r="N140" s="265"/>
      <c r="O140" s="265"/>
      <c r="P140" s="265"/>
      <c r="Q140" s="265"/>
      <c r="R140" s="265"/>
      <c r="S140" s="265"/>
      <c r="T140" s="26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7" t="s">
        <v>175</v>
      </c>
      <c r="AU140" s="267" t="s">
        <v>87</v>
      </c>
      <c r="AV140" s="14" t="s">
        <v>171</v>
      </c>
      <c r="AW140" s="14" t="s">
        <v>32</v>
      </c>
      <c r="AX140" s="14" t="s">
        <v>85</v>
      </c>
      <c r="AY140" s="267" t="s">
        <v>164</v>
      </c>
    </row>
    <row r="141" s="2" customFormat="1" ht="24.15" customHeight="1">
      <c r="A141" s="38"/>
      <c r="B141" s="39"/>
      <c r="C141" s="227" t="s">
        <v>132</v>
      </c>
      <c r="D141" s="227" t="s">
        <v>166</v>
      </c>
      <c r="E141" s="228" t="s">
        <v>748</v>
      </c>
      <c r="F141" s="229" t="s">
        <v>749</v>
      </c>
      <c r="G141" s="230" t="s">
        <v>169</v>
      </c>
      <c r="H141" s="231">
        <v>13.5</v>
      </c>
      <c r="I141" s="232"/>
      <c r="J141" s="233">
        <f>ROUND(I141*H141,2)</f>
        <v>0</v>
      </c>
      <c r="K141" s="229" t="s">
        <v>170</v>
      </c>
      <c r="L141" s="44"/>
      <c r="M141" s="234" t="s">
        <v>1</v>
      </c>
      <c r="N141" s="235" t="s">
        <v>42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171</v>
      </c>
      <c r="AT141" s="238" t="s">
        <v>166</v>
      </c>
      <c r="AU141" s="238" t="s">
        <v>87</v>
      </c>
      <c r="AY141" s="17" t="s">
        <v>164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85</v>
      </c>
      <c r="BK141" s="239">
        <f>ROUND(I141*H141,2)</f>
        <v>0</v>
      </c>
      <c r="BL141" s="17" t="s">
        <v>171</v>
      </c>
      <c r="BM141" s="238" t="s">
        <v>1092</v>
      </c>
    </row>
    <row r="142" s="2" customFormat="1">
      <c r="A142" s="38"/>
      <c r="B142" s="39"/>
      <c r="C142" s="40"/>
      <c r="D142" s="240" t="s">
        <v>173</v>
      </c>
      <c r="E142" s="40"/>
      <c r="F142" s="241" t="s">
        <v>751</v>
      </c>
      <c r="G142" s="40"/>
      <c r="H142" s="40"/>
      <c r="I142" s="242"/>
      <c r="J142" s="40"/>
      <c r="K142" s="40"/>
      <c r="L142" s="44"/>
      <c r="M142" s="243"/>
      <c r="N142" s="244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173</v>
      </c>
      <c r="AU142" s="17" t="s">
        <v>87</v>
      </c>
    </row>
    <row r="143" s="15" customFormat="1">
      <c r="A143" s="15"/>
      <c r="B143" s="268"/>
      <c r="C143" s="269"/>
      <c r="D143" s="247" t="s">
        <v>175</v>
      </c>
      <c r="E143" s="270" t="s">
        <v>1</v>
      </c>
      <c r="F143" s="271" t="s">
        <v>1028</v>
      </c>
      <c r="G143" s="269"/>
      <c r="H143" s="270" t="s">
        <v>1</v>
      </c>
      <c r="I143" s="272"/>
      <c r="J143" s="269"/>
      <c r="K143" s="269"/>
      <c r="L143" s="273"/>
      <c r="M143" s="274"/>
      <c r="N143" s="275"/>
      <c r="O143" s="275"/>
      <c r="P143" s="275"/>
      <c r="Q143" s="275"/>
      <c r="R143" s="275"/>
      <c r="S143" s="275"/>
      <c r="T143" s="27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7" t="s">
        <v>175</v>
      </c>
      <c r="AU143" s="277" t="s">
        <v>87</v>
      </c>
      <c r="AV143" s="15" t="s">
        <v>85</v>
      </c>
      <c r="AW143" s="15" t="s">
        <v>32</v>
      </c>
      <c r="AX143" s="15" t="s">
        <v>77</v>
      </c>
      <c r="AY143" s="277" t="s">
        <v>164</v>
      </c>
    </row>
    <row r="144" s="13" customFormat="1">
      <c r="A144" s="13"/>
      <c r="B144" s="245"/>
      <c r="C144" s="246"/>
      <c r="D144" s="247" t="s">
        <v>175</v>
      </c>
      <c r="E144" s="248" t="s">
        <v>1</v>
      </c>
      <c r="F144" s="249" t="s">
        <v>1093</v>
      </c>
      <c r="G144" s="246"/>
      <c r="H144" s="250">
        <v>13.5</v>
      </c>
      <c r="I144" s="251"/>
      <c r="J144" s="246"/>
      <c r="K144" s="246"/>
      <c r="L144" s="252"/>
      <c r="M144" s="253"/>
      <c r="N144" s="254"/>
      <c r="O144" s="254"/>
      <c r="P144" s="254"/>
      <c r="Q144" s="254"/>
      <c r="R144" s="254"/>
      <c r="S144" s="254"/>
      <c r="T144" s="25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6" t="s">
        <v>175</v>
      </c>
      <c r="AU144" s="256" t="s">
        <v>87</v>
      </c>
      <c r="AV144" s="13" t="s">
        <v>87</v>
      </c>
      <c r="AW144" s="13" t="s">
        <v>32</v>
      </c>
      <c r="AX144" s="13" t="s">
        <v>77</v>
      </c>
      <c r="AY144" s="256" t="s">
        <v>164</v>
      </c>
    </row>
    <row r="145" s="14" customFormat="1">
      <c r="A145" s="14"/>
      <c r="B145" s="257"/>
      <c r="C145" s="258"/>
      <c r="D145" s="247" t="s">
        <v>175</v>
      </c>
      <c r="E145" s="259" t="s">
        <v>1</v>
      </c>
      <c r="F145" s="260" t="s">
        <v>177</v>
      </c>
      <c r="G145" s="258"/>
      <c r="H145" s="261">
        <v>13.5</v>
      </c>
      <c r="I145" s="262"/>
      <c r="J145" s="258"/>
      <c r="K145" s="258"/>
      <c r="L145" s="263"/>
      <c r="M145" s="264"/>
      <c r="N145" s="265"/>
      <c r="O145" s="265"/>
      <c r="P145" s="265"/>
      <c r="Q145" s="265"/>
      <c r="R145" s="265"/>
      <c r="S145" s="265"/>
      <c r="T145" s="26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7" t="s">
        <v>175</v>
      </c>
      <c r="AU145" s="267" t="s">
        <v>87</v>
      </c>
      <c r="AV145" s="14" t="s">
        <v>171</v>
      </c>
      <c r="AW145" s="14" t="s">
        <v>32</v>
      </c>
      <c r="AX145" s="14" t="s">
        <v>85</v>
      </c>
      <c r="AY145" s="267" t="s">
        <v>164</v>
      </c>
    </row>
    <row r="146" s="2" customFormat="1" ht="24.15" customHeight="1">
      <c r="A146" s="38"/>
      <c r="B146" s="39"/>
      <c r="C146" s="227" t="s">
        <v>171</v>
      </c>
      <c r="D146" s="227" t="s">
        <v>166</v>
      </c>
      <c r="E146" s="228" t="s">
        <v>1030</v>
      </c>
      <c r="F146" s="229" t="s">
        <v>1031</v>
      </c>
      <c r="G146" s="230" t="s">
        <v>169</v>
      </c>
      <c r="H146" s="231">
        <v>2.7000000000000002</v>
      </c>
      <c r="I146" s="232"/>
      <c r="J146" s="233">
        <f>ROUND(I146*H146,2)</f>
        <v>0</v>
      </c>
      <c r="K146" s="229" t="s">
        <v>170</v>
      </c>
      <c r="L146" s="44"/>
      <c r="M146" s="234" t="s">
        <v>1</v>
      </c>
      <c r="N146" s="235" t="s">
        <v>42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171</v>
      </c>
      <c r="AT146" s="238" t="s">
        <v>166</v>
      </c>
      <c r="AU146" s="238" t="s">
        <v>87</v>
      </c>
      <c r="AY146" s="17" t="s">
        <v>164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85</v>
      </c>
      <c r="BK146" s="239">
        <f>ROUND(I146*H146,2)</f>
        <v>0</v>
      </c>
      <c r="BL146" s="17" t="s">
        <v>171</v>
      </c>
      <c r="BM146" s="238" t="s">
        <v>1094</v>
      </c>
    </row>
    <row r="147" s="2" customFormat="1">
      <c r="A147" s="38"/>
      <c r="B147" s="39"/>
      <c r="C147" s="40"/>
      <c r="D147" s="240" t="s">
        <v>173</v>
      </c>
      <c r="E147" s="40"/>
      <c r="F147" s="241" t="s">
        <v>1033</v>
      </c>
      <c r="G147" s="40"/>
      <c r="H147" s="40"/>
      <c r="I147" s="242"/>
      <c r="J147" s="40"/>
      <c r="K147" s="40"/>
      <c r="L147" s="44"/>
      <c r="M147" s="243"/>
      <c r="N147" s="244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173</v>
      </c>
      <c r="AU147" s="17" t="s">
        <v>87</v>
      </c>
    </row>
    <row r="148" s="15" customFormat="1">
      <c r="A148" s="15"/>
      <c r="B148" s="268"/>
      <c r="C148" s="269"/>
      <c r="D148" s="247" t="s">
        <v>175</v>
      </c>
      <c r="E148" s="270" t="s">
        <v>1</v>
      </c>
      <c r="F148" s="271" t="s">
        <v>1034</v>
      </c>
      <c r="G148" s="269"/>
      <c r="H148" s="270" t="s">
        <v>1</v>
      </c>
      <c r="I148" s="272"/>
      <c r="J148" s="269"/>
      <c r="K148" s="269"/>
      <c r="L148" s="273"/>
      <c r="M148" s="274"/>
      <c r="N148" s="275"/>
      <c r="O148" s="275"/>
      <c r="P148" s="275"/>
      <c r="Q148" s="275"/>
      <c r="R148" s="275"/>
      <c r="S148" s="275"/>
      <c r="T148" s="27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7" t="s">
        <v>175</v>
      </c>
      <c r="AU148" s="277" t="s">
        <v>87</v>
      </c>
      <c r="AV148" s="15" t="s">
        <v>85</v>
      </c>
      <c r="AW148" s="15" t="s">
        <v>32</v>
      </c>
      <c r="AX148" s="15" t="s">
        <v>77</v>
      </c>
      <c r="AY148" s="277" t="s">
        <v>164</v>
      </c>
    </row>
    <row r="149" s="13" customFormat="1">
      <c r="A149" s="13"/>
      <c r="B149" s="245"/>
      <c r="C149" s="246"/>
      <c r="D149" s="247" t="s">
        <v>175</v>
      </c>
      <c r="E149" s="248" t="s">
        <v>1</v>
      </c>
      <c r="F149" s="249" t="s">
        <v>1095</v>
      </c>
      <c r="G149" s="246"/>
      <c r="H149" s="250">
        <v>2.7000000000000002</v>
      </c>
      <c r="I149" s="251"/>
      <c r="J149" s="246"/>
      <c r="K149" s="246"/>
      <c r="L149" s="252"/>
      <c r="M149" s="253"/>
      <c r="N149" s="254"/>
      <c r="O149" s="254"/>
      <c r="P149" s="254"/>
      <c r="Q149" s="254"/>
      <c r="R149" s="254"/>
      <c r="S149" s="254"/>
      <c r="T149" s="25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6" t="s">
        <v>175</v>
      </c>
      <c r="AU149" s="256" t="s">
        <v>87</v>
      </c>
      <c r="AV149" s="13" t="s">
        <v>87</v>
      </c>
      <c r="AW149" s="13" t="s">
        <v>32</v>
      </c>
      <c r="AX149" s="13" t="s">
        <v>77</v>
      </c>
      <c r="AY149" s="256" t="s">
        <v>164</v>
      </c>
    </row>
    <row r="150" s="14" customFormat="1">
      <c r="A150" s="14"/>
      <c r="B150" s="257"/>
      <c r="C150" s="258"/>
      <c r="D150" s="247" t="s">
        <v>175</v>
      </c>
      <c r="E150" s="259" t="s">
        <v>1</v>
      </c>
      <c r="F150" s="260" t="s">
        <v>177</v>
      </c>
      <c r="G150" s="258"/>
      <c r="H150" s="261">
        <v>2.7000000000000002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7" t="s">
        <v>175</v>
      </c>
      <c r="AU150" s="267" t="s">
        <v>87</v>
      </c>
      <c r="AV150" s="14" t="s">
        <v>171</v>
      </c>
      <c r="AW150" s="14" t="s">
        <v>32</v>
      </c>
      <c r="AX150" s="14" t="s">
        <v>85</v>
      </c>
      <c r="AY150" s="267" t="s">
        <v>164</v>
      </c>
    </row>
    <row r="151" s="2" customFormat="1" ht="16.5" customHeight="1">
      <c r="A151" s="38"/>
      <c r="B151" s="39"/>
      <c r="C151" s="278" t="s">
        <v>195</v>
      </c>
      <c r="D151" s="278" t="s">
        <v>204</v>
      </c>
      <c r="E151" s="279" t="s">
        <v>1036</v>
      </c>
      <c r="F151" s="280" t="s">
        <v>1037</v>
      </c>
      <c r="G151" s="281" t="s">
        <v>207</v>
      </c>
      <c r="H151" s="282">
        <v>3.645</v>
      </c>
      <c r="I151" s="283"/>
      <c r="J151" s="284">
        <f>ROUND(I151*H151,2)</f>
        <v>0</v>
      </c>
      <c r="K151" s="280" t="s">
        <v>170</v>
      </c>
      <c r="L151" s="285"/>
      <c r="M151" s="286" t="s">
        <v>1</v>
      </c>
      <c r="N151" s="287" t="s">
        <v>42</v>
      </c>
      <c r="O151" s="91"/>
      <c r="P151" s="236">
        <f>O151*H151</f>
        <v>0</v>
      </c>
      <c r="Q151" s="236">
        <v>1</v>
      </c>
      <c r="R151" s="236">
        <f>Q151*H151</f>
        <v>3.645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208</v>
      </c>
      <c r="AT151" s="238" t="s">
        <v>204</v>
      </c>
      <c r="AU151" s="238" t="s">
        <v>87</v>
      </c>
      <c r="AY151" s="17" t="s">
        <v>164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85</v>
      </c>
      <c r="BK151" s="239">
        <f>ROUND(I151*H151,2)</f>
        <v>0</v>
      </c>
      <c r="BL151" s="17" t="s">
        <v>171</v>
      </c>
      <c r="BM151" s="238" t="s">
        <v>1096</v>
      </c>
    </row>
    <row r="152" s="15" customFormat="1">
      <c r="A152" s="15"/>
      <c r="B152" s="268"/>
      <c r="C152" s="269"/>
      <c r="D152" s="247" t="s">
        <v>175</v>
      </c>
      <c r="E152" s="270" t="s">
        <v>1</v>
      </c>
      <c r="F152" s="271" t="s">
        <v>1097</v>
      </c>
      <c r="G152" s="269"/>
      <c r="H152" s="270" t="s">
        <v>1</v>
      </c>
      <c r="I152" s="272"/>
      <c r="J152" s="269"/>
      <c r="K152" s="269"/>
      <c r="L152" s="273"/>
      <c r="M152" s="274"/>
      <c r="N152" s="275"/>
      <c r="O152" s="275"/>
      <c r="P152" s="275"/>
      <c r="Q152" s="275"/>
      <c r="R152" s="275"/>
      <c r="S152" s="275"/>
      <c r="T152" s="27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7" t="s">
        <v>175</v>
      </c>
      <c r="AU152" s="277" t="s">
        <v>87</v>
      </c>
      <c r="AV152" s="15" t="s">
        <v>85</v>
      </c>
      <c r="AW152" s="15" t="s">
        <v>32</v>
      </c>
      <c r="AX152" s="15" t="s">
        <v>77</v>
      </c>
      <c r="AY152" s="277" t="s">
        <v>164</v>
      </c>
    </row>
    <row r="153" s="13" customFormat="1">
      <c r="A153" s="13"/>
      <c r="B153" s="245"/>
      <c r="C153" s="246"/>
      <c r="D153" s="247" t="s">
        <v>175</v>
      </c>
      <c r="E153" s="248" t="s">
        <v>1</v>
      </c>
      <c r="F153" s="249" t="s">
        <v>1098</v>
      </c>
      <c r="G153" s="246"/>
      <c r="H153" s="250">
        <v>3.645</v>
      </c>
      <c r="I153" s="251"/>
      <c r="J153" s="246"/>
      <c r="K153" s="246"/>
      <c r="L153" s="252"/>
      <c r="M153" s="253"/>
      <c r="N153" s="254"/>
      <c r="O153" s="254"/>
      <c r="P153" s="254"/>
      <c r="Q153" s="254"/>
      <c r="R153" s="254"/>
      <c r="S153" s="254"/>
      <c r="T153" s="25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6" t="s">
        <v>175</v>
      </c>
      <c r="AU153" s="256" t="s">
        <v>87</v>
      </c>
      <c r="AV153" s="13" t="s">
        <v>87</v>
      </c>
      <c r="AW153" s="13" t="s">
        <v>32</v>
      </c>
      <c r="AX153" s="13" t="s">
        <v>85</v>
      </c>
      <c r="AY153" s="256" t="s">
        <v>164</v>
      </c>
    </row>
    <row r="154" s="2" customFormat="1" ht="16.5" customHeight="1">
      <c r="A154" s="38"/>
      <c r="B154" s="39"/>
      <c r="C154" s="227" t="s">
        <v>203</v>
      </c>
      <c r="D154" s="227" t="s">
        <v>166</v>
      </c>
      <c r="E154" s="228" t="s">
        <v>1041</v>
      </c>
      <c r="F154" s="229" t="s">
        <v>1042</v>
      </c>
      <c r="G154" s="230" t="s">
        <v>169</v>
      </c>
      <c r="H154" s="231">
        <v>1.3500000000000001</v>
      </c>
      <c r="I154" s="232"/>
      <c r="J154" s="233">
        <f>ROUND(I154*H154,2)</f>
        <v>0</v>
      </c>
      <c r="K154" s="229" t="s">
        <v>170</v>
      </c>
      <c r="L154" s="44"/>
      <c r="M154" s="234" t="s">
        <v>1</v>
      </c>
      <c r="N154" s="235" t="s">
        <v>42</v>
      </c>
      <c r="O154" s="91"/>
      <c r="P154" s="236">
        <f>O154*H154</f>
        <v>0</v>
      </c>
      <c r="Q154" s="236">
        <v>1.8907700000000001</v>
      </c>
      <c r="R154" s="236">
        <f>Q154*H154</f>
        <v>2.5525395000000004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171</v>
      </c>
      <c r="AT154" s="238" t="s">
        <v>166</v>
      </c>
      <c r="AU154" s="238" t="s">
        <v>87</v>
      </c>
      <c r="AY154" s="17" t="s">
        <v>164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85</v>
      </c>
      <c r="BK154" s="239">
        <f>ROUND(I154*H154,2)</f>
        <v>0</v>
      </c>
      <c r="BL154" s="17" t="s">
        <v>171</v>
      </c>
      <c r="BM154" s="238" t="s">
        <v>1099</v>
      </c>
    </row>
    <row r="155" s="2" customFormat="1">
      <c r="A155" s="38"/>
      <c r="B155" s="39"/>
      <c r="C155" s="40"/>
      <c r="D155" s="240" t="s">
        <v>173</v>
      </c>
      <c r="E155" s="40"/>
      <c r="F155" s="241" t="s">
        <v>1044</v>
      </c>
      <c r="G155" s="40"/>
      <c r="H155" s="40"/>
      <c r="I155" s="242"/>
      <c r="J155" s="40"/>
      <c r="K155" s="40"/>
      <c r="L155" s="44"/>
      <c r="M155" s="243"/>
      <c r="N155" s="244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173</v>
      </c>
      <c r="AU155" s="17" t="s">
        <v>87</v>
      </c>
    </row>
    <row r="156" s="15" customFormat="1">
      <c r="A156" s="15"/>
      <c r="B156" s="268"/>
      <c r="C156" s="269"/>
      <c r="D156" s="247" t="s">
        <v>175</v>
      </c>
      <c r="E156" s="270" t="s">
        <v>1</v>
      </c>
      <c r="F156" s="271" t="s">
        <v>1045</v>
      </c>
      <c r="G156" s="269"/>
      <c r="H156" s="270" t="s">
        <v>1</v>
      </c>
      <c r="I156" s="272"/>
      <c r="J156" s="269"/>
      <c r="K156" s="269"/>
      <c r="L156" s="273"/>
      <c r="M156" s="274"/>
      <c r="N156" s="275"/>
      <c r="O156" s="275"/>
      <c r="P156" s="275"/>
      <c r="Q156" s="275"/>
      <c r="R156" s="275"/>
      <c r="S156" s="275"/>
      <c r="T156" s="27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7" t="s">
        <v>175</v>
      </c>
      <c r="AU156" s="277" t="s">
        <v>87</v>
      </c>
      <c r="AV156" s="15" t="s">
        <v>85</v>
      </c>
      <c r="AW156" s="15" t="s">
        <v>32</v>
      </c>
      <c r="AX156" s="15" t="s">
        <v>77</v>
      </c>
      <c r="AY156" s="277" t="s">
        <v>164</v>
      </c>
    </row>
    <row r="157" s="13" customFormat="1">
      <c r="A157" s="13"/>
      <c r="B157" s="245"/>
      <c r="C157" s="246"/>
      <c r="D157" s="247" t="s">
        <v>175</v>
      </c>
      <c r="E157" s="248" t="s">
        <v>1</v>
      </c>
      <c r="F157" s="249" t="s">
        <v>1100</v>
      </c>
      <c r="G157" s="246"/>
      <c r="H157" s="250">
        <v>1.3500000000000001</v>
      </c>
      <c r="I157" s="251"/>
      <c r="J157" s="246"/>
      <c r="K157" s="246"/>
      <c r="L157" s="252"/>
      <c r="M157" s="253"/>
      <c r="N157" s="254"/>
      <c r="O157" s="254"/>
      <c r="P157" s="254"/>
      <c r="Q157" s="254"/>
      <c r="R157" s="254"/>
      <c r="S157" s="254"/>
      <c r="T157" s="25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6" t="s">
        <v>175</v>
      </c>
      <c r="AU157" s="256" t="s">
        <v>87</v>
      </c>
      <c r="AV157" s="13" t="s">
        <v>87</v>
      </c>
      <c r="AW157" s="13" t="s">
        <v>32</v>
      </c>
      <c r="AX157" s="13" t="s">
        <v>77</v>
      </c>
      <c r="AY157" s="256" t="s">
        <v>164</v>
      </c>
    </row>
    <row r="158" s="14" customFormat="1">
      <c r="A158" s="14"/>
      <c r="B158" s="257"/>
      <c r="C158" s="258"/>
      <c r="D158" s="247" t="s">
        <v>175</v>
      </c>
      <c r="E158" s="259" t="s">
        <v>1</v>
      </c>
      <c r="F158" s="260" t="s">
        <v>177</v>
      </c>
      <c r="G158" s="258"/>
      <c r="H158" s="261">
        <v>1.3500000000000001</v>
      </c>
      <c r="I158" s="262"/>
      <c r="J158" s="258"/>
      <c r="K158" s="258"/>
      <c r="L158" s="263"/>
      <c r="M158" s="264"/>
      <c r="N158" s="265"/>
      <c r="O158" s="265"/>
      <c r="P158" s="265"/>
      <c r="Q158" s="265"/>
      <c r="R158" s="265"/>
      <c r="S158" s="265"/>
      <c r="T158" s="26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7" t="s">
        <v>175</v>
      </c>
      <c r="AU158" s="267" t="s">
        <v>87</v>
      </c>
      <c r="AV158" s="14" t="s">
        <v>171</v>
      </c>
      <c r="AW158" s="14" t="s">
        <v>32</v>
      </c>
      <c r="AX158" s="14" t="s">
        <v>85</v>
      </c>
      <c r="AY158" s="267" t="s">
        <v>164</v>
      </c>
    </row>
    <row r="159" s="2" customFormat="1" ht="33" customHeight="1">
      <c r="A159" s="38"/>
      <c r="B159" s="39"/>
      <c r="C159" s="227" t="s">
        <v>211</v>
      </c>
      <c r="D159" s="227" t="s">
        <v>166</v>
      </c>
      <c r="E159" s="228" t="s">
        <v>1101</v>
      </c>
      <c r="F159" s="229" t="s">
        <v>1102</v>
      </c>
      <c r="G159" s="230" t="s">
        <v>368</v>
      </c>
      <c r="H159" s="231">
        <v>15</v>
      </c>
      <c r="I159" s="232"/>
      <c r="J159" s="233">
        <f>ROUND(I159*H159,2)</f>
        <v>0</v>
      </c>
      <c r="K159" s="229" t="s">
        <v>301</v>
      </c>
      <c r="L159" s="44"/>
      <c r="M159" s="234" t="s">
        <v>1</v>
      </c>
      <c r="N159" s="235" t="s">
        <v>42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171</v>
      </c>
      <c r="AT159" s="238" t="s">
        <v>166</v>
      </c>
      <c r="AU159" s="238" t="s">
        <v>87</v>
      </c>
      <c r="AY159" s="17" t="s">
        <v>164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85</v>
      </c>
      <c r="BK159" s="239">
        <f>ROUND(I159*H159,2)</f>
        <v>0</v>
      </c>
      <c r="BL159" s="17" t="s">
        <v>171</v>
      </c>
      <c r="BM159" s="238" t="s">
        <v>1103</v>
      </c>
    </row>
    <row r="160" s="2" customFormat="1">
      <c r="A160" s="38"/>
      <c r="B160" s="39"/>
      <c r="C160" s="40"/>
      <c r="D160" s="240" t="s">
        <v>173</v>
      </c>
      <c r="E160" s="40"/>
      <c r="F160" s="241" t="s">
        <v>1104</v>
      </c>
      <c r="G160" s="40"/>
      <c r="H160" s="40"/>
      <c r="I160" s="242"/>
      <c r="J160" s="40"/>
      <c r="K160" s="40"/>
      <c r="L160" s="44"/>
      <c r="M160" s="243"/>
      <c r="N160" s="244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173</v>
      </c>
      <c r="AU160" s="17" t="s">
        <v>87</v>
      </c>
    </row>
    <row r="161" s="13" customFormat="1">
      <c r="A161" s="13"/>
      <c r="B161" s="245"/>
      <c r="C161" s="246"/>
      <c r="D161" s="247" t="s">
        <v>175</v>
      </c>
      <c r="E161" s="248" t="s">
        <v>1</v>
      </c>
      <c r="F161" s="249" t="s">
        <v>1105</v>
      </c>
      <c r="G161" s="246"/>
      <c r="H161" s="250">
        <v>15</v>
      </c>
      <c r="I161" s="251"/>
      <c r="J161" s="246"/>
      <c r="K161" s="246"/>
      <c r="L161" s="252"/>
      <c r="M161" s="253"/>
      <c r="N161" s="254"/>
      <c r="O161" s="254"/>
      <c r="P161" s="254"/>
      <c r="Q161" s="254"/>
      <c r="R161" s="254"/>
      <c r="S161" s="254"/>
      <c r="T161" s="25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6" t="s">
        <v>175</v>
      </c>
      <c r="AU161" s="256" t="s">
        <v>87</v>
      </c>
      <c r="AV161" s="13" t="s">
        <v>87</v>
      </c>
      <c r="AW161" s="13" t="s">
        <v>32</v>
      </c>
      <c r="AX161" s="13" t="s">
        <v>85</v>
      </c>
      <c r="AY161" s="256" t="s">
        <v>164</v>
      </c>
    </row>
    <row r="162" s="2" customFormat="1" ht="24.15" customHeight="1">
      <c r="A162" s="38"/>
      <c r="B162" s="39"/>
      <c r="C162" s="278" t="s">
        <v>208</v>
      </c>
      <c r="D162" s="278" t="s">
        <v>204</v>
      </c>
      <c r="E162" s="279" t="s">
        <v>1106</v>
      </c>
      <c r="F162" s="280" t="s">
        <v>1107</v>
      </c>
      <c r="G162" s="281" t="s">
        <v>368</v>
      </c>
      <c r="H162" s="282">
        <v>15.225</v>
      </c>
      <c r="I162" s="283"/>
      <c r="J162" s="284">
        <f>ROUND(I162*H162,2)</f>
        <v>0</v>
      </c>
      <c r="K162" s="280" t="s">
        <v>301</v>
      </c>
      <c r="L162" s="285"/>
      <c r="M162" s="286" t="s">
        <v>1</v>
      </c>
      <c r="N162" s="287" t="s">
        <v>42</v>
      </c>
      <c r="O162" s="91"/>
      <c r="P162" s="236">
        <f>O162*H162</f>
        <v>0</v>
      </c>
      <c r="Q162" s="236">
        <v>0.0010499999999999999</v>
      </c>
      <c r="R162" s="236">
        <f>Q162*H162</f>
        <v>0.015986249999999997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208</v>
      </c>
      <c r="AT162" s="238" t="s">
        <v>204</v>
      </c>
      <c r="AU162" s="238" t="s">
        <v>87</v>
      </c>
      <c r="AY162" s="17" t="s">
        <v>164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85</v>
      </c>
      <c r="BK162" s="239">
        <f>ROUND(I162*H162,2)</f>
        <v>0</v>
      </c>
      <c r="BL162" s="17" t="s">
        <v>171</v>
      </c>
      <c r="BM162" s="238" t="s">
        <v>1108</v>
      </c>
    </row>
    <row r="163" s="13" customFormat="1">
      <c r="A163" s="13"/>
      <c r="B163" s="245"/>
      <c r="C163" s="246"/>
      <c r="D163" s="247" t="s">
        <v>175</v>
      </c>
      <c r="E163" s="246"/>
      <c r="F163" s="249" t="s">
        <v>1109</v>
      </c>
      <c r="G163" s="246"/>
      <c r="H163" s="250">
        <v>15.225</v>
      </c>
      <c r="I163" s="251"/>
      <c r="J163" s="246"/>
      <c r="K163" s="246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175</v>
      </c>
      <c r="AU163" s="256" t="s">
        <v>87</v>
      </c>
      <c r="AV163" s="13" t="s">
        <v>87</v>
      </c>
      <c r="AW163" s="13" t="s">
        <v>4</v>
      </c>
      <c r="AX163" s="13" t="s">
        <v>85</v>
      </c>
      <c r="AY163" s="256" t="s">
        <v>164</v>
      </c>
    </row>
    <row r="164" s="2" customFormat="1" ht="16.5" customHeight="1">
      <c r="A164" s="38"/>
      <c r="B164" s="39"/>
      <c r="C164" s="227" t="s">
        <v>221</v>
      </c>
      <c r="D164" s="227" t="s">
        <v>166</v>
      </c>
      <c r="E164" s="228" t="s">
        <v>1110</v>
      </c>
      <c r="F164" s="229" t="s">
        <v>1111</v>
      </c>
      <c r="G164" s="230" t="s">
        <v>482</v>
      </c>
      <c r="H164" s="231">
        <v>1</v>
      </c>
      <c r="I164" s="232"/>
      <c r="J164" s="233">
        <f>ROUND(I164*H164,2)</f>
        <v>0</v>
      </c>
      <c r="K164" s="229" t="s">
        <v>1</v>
      </c>
      <c r="L164" s="44"/>
      <c r="M164" s="234" t="s">
        <v>1</v>
      </c>
      <c r="N164" s="235" t="s">
        <v>42</v>
      </c>
      <c r="O164" s="91"/>
      <c r="P164" s="236">
        <f>O164*H164</f>
        <v>0</v>
      </c>
      <c r="Q164" s="236">
        <v>0.02639</v>
      </c>
      <c r="R164" s="236">
        <f>Q164*H164</f>
        <v>0.02639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171</v>
      </c>
      <c r="AT164" s="238" t="s">
        <v>166</v>
      </c>
      <c r="AU164" s="238" t="s">
        <v>87</v>
      </c>
      <c r="AY164" s="17" t="s">
        <v>164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85</v>
      </c>
      <c r="BK164" s="239">
        <f>ROUND(I164*H164,2)</f>
        <v>0</v>
      </c>
      <c r="BL164" s="17" t="s">
        <v>171</v>
      </c>
      <c r="BM164" s="238" t="s">
        <v>1112</v>
      </c>
    </row>
    <row r="165" s="2" customFormat="1" ht="24.15" customHeight="1">
      <c r="A165" s="38"/>
      <c r="B165" s="39"/>
      <c r="C165" s="227" t="s">
        <v>230</v>
      </c>
      <c r="D165" s="227" t="s">
        <v>166</v>
      </c>
      <c r="E165" s="228" t="s">
        <v>1113</v>
      </c>
      <c r="F165" s="229" t="s">
        <v>1114</v>
      </c>
      <c r="G165" s="230" t="s">
        <v>368</v>
      </c>
      <c r="H165" s="231">
        <v>15</v>
      </c>
      <c r="I165" s="232"/>
      <c r="J165" s="233">
        <f>ROUND(I165*H165,2)</f>
        <v>0</v>
      </c>
      <c r="K165" s="229" t="s">
        <v>170</v>
      </c>
      <c r="L165" s="44"/>
      <c r="M165" s="234" t="s">
        <v>1</v>
      </c>
      <c r="N165" s="235" t="s">
        <v>42</v>
      </c>
      <c r="O165" s="91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302</v>
      </c>
      <c r="AT165" s="238" t="s">
        <v>166</v>
      </c>
      <c r="AU165" s="238" t="s">
        <v>87</v>
      </c>
      <c r="AY165" s="17" t="s">
        <v>164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85</v>
      </c>
      <c r="BK165" s="239">
        <f>ROUND(I165*H165,2)</f>
        <v>0</v>
      </c>
      <c r="BL165" s="17" t="s">
        <v>302</v>
      </c>
      <c r="BM165" s="238" t="s">
        <v>1115</v>
      </c>
    </row>
    <row r="166" s="2" customFormat="1">
      <c r="A166" s="38"/>
      <c r="B166" s="39"/>
      <c r="C166" s="40"/>
      <c r="D166" s="240" t="s">
        <v>173</v>
      </c>
      <c r="E166" s="40"/>
      <c r="F166" s="241" t="s">
        <v>1116</v>
      </c>
      <c r="G166" s="40"/>
      <c r="H166" s="40"/>
      <c r="I166" s="242"/>
      <c r="J166" s="40"/>
      <c r="K166" s="40"/>
      <c r="L166" s="44"/>
      <c r="M166" s="243"/>
      <c r="N166" s="244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173</v>
      </c>
      <c r="AU166" s="17" t="s">
        <v>87</v>
      </c>
    </row>
    <row r="167" s="15" customFormat="1">
      <c r="A167" s="15"/>
      <c r="B167" s="268"/>
      <c r="C167" s="269"/>
      <c r="D167" s="247" t="s">
        <v>175</v>
      </c>
      <c r="E167" s="270" t="s">
        <v>1</v>
      </c>
      <c r="F167" s="271" t="s">
        <v>940</v>
      </c>
      <c r="G167" s="269"/>
      <c r="H167" s="270" t="s">
        <v>1</v>
      </c>
      <c r="I167" s="272"/>
      <c r="J167" s="269"/>
      <c r="K167" s="269"/>
      <c r="L167" s="273"/>
      <c r="M167" s="274"/>
      <c r="N167" s="275"/>
      <c r="O167" s="275"/>
      <c r="P167" s="275"/>
      <c r="Q167" s="275"/>
      <c r="R167" s="275"/>
      <c r="S167" s="275"/>
      <c r="T167" s="27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7" t="s">
        <v>175</v>
      </c>
      <c r="AU167" s="277" t="s">
        <v>87</v>
      </c>
      <c r="AV167" s="15" t="s">
        <v>85</v>
      </c>
      <c r="AW167" s="15" t="s">
        <v>32</v>
      </c>
      <c r="AX167" s="15" t="s">
        <v>77</v>
      </c>
      <c r="AY167" s="277" t="s">
        <v>164</v>
      </c>
    </row>
    <row r="168" s="13" customFormat="1">
      <c r="A168" s="13"/>
      <c r="B168" s="245"/>
      <c r="C168" s="246"/>
      <c r="D168" s="247" t="s">
        <v>175</v>
      </c>
      <c r="E168" s="248" t="s">
        <v>1</v>
      </c>
      <c r="F168" s="249" t="s">
        <v>399</v>
      </c>
      <c r="G168" s="246"/>
      <c r="H168" s="250">
        <v>15</v>
      </c>
      <c r="I168" s="251"/>
      <c r="J168" s="246"/>
      <c r="K168" s="246"/>
      <c r="L168" s="252"/>
      <c r="M168" s="253"/>
      <c r="N168" s="254"/>
      <c r="O168" s="254"/>
      <c r="P168" s="254"/>
      <c r="Q168" s="254"/>
      <c r="R168" s="254"/>
      <c r="S168" s="254"/>
      <c r="T168" s="25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6" t="s">
        <v>175</v>
      </c>
      <c r="AU168" s="256" t="s">
        <v>87</v>
      </c>
      <c r="AV168" s="13" t="s">
        <v>87</v>
      </c>
      <c r="AW168" s="13" t="s">
        <v>32</v>
      </c>
      <c r="AX168" s="13" t="s">
        <v>85</v>
      </c>
      <c r="AY168" s="256" t="s">
        <v>164</v>
      </c>
    </row>
    <row r="169" s="2" customFormat="1" ht="16.5" customHeight="1">
      <c r="A169" s="38"/>
      <c r="B169" s="39"/>
      <c r="C169" s="227" t="s">
        <v>281</v>
      </c>
      <c r="D169" s="227" t="s">
        <v>166</v>
      </c>
      <c r="E169" s="228" t="s">
        <v>1117</v>
      </c>
      <c r="F169" s="229" t="s">
        <v>1118</v>
      </c>
      <c r="G169" s="230" t="s">
        <v>241</v>
      </c>
      <c r="H169" s="231">
        <v>1</v>
      </c>
      <c r="I169" s="232"/>
      <c r="J169" s="233">
        <f>ROUND(I169*H169,2)</f>
        <v>0</v>
      </c>
      <c r="K169" s="229" t="s">
        <v>1</v>
      </c>
      <c r="L169" s="44"/>
      <c r="M169" s="234" t="s">
        <v>1</v>
      </c>
      <c r="N169" s="235" t="s">
        <v>42</v>
      </c>
      <c r="O169" s="91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171</v>
      </c>
      <c r="AT169" s="238" t="s">
        <v>166</v>
      </c>
      <c r="AU169" s="238" t="s">
        <v>87</v>
      </c>
      <c r="AY169" s="17" t="s">
        <v>164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85</v>
      </c>
      <c r="BK169" s="239">
        <f>ROUND(I169*H169,2)</f>
        <v>0</v>
      </c>
      <c r="BL169" s="17" t="s">
        <v>171</v>
      </c>
      <c r="BM169" s="238" t="s">
        <v>1119</v>
      </c>
    </row>
    <row r="170" s="12" customFormat="1" ht="22.8" customHeight="1">
      <c r="A170" s="12"/>
      <c r="B170" s="211"/>
      <c r="C170" s="212"/>
      <c r="D170" s="213" t="s">
        <v>76</v>
      </c>
      <c r="E170" s="225" t="s">
        <v>287</v>
      </c>
      <c r="F170" s="225" t="s">
        <v>288</v>
      </c>
      <c r="G170" s="212"/>
      <c r="H170" s="212"/>
      <c r="I170" s="215"/>
      <c r="J170" s="226">
        <f>BK170</f>
        <v>0</v>
      </c>
      <c r="K170" s="212"/>
      <c r="L170" s="217"/>
      <c r="M170" s="218"/>
      <c r="N170" s="219"/>
      <c r="O170" s="219"/>
      <c r="P170" s="220">
        <f>SUM(P171:P172)</f>
        <v>0</v>
      </c>
      <c r="Q170" s="219"/>
      <c r="R170" s="220">
        <f>SUM(R171:R172)</f>
        <v>0</v>
      </c>
      <c r="S170" s="219"/>
      <c r="T170" s="221">
        <f>SUM(T171:T172)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2" t="s">
        <v>85</v>
      </c>
      <c r="AT170" s="223" t="s">
        <v>76</v>
      </c>
      <c r="AU170" s="223" t="s">
        <v>85</v>
      </c>
      <c r="AY170" s="222" t="s">
        <v>164</v>
      </c>
      <c r="BK170" s="224">
        <f>SUM(BK171:BK172)</f>
        <v>0</v>
      </c>
    </row>
    <row r="171" s="2" customFormat="1" ht="24.15" customHeight="1">
      <c r="A171" s="38"/>
      <c r="B171" s="39"/>
      <c r="C171" s="227" t="s">
        <v>8</v>
      </c>
      <c r="D171" s="227" t="s">
        <v>166</v>
      </c>
      <c r="E171" s="228" t="s">
        <v>1072</v>
      </c>
      <c r="F171" s="229" t="s">
        <v>1073</v>
      </c>
      <c r="G171" s="230" t="s">
        <v>207</v>
      </c>
      <c r="H171" s="231">
        <v>10.138</v>
      </c>
      <c r="I171" s="232"/>
      <c r="J171" s="233">
        <f>ROUND(I171*H171,2)</f>
        <v>0</v>
      </c>
      <c r="K171" s="229" t="s">
        <v>170</v>
      </c>
      <c r="L171" s="44"/>
      <c r="M171" s="234" t="s">
        <v>1</v>
      </c>
      <c r="N171" s="235" t="s">
        <v>42</v>
      </c>
      <c r="O171" s="91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171</v>
      </c>
      <c r="AT171" s="238" t="s">
        <v>166</v>
      </c>
      <c r="AU171" s="238" t="s">
        <v>87</v>
      </c>
      <c r="AY171" s="17" t="s">
        <v>164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85</v>
      </c>
      <c r="BK171" s="239">
        <f>ROUND(I171*H171,2)</f>
        <v>0</v>
      </c>
      <c r="BL171" s="17" t="s">
        <v>171</v>
      </c>
      <c r="BM171" s="238" t="s">
        <v>1120</v>
      </c>
    </row>
    <row r="172" s="2" customFormat="1">
      <c r="A172" s="38"/>
      <c r="B172" s="39"/>
      <c r="C172" s="40"/>
      <c r="D172" s="240" t="s">
        <v>173</v>
      </c>
      <c r="E172" s="40"/>
      <c r="F172" s="241" t="s">
        <v>1075</v>
      </c>
      <c r="G172" s="40"/>
      <c r="H172" s="40"/>
      <c r="I172" s="242"/>
      <c r="J172" s="40"/>
      <c r="K172" s="40"/>
      <c r="L172" s="44"/>
      <c r="M172" s="293"/>
      <c r="N172" s="294"/>
      <c r="O172" s="295"/>
      <c r="P172" s="295"/>
      <c r="Q172" s="295"/>
      <c r="R172" s="295"/>
      <c r="S172" s="295"/>
      <c r="T172" s="296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173</v>
      </c>
      <c r="AU172" s="17" t="s">
        <v>87</v>
      </c>
    </row>
    <row r="173" s="2" customFormat="1" ht="6.96" customHeight="1">
      <c r="A173" s="38"/>
      <c r="B173" s="66"/>
      <c r="C173" s="67"/>
      <c r="D173" s="67"/>
      <c r="E173" s="67"/>
      <c r="F173" s="67"/>
      <c r="G173" s="67"/>
      <c r="H173" s="67"/>
      <c r="I173" s="67"/>
      <c r="J173" s="67"/>
      <c r="K173" s="67"/>
      <c r="L173" s="44"/>
      <c r="M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</row>
  </sheetData>
  <sheetProtection sheet="1" autoFilter="0" formatColumns="0" formatRows="0" objects="1" scenarios="1" spinCount="100000" saltValue="FuSoAlTLzxtRlnNcqYlWb9rfyAVvAUkEj938cpH/3YTZ8jtHPm2WyB8KVUXSxHKsv/Ip+gXV+eC+3Q/NqWVj4A==" hashValue="4X4XQzPtEStDQZlNIN7LJxEEuSulv3dPaMDut2vu7lnlrYXqwPg4tbEVhxYY6rZths5ZPPbj5waBdx+wwGVPvw==" algorithmName="SHA-512" password="CC35"/>
  <autoFilter ref="C123:K17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hyperlinks>
    <hyperlink ref="F128" r:id="rId1" display="https://podminky.urs.cz/item/CS_URS_2025_01/572370111"/>
    <hyperlink ref="F133" r:id="rId2" display="https://podminky.urs.cz/item/CS_URS_2024_02/132251252"/>
    <hyperlink ref="F138" r:id="rId3" display="https://podminky.urs.cz/item/CS_URS_2024_02/162351103"/>
    <hyperlink ref="F142" r:id="rId4" display="https://podminky.urs.cz/item/CS_URS_2024_02/174151101"/>
    <hyperlink ref="F147" r:id="rId5" display="https://podminky.urs.cz/item/CS_URS_2024_02/175111101"/>
    <hyperlink ref="F155" r:id="rId6" display="https://podminky.urs.cz/item/CS_URS_2024_02/451573111"/>
    <hyperlink ref="F160" r:id="rId7" display="https://podminky.urs.cz/item/CS_URS_2025_01/871224201"/>
    <hyperlink ref="F166" r:id="rId8" display="https://podminky.urs.cz/item/CS_URS_2024_02/721290112"/>
    <hyperlink ref="F172" r:id="rId9" display="https://podminky.urs.cz/item/CS_URS_2024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1" customFormat="1" ht="12" customHeight="1">
      <c r="B8" s="20"/>
      <c r="D8" s="151" t="s">
        <v>134</v>
      </c>
      <c r="L8" s="20"/>
    </row>
    <row r="9" s="2" customFormat="1" ht="16.5" customHeight="1">
      <c r="A9" s="38"/>
      <c r="B9" s="44"/>
      <c r="C9" s="38"/>
      <c r="D9" s="38"/>
      <c r="E9" s="152" t="s">
        <v>883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884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1121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9. 9. 2024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1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1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ROUND((SUM(BE123:BE189)),  2)</f>
        <v>0</v>
      </c>
      <c r="G35" s="38"/>
      <c r="H35" s="38"/>
      <c r="I35" s="165">
        <v>0.20999999999999999</v>
      </c>
      <c r="J35" s="164">
        <f>ROUND(((SUM(BE123:BE189))*I35),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ROUND((SUM(BF123:BF189)),  2)</f>
        <v>0</v>
      </c>
      <c r="G36" s="38"/>
      <c r="H36" s="38"/>
      <c r="I36" s="165">
        <v>0.12</v>
      </c>
      <c r="J36" s="164">
        <f>ROUND(((SUM(BF123:BF189))*I36),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ROUND((SUM(BG123:BG189)),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ROUND((SUM(BH123:BH189)),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ROUND((SUM(BI123:BI189)),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883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884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SO- 11D - Přípojka kanalizace dešťové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k.ú. Zámek Žďár [795453]</v>
      </c>
      <c r="G91" s="40"/>
      <c r="H91" s="40"/>
      <c r="I91" s="32" t="s">
        <v>22</v>
      </c>
      <c r="J91" s="79" t="str">
        <f>IF(J14="","",J14)</f>
        <v>9. 9. 2024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 xml:space="preserve">Tomáš Bezchleba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Zdeněk Drda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137</v>
      </c>
      <c r="D96" s="186"/>
      <c r="E96" s="186"/>
      <c r="F96" s="186"/>
      <c r="G96" s="186"/>
      <c r="H96" s="186"/>
      <c r="I96" s="186"/>
      <c r="J96" s="187" t="s">
        <v>138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139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140</v>
      </c>
    </row>
    <row r="99" s="9" customFormat="1" ht="24.96" customHeight="1">
      <c r="A99" s="9"/>
      <c r="B99" s="189"/>
      <c r="C99" s="190"/>
      <c r="D99" s="191" t="s">
        <v>141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1077</v>
      </c>
      <c r="E100" s="197"/>
      <c r="F100" s="197"/>
      <c r="G100" s="197"/>
      <c r="H100" s="197"/>
      <c r="I100" s="197"/>
      <c r="J100" s="198">
        <f>J125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145</v>
      </c>
      <c r="E101" s="197"/>
      <c r="F101" s="197"/>
      <c r="G101" s="197"/>
      <c r="H101" s="197"/>
      <c r="I101" s="197"/>
      <c r="J101" s="198">
        <f>J187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4" t="str">
        <f>E7</f>
        <v>Rozšíření infrastruktury cestovního ruchu u Pilské nádrže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134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4" t="s">
        <v>883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884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>SO- 11D - Přípojka kanalizace dešťové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>k.ú. Zámek Žďár [795453]</v>
      </c>
      <c r="G117" s="40"/>
      <c r="H117" s="40"/>
      <c r="I117" s="32" t="s">
        <v>22</v>
      </c>
      <c r="J117" s="79" t="str">
        <f>IF(J14="","",J14)</f>
        <v>9. 9. 2024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E17</f>
        <v xml:space="preserve"> </v>
      </c>
      <c r="G119" s="40"/>
      <c r="H119" s="40"/>
      <c r="I119" s="32" t="s">
        <v>30</v>
      </c>
      <c r="J119" s="36" t="str">
        <f>E23</f>
        <v xml:space="preserve">Tomáš Bezchleba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IF(E20="","",E20)</f>
        <v>Vyplň údaj</v>
      </c>
      <c r="G120" s="40"/>
      <c r="H120" s="40"/>
      <c r="I120" s="32" t="s">
        <v>33</v>
      </c>
      <c r="J120" s="36" t="str">
        <f>E26</f>
        <v>Zdeněk Drda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200"/>
      <c r="B122" s="201"/>
      <c r="C122" s="202" t="s">
        <v>150</v>
      </c>
      <c r="D122" s="203" t="s">
        <v>62</v>
      </c>
      <c r="E122" s="203" t="s">
        <v>58</v>
      </c>
      <c r="F122" s="203" t="s">
        <v>59</v>
      </c>
      <c r="G122" s="203" t="s">
        <v>151</v>
      </c>
      <c r="H122" s="203" t="s">
        <v>152</v>
      </c>
      <c r="I122" s="203" t="s">
        <v>153</v>
      </c>
      <c r="J122" s="203" t="s">
        <v>138</v>
      </c>
      <c r="K122" s="204" t="s">
        <v>154</v>
      </c>
      <c r="L122" s="205"/>
      <c r="M122" s="100" t="s">
        <v>1</v>
      </c>
      <c r="N122" s="101" t="s">
        <v>41</v>
      </c>
      <c r="O122" s="101" t="s">
        <v>155</v>
      </c>
      <c r="P122" s="101" t="s">
        <v>156</v>
      </c>
      <c r="Q122" s="101" t="s">
        <v>157</v>
      </c>
      <c r="R122" s="101" t="s">
        <v>158</v>
      </c>
      <c r="S122" s="101" t="s">
        <v>159</v>
      </c>
      <c r="T122" s="102" t="s">
        <v>160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8"/>
      <c r="B123" s="39"/>
      <c r="C123" s="107" t="s">
        <v>161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</f>
        <v>0</v>
      </c>
      <c r="Q123" s="104"/>
      <c r="R123" s="208">
        <f>R124</f>
        <v>13.391963099999998</v>
      </c>
      <c r="S123" s="104"/>
      <c r="T123" s="209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76</v>
      </c>
      <c r="AU123" s="17" t="s">
        <v>140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76</v>
      </c>
      <c r="E124" s="214" t="s">
        <v>162</v>
      </c>
      <c r="F124" s="214" t="s">
        <v>163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P125+P187</f>
        <v>0</v>
      </c>
      <c r="Q124" s="219"/>
      <c r="R124" s="220">
        <f>R125+R187</f>
        <v>13.391963099999998</v>
      </c>
      <c r="S124" s="219"/>
      <c r="T124" s="221">
        <f>T125+T187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76</v>
      </c>
      <c r="AU124" s="223" t="s">
        <v>77</v>
      </c>
      <c r="AY124" s="222" t="s">
        <v>164</v>
      </c>
      <c r="BK124" s="224">
        <f>BK125+BK187</f>
        <v>0</v>
      </c>
    </row>
    <row r="125" s="12" customFormat="1" ht="22.8" customHeight="1">
      <c r="A125" s="12"/>
      <c r="B125" s="211"/>
      <c r="C125" s="212"/>
      <c r="D125" s="213" t="s">
        <v>76</v>
      </c>
      <c r="E125" s="225" t="s">
        <v>208</v>
      </c>
      <c r="F125" s="225" t="s">
        <v>1083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SUM(P126:P186)</f>
        <v>0</v>
      </c>
      <c r="Q125" s="219"/>
      <c r="R125" s="220">
        <f>SUM(R126:R186)</f>
        <v>13.391963099999998</v>
      </c>
      <c r="S125" s="219"/>
      <c r="T125" s="221">
        <f>SUM(T126:T186)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85</v>
      </c>
      <c r="AY125" s="222" t="s">
        <v>164</v>
      </c>
      <c r="BK125" s="224">
        <f>SUM(BK126:BK186)</f>
        <v>0</v>
      </c>
    </row>
    <row r="126" s="2" customFormat="1" ht="33" customHeight="1">
      <c r="A126" s="38"/>
      <c r="B126" s="39"/>
      <c r="C126" s="227" t="s">
        <v>85</v>
      </c>
      <c r="D126" s="227" t="s">
        <v>166</v>
      </c>
      <c r="E126" s="228" t="s">
        <v>1084</v>
      </c>
      <c r="F126" s="229" t="s">
        <v>1085</v>
      </c>
      <c r="G126" s="230" t="s">
        <v>169</v>
      </c>
      <c r="H126" s="231">
        <v>38.609999999999999</v>
      </c>
      <c r="I126" s="232"/>
      <c r="J126" s="233">
        <f>ROUND(I126*H126,2)</f>
        <v>0</v>
      </c>
      <c r="K126" s="229" t="s">
        <v>170</v>
      </c>
      <c r="L126" s="44"/>
      <c r="M126" s="234" t="s">
        <v>1</v>
      </c>
      <c r="N126" s="235" t="s">
        <v>42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171</v>
      </c>
      <c r="AT126" s="238" t="s">
        <v>166</v>
      </c>
      <c r="AU126" s="238" t="s">
        <v>87</v>
      </c>
      <c r="AY126" s="17" t="s">
        <v>164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85</v>
      </c>
      <c r="BK126" s="239">
        <f>ROUND(I126*H126,2)</f>
        <v>0</v>
      </c>
      <c r="BL126" s="17" t="s">
        <v>171</v>
      </c>
      <c r="BM126" s="238" t="s">
        <v>1122</v>
      </c>
    </row>
    <row r="127" s="2" customFormat="1">
      <c r="A127" s="38"/>
      <c r="B127" s="39"/>
      <c r="C127" s="40"/>
      <c r="D127" s="240" t="s">
        <v>173</v>
      </c>
      <c r="E127" s="40"/>
      <c r="F127" s="241" t="s">
        <v>1087</v>
      </c>
      <c r="G127" s="40"/>
      <c r="H127" s="40"/>
      <c r="I127" s="242"/>
      <c r="J127" s="40"/>
      <c r="K127" s="40"/>
      <c r="L127" s="44"/>
      <c r="M127" s="243"/>
      <c r="N127" s="244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173</v>
      </c>
      <c r="AU127" s="17" t="s">
        <v>87</v>
      </c>
    </row>
    <row r="128" s="15" customFormat="1">
      <c r="A128" s="15"/>
      <c r="B128" s="268"/>
      <c r="C128" s="269"/>
      <c r="D128" s="247" t="s">
        <v>175</v>
      </c>
      <c r="E128" s="270" t="s">
        <v>1</v>
      </c>
      <c r="F128" s="271" t="s">
        <v>1021</v>
      </c>
      <c r="G128" s="269"/>
      <c r="H128" s="270" t="s">
        <v>1</v>
      </c>
      <c r="I128" s="272"/>
      <c r="J128" s="269"/>
      <c r="K128" s="269"/>
      <c r="L128" s="273"/>
      <c r="M128" s="274"/>
      <c r="N128" s="275"/>
      <c r="O128" s="275"/>
      <c r="P128" s="275"/>
      <c r="Q128" s="275"/>
      <c r="R128" s="275"/>
      <c r="S128" s="275"/>
      <c r="T128" s="27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7" t="s">
        <v>175</v>
      </c>
      <c r="AU128" s="277" t="s">
        <v>87</v>
      </c>
      <c r="AV128" s="15" t="s">
        <v>85</v>
      </c>
      <c r="AW128" s="15" t="s">
        <v>32</v>
      </c>
      <c r="AX128" s="15" t="s">
        <v>77</v>
      </c>
      <c r="AY128" s="277" t="s">
        <v>164</v>
      </c>
    </row>
    <row r="129" s="13" customFormat="1">
      <c r="A129" s="13"/>
      <c r="B129" s="245"/>
      <c r="C129" s="246"/>
      <c r="D129" s="247" t="s">
        <v>175</v>
      </c>
      <c r="E129" s="248" t="s">
        <v>1</v>
      </c>
      <c r="F129" s="249" t="s">
        <v>1123</v>
      </c>
      <c r="G129" s="246"/>
      <c r="H129" s="250">
        <v>38.609999999999999</v>
      </c>
      <c r="I129" s="251"/>
      <c r="J129" s="246"/>
      <c r="K129" s="246"/>
      <c r="L129" s="252"/>
      <c r="M129" s="253"/>
      <c r="N129" s="254"/>
      <c r="O129" s="254"/>
      <c r="P129" s="254"/>
      <c r="Q129" s="254"/>
      <c r="R129" s="254"/>
      <c r="S129" s="254"/>
      <c r="T129" s="25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6" t="s">
        <v>175</v>
      </c>
      <c r="AU129" s="256" t="s">
        <v>87</v>
      </c>
      <c r="AV129" s="13" t="s">
        <v>87</v>
      </c>
      <c r="AW129" s="13" t="s">
        <v>32</v>
      </c>
      <c r="AX129" s="13" t="s">
        <v>85</v>
      </c>
      <c r="AY129" s="256" t="s">
        <v>164</v>
      </c>
    </row>
    <row r="130" s="2" customFormat="1" ht="37.8" customHeight="1">
      <c r="A130" s="38"/>
      <c r="B130" s="39"/>
      <c r="C130" s="227" t="s">
        <v>87</v>
      </c>
      <c r="D130" s="227" t="s">
        <v>166</v>
      </c>
      <c r="E130" s="228" t="s">
        <v>1023</v>
      </c>
      <c r="F130" s="229" t="s">
        <v>1024</v>
      </c>
      <c r="G130" s="230" t="s">
        <v>169</v>
      </c>
      <c r="H130" s="231">
        <v>38.609999999999999</v>
      </c>
      <c r="I130" s="232"/>
      <c r="J130" s="233">
        <f>ROUND(I130*H130,2)</f>
        <v>0</v>
      </c>
      <c r="K130" s="229" t="s">
        <v>170</v>
      </c>
      <c r="L130" s="44"/>
      <c r="M130" s="234" t="s">
        <v>1</v>
      </c>
      <c r="N130" s="235" t="s">
        <v>42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171</v>
      </c>
      <c r="AT130" s="238" t="s">
        <v>166</v>
      </c>
      <c r="AU130" s="238" t="s">
        <v>87</v>
      </c>
      <c r="AY130" s="17" t="s">
        <v>164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85</v>
      </c>
      <c r="BK130" s="239">
        <f>ROUND(I130*H130,2)</f>
        <v>0</v>
      </c>
      <c r="BL130" s="17" t="s">
        <v>171</v>
      </c>
      <c r="BM130" s="238" t="s">
        <v>1124</v>
      </c>
    </row>
    <row r="131" s="2" customFormat="1">
      <c r="A131" s="38"/>
      <c r="B131" s="39"/>
      <c r="C131" s="40"/>
      <c r="D131" s="240" t="s">
        <v>173</v>
      </c>
      <c r="E131" s="40"/>
      <c r="F131" s="241" t="s">
        <v>1026</v>
      </c>
      <c r="G131" s="40"/>
      <c r="H131" s="40"/>
      <c r="I131" s="242"/>
      <c r="J131" s="40"/>
      <c r="K131" s="40"/>
      <c r="L131" s="44"/>
      <c r="M131" s="243"/>
      <c r="N131" s="244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173</v>
      </c>
      <c r="AU131" s="17" t="s">
        <v>87</v>
      </c>
    </row>
    <row r="132" s="15" customFormat="1">
      <c r="A132" s="15"/>
      <c r="B132" s="268"/>
      <c r="C132" s="269"/>
      <c r="D132" s="247" t="s">
        <v>175</v>
      </c>
      <c r="E132" s="270" t="s">
        <v>1</v>
      </c>
      <c r="F132" s="271" t="s">
        <v>1021</v>
      </c>
      <c r="G132" s="269"/>
      <c r="H132" s="270" t="s">
        <v>1</v>
      </c>
      <c r="I132" s="272"/>
      <c r="J132" s="269"/>
      <c r="K132" s="269"/>
      <c r="L132" s="273"/>
      <c r="M132" s="274"/>
      <c r="N132" s="275"/>
      <c r="O132" s="275"/>
      <c r="P132" s="275"/>
      <c r="Q132" s="275"/>
      <c r="R132" s="275"/>
      <c r="S132" s="275"/>
      <c r="T132" s="27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7" t="s">
        <v>175</v>
      </c>
      <c r="AU132" s="277" t="s">
        <v>87</v>
      </c>
      <c r="AV132" s="15" t="s">
        <v>85</v>
      </c>
      <c r="AW132" s="15" t="s">
        <v>32</v>
      </c>
      <c r="AX132" s="15" t="s">
        <v>77</v>
      </c>
      <c r="AY132" s="277" t="s">
        <v>164</v>
      </c>
    </row>
    <row r="133" s="13" customFormat="1">
      <c r="A133" s="13"/>
      <c r="B133" s="245"/>
      <c r="C133" s="246"/>
      <c r="D133" s="247" t="s">
        <v>175</v>
      </c>
      <c r="E133" s="248" t="s">
        <v>1</v>
      </c>
      <c r="F133" s="249" t="s">
        <v>1123</v>
      </c>
      <c r="G133" s="246"/>
      <c r="H133" s="250">
        <v>38.609999999999999</v>
      </c>
      <c r="I133" s="251"/>
      <c r="J133" s="246"/>
      <c r="K133" s="246"/>
      <c r="L133" s="252"/>
      <c r="M133" s="253"/>
      <c r="N133" s="254"/>
      <c r="O133" s="254"/>
      <c r="P133" s="254"/>
      <c r="Q133" s="254"/>
      <c r="R133" s="254"/>
      <c r="S133" s="254"/>
      <c r="T133" s="25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6" t="s">
        <v>175</v>
      </c>
      <c r="AU133" s="256" t="s">
        <v>87</v>
      </c>
      <c r="AV133" s="13" t="s">
        <v>87</v>
      </c>
      <c r="AW133" s="13" t="s">
        <v>32</v>
      </c>
      <c r="AX133" s="13" t="s">
        <v>85</v>
      </c>
      <c r="AY133" s="256" t="s">
        <v>164</v>
      </c>
    </row>
    <row r="134" s="2" customFormat="1" ht="24.15" customHeight="1">
      <c r="A134" s="38"/>
      <c r="B134" s="39"/>
      <c r="C134" s="227" t="s">
        <v>132</v>
      </c>
      <c r="D134" s="227" t="s">
        <v>166</v>
      </c>
      <c r="E134" s="228" t="s">
        <v>748</v>
      </c>
      <c r="F134" s="229" t="s">
        <v>749</v>
      </c>
      <c r="G134" s="230" t="s">
        <v>169</v>
      </c>
      <c r="H134" s="231">
        <v>28.800000000000001</v>
      </c>
      <c r="I134" s="232"/>
      <c r="J134" s="233">
        <f>ROUND(I134*H134,2)</f>
        <v>0</v>
      </c>
      <c r="K134" s="229" t="s">
        <v>170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171</v>
      </c>
      <c r="AT134" s="238" t="s">
        <v>166</v>
      </c>
      <c r="AU134" s="238" t="s">
        <v>87</v>
      </c>
      <c r="AY134" s="17" t="s">
        <v>164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85</v>
      </c>
      <c r="BK134" s="239">
        <f>ROUND(I134*H134,2)</f>
        <v>0</v>
      </c>
      <c r="BL134" s="17" t="s">
        <v>171</v>
      </c>
      <c r="BM134" s="238" t="s">
        <v>1125</v>
      </c>
    </row>
    <row r="135" s="2" customFormat="1">
      <c r="A135" s="38"/>
      <c r="B135" s="39"/>
      <c r="C135" s="40"/>
      <c r="D135" s="240" t="s">
        <v>173</v>
      </c>
      <c r="E135" s="40"/>
      <c r="F135" s="241" t="s">
        <v>751</v>
      </c>
      <c r="G135" s="40"/>
      <c r="H135" s="40"/>
      <c r="I135" s="242"/>
      <c r="J135" s="40"/>
      <c r="K135" s="40"/>
      <c r="L135" s="44"/>
      <c r="M135" s="243"/>
      <c r="N135" s="244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173</v>
      </c>
      <c r="AU135" s="17" t="s">
        <v>87</v>
      </c>
    </row>
    <row r="136" s="15" customFormat="1">
      <c r="A136" s="15"/>
      <c r="B136" s="268"/>
      <c r="C136" s="269"/>
      <c r="D136" s="247" t="s">
        <v>175</v>
      </c>
      <c r="E136" s="270" t="s">
        <v>1</v>
      </c>
      <c r="F136" s="271" t="s">
        <v>1028</v>
      </c>
      <c r="G136" s="269"/>
      <c r="H136" s="270" t="s">
        <v>1</v>
      </c>
      <c r="I136" s="272"/>
      <c r="J136" s="269"/>
      <c r="K136" s="269"/>
      <c r="L136" s="273"/>
      <c r="M136" s="274"/>
      <c r="N136" s="275"/>
      <c r="O136" s="275"/>
      <c r="P136" s="275"/>
      <c r="Q136" s="275"/>
      <c r="R136" s="275"/>
      <c r="S136" s="275"/>
      <c r="T136" s="27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7" t="s">
        <v>175</v>
      </c>
      <c r="AU136" s="277" t="s">
        <v>87</v>
      </c>
      <c r="AV136" s="15" t="s">
        <v>85</v>
      </c>
      <c r="AW136" s="15" t="s">
        <v>32</v>
      </c>
      <c r="AX136" s="15" t="s">
        <v>77</v>
      </c>
      <c r="AY136" s="277" t="s">
        <v>164</v>
      </c>
    </row>
    <row r="137" s="13" customFormat="1">
      <c r="A137" s="13"/>
      <c r="B137" s="245"/>
      <c r="C137" s="246"/>
      <c r="D137" s="247" t="s">
        <v>175</v>
      </c>
      <c r="E137" s="248" t="s">
        <v>1</v>
      </c>
      <c r="F137" s="249" t="s">
        <v>1126</v>
      </c>
      <c r="G137" s="246"/>
      <c r="H137" s="250">
        <v>28.800000000000001</v>
      </c>
      <c r="I137" s="251"/>
      <c r="J137" s="246"/>
      <c r="K137" s="246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175</v>
      </c>
      <c r="AU137" s="256" t="s">
        <v>87</v>
      </c>
      <c r="AV137" s="13" t="s">
        <v>87</v>
      </c>
      <c r="AW137" s="13" t="s">
        <v>32</v>
      </c>
      <c r="AX137" s="13" t="s">
        <v>85</v>
      </c>
      <c r="AY137" s="256" t="s">
        <v>164</v>
      </c>
    </row>
    <row r="138" s="2" customFormat="1" ht="24.15" customHeight="1">
      <c r="A138" s="38"/>
      <c r="B138" s="39"/>
      <c r="C138" s="227" t="s">
        <v>171</v>
      </c>
      <c r="D138" s="227" t="s">
        <v>166</v>
      </c>
      <c r="E138" s="228" t="s">
        <v>1030</v>
      </c>
      <c r="F138" s="229" t="s">
        <v>1031</v>
      </c>
      <c r="G138" s="230" t="s">
        <v>169</v>
      </c>
      <c r="H138" s="231">
        <v>5.7599999999999998</v>
      </c>
      <c r="I138" s="232"/>
      <c r="J138" s="233">
        <f>ROUND(I138*H138,2)</f>
        <v>0</v>
      </c>
      <c r="K138" s="229" t="s">
        <v>170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171</v>
      </c>
      <c r="AT138" s="238" t="s">
        <v>166</v>
      </c>
      <c r="AU138" s="238" t="s">
        <v>87</v>
      </c>
      <c r="AY138" s="17" t="s">
        <v>164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85</v>
      </c>
      <c r="BK138" s="239">
        <f>ROUND(I138*H138,2)</f>
        <v>0</v>
      </c>
      <c r="BL138" s="17" t="s">
        <v>171</v>
      </c>
      <c r="BM138" s="238" t="s">
        <v>1127</v>
      </c>
    </row>
    <row r="139" s="2" customFormat="1">
      <c r="A139" s="38"/>
      <c r="B139" s="39"/>
      <c r="C139" s="40"/>
      <c r="D139" s="240" t="s">
        <v>173</v>
      </c>
      <c r="E139" s="40"/>
      <c r="F139" s="241" t="s">
        <v>1033</v>
      </c>
      <c r="G139" s="40"/>
      <c r="H139" s="40"/>
      <c r="I139" s="242"/>
      <c r="J139" s="40"/>
      <c r="K139" s="40"/>
      <c r="L139" s="44"/>
      <c r="M139" s="243"/>
      <c r="N139" s="244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173</v>
      </c>
      <c r="AU139" s="17" t="s">
        <v>87</v>
      </c>
    </row>
    <row r="140" s="15" customFormat="1">
      <c r="A140" s="15"/>
      <c r="B140" s="268"/>
      <c r="C140" s="269"/>
      <c r="D140" s="247" t="s">
        <v>175</v>
      </c>
      <c r="E140" s="270" t="s">
        <v>1</v>
      </c>
      <c r="F140" s="271" t="s">
        <v>1034</v>
      </c>
      <c r="G140" s="269"/>
      <c r="H140" s="270" t="s">
        <v>1</v>
      </c>
      <c r="I140" s="272"/>
      <c r="J140" s="269"/>
      <c r="K140" s="269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175</v>
      </c>
      <c r="AU140" s="277" t="s">
        <v>87</v>
      </c>
      <c r="AV140" s="15" t="s">
        <v>85</v>
      </c>
      <c r="AW140" s="15" t="s">
        <v>32</v>
      </c>
      <c r="AX140" s="15" t="s">
        <v>77</v>
      </c>
      <c r="AY140" s="277" t="s">
        <v>164</v>
      </c>
    </row>
    <row r="141" s="13" customFormat="1">
      <c r="A141" s="13"/>
      <c r="B141" s="245"/>
      <c r="C141" s="246"/>
      <c r="D141" s="247" t="s">
        <v>175</v>
      </c>
      <c r="E141" s="248" t="s">
        <v>1</v>
      </c>
      <c r="F141" s="249" t="s">
        <v>1128</v>
      </c>
      <c r="G141" s="246"/>
      <c r="H141" s="250">
        <v>5.7599999999999998</v>
      </c>
      <c r="I141" s="251"/>
      <c r="J141" s="246"/>
      <c r="K141" s="246"/>
      <c r="L141" s="252"/>
      <c r="M141" s="253"/>
      <c r="N141" s="254"/>
      <c r="O141" s="254"/>
      <c r="P141" s="254"/>
      <c r="Q141" s="254"/>
      <c r="R141" s="254"/>
      <c r="S141" s="254"/>
      <c r="T141" s="25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6" t="s">
        <v>175</v>
      </c>
      <c r="AU141" s="256" t="s">
        <v>87</v>
      </c>
      <c r="AV141" s="13" t="s">
        <v>87</v>
      </c>
      <c r="AW141" s="13" t="s">
        <v>32</v>
      </c>
      <c r="AX141" s="13" t="s">
        <v>85</v>
      </c>
      <c r="AY141" s="256" t="s">
        <v>164</v>
      </c>
    </row>
    <row r="142" s="2" customFormat="1" ht="16.5" customHeight="1">
      <c r="A142" s="38"/>
      <c r="B142" s="39"/>
      <c r="C142" s="278" t="s">
        <v>195</v>
      </c>
      <c r="D142" s="278" t="s">
        <v>204</v>
      </c>
      <c r="E142" s="279" t="s">
        <v>1036</v>
      </c>
      <c r="F142" s="280" t="s">
        <v>1037</v>
      </c>
      <c r="G142" s="281" t="s">
        <v>207</v>
      </c>
      <c r="H142" s="282">
        <v>7.7759999999999998</v>
      </c>
      <c r="I142" s="283"/>
      <c r="J142" s="284">
        <f>ROUND(I142*H142,2)</f>
        <v>0</v>
      </c>
      <c r="K142" s="280" t="s">
        <v>170</v>
      </c>
      <c r="L142" s="285"/>
      <c r="M142" s="286" t="s">
        <v>1</v>
      </c>
      <c r="N142" s="287" t="s">
        <v>42</v>
      </c>
      <c r="O142" s="91"/>
      <c r="P142" s="236">
        <f>O142*H142</f>
        <v>0</v>
      </c>
      <c r="Q142" s="236">
        <v>1</v>
      </c>
      <c r="R142" s="236">
        <f>Q142*H142</f>
        <v>7.7759999999999998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208</v>
      </c>
      <c r="AT142" s="238" t="s">
        <v>204</v>
      </c>
      <c r="AU142" s="238" t="s">
        <v>87</v>
      </c>
      <c r="AY142" s="17" t="s">
        <v>164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85</v>
      </c>
      <c r="BK142" s="239">
        <f>ROUND(I142*H142,2)</f>
        <v>0</v>
      </c>
      <c r="BL142" s="17" t="s">
        <v>171</v>
      </c>
      <c r="BM142" s="238" t="s">
        <v>1129</v>
      </c>
    </row>
    <row r="143" s="15" customFormat="1">
      <c r="A143" s="15"/>
      <c r="B143" s="268"/>
      <c r="C143" s="269"/>
      <c r="D143" s="247" t="s">
        <v>175</v>
      </c>
      <c r="E143" s="270" t="s">
        <v>1</v>
      </c>
      <c r="F143" s="271" t="s">
        <v>1097</v>
      </c>
      <c r="G143" s="269"/>
      <c r="H143" s="270" t="s">
        <v>1</v>
      </c>
      <c r="I143" s="272"/>
      <c r="J143" s="269"/>
      <c r="K143" s="269"/>
      <c r="L143" s="273"/>
      <c r="M143" s="274"/>
      <c r="N143" s="275"/>
      <c r="O143" s="275"/>
      <c r="P143" s="275"/>
      <c r="Q143" s="275"/>
      <c r="R143" s="275"/>
      <c r="S143" s="275"/>
      <c r="T143" s="27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7" t="s">
        <v>175</v>
      </c>
      <c r="AU143" s="277" t="s">
        <v>87</v>
      </c>
      <c r="AV143" s="15" t="s">
        <v>85</v>
      </c>
      <c r="AW143" s="15" t="s">
        <v>32</v>
      </c>
      <c r="AX143" s="15" t="s">
        <v>77</v>
      </c>
      <c r="AY143" s="277" t="s">
        <v>164</v>
      </c>
    </row>
    <row r="144" s="13" customFormat="1">
      <c r="A144" s="13"/>
      <c r="B144" s="245"/>
      <c r="C144" s="246"/>
      <c r="D144" s="247" t="s">
        <v>175</v>
      </c>
      <c r="E144" s="248" t="s">
        <v>1</v>
      </c>
      <c r="F144" s="249" t="s">
        <v>1130</v>
      </c>
      <c r="G144" s="246"/>
      <c r="H144" s="250">
        <v>7.7759999999999998</v>
      </c>
      <c r="I144" s="251"/>
      <c r="J144" s="246"/>
      <c r="K144" s="246"/>
      <c r="L144" s="252"/>
      <c r="M144" s="253"/>
      <c r="N144" s="254"/>
      <c r="O144" s="254"/>
      <c r="P144" s="254"/>
      <c r="Q144" s="254"/>
      <c r="R144" s="254"/>
      <c r="S144" s="254"/>
      <c r="T144" s="25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6" t="s">
        <v>175</v>
      </c>
      <c r="AU144" s="256" t="s">
        <v>87</v>
      </c>
      <c r="AV144" s="13" t="s">
        <v>87</v>
      </c>
      <c r="AW144" s="13" t="s">
        <v>32</v>
      </c>
      <c r="AX144" s="13" t="s">
        <v>85</v>
      </c>
      <c r="AY144" s="256" t="s">
        <v>164</v>
      </c>
    </row>
    <row r="145" s="2" customFormat="1" ht="16.5" customHeight="1">
      <c r="A145" s="38"/>
      <c r="B145" s="39"/>
      <c r="C145" s="227" t="s">
        <v>203</v>
      </c>
      <c r="D145" s="227" t="s">
        <v>166</v>
      </c>
      <c r="E145" s="228" t="s">
        <v>1041</v>
      </c>
      <c r="F145" s="229" t="s">
        <v>1042</v>
      </c>
      <c r="G145" s="230" t="s">
        <v>169</v>
      </c>
      <c r="H145" s="231">
        <v>2.8799999999999999</v>
      </c>
      <c r="I145" s="232"/>
      <c r="J145" s="233">
        <f>ROUND(I145*H145,2)</f>
        <v>0</v>
      </c>
      <c r="K145" s="229" t="s">
        <v>170</v>
      </c>
      <c r="L145" s="44"/>
      <c r="M145" s="234" t="s">
        <v>1</v>
      </c>
      <c r="N145" s="235" t="s">
        <v>42</v>
      </c>
      <c r="O145" s="91"/>
      <c r="P145" s="236">
        <f>O145*H145</f>
        <v>0</v>
      </c>
      <c r="Q145" s="236">
        <v>1.8907700000000001</v>
      </c>
      <c r="R145" s="236">
        <f>Q145*H145</f>
        <v>5.4454175999999999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171</v>
      </c>
      <c r="AT145" s="238" t="s">
        <v>166</v>
      </c>
      <c r="AU145" s="238" t="s">
        <v>87</v>
      </c>
      <c r="AY145" s="17" t="s">
        <v>164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85</v>
      </c>
      <c r="BK145" s="239">
        <f>ROUND(I145*H145,2)</f>
        <v>0</v>
      </c>
      <c r="BL145" s="17" t="s">
        <v>171</v>
      </c>
      <c r="BM145" s="238" t="s">
        <v>1131</v>
      </c>
    </row>
    <row r="146" s="2" customFormat="1">
      <c r="A146" s="38"/>
      <c r="B146" s="39"/>
      <c r="C146" s="40"/>
      <c r="D146" s="240" t="s">
        <v>173</v>
      </c>
      <c r="E146" s="40"/>
      <c r="F146" s="241" t="s">
        <v>1044</v>
      </c>
      <c r="G146" s="40"/>
      <c r="H146" s="40"/>
      <c r="I146" s="242"/>
      <c r="J146" s="40"/>
      <c r="K146" s="40"/>
      <c r="L146" s="44"/>
      <c r="M146" s="243"/>
      <c r="N146" s="244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173</v>
      </c>
      <c r="AU146" s="17" t="s">
        <v>87</v>
      </c>
    </row>
    <row r="147" s="15" customFormat="1">
      <c r="A147" s="15"/>
      <c r="B147" s="268"/>
      <c r="C147" s="269"/>
      <c r="D147" s="247" t="s">
        <v>175</v>
      </c>
      <c r="E147" s="270" t="s">
        <v>1</v>
      </c>
      <c r="F147" s="271" t="s">
        <v>1045</v>
      </c>
      <c r="G147" s="269"/>
      <c r="H147" s="270" t="s">
        <v>1</v>
      </c>
      <c r="I147" s="272"/>
      <c r="J147" s="269"/>
      <c r="K147" s="269"/>
      <c r="L147" s="273"/>
      <c r="M147" s="274"/>
      <c r="N147" s="275"/>
      <c r="O147" s="275"/>
      <c r="P147" s="275"/>
      <c r="Q147" s="275"/>
      <c r="R147" s="275"/>
      <c r="S147" s="275"/>
      <c r="T147" s="27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7" t="s">
        <v>175</v>
      </c>
      <c r="AU147" s="277" t="s">
        <v>87</v>
      </c>
      <c r="AV147" s="15" t="s">
        <v>85</v>
      </c>
      <c r="AW147" s="15" t="s">
        <v>32</v>
      </c>
      <c r="AX147" s="15" t="s">
        <v>77</v>
      </c>
      <c r="AY147" s="277" t="s">
        <v>164</v>
      </c>
    </row>
    <row r="148" s="13" customFormat="1">
      <c r="A148" s="13"/>
      <c r="B148" s="245"/>
      <c r="C148" s="246"/>
      <c r="D148" s="247" t="s">
        <v>175</v>
      </c>
      <c r="E148" s="248" t="s">
        <v>1</v>
      </c>
      <c r="F148" s="249" t="s">
        <v>1132</v>
      </c>
      <c r="G148" s="246"/>
      <c r="H148" s="250">
        <v>2.8799999999999999</v>
      </c>
      <c r="I148" s="251"/>
      <c r="J148" s="246"/>
      <c r="K148" s="246"/>
      <c r="L148" s="252"/>
      <c r="M148" s="253"/>
      <c r="N148" s="254"/>
      <c r="O148" s="254"/>
      <c r="P148" s="254"/>
      <c r="Q148" s="254"/>
      <c r="R148" s="254"/>
      <c r="S148" s="254"/>
      <c r="T148" s="25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6" t="s">
        <v>175</v>
      </c>
      <c r="AU148" s="256" t="s">
        <v>87</v>
      </c>
      <c r="AV148" s="13" t="s">
        <v>87</v>
      </c>
      <c r="AW148" s="13" t="s">
        <v>32</v>
      </c>
      <c r="AX148" s="13" t="s">
        <v>85</v>
      </c>
      <c r="AY148" s="256" t="s">
        <v>164</v>
      </c>
    </row>
    <row r="149" s="2" customFormat="1" ht="24.15" customHeight="1">
      <c r="A149" s="38"/>
      <c r="B149" s="39"/>
      <c r="C149" s="227" t="s">
        <v>211</v>
      </c>
      <c r="D149" s="227" t="s">
        <v>166</v>
      </c>
      <c r="E149" s="228" t="s">
        <v>1113</v>
      </c>
      <c r="F149" s="229" t="s">
        <v>1133</v>
      </c>
      <c r="G149" s="230" t="s">
        <v>368</v>
      </c>
      <c r="H149" s="231">
        <v>33</v>
      </c>
      <c r="I149" s="232"/>
      <c r="J149" s="233">
        <f>ROUND(I149*H149,2)</f>
        <v>0</v>
      </c>
      <c r="K149" s="229" t="s">
        <v>170</v>
      </c>
      <c r="L149" s="44"/>
      <c r="M149" s="234" t="s">
        <v>1</v>
      </c>
      <c r="N149" s="235" t="s">
        <v>42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302</v>
      </c>
      <c r="AT149" s="238" t="s">
        <v>166</v>
      </c>
      <c r="AU149" s="238" t="s">
        <v>87</v>
      </c>
      <c r="AY149" s="17" t="s">
        <v>164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85</v>
      </c>
      <c r="BK149" s="239">
        <f>ROUND(I149*H149,2)</f>
        <v>0</v>
      </c>
      <c r="BL149" s="17" t="s">
        <v>302</v>
      </c>
      <c r="BM149" s="238" t="s">
        <v>1134</v>
      </c>
    </row>
    <row r="150" s="2" customFormat="1">
      <c r="A150" s="38"/>
      <c r="B150" s="39"/>
      <c r="C150" s="40"/>
      <c r="D150" s="240" t="s">
        <v>173</v>
      </c>
      <c r="E150" s="40"/>
      <c r="F150" s="241" t="s">
        <v>1116</v>
      </c>
      <c r="G150" s="40"/>
      <c r="H150" s="40"/>
      <c r="I150" s="242"/>
      <c r="J150" s="40"/>
      <c r="K150" s="40"/>
      <c r="L150" s="44"/>
      <c r="M150" s="243"/>
      <c r="N150" s="244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173</v>
      </c>
      <c r="AU150" s="17" t="s">
        <v>87</v>
      </c>
    </row>
    <row r="151" s="15" customFormat="1">
      <c r="A151" s="15"/>
      <c r="B151" s="268"/>
      <c r="C151" s="269"/>
      <c r="D151" s="247" t="s">
        <v>175</v>
      </c>
      <c r="E151" s="270" t="s">
        <v>1</v>
      </c>
      <c r="F151" s="271" t="s">
        <v>940</v>
      </c>
      <c r="G151" s="269"/>
      <c r="H151" s="270" t="s">
        <v>1</v>
      </c>
      <c r="I151" s="272"/>
      <c r="J151" s="269"/>
      <c r="K151" s="269"/>
      <c r="L151" s="273"/>
      <c r="M151" s="274"/>
      <c r="N151" s="275"/>
      <c r="O151" s="275"/>
      <c r="P151" s="275"/>
      <c r="Q151" s="275"/>
      <c r="R151" s="275"/>
      <c r="S151" s="275"/>
      <c r="T151" s="27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7" t="s">
        <v>175</v>
      </c>
      <c r="AU151" s="277" t="s">
        <v>87</v>
      </c>
      <c r="AV151" s="15" t="s">
        <v>85</v>
      </c>
      <c r="AW151" s="15" t="s">
        <v>32</v>
      </c>
      <c r="AX151" s="15" t="s">
        <v>77</v>
      </c>
      <c r="AY151" s="277" t="s">
        <v>164</v>
      </c>
    </row>
    <row r="152" s="13" customFormat="1">
      <c r="A152" s="13"/>
      <c r="B152" s="245"/>
      <c r="C152" s="246"/>
      <c r="D152" s="247" t="s">
        <v>175</v>
      </c>
      <c r="E152" s="248" t="s">
        <v>1</v>
      </c>
      <c r="F152" s="249" t="s">
        <v>259</v>
      </c>
      <c r="G152" s="246"/>
      <c r="H152" s="250">
        <v>33</v>
      </c>
      <c r="I152" s="251"/>
      <c r="J152" s="246"/>
      <c r="K152" s="246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175</v>
      </c>
      <c r="AU152" s="256" t="s">
        <v>87</v>
      </c>
      <c r="AV152" s="13" t="s">
        <v>87</v>
      </c>
      <c r="AW152" s="13" t="s">
        <v>32</v>
      </c>
      <c r="AX152" s="13" t="s">
        <v>85</v>
      </c>
      <c r="AY152" s="256" t="s">
        <v>164</v>
      </c>
    </row>
    <row r="153" s="2" customFormat="1" ht="24.15" customHeight="1">
      <c r="A153" s="38"/>
      <c r="B153" s="39"/>
      <c r="C153" s="227" t="s">
        <v>208</v>
      </c>
      <c r="D153" s="227" t="s">
        <v>166</v>
      </c>
      <c r="E153" s="228" t="s">
        <v>1135</v>
      </c>
      <c r="F153" s="229" t="s">
        <v>1136</v>
      </c>
      <c r="G153" s="230" t="s">
        <v>368</v>
      </c>
      <c r="H153" s="231">
        <v>18</v>
      </c>
      <c r="I153" s="232"/>
      <c r="J153" s="233">
        <f>ROUND(I153*H153,2)</f>
        <v>0</v>
      </c>
      <c r="K153" s="229" t="s">
        <v>170</v>
      </c>
      <c r="L153" s="44"/>
      <c r="M153" s="234" t="s">
        <v>1</v>
      </c>
      <c r="N153" s="235" t="s">
        <v>42</v>
      </c>
      <c r="O153" s="91"/>
      <c r="P153" s="236">
        <f>O153*H153</f>
        <v>0</v>
      </c>
      <c r="Q153" s="236">
        <v>1.0000000000000001E-05</v>
      </c>
      <c r="R153" s="236">
        <f>Q153*H153</f>
        <v>0.00018000000000000001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171</v>
      </c>
      <c r="AT153" s="238" t="s">
        <v>166</v>
      </c>
      <c r="AU153" s="238" t="s">
        <v>87</v>
      </c>
      <c r="AY153" s="17" t="s">
        <v>164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85</v>
      </c>
      <c r="BK153" s="239">
        <f>ROUND(I153*H153,2)</f>
        <v>0</v>
      </c>
      <c r="BL153" s="17" t="s">
        <v>171</v>
      </c>
      <c r="BM153" s="238" t="s">
        <v>1137</v>
      </c>
    </row>
    <row r="154" s="2" customFormat="1">
      <c r="A154" s="38"/>
      <c r="B154" s="39"/>
      <c r="C154" s="40"/>
      <c r="D154" s="240" t="s">
        <v>173</v>
      </c>
      <c r="E154" s="40"/>
      <c r="F154" s="241" t="s">
        <v>1138</v>
      </c>
      <c r="G154" s="40"/>
      <c r="H154" s="40"/>
      <c r="I154" s="242"/>
      <c r="J154" s="40"/>
      <c r="K154" s="40"/>
      <c r="L154" s="44"/>
      <c r="M154" s="243"/>
      <c r="N154" s="244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173</v>
      </c>
      <c r="AU154" s="17" t="s">
        <v>87</v>
      </c>
    </row>
    <row r="155" s="2" customFormat="1" ht="24.15" customHeight="1">
      <c r="A155" s="38"/>
      <c r="B155" s="39"/>
      <c r="C155" s="278" t="s">
        <v>221</v>
      </c>
      <c r="D155" s="278" t="s">
        <v>204</v>
      </c>
      <c r="E155" s="279" t="s">
        <v>1139</v>
      </c>
      <c r="F155" s="280" t="s">
        <v>1140</v>
      </c>
      <c r="G155" s="281" t="s">
        <v>368</v>
      </c>
      <c r="H155" s="282">
        <v>18.539999999999999</v>
      </c>
      <c r="I155" s="283"/>
      <c r="J155" s="284">
        <f>ROUND(I155*H155,2)</f>
        <v>0</v>
      </c>
      <c r="K155" s="280" t="s">
        <v>170</v>
      </c>
      <c r="L155" s="285"/>
      <c r="M155" s="286" t="s">
        <v>1</v>
      </c>
      <c r="N155" s="287" t="s">
        <v>42</v>
      </c>
      <c r="O155" s="91"/>
      <c r="P155" s="236">
        <f>O155*H155</f>
        <v>0</v>
      </c>
      <c r="Q155" s="236">
        <v>0.0014499999999999999</v>
      </c>
      <c r="R155" s="236">
        <f>Q155*H155</f>
        <v>0.026882999999999997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208</v>
      </c>
      <c r="AT155" s="238" t="s">
        <v>204</v>
      </c>
      <c r="AU155" s="238" t="s">
        <v>87</v>
      </c>
      <c r="AY155" s="17" t="s">
        <v>164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171</v>
      </c>
      <c r="BM155" s="238" t="s">
        <v>1141</v>
      </c>
    </row>
    <row r="156" s="13" customFormat="1">
      <c r="A156" s="13"/>
      <c r="B156" s="245"/>
      <c r="C156" s="246"/>
      <c r="D156" s="247" t="s">
        <v>175</v>
      </c>
      <c r="E156" s="246"/>
      <c r="F156" s="249" t="s">
        <v>1142</v>
      </c>
      <c r="G156" s="246"/>
      <c r="H156" s="250">
        <v>18.539999999999999</v>
      </c>
      <c r="I156" s="251"/>
      <c r="J156" s="246"/>
      <c r="K156" s="246"/>
      <c r="L156" s="252"/>
      <c r="M156" s="253"/>
      <c r="N156" s="254"/>
      <c r="O156" s="254"/>
      <c r="P156" s="254"/>
      <c r="Q156" s="254"/>
      <c r="R156" s="254"/>
      <c r="S156" s="254"/>
      <c r="T156" s="25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6" t="s">
        <v>175</v>
      </c>
      <c r="AU156" s="256" t="s">
        <v>87</v>
      </c>
      <c r="AV156" s="13" t="s">
        <v>87</v>
      </c>
      <c r="AW156" s="13" t="s">
        <v>4</v>
      </c>
      <c r="AX156" s="13" t="s">
        <v>85</v>
      </c>
      <c r="AY156" s="256" t="s">
        <v>164</v>
      </c>
    </row>
    <row r="157" s="2" customFormat="1" ht="24.15" customHeight="1">
      <c r="A157" s="38"/>
      <c r="B157" s="39"/>
      <c r="C157" s="227" t="s">
        <v>230</v>
      </c>
      <c r="D157" s="227" t="s">
        <v>166</v>
      </c>
      <c r="E157" s="228" t="s">
        <v>1143</v>
      </c>
      <c r="F157" s="229" t="s">
        <v>1144</v>
      </c>
      <c r="G157" s="230" t="s">
        <v>368</v>
      </c>
      <c r="H157" s="231">
        <v>15</v>
      </c>
      <c r="I157" s="232"/>
      <c r="J157" s="233">
        <f>ROUND(I157*H157,2)</f>
        <v>0</v>
      </c>
      <c r="K157" s="229" t="s">
        <v>170</v>
      </c>
      <c r="L157" s="44"/>
      <c r="M157" s="234" t="s">
        <v>1</v>
      </c>
      <c r="N157" s="235" t="s">
        <v>42</v>
      </c>
      <c r="O157" s="91"/>
      <c r="P157" s="236">
        <f>O157*H157</f>
        <v>0</v>
      </c>
      <c r="Q157" s="236">
        <v>1.0000000000000001E-05</v>
      </c>
      <c r="R157" s="236">
        <f>Q157*H157</f>
        <v>0.00015000000000000001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171</v>
      </c>
      <c r="AT157" s="238" t="s">
        <v>166</v>
      </c>
      <c r="AU157" s="238" t="s">
        <v>87</v>
      </c>
      <c r="AY157" s="17" t="s">
        <v>164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85</v>
      </c>
      <c r="BK157" s="239">
        <f>ROUND(I157*H157,2)</f>
        <v>0</v>
      </c>
      <c r="BL157" s="17" t="s">
        <v>171</v>
      </c>
      <c r="BM157" s="238" t="s">
        <v>1145</v>
      </c>
    </row>
    <row r="158" s="2" customFormat="1">
      <c r="A158" s="38"/>
      <c r="B158" s="39"/>
      <c r="C158" s="40"/>
      <c r="D158" s="240" t="s">
        <v>173</v>
      </c>
      <c r="E158" s="40"/>
      <c r="F158" s="241" t="s">
        <v>1146</v>
      </c>
      <c r="G158" s="40"/>
      <c r="H158" s="40"/>
      <c r="I158" s="242"/>
      <c r="J158" s="40"/>
      <c r="K158" s="40"/>
      <c r="L158" s="44"/>
      <c r="M158" s="243"/>
      <c r="N158" s="244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173</v>
      </c>
      <c r="AU158" s="17" t="s">
        <v>87</v>
      </c>
    </row>
    <row r="159" s="15" customFormat="1">
      <c r="A159" s="15"/>
      <c r="B159" s="268"/>
      <c r="C159" s="269"/>
      <c r="D159" s="247" t="s">
        <v>175</v>
      </c>
      <c r="E159" s="270" t="s">
        <v>1</v>
      </c>
      <c r="F159" s="271" t="s">
        <v>940</v>
      </c>
      <c r="G159" s="269"/>
      <c r="H159" s="270" t="s">
        <v>1</v>
      </c>
      <c r="I159" s="272"/>
      <c r="J159" s="269"/>
      <c r="K159" s="269"/>
      <c r="L159" s="273"/>
      <c r="M159" s="274"/>
      <c r="N159" s="275"/>
      <c r="O159" s="275"/>
      <c r="P159" s="275"/>
      <c r="Q159" s="275"/>
      <c r="R159" s="275"/>
      <c r="S159" s="275"/>
      <c r="T159" s="276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7" t="s">
        <v>175</v>
      </c>
      <c r="AU159" s="277" t="s">
        <v>87</v>
      </c>
      <c r="AV159" s="15" t="s">
        <v>85</v>
      </c>
      <c r="AW159" s="15" t="s">
        <v>32</v>
      </c>
      <c r="AX159" s="15" t="s">
        <v>77</v>
      </c>
      <c r="AY159" s="277" t="s">
        <v>164</v>
      </c>
    </row>
    <row r="160" s="13" customFormat="1">
      <c r="A160" s="13"/>
      <c r="B160" s="245"/>
      <c r="C160" s="246"/>
      <c r="D160" s="247" t="s">
        <v>175</v>
      </c>
      <c r="E160" s="248" t="s">
        <v>1</v>
      </c>
      <c r="F160" s="249" t="s">
        <v>399</v>
      </c>
      <c r="G160" s="246"/>
      <c r="H160" s="250">
        <v>15</v>
      </c>
      <c r="I160" s="251"/>
      <c r="J160" s="246"/>
      <c r="K160" s="246"/>
      <c r="L160" s="252"/>
      <c r="M160" s="253"/>
      <c r="N160" s="254"/>
      <c r="O160" s="254"/>
      <c r="P160" s="254"/>
      <c r="Q160" s="254"/>
      <c r="R160" s="254"/>
      <c r="S160" s="254"/>
      <c r="T160" s="25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6" t="s">
        <v>175</v>
      </c>
      <c r="AU160" s="256" t="s">
        <v>87</v>
      </c>
      <c r="AV160" s="13" t="s">
        <v>87</v>
      </c>
      <c r="AW160" s="13" t="s">
        <v>32</v>
      </c>
      <c r="AX160" s="13" t="s">
        <v>85</v>
      </c>
      <c r="AY160" s="256" t="s">
        <v>164</v>
      </c>
    </row>
    <row r="161" s="2" customFormat="1" ht="16.5" customHeight="1">
      <c r="A161" s="38"/>
      <c r="B161" s="39"/>
      <c r="C161" s="278" t="s">
        <v>281</v>
      </c>
      <c r="D161" s="278" t="s">
        <v>204</v>
      </c>
      <c r="E161" s="279" t="s">
        <v>1147</v>
      </c>
      <c r="F161" s="280" t="s">
        <v>1148</v>
      </c>
      <c r="G161" s="281" t="s">
        <v>368</v>
      </c>
      <c r="H161" s="282">
        <v>15.75</v>
      </c>
      <c r="I161" s="283"/>
      <c r="J161" s="284">
        <f>ROUND(I161*H161,2)</f>
        <v>0</v>
      </c>
      <c r="K161" s="280" t="s">
        <v>170</v>
      </c>
      <c r="L161" s="285"/>
      <c r="M161" s="286" t="s">
        <v>1</v>
      </c>
      <c r="N161" s="287" t="s">
        <v>42</v>
      </c>
      <c r="O161" s="91"/>
      <c r="P161" s="236">
        <f>O161*H161</f>
        <v>0</v>
      </c>
      <c r="Q161" s="236">
        <v>0.0025899999999999999</v>
      </c>
      <c r="R161" s="236">
        <f>Q161*H161</f>
        <v>0.040792499999999995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208</v>
      </c>
      <c r="AT161" s="238" t="s">
        <v>204</v>
      </c>
      <c r="AU161" s="238" t="s">
        <v>87</v>
      </c>
      <c r="AY161" s="17" t="s">
        <v>164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85</v>
      </c>
      <c r="BK161" s="239">
        <f>ROUND(I161*H161,2)</f>
        <v>0</v>
      </c>
      <c r="BL161" s="17" t="s">
        <v>171</v>
      </c>
      <c r="BM161" s="238" t="s">
        <v>1149</v>
      </c>
    </row>
    <row r="162" s="15" customFormat="1">
      <c r="A162" s="15"/>
      <c r="B162" s="268"/>
      <c r="C162" s="269"/>
      <c r="D162" s="247" t="s">
        <v>175</v>
      </c>
      <c r="E162" s="270" t="s">
        <v>1</v>
      </c>
      <c r="F162" s="271" t="s">
        <v>1150</v>
      </c>
      <c r="G162" s="269"/>
      <c r="H162" s="270" t="s">
        <v>1</v>
      </c>
      <c r="I162" s="272"/>
      <c r="J162" s="269"/>
      <c r="K162" s="269"/>
      <c r="L162" s="273"/>
      <c r="M162" s="274"/>
      <c r="N162" s="275"/>
      <c r="O162" s="275"/>
      <c r="P162" s="275"/>
      <c r="Q162" s="275"/>
      <c r="R162" s="275"/>
      <c r="S162" s="275"/>
      <c r="T162" s="27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7" t="s">
        <v>175</v>
      </c>
      <c r="AU162" s="277" t="s">
        <v>87</v>
      </c>
      <c r="AV162" s="15" t="s">
        <v>85</v>
      </c>
      <c r="AW162" s="15" t="s">
        <v>32</v>
      </c>
      <c r="AX162" s="15" t="s">
        <v>77</v>
      </c>
      <c r="AY162" s="277" t="s">
        <v>164</v>
      </c>
    </row>
    <row r="163" s="13" customFormat="1">
      <c r="A163" s="13"/>
      <c r="B163" s="245"/>
      <c r="C163" s="246"/>
      <c r="D163" s="247" t="s">
        <v>175</v>
      </c>
      <c r="E163" s="248" t="s">
        <v>1</v>
      </c>
      <c r="F163" s="249" t="s">
        <v>1151</v>
      </c>
      <c r="G163" s="246"/>
      <c r="H163" s="250">
        <v>15.75</v>
      </c>
      <c r="I163" s="251"/>
      <c r="J163" s="246"/>
      <c r="K163" s="246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175</v>
      </c>
      <c r="AU163" s="256" t="s">
        <v>87</v>
      </c>
      <c r="AV163" s="13" t="s">
        <v>87</v>
      </c>
      <c r="AW163" s="13" t="s">
        <v>32</v>
      </c>
      <c r="AX163" s="13" t="s">
        <v>85</v>
      </c>
      <c r="AY163" s="256" t="s">
        <v>164</v>
      </c>
    </row>
    <row r="164" s="2" customFormat="1" ht="33" customHeight="1">
      <c r="A164" s="38"/>
      <c r="B164" s="39"/>
      <c r="C164" s="227" t="s">
        <v>8</v>
      </c>
      <c r="D164" s="227" t="s">
        <v>166</v>
      </c>
      <c r="E164" s="228" t="s">
        <v>1152</v>
      </c>
      <c r="F164" s="229" t="s">
        <v>1153</v>
      </c>
      <c r="G164" s="230" t="s">
        <v>482</v>
      </c>
      <c r="H164" s="231">
        <v>2</v>
      </c>
      <c r="I164" s="232"/>
      <c r="J164" s="233">
        <f>ROUND(I164*H164,2)</f>
        <v>0</v>
      </c>
      <c r="K164" s="229" t="s">
        <v>170</v>
      </c>
      <c r="L164" s="44"/>
      <c r="M164" s="234" t="s">
        <v>1</v>
      </c>
      <c r="N164" s="235" t="s">
        <v>42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171</v>
      </c>
      <c r="AT164" s="238" t="s">
        <v>166</v>
      </c>
      <c r="AU164" s="238" t="s">
        <v>87</v>
      </c>
      <c r="AY164" s="17" t="s">
        <v>164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85</v>
      </c>
      <c r="BK164" s="239">
        <f>ROUND(I164*H164,2)</f>
        <v>0</v>
      </c>
      <c r="BL164" s="17" t="s">
        <v>171</v>
      </c>
      <c r="BM164" s="238" t="s">
        <v>1154</v>
      </c>
    </row>
    <row r="165" s="2" customFormat="1">
      <c r="A165" s="38"/>
      <c r="B165" s="39"/>
      <c r="C165" s="40"/>
      <c r="D165" s="240" t="s">
        <v>173</v>
      </c>
      <c r="E165" s="40"/>
      <c r="F165" s="241" t="s">
        <v>1155</v>
      </c>
      <c r="G165" s="40"/>
      <c r="H165" s="40"/>
      <c r="I165" s="242"/>
      <c r="J165" s="40"/>
      <c r="K165" s="40"/>
      <c r="L165" s="44"/>
      <c r="M165" s="243"/>
      <c r="N165" s="244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173</v>
      </c>
      <c r="AU165" s="17" t="s">
        <v>87</v>
      </c>
    </row>
    <row r="166" s="2" customFormat="1" ht="21.75" customHeight="1">
      <c r="A166" s="38"/>
      <c r="B166" s="39"/>
      <c r="C166" s="278" t="s">
        <v>388</v>
      </c>
      <c r="D166" s="278" t="s">
        <v>204</v>
      </c>
      <c r="E166" s="279" t="s">
        <v>1156</v>
      </c>
      <c r="F166" s="280" t="s">
        <v>1157</v>
      </c>
      <c r="G166" s="281" t="s">
        <v>482</v>
      </c>
      <c r="H166" s="282">
        <v>2</v>
      </c>
      <c r="I166" s="283"/>
      <c r="J166" s="284">
        <f>ROUND(I166*H166,2)</f>
        <v>0</v>
      </c>
      <c r="K166" s="280" t="s">
        <v>170</v>
      </c>
      <c r="L166" s="285"/>
      <c r="M166" s="286" t="s">
        <v>1</v>
      </c>
      <c r="N166" s="287" t="s">
        <v>42</v>
      </c>
      <c r="O166" s="91"/>
      <c r="P166" s="236">
        <f>O166*H166</f>
        <v>0</v>
      </c>
      <c r="Q166" s="236">
        <v>0.00050000000000000001</v>
      </c>
      <c r="R166" s="236">
        <f>Q166*H166</f>
        <v>0.001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208</v>
      </c>
      <c r="AT166" s="238" t="s">
        <v>204</v>
      </c>
      <c r="AU166" s="238" t="s">
        <v>87</v>
      </c>
      <c r="AY166" s="17" t="s">
        <v>164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85</v>
      </c>
      <c r="BK166" s="239">
        <f>ROUND(I166*H166,2)</f>
        <v>0</v>
      </c>
      <c r="BL166" s="17" t="s">
        <v>171</v>
      </c>
      <c r="BM166" s="238" t="s">
        <v>1158</v>
      </c>
    </row>
    <row r="167" s="2" customFormat="1" ht="37.8" customHeight="1">
      <c r="A167" s="38"/>
      <c r="B167" s="39"/>
      <c r="C167" s="227" t="s">
        <v>394</v>
      </c>
      <c r="D167" s="227" t="s">
        <v>166</v>
      </c>
      <c r="E167" s="228" t="s">
        <v>1159</v>
      </c>
      <c r="F167" s="229" t="s">
        <v>1160</v>
      </c>
      <c r="G167" s="230" t="s">
        <v>482</v>
      </c>
      <c r="H167" s="231">
        <v>2</v>
      </c>
      <c r="I167" s="232"/>
      <c r="J167" s="233">
        <f>ROUND(I167*H167,2)</f>
        <v>0</v>
      </c>
      <c r="K167" s="229" t="s">
        <v>170</v>
      </c>
      <c r="L167" s="44"/>
      <c r="M167" s="234" t="s">
        <v>1</v>
      </c>
      <c r="N167" s="235" t="s">
        <v>42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171</v>
      </c>
      <c r="AT167" s="238" t="s">
        <v>166</v>
      </c>
      <c r="AU167" s="238" t="s">
        <v>87</v>
      </c>
      <c r="AY167" s="17" t="s">
        <v>164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85</v>
      </c>
      <c r="BK167" s="239">
        <f>ROUND(I167*H167,2)</f>
        <v>0</v>
      </c>
      <c r="BL167" s="17" t="s">
        <v>171</v>
      </c>
      <c r="BM167" s="238" t="s">
        <v>1161</v>
      </c>
    </row>
    <row r="168" s="2" customFormat="1">
      <c r="A168" s="38"/>
      <c r="B168" s="39"/>
      <c r="C168" s="40"/>
      <c r="D168" s="240" t="s">
        <v>173</v>
      </c>
      <c r="E168" s="40"/>
      <c r="F168" s="241" t="s">
        <v>1162</v>
      </c>
      <c r="G168" s="40"/>
      <c r="H168" s="40"/>
      <c r="I168" s="242"/>
      <c r="J168" s="40"/>
      <c r="K168" s="40"/>
      <c r="L168" s="44"/>
      <c r="M168" s="243"/>
      <c r="N168" s="244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173</v>
      </c>
      <c r="AU168" s="17" t="s">
        <v>87</v>
      </c>
    </row>
    <row r="169" s="2" customFormat="1" ht="24.15" customHeight="1">
      <c r="A169" s="38"/>
      <c r="B169" s="39"/>
      <c r="C169" s="278" t="s">
        <v>399</v>
      </c>
      <c r="D169" s="278" t="s">
        <v>204</v>
      </c>
      <c r="E169" s="279" t="s">
        <v>1163</v>
      </c>
      <c r="F169" s="280" t="s">
        <v>1164</v>
      </c>
      <c r="G169" s="281" t="s">
        <v>482</v>
      </c>
      <c r="H169" s="282">
        <v>2</v>
      </c>
      <c r="I169" s="283"/>
      <c r="J169" s="284">
        <f>ROUND(I169*H169,2)</f>
        <v>0</v>
      </c>
      <c r="K169" s="280" t="s">
        <v>170</v>
      </c>
      <c r="L169" s="285"/>
      <c r="M169" s="286" t="s">
        <v>1</v>
      </c>
      <c r="N169" s="287" t="s">
        <v>42</v>
      </c>
      <c r="O169" s="91"/>
      <c r="P169" s="236">
        <f>O169*H169</f>
        <v>0</v>
      </c>
      <c r="Q169" s="236">
        <v>0.0015</v>
      </c>
      <c r="R169" s="236">
        <f>Q169*H169</f>
        <v>0.0030000000000000001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208</v>
      </c>
      <c r="AT169" s="238" t="s">
        <v>204</v>
      </c>
      <c r="AU169" s="238" t="s">
        <v>87</v>
      </c>
      <c r="AY169" s="17" t="s">
        <v>164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85</v>
      </c>
      <c r="BK169" s="239">
        <f>ROUND(I169*H169,2)</f>
        <v>0</v>
      </c>
      <c r="BL169" s="17" t="s">
        <v>171</v>
      </c>
      <c r="BM169" s="238" t="s">
        <v>1165</v>
      </c>
    </row>
    <row r="170" s="2" customFormat="1" ht="33" customHeight="1">
      <c r="A170" s="38"/>
      <c r="B170" s="39"/>
      <c r="C170" s="227" t="s">
        <v>302</v>
      </c>
      <c r="D170" s="227" t="s">
        <v>166</v>
      </c>
      <c r="E170" s="228" t="s">
        <v>1166</v>
      </c>
      <c r="F170" s="229" t="s">
        <v>1167</v>
      </c>
      <c r="G170" s="230" t="s">
        <v>482</v>
      </c>
      <c r="H170" s="231">
        <v>2</v>
      </c>
      <c r="I170" s="232"/>
      <c r="J170" s="233">
        <f>ROUND(I170*H170,2)</f>
        <v>0</v>
      </c>
      <c r="K170" s="229" t="s">
        <v>170</v>
      </c>
      <c r="L170" s="44"/>
      <c r="M170" s="234" t="s">
        <v>1</v>
      </c>
      <c r="N170" s="235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171</v>
      </c>
      <c r="AT170" s="238" t="s">
        <v>166</v>
      </c>
      <c r="AU170" s="238" t="s">
        <v>87</v>
      </c>
      <c r="AY170" s="17" t="s">
        <v>164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85</v>
      </c>
      <c r="BK170" s="239">
        <f>ROUND(I170*H170,2)</f>
        <v>0</v>
      </c>
      <c r="BL170" s="17" t="s">
        <v>171</v>
      </c>
      <c r="BM170" s="238" t="s">
        <v>1168</v>
      </c>
    </row>
    <row r="171" s="2" customFormat="1">
      <c r="A171" s="38"/>
      <c r="B171" s="39"/>
      <c r="C171" s="40"/>
      <c r="D171" s="240" t="s">
        <v>173</v>
      </c>
      <c r="E171" s="40"/>
      <c r="F171" s="241" t="s">
        <v>1169</v>
      </c>
      <c r="G171" s="40"/>
      <c r="H171" s="40"/>
      <c r="I171" s="242"/>
      <c r="J171" s="40"/>
      <c r="K171" s="40"/>
      <c r="L171" s="44"/>
      <c r="M171" s="243"/>
      <c r="N171" s="244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173</v>
      </c>
      <c r="AU171" s="17" t="s">
        <v>87</v>
      </c>
    </row>
    <row r="172" s="13" customFormat="1">
      <c r="A172" s="13"/>
      <c r="B172" s="245"/>
      <c r="C172" s="246"/>
      <c r="D172" s="247" t="s">
        <v>175</v>
      </c>
      <c r="E172" s="248" t="s">
        <v>1</v>
      </c>
      <c r="F172" s="249" t="s">
        <v>87</v>
      </c>
      <c r="G172" s="246"/>
      <c r="H172" s="250">
        <v>2</v>
      </c>
      <c r="I172" s="251"/>
      <c r="J172" s="246"/>
      <c r="K172" s="246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175</v>
      </c>
      <c r="AU172" s="256" t="s">
        <v>87</v>
      </c>
      <c r="AV172" s="13" t="s">
        <v>87</v>
      </c>
      <c r="AW172" s="13" t="s">
        <v>32</v>
      </c>
      <c r="AX172" s="13" t="s">
        <v>85</v>
      </c>
      <c r="AY172" s="256" t="s">
        <v>164</v>
      </c>
    </row>
    <row r="173" s="2" customFormat="1" ht="21.75" customHeight="1">
      <c r="A173" s="38"/>
      <c r="B173" s="39"/>
      <c r="C173" s="278" t="s">
        <v>410</v>
      </c>
      <c r="D173" s="278" t="s">
        <v>204</v>
      </c>
      <c r="E173" s="279" t="s">
        <v>1170</v>
      </c>
      <c r="F173" s="280" t="s">
        <v>1171</v>
      </c>
      <c r="G173" s="281" t="s">
        <v>482</v>
      </c>
      <c r="H173" s="282">
        <v>2</v>
      </c>
      <c r="I173" s="283"/>
      <c r="J173" s="284">
        <f>ROUND(I173*H173,2)</f>
        <v>0</v>
      </c>
      <c r="K173" s="280" t="s">
        <v>170</v>
      </c>
      <c r="L173" s="285"/>
      <c r="M173" s="286" t="s">
        <v>1</v>
      </c>
      <c r="N173" s="287" t="s">
        <v>42</v>
      </c>
      <c r="O173" s="91"/>
      <c r="P173" s="236">
        <f>O173*H173</f>
        <v>0</v>
      </c>
      <c r="Q173" s="236">
        <v>0.00069999999999999999</v>
      </c>
      <c r="R173" s="236">
        <f>Q173*H173</f>
        <v>0.0014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208</v>
      </c>
      <c r="AT173" s="238" t="s">
        <v>204</v>
      </c>
      <c r="AU173" s="238" t="s">
        <v>87</v>
      </c>
      <c r="AY173" s="17" t="s">
        <v>164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85</v>
      </c>
      <c r="BK173" s="239">
        <f>ROUND(I173*H173,2)</f>
        <v>0</v>
      </c>
      <c r="BL173" s="17" t="s">
        <v>171</v>
      </c>
      <c r="BM173" s="238" t="s">
        <v>1172</v>
      </c>
    </row>
    <row r="174" s="13" customFormat="1">
      <c r="A174" s="13"/>
      <c r="B174" s="245"/>
      <c r="C174" s="246"/>
      <c r="D174" s="247" t="s">
        <v>175</v>
      </c>
      <c r="E174" s="248" t="s">
        <v>1</v>
      </c>
      <c r="F174" s="249" t="s">
        <v>87</v>
      </c>
      <c r="G174" s="246"/>
      <c r="H174" s="250">
        <v>2</v>
      </c>
      <c r="I174" s="251"/>
      <c r="J174" s="246"/>
      <c r="K174" s="246"/>
      <c r="L174" s="252"/>
      <c r="M174" s="253"/>
      <c r="N174" s="254"/>
      <c r="O174" s="254"/>
      <c r="P174" s="254"/>
      <c r="Q174" s="254"/>
      <c r="R174" s="254"/>
      <c r="S174" s="254"/>
      <c r="T174" s="25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6" t="s">
        <v>175</v>
      </c>
      <c r="AU174" s="256" t="s">
        <v>87</v>
      </c>
      <c r="AV174" s="13" t="s">
        <v>87</v>
      </c>
      <c r="AW174" s="13" t="s">
        <v>32</v>
      </c>
      <c r="AX174" s="13" t="s">
        <v>85</v>
      </c>
      <c r="AY174" s="256" t="s">
        <v>164</v>
      </c>
    </row>
    <row r="175" s="2" customFormat="1" ht="33" customHeight="1">
      <c r="A175" s="38"/>
      <c r="B175" s="39"/>
      <c r="C175" s="227" t="s">
        <v>417</v>
      </c>
      <c r="D175" s="227" t="s">
        <v>166</v>
      </c>
      <c r="E175" s="228" t="s">
        <v>1173</v>
      </c>
      <c r="F175" s="229" t="s">
        <v>1174</v>
      </c>
      <c r="G175" s="230" t="s">
        <v>482</v>
      </c>
      <c r="H175" s="231">
        <v>1</v>
      </c>
      <c r="I175" s="232"/>
      <c r="J175" s="233">
        <f>ROUND(I175*H175,2)</f>
        <v>0</v>
      </c>
      <c r="K175" s="229" t="s">
        <v>170</v>
      </c>
      <c r="L175" s="44"/>
      <c r="M175" s="234" t="s">
        <v>1</v>
      </c>
      <c r="N175" s="235" t="s">
        <v>42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171</v>
      </c>
      <c r="AT175" s="238" t="s">
        <v>166</v>
      </c>
      <c r="AU175" s="238" t="s">
        <v>87</v>
      </c>
      <c r="AY175" s="17" t="s">
        <v>164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85</v>
      </c>
      <c r="BK175" s="239">
        <f>ROUND(I175*H175,2)</f>
        <v>0</v>
      </c>
      <c r="BL175" s="17" t="s">
        <v>171</v>
      </c>
      <c r="BM175" s="238" t="s">
        <v>1175</v>
      </c>
    </row>
    <row r="176" s="2" customFormat="1">
      <c r="A176" s="38"/>
      <c r="B176" s="39"/>
      <c r="C176" s="40"/>
      <c r="D176" s="240" t="s">
        <v>173</v>
      </c>
      <c r="E176" s="40"/>
      <c r="F176" s="241" t="s">
        <v>1176</v>
      </c>
      <c r="G176" s="40"/>
      <c r="H176" s="40"/>
      <c r="I176" s="242"/>
      <c r="J176" s="40"/>
      <c r="K176" s="40"/>
      <c r="L176" s="44"/>
      <c r="M176" s="243"/>
      <c r="N176" s="244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173</v>
      </c>
      <c r="AU176" s="17" t="s">
        <v>87</v>
      </c>
    </row>
    <row r="177" s="2" customFormat="1" ht="24.15" customHeight="1">
      <c r="A177" s="38"/>
      <c r="B177" s="39"/>
      <c r="C177" s="278" t="s">
        <v>426</v>
      </c>
      <c r="D177" s="278" t="s">
        <v>204</v>
      </c>
      <c r="E177" s="279" t="s">
        <v>1177</v>
      </c>
      <c r="F177" s="280" t="s">
        <v>1178</v>
      </c>
      <c r="G177" s="281" t="s">
        <v>482</v>
      </c>
      <c r="H177" s="282">
        <v>1</v>
      </c>
      <c r="I177" s="283"/>
      <c r="J177" s="284">
        <f>ROUND(I177*H177,2)</f>
        <v>0</v>
      </c>
      <c r="K177" s="280" t="s">
        <v>170</v>
      </c>
      <c r="L177" s="285"/>
      <c r="M177" s="286" t="s">
        <v>1</v>
      </c>
      <c r="N177" s="287" t="s">
        <v>42</v>
      </c>
      <c r="O177" s="91"/>
      <c r="P177" s="236">
        <f>O177*H177</f>
        <v>0</v>
      </c>
      <c r="Q177" s="236">
        <v>0.0012800000000000001</v>
      </c>
      <c r="R177" s="236">
        <f>Q177*H177</f>
        <v>0.0012800000000000001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208</v>
      </c>
      <c r="AT177" s="238" t="s">
        <v>204</v>
      </c>
      <c r="AU177" s="238" t="s">
        <v>87</v>
      </c>
      <c r="AY177" s="17" t="s">
        <v>164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85</v>
      </c>
      <c r="BK177" s="239">
        <f>ROUND(I177*H177,2)</f>
        <v>0</v>
      </c>
      <c r="BL177" s="17" t="s">
        <v>171</v>
      </c>
      <c r="BM177" s="238" t="s">
        <v>1179</v>
      </c>
    </row>
    <row r="178" s="2" customFormat="1" ht="16.5" customHeight="1">
      <c r="A178" s="38"/>
      <c r="B178" s="39"/>
      <c r="C178" s="227" t="s">
        <v>431</v>
      </c>
      <c r="D178" s="227" t="s">
        <v>166</v>
      </c>
      <c r="E178" s="228" t="s">
        <v>1117</v>
      </c>
      <c r="F178" s="229" t="s">
        <v>1118</v>
      </c>
      <c r="G178" s="230" t="s">
        <v>241</v>
      </c>
      <c r="H178" s="231">
        <v>1</v>
      </c>
      <c r="I178" s="232"/>
      <c r="J178" s="233">
        <f>ROUND(I178*H178,2)</f>
        <v>0</v>
      </c>
      <c r="K178" s="229" t="s">
        <v>1</v>
      </c>
      <c r="L178" s="44"/>
      <c r="M178" s="234" t="s">
        <v>1</v>
      </c>
      <c r="N178" s="235" t="s">
        <v>42</v>
      </c>
      <c r="O178" s="91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8" t="s">
        <v>171</v>
      </c>
      <c r="AT178" s="238" t="s">
        <v>166</v>
      </c>
      <c r="AU178" s="238" t="s">
        <v>87</v>
      </c>
      <c r="AY178" s="17" t="s">
        <v>164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7" t="s">
        <v>85</v>
      </c>
      <c r="BK178" s="239">
        <f>ROUND(I178*H178,2)</f>
        <v>0</v>
      </c>
      <c r="BL178" s="17" t="s">
        <v>171</v>
      </c>
      <c r="BM178" s="238" t="s">
        <v>1180</v>
      </c>
    </row>
    <row r="179" s="2" customFormat="1" ht="24.15" customHeight="1">
      <c r="A179" s="38"/>
      <c r="B179" s="39"/>
      <c r="C179" s="227" t="s">
        <v>7</v>
      </c>
      <c r="D179" s="227" t="s">
        <v>166</v>
      </c>
      <c r="E179" s="228" t="s">
        <v>1181</v>
      </c>
      <c r="F179" s="229" t="s">
        <v>1182</v>
      </c>
      <c r="G179" s="230" t="s">
        <v>482</v>
      </c>
      <c r="H179" s="231">
        <v>2</v>
      </c>
      <c r="I179" s="232"/>
      <c r="J179" s="233">
        <f>ROUND(I179*H179,2)</f>
        <v>0</v>
      </c>
      <c r="K179" s="229" t="s">
        <v>170</v>
      </c>
      <c r="L179" s="44"/>
      <c r="M179" s="234" t="s">
        <v>1</v>
      </c>
      <c r="N179" s="235" t="s">
        <v>42</v>
      </c>
      <c r="O179" s="91"/>
      <c r="P179" s="236">
        <f>O179*H179</f>
        <v>0</v>
      </c>
      <c r="Q179" s="236">
        <v>0.040050000000000002</v>
      </c>
      <c r="R179" s="236">
        <f>Q179*H179</f>
        <v>0.080100000000000005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171</v>
      </c>
      <c r="AT179" s="238" t="s">
        <v>166</v>
      </c>
      <c r="AU179" s="238" t="s">
        <v>87</v>
      </c>
      <c r="AY179" s="17" t="s">
        <v>164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85</v>
      </c>
      <c r="BK179" s="239">
        <f>ROUND(I179*H179,2)</f>
        <v>0</v>
      </c>
      <c r="BL179" s="17" t="s">
        <v>171</v>
      </c>
      <c r="BM179" s="238" t="s">
        <v>1183</v>
      </c>
    </row>
    <row r="180" s="2" customFormat="1">
      <c r="A180" s="38"/>
      <c r="B180" s="39"/>
      <c r="C180" s="40"/>
      <c r="D180" s="240" t="s">
        <v>173</v>
      </c>
      <c r="E180" s="40"/>
      <c r="F180" s="241" t="s">
        <v>1184</v>
      </c>
      <c r="G180" s="40"/>
      <c r="H180" s="40"/>
      <c r="I180" s="242"/>
      <c r="J180" s="40"/>
      <c r="K180" s="40"/>
      <c r="L180" s="44"/>
      <c r="M180" s="243"/>
      <c r="N180" s="244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173</v>
      </c>
      <c r="AU180" s="17" t="s">
        <v>87</v>
      </c>
    </row>
    <row r="181" s="2" customFormat="1" ht="33" customHeight="1">
      <c r="A181" s="38"/>
      <c r="B181" s="39"/>
      <c r="C181" s="227" t="s">
        <v>442</v>
      </c>
      <c r="D181" s="227" t="s">
        <v>166</v>
      </c>
      <c r="E181" s="228" t="s">
        <v>1185</v>
      </c>
      <c r="F181" s="229" t="s">
        <v>1186</v>
      </c>
      <c r="G181" s="230" t="s">
        <v>482</v>
      </c>
      <c r="H181" s="231">
        <v>2</v>
      </c>
      <c r="I181" s="232"/>
      <c r="J181" s="233">
        <f>ROUND(I181*H181,2)</f>
        <v>0</v>
      </c>
      <c r="K181" s="229" t="s">
        <v>170</v>
      </c>
      <c r="L181" s="44"/>
      <c r="M181" s="234" t="s">
        <v>1</v>
      </c>
      <c r="N181" s="235" t="s">
        <v>42</v>
      </c>
      <c r="O181" s="91"/>
      <c r="P181" s="236">
        <f>O181*H181</f>
        <v>0</v>
      </c>
      <c r="Q181" s="236">
        <v>0.00594</v>
      </c>
      <c r="R181" s="236">
        <f>Q181*H181</f>
        <v>0.01188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171</v>
      </c>
      <c r="AT181" s="238" t="s">
        <v>166</v>
      </c>
      <c r="AU181" s="238" t="s">
        <v>87</v>
      </c>
      <c r="AY181" s="17" t="s">
        <v>164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85</v>
      </c>
      <c r="BK181" s="239">
        <f>ROUND(I181*H181,2)</f>
        <v>0</v>
      </c>
      <c r="BL181" s="17" t="s">
        <v>171</v>
      </c>
      <c r="BM181" s="238" t="s">
        <v>1187</v>
      </c>
    </row>
    <row r="182" s="2" customFormat="1">
      <c r="A182" s="38"/>
      <c r="B182" s="39"/>
      <c r="C182" s="40"/>
      <c r="D182" s="240" t="s">
        <v>173</v>
      </c>
      <c r="E182" s="40"/>
      <c r="F182" s="241" t="s">
        <v>1188</v>
      </c>
      <c r="G182" s="40"/>
      <c r="H182" s="40"/>
      <c r="I182" s="242"/>
      <c r="J182" s="40"/>
      <c r="K182" s="40"/>
      <c r="L182" s="44"/>
      <c r="M182" s="243"/>
      <c r="N182" s="244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173</v>
      </c>
      <c r="AU182" s="17" t="s">
        <v>87</v>
      </c>
    </row>
    <row r="183" s="13" customFormat="1">
      <c r="A183" s="13"/>
      <c r="B183" s="245"/>
      <c r="C183" s="246"/>
      <c r="D183" s="247" t="s">
        <v>175</v>
      </c>
      <c r="E183" s="248" t="s">
        <v>1</v>
      </c>
      <c r="F183" s="249" t="s">
        <v>87</v>
      </c>
      <c r="G183" s="246"/>
      <c r="H183" s="250">
        <v>2</v>
      </c>
      <c r="I183" s="251"/>
      <c r="J183" s="246"/>
      <c r="K183" s="246"/>
      <c r="L183" s="252"/>
      <c r="M183" s="253"/>
      <c r="N183" s="254"/>
      <c r="O183" s="254"/>
      <c r="P183" s="254"/>
      <c r="Q183" s="254"/>
      <c r="R183" s="254"/>
      <c r="S183" s="254"/>
      <c r="T183" s="25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6" t="s">
        <v>175</v>
      </c>
      <c r="AU183" s="256" t="s">
        <v>87</v>
      </c>
      <c r="AV183" s="13" t="s">
        <v>87</v>
      </c>
      <c r="AW183" s="13" t="s">
        <v>32</v>
      </c>
      <c r="AX183" s="13" t="s">
        <v>85</v>
      </c>
      <c r="AY183" s="256" t="s">
        <v>164</v>
      </c>
    </row>
    <row r="184" s="2" customFormat="1" ht="24.15" customHeight="1">
      <c r="A184" s="38"/>
      <c r="B184" s="39"/>
      <c r="C184" s="227" t="s">
        <v>289</v>
      </c>
      <c r="D184" s="227" t="s">
        <v>166</v>
      </c>
      <c r="E184" s="228" t="s">
        <v>1189</v>
      </c>
      <c r="F184" s="229" t="s">
        <v>1190</v>
      </c>
      <c r="G184" s="230" t="s">
        <v>482</v>
      </c>
      <c r="H184" s="231">
        <v>2</v>
      </c>
      <c r="I184" s="232"/>
      <c r="J184" s="233">
        <f>ROUND(I184*H184,2)</f>
        <v>0</v>
      </c>
      <c r="K184" s="229" t="s">
        <v>170</v>
      </c>
      <c r="L184" s="44"/>
      <c r="M184" s="234" t="s">
        <v>1</v>
      </c>
      <c r="N184" s="235" t="s">
        <v>42</v>
      </c>
      <c r="O184" s="91"/>
      <c r="P184" s="236">
        <f>O184*H184</f>
        <v>0</v>
      </c>
      <c r="Q184" s="236">
        <v>0.0019400000000000001</v>
      </c>
      <c r="R184" s="236">
        <f>Q184*H184</f>
        <v>0.0038800000000000002</v>
      </c>
      <c r="S184" s="236">
        <v>0</v>
      </c>
      <c r="T184" s="23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8" t="s">
        <v>171</v>
      </c>
      <c r="AT184" s="238" t="s">
        <v>166</v>
      </c>
      <c r="AU184" s="238" t="s">
        <v>87</v>
      </c>
      <c r="AY184" s="17" t="s">
        <v>164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7" t="s">
        <v>85</v>
      </c>
      <c r="BK184" s="239">
        <f>ROUND(I184*H184,2)</f>
        <v>0</v>
      </c>
      <c r="BL184" s="17" t="s">
        <v>171</v>
      </c>
      <c r="BM184" s="238" t="s">
        <v>1191</v>
      </c>
    </row>
    <row r="185" s="2" customFormat="1">
      <c r="A185" s="38"/>
      <c r="B185" s="39"/>
      <c r="C185" s="40"/>
      <c r="D185" s="240" t="s">
        <v>173</v>
      </c>
      <c r="E185" s="40"/>
      <c r="F185" s="241" t="s">
        <v>1192</v>
      </c>
      <c r="G185" s="40"/>
      <c r="H185" s="40"/>
      <c r="I185" s="242"/>
      <c r="J185" s="40"/>
      <c r="K185" s="40"/>
      <c r="L185" s="44"/>
      <c r="M185" s="243"/>
      <c r="N185" s="244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173</v>
      </c>
      <c r="AU185" s="17" t="s">
        <v>87</v>
      </c>
    </row>
    <row r="186" s="13" customFormat="1">
      <c r="A186" s="13"/>
      <c r="B186" s="245"/>
      <c r="C186" s="246"/>
      <c r="D186" s="247" t="s">
        <v>175</v>
      </c>
      <c r="E186" s="248" t="s">
        <v>1</v>
      </c>
      <c r="F186" s="249" t="s">
        <v>87</v>
      </c>
      <c r="G186" s="246"/>
      <c r="H186" s="250">
        <v>2</v>
      </c>
      <c r="I186" s="251"/>
      <c r="J186" s="246"/>
      <c r="K186" s="246"/>
      <c r="L186" s="252"/>
      <c r="M186" s="253"/>
      <c r="N186" s="254"/>
      <c r="O186" s="254"/>
      <c r="P186" s="254"/>
      <c r="Q186" s="254"/>
      <c r="R186" s="254"/>
      <c r="S186" s="254"/>
      <c r="T186" s="25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6" t="s">
        <v>175</v>
      </c>
      <c r="AU186" s="256" t="s">
        <v>87</v>
      </c>
      <c r="AV186" s="13" t="s">
        <v>87</v>
      </c>
      <c r="AW186" s="13" t="s">
        <v>32</v>
      </c>
      <c r="AX186" s="13" t="s">
        <v>85</v>
      </c>
      <c r="AY186" s="256" t="s">
        <v>164</v>
      </c>
    </row>
    <row r="187" s="12" customFormat="1" ht="22.8" customHeight="1">
      <c r="A187" s="12"/>
      <c r="B187" s="211"/>
      <c r="C187" s="212"/>
      <c r="D187" s="213" t="s">
        <v>76</v>
      </c>
      <c r="E187" s="225" t="s">
        <v>287</v>
      </c>
      <c r="F187" s="225" t="s">
        <v>288</v>
      </c>
      <c r="G187" s="212"/>
      <c r="H187" s="212"/>
      <c r="I187" s="215"/>
      <c r="J187" s="226">
        <f>BK187</f>
        <v>0</v>
      </c>
      <c r="K187" s="212"/>
      <c r="L187" s="217"/>
      <c r="M187" s="218"/>
      <c r="N187" s="219"/>
      <c r="O187" s="219"/>
      <c r="P187" s="220">
        <f>SUM(P188:P189)</f>
        <v>0</v>
      </c>
      <c r="Q187" s="219"/>
      <c r="R187" s="220">
        <f>SUM(R188:R189)</f>
        <v>0</v>
      </c>
      <c r="S187" s="219"/>
      <c r="T187" s="221">
        <f>SUM(T188:T189)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2" t="s">
        <v>85</v>
      </c>
      <c r="AT187" s="223" t="s">
        <v>76</v>
      </c>
      <c r="AU187" s="223" t="s">
        <v>85</v>
      </c>
      <c r="AY187" s="222" t="s">
        <v>164</v>
      </c>
      <c r="BK187" s="224">
        <f>SUM(BK188:BK189)</f>
        <v>0</v>
      </c>
    </row>
    <row r="188" s="2" customFormat="1" ht="24.15" customHeight="1">
      <c r="A188" s="38"/>
      <c r="B188" s="39"/>
      <c r="C188" s="227" t="s">
        <v>298</v>
      </c>
      <c r="D188" s="227" t="s">
        <v>166</v>
      </c>
      <c r="E188" s="228" t="s">
        <v>1072</v>
      </c>
      <c r="F188" s="229" t="s">
        <v>1073</v>
      </c>
      <c r="G188" s="230" t="s">
        <v>207</v>
      </c>
      <c r="H188" s="231">
        <v>13.392</v>
      </c>
      <c r="I188" s="232"/>
      <c r="J188" s="233">
        <f>ROUND(I188*H188,2)</f>
        <v>0</v>
      </c>
      <c r="K188" s="229" t="s">
        <v>170</v>
      </c>
      <c r="L188" s="44"/>
      <c r="M188" s="234" t="s">
        <v>1</v>
      </c>
      <c r="N188" s="235" t="s">
        <v>42</v>
      </c>
      <c r="O188" s="91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171</v>
      </c>
      <c r="AT188" s="238" t="s">
        <v>166</v>
      </c>
      <c r="AU188" s="238" t="s">
        <v>87</v>
      </c>
      <c r="AY188" s="17" t="s">
        <v>164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85</v>
      </c>
      <c r="BK188" s="239">
        <f>ROUND(I188*H188,2)</f>
        <v>0</v>
      </c>
      <c r="BL188" s="17" t="s">
        <v>171</v>
      </c>
      <c r="BM188" s="238" t="s">
        <v>1193</v>
      </c>
    </row>
    <row r="189" s="2" customFormat="1">
      <c r="A189" s="38"/>
      <c r="B189" s="39"/>
      <c r="C189" s="40"/>
      <c r="D189" s="240" t="s">
        <v>173</v>
      </c>
      <c r="E189" s="40"/>
      <c r="F189" s="241" t="s">
        <v>1075</v>
      </c>
      <c r="G189" s="40"/>
      <c r="H189" s="40"/>
      <c r="I189" s="242"/>
      <c r="J189" s="40"/>
      <c r="K189" s="40"/>
      <c r="L189" s="44"/>
      <c r="M189" s="293"/>
      <c r="N189" s="294"/>
      <c r="O189" s="295"/>
      <c r="P189" s="295"/>
      <c r="Q189" s="295"/>
      <c r="R189" s="295"/>
      <c r="S189" s="295"/>
      <c r="T189" s="296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173</v>
      </c>
      <c r="AU189" s="17" t="s">
        <v>87</v>
      </c>
    </row>
    <row r="190" s="2" customFormat="1" ht="6.96" customHeight="1">
      <c r="A190" s="38"/>
      <c r="B190" s="66"/>
      <c r="C190" s="67"/>
      <c r="D190" s="67"/>
      <c r="E190" s="67"/>
      <c r="F190" s="67"/>
      <c r="G190" s="67"/>
      <c r="H190" s="67"/>
      <c r="I190" s="67"/>
      <c r="J190" s="67"/>
      <c r="K190" s="67"/>
      <c r="L190" s="44"/>
      <c r="M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</row>
  </sheetData>
  <sheetProtection sheet="1" autoFilter="0" formatColumns="0" formatRows="0" objects="1" scenarios="1" spinCount="100000" saltValue="GhGwsUeVIzKpRJ6xD9Y0r0ODozk4lRSvq7KlCu4Tig23sxsiYtRY93wJy3pLCNHrd5+jwTHHGYBxYFqSe1vLiA==" hashValue="S5hdc3fqQjR4gnu5c3pf7Ctqjo3apMCYlNK9hTKgVie6XM1nAJ6XcHJmNHlIf+oo1Wum6Qtg1h+PjJsT5Q/QzQ==" algorithmName="SHA-512" password="CC35"/>
  <autoFilter ref="C122:K18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27" r:id="rId1" display="https://podminky.urs.cz/item/CS_URS_2024_02/132251252"/>
    <hyperlink ref="F131" r:id="rId2" display="https://podminky.urs.cz/item/CS_URS_2024_02/162351103"/>
    <hyperlink ref="F135" r:id="rId3" display="https://podminky.urs.cz/item/CS_URS_2024_02/174151101"/>
    <hyperlink ref="F139" r:id="rId4" display="https://podminky.urs.cz/item/CS_URS_2024_02/175111101"/>
    <hyperlink ref="F146" r:id="rId5" display="https://podminky.urs.cz/item/CS_URS_2024_02/451573111"/>
    <hyperlink ref="F150" r:id="rId6" display="https://podminky.urs.cz/item/CS_URS_2024_02/721290112"/>
    <hyperlink ref="F154" r:id="rId7" display="https://podminky.urs.cz/item/CS_URS_2024_02/871263121"/>
    <hyperlink ref="F158" r:id="rId8" display="https://podminky.urs.cz/item/CS_URS_2024_02/871313121"/>
    <hyperlink ref="F165" r:id="rId9" display="https://podminky.urs.cz/item/CS_URS_2024_02/877260310"/>
    <hyperlink ref="F168" r:id="rId10" display="https://podminky.urs.cz/item/CS_URS_2024_02/877260341"/>
    <hyperlink ref="F171" r:id="rId11" display="https://podminky.urs.cz/item/CS_URS_2024_02/877310310"/>
    <hyperlink ref="F176" r:id="rId12" display="https://podminky.urs.cz/item/CS_URS_2024_02/877310320"/>
    <hyperlink ref="F180" r:id="rId13" display="https://podminky.urs.cz/item/CS_URS_2024_02/894812001"/>
    <hyperlink ref="F182" r:id="rId14" display="https://podminky.urs.cz/item/CS_URS_2024_02/894812032"/>
    <hyperlink ref="F185" r:id="rId15" display="https://podminky.urs.cz/item/CS_URS_2024_02/894812051"/>
    <hyperlink ref="F189" r:id="rId16" display="https://podminky.urs.cz/item/CS_URS_2024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1194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ROUND((SUM(BE121:BE147)),  2)</f>
        <v>0</v>
      </c>
      <c r="G33" s="38"/>
      <c r="H33" s="38"/>
      <c r="I33" s="165">
        <v>0.20999999999999999</v>
      </c>
      <c r="J33" s="164">
        <f>ROUND(((SUM(BE121:BE147))*I33),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ROUND((SUM(BF121:BF147)),  2)</f>
        <v>0</v>
      </c>
      <c r="G34" s="38"/>
      <c r="H34" s="38"/>
      <c r="I34" s="165">
        <v>0.12</v>
      </c>
      <c r="J34" s="164">
        <f>ROUND(((SUM(BF121:BF147))*I34),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ROUND((SUM(BG121:BG147)),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ROUND((SUM(BH121:BH147)),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ROUND((SUM(BI121:BI147)),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SO-12 -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137</v>
      </c>
      <c r="D94" s="186"/>
      <c r="E94" s="186"/>
      <c r="F94" s="186"/>
      <c r="G94" s="186"/>
      <c r="H94" s="186"/>
      <c r="I94" s="186"/>
      <c r="J94" s="187" t="s">
        <v>138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139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140</v>
      </c>
    </row>
    <row r="97" s="9" customFormat="1" ht="24.96" customHeight="1">
      <c r="A97" s="9"/>
      <c r="B97" s="189"/>
      <c r="C97" s="190"/>
      <c r="D97" s="191" t="s">
        <v>830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1195</v>
      </c>
      <c r="E98" s="197"/>
      <c r="F98" s="197"/>
      <c r="G98" s="197"/>
      <c r="H98" s="197"/>
      <c r="I98" s="197"/>
      <c r="J98" s="198">
        <f>J123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1196</v>
      </c>
      <c r="E99" s="197"/>
      <c r="F99" s="197"/>
      <c r="G99" s="197"/>
      <c r="H99" s="197"/>
      <c r="I99" s="197"/>
      <c r="J99" s="198">
        <f>J127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1197</v>
      </c>
      <c r="E100" s="197"/>
      <c r="F100" s="197"/>
      <c r="G100" s="197"/>
      <c r="H100" s="197"/>
      <c r="I100" s="197"/>
      <c r="J100" s="198">
        <f>J138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1198</v>
      </c>
      <c r="E101" s="197"/>
      <c r="F101" s="197"/>
      <c r="G101" s="197"/>
      <c r="H101" s="197"/>
      <c r="I101" s="197"/>
      <c r="J101" s="198">
        <f>J141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4" t="str">
        <f>E7</f>
        <v>Rozšíření infrastruktury cestovního ruchu u Pilské nádrže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134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SO-12 - Vedlejší rozpočtové náklady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k.ú. Zámek Žďár [795453]</v>
      </c>
      <c r="G115" s="40"/>
      <c r="H115" s="40"/>
      <c r="I115" s="32" t="s">
        <v>22</v>
      </c>
      <c r="J115" s="79" t="str">
        <f>IF(J12="","",J12)</f>
        <v>9. 9. 2024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 xml:space="preserve"> </v>
      </c>
      <c r="G117" s="40"/>
      <c r="H117" s="40"/>
      <c r="I117" s="32" t="s">
        <v>30</v>
      </c>
      <c r="J117" s="36" t="str">
        <f>E21</f>
        <v xml:space="preserve">Tomáš Bezchleba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>Zdeněk Drda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200"/>
      <c r="B120" s="201"/>
      <c r="C120" s="202" t="s">
        <v>150</v>
      </c>
      <c r="D120" s="203" t="s">
        <v>62</v>
      </c>
      <c r="E120" s="203" t="s">
        <v>58</v>
      </c>
      <c r="F120" s="203" t="s">
        <v>59</v>
      </c>
      <c r="G120" s="203" t="s">
        <v>151</v>
      </c>
      <c r="H120" s="203" t="s">
        <v>152</v>
      </c>
      <c r="I120" s="203" t="s">
        <v>153</v>
      </c>
      <c r="J120" s="203" t="s">
        <v>138</v>
      </c>
      <c r="K120" s="204" t="s">
        <v>154</v>
      </c>
      <c r="L120" s="205"/>
      <c r="M120" s="100" t="s">
        <v>1</v>
      </c>
      <c r="N120" s="101" t="s">
        <v>41</v>
      </c>
      <c r="O120" s="101" t="s">
        <v>155</v>
      </c>
      <c r="P120" s="101" t="s">
        <v>156</v>
      </c>
      <c r="Q120" s="101" t="s">
        <v>157</v>
      </c>
      <c r="R120" s="101" t="s">
        <v>158</v>
      </c>
      <c r="S120" s="101" t="s">
        <v>159</v>
      </c>
      <c r="T120" s="102" t="s">
        <v>160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8"/>
      <c r="B121" s="39"/>
      <c r="C121" s="107" t="s">
        <v>161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</f>
        <v>0</v>
      </c>
      <c r="Q121" s="104"/>
      <c r="R121" s="208">
        <f>R122</f>
        <v>0.01111</v>
      </c>
      <c r="S121" s="104"/>
      <c r="T121" s="209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76</v>
      </c>
      <c r="AU121" s="17" t="s">
        <v>140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76</v>
      </c>
      <c r="E122" s="214" t="s">
        <v>875</v>
      </c>
      <c r="F122" s="214" t="s">
        <v>126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P123+P127+P138+P141</f>
        <v>0</v>
      </c>
      <c r="Q122" s="219"/>
      <c r="R122" s="220">
        <f>R123+R127+R138+R141</f>
        <v>0.01111</v>
      </c>
      <c r="S122" s="219"/>
      <c r="T122" s="221">
        <f>T123+T127+T138+T141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195</v>
      </c>
      <c r="AT122" s="223" t="s">
        <v>76</v>
      </c>
      <c r="AU122" s="223" t="s">
        <v>77</v>
      </c>
      <c r="AY122" s="222" t="s">
        <v>164</v>
      </c>
      <c r="BK122" s="224">
        <f>BK123+BK127+BK138+BK141</f>
        <v>0</v>
      </c>
    </row>
    <row r="123" s="12" customFormat="1" ht="22.8" customHeight="1">
      <c r="A123" s="12"/>
      <c r="B123" s="211"/>
      <c r="C123" s="212"/>
      <c r="D123" s="213" t="s">
        <v>76</v>
      </c>
      <c r="E123" s="225" t="s">
        <v>221</v>
      </c>
      <c r="F123" s="225" t="s">
        <v>425</v>
      </c>
      <c r="G123" s="212"/>
      <c r="H123" s="212"/>
      <c r="I123" s="215"/>
      <c r="J123" s="226">
        <f>BK123</f>
        <v>0</v>
      </c>
      <c r="K123" s="212"/>
      <c r="L123" s="217"/>
      <c r="M123" s="218"/>
      <c r="N123" s="219"/>
      <c r="O123" s="219"/>
      <c r="P123" s="220">
        <f>SUM(P124:P126)</f>
        <v>0</v>
      </c>
      <c r="Q123" s="219"/>
      <c r="R123" s="220">
        <f>SUM(R124:R126)</f>
        <v>0.01111</v>
      </c>
      <c r="S123" s="219"/>
      <c r="T123" s="221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76</v>
      </c>
      <c r="AU123" s="223" t="s">
        <v>85</v>
      </c>
      <c r="AY123" s="222" t="s">
        <v>164</v>
      </c>
      <c r="BK123" s="224">
        <f>SUM(BK124:BK126)</f>
        <v>0</v>
      </c>
    </row>
    <row r="124" s="2" customFormat="1" ht="16.5" customHeight="1">
      <c r="A124" s="38"/>
      <c r="B124" s="39"/>
      <c r="C124" s="227" t="s">
        <v>85</v>
      </c>
      <c r="D124" s="227" t="s">
        <v>166</v>
      </c>
      <c r="E124" s="228" t="s">
        <v>1199</v>
      </c>
      <c r="F124" s="229" t="s">
        <v>1200</v>
      </c>
      <c r="G124" s="230" t="s">
        <v>482</v>
      </c>
      <c r="H124" s="231">
        <v>1</v>
      </c>
      <c r="I124" s="232"/>
      <c r="J124" s="233">
        <f>ROUND(I124*H124,2)</f>
        <v>0</v>
      </c>
      <c r="K124" s="229" t="s">
        <v>170</v>
      </c>
      <c r="L124" s="44"/>
      <c r="M124" s="234" t="s">
        <v>1</v>
      </c>
      <c r="N124" s="235" t="s">
        <v>42</v>
      </c>
      <c r="O124" s="91"/>
      <c r="P124" s="236">
        <f>O124*H124</f>
        <v>0</v>
      </c>
      <c r="Q124" s="236">
        <v>0.00011</v>
      </c>
      <c r="R124" s="236">
        <f>Q124*H124</f>
        <v>0.00011</v>
      </c>
      <c r="S124" s="236">
        <v>0</v>
      </c>
      <c r="T124" s="23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8" t="s">
        <v>171</v>
      </c>
      <c r="AT124" s="238" t="s">
        <v>166</v>
      </c>
      <c r="AU124" s="238" t="s">
        <v>87</v>
      </c>
      <c r="AY124" s="17" t="s">
        <v>164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7" t="s">
        <v>85</v>
      </c>
      <c r="BK124" s="239">
        <f>ROUND(I124*H124,2)</f>
        <v>0</v>
      </c>
      <c r="BL124" s="17" t="s">
        <v>171</v>
      </c>
      <c r="BM124" s="238" t="s">
        <v>1201</v>
      </c>
    </row>
    <row r="125" s="2" customFormat="1">
      <c r="A125" s="38"/>
      <c r="B125" s="39"/>
      <c r="C125" s="40"/>
      <c r="D125" s="240" t="s">
        <v>173</v>
      </c>
      <c r="E125" s="40"/>
      <c r="F125" s="241" t="s">
        <v>1202</v>
      </c>
      <c r="G125" s="40"/>
      <c r="H125" s="40"/>
      <c r="I125" s="242"/>
      <c r="J125" s="40"/>
      <c r="K125" s="40"/>
      <c r="L125" s="44"/>
      <c r="M125" s="243"/>
      <c r="N125" s="244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173</v>
      </c>
      <c r="AU125" s="17" t="s">
        <v>87</v>
      </c>
    </row>
    <row r="126" s="2" customFormat="1" ht="16.5" customHeight="1">
      <c r="A126" s="38"/>
      <c r="B126" s="39"/>
      <c r="C126" s="278" t="s">
        <v>87</v>
      </c>
      <c r="D126" s="278" t="s">
        <v>204</v>
      </c>
      <c r="E126" s="279" t="s">
        <v>1203</v>
      </c>
      <c r="F126" s="280" t="s">
        <v>1204</v>
      </c>
      <c r="G126" s="281" t="s">
        <v>482</v>
      </c>
      <c r="H126" s="282">
        <v>1</v>
      </c>
      <c r="I126" s="283"/>
      <c r="J126" s="284">
        <f>ROUND(I126*H126,2)</f>
        <v>0</v>
      </c>
      <c r="K126" s="280" t="s">
        <v>170</v>
      </c>
      <c r="L126" s="285"/>
      <c r="M126" s="286" t="s">
        <v>1</v>
      </c>
      <c r="N126" s="287" t="s">
        <v>42</v>
      </c>
      <c r="O126" s="91"/>
      <c r="P126" s="236">
        <f>O126*H126</f>
        <v>0</v>
      </c>
      <c r="Q126" s="236">
        <v>0.010999999999999999</v>
      </c>
      <c r="R126" s="236">
        <f>Q126*H126</f>
        <v>0.010999999999999999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208</v>
      </c>
      <c r="AT126" s="238" t="s">
        <v>204</v>
      </c>
      <c r="AU126" s="238" t="s">
        <v>87</v>
      </c>
      <c r="AY126" s="17" t="s">
        <v>164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85</v>
      </c>
      <c r="BK126" s="239">
        <f>ROUND(I126*H126,2)</f>
        <v>0</v>
      </c>
      <c r="BL126" s="17" t="s">
        <v>171</v>
      </c>
      <c r="BM126" s="238" t="s">
        <v>1205</v>
      </c>
    </row>
    <row r="127" s="12" customFormat="1" ht="22.8" customHeight="1">
      <c r="A127" s="12"/>
      <c r="B127" s="211"/>
      <c r="C127" s="212"/>
      <c r="D127" s="213" t="s">
        <v>76</v>
      </c>
      <c r="E127" s="225" t="s">
        <v>1206</v>
      </c>
      <c r="F127" s="225" t="s">
        <v>1207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SUM(P128:P137)</f>
        <v>0</v>
      </c>
      <c r="Q127" s="219"/>
      <c r="R127" s="220">
        <f>SUM(R128:R137)</f>
        <v>0</v>
      </c>
      <c r="S127" s="219"/>
      <c r="T127" s="221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195</v>
      </c>
      <c r="AT127" s="223" t="s">
        <v>76</v>
      </c>
      <c r="AU127" s="223" t="s">
        <v>85</v>
      </c>
      <c r="AY127" s="222" t="s">
        <v>164</v>
      </c>
      <c r="BK127" s="224">
        <f>SUM(BK128:BK137)</f>
        <v>0</v>
      </c>
    </row>
    <row r="128" s="2" customFormat="1" ht="16.5" customHeight="1">
      <c r="A128" s="38"/>
      <c r="B128" s="39"/>
      <c r="C128" s="227" t="s">
        <v>132</v>
      </c>
      <c r="D128" s="227" t="s">
        <v>166</v>
      </c>
      <c r="E128" s="228" t="s">
        <v>1208</v>
      </c>
      <c r="F128" s="229" t="s">
        <v>1209</v>
      </c>
      <c r="G128" s="230" t="s">
        <v>241</v>
      </c>
      <c r="H128" s="231">
        <v>1</v>
      </c>
      <c r="I128" s="232"/>
      <c r="J128" s="233">
        <f>ROUND(I128*H128,2)</f>
        <v>0</v>
      </c>
      <c r="K128" s="229" t="s">
        <v>170</v>
      </c>
      <c r="L128" s="44"/>
      <c r="M128" s="234" t="s">
        <v>1</v>
      </c>
      <c r="N128" s="235" t="s">
        <v>42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880</v>
      </c>
      <c r="AT128" s="238" t="s">
        <v>166</v>
      </c>
      <c r="AU128" s="238" t="s">
        <v>87</v>
      </c>
      <c r="AY128" s="17" t="s">
        <v>164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85</v>
      </c>
      <c r="BK128" s="239">
        <f>ROUND(I128*H128,2)</f>
        <v>0</v>
      </c>
      <c r="BL128" s="17" t="s">
        <v>880</v>
      </c>
      <c r="BM128" s="238" t="s">
        <v>1210</v>
      </c>
    </row>
    <row r="129" s="2" customFormat="1">
      <c r="A129" s="38"/>
      <c r="B129" s="39"/>
      <c r="C129" s="40"/>
      <c r="D129" s="240" t="s">
        <v>173</v>
      </c>
      <c r="E129" s="40"/>
      <c r="F129" s="241" t="s">
        <v>1211</v>
      </c>
      <c r="G129" s="40"/>
      <c r="H129" s="40"/>
      <c r="I129" s="242"/>
      <c r="J129" s="40"/>
      <c r="K129" s="40"/>
      <c r="L129" s="44"/>
      <c r="M129" s="243"/>
      <c r="N129" s="244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173</v>
      </c>
      <c r="AU129" s="17" t="s">
        <v>87</v>
      </c>
    </row>
    <row r="130" s="2" customFormat="1" ht="16.5" customHeight="1">
      <c r="A130" s="38"/>
      <c r="B130" s="39"/>
      <c r="C130" s="227" t="s">
        <v>171</v>
      </c>
      <c r="D130" s="227" t="s">
        <v>166</v>
      </c>
      <c r="E130" s="228" t="s">
        <v>1212</v>
      </c>
      <c r="F130" s="229" t="s">
        <v>1213</v>
      </c>
      <c r="G130" s="230" t="s">
        <v>241</v>
      </c>
      <c r="H130" s="231">
        <v>1</v>
      </c>
      <c r="I130" s="232"/>
      <c r="J130" s="233">
        <f>ROUND(I130*H130,2)</f>
        <v>0</v>
      </c>
      <c r="K130" s="229" t="s">
        <v>170</v>
      </c>
      <c r="L130" s="44"/>
      <c r="M130" s="234" t="s">
        <v>1</v>
      </c>
      <c r="N130" s="235" t="s">
        <v>42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880</v>
      </c>
      <c r="AT130" s="238" t="s">
        <v>166</v>
      </c>
      <c r="AU130" s="238" t="s">
        <v>87</v>
      </c>
      <c r="AY130" s="17" t="s">
        <v>164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85</v>
      </c>
      <c r="BK130" s="239">
        <f>ROUND(I130*H130,2)</f>
        <v>0</v>
      </c>
      <c r="BL130" s="17" t="s">
        <v>880</v>
      </c>
      <c r="BM130" s="238" t="s">
        <v>1214</v>
      </c>
    </row>
    <row r="131" s="2" customFormat="1">
      <c r="A131" s="38"/>
      <c r="B131" s="39"/>
      <c r="C131" s="40"/>
      <c r="D131" s="240" t="s">
        <v>173</v>
      </c>
      <c r="E131" s="40"/>
      <c r="F131" s="241" t="s">
        <v>1215</v>
      </c>
      <c r="G131" s="40"/>
      <c r="H131" s="40"/>
      <c r="I131" s="242"/>
      <c r="J131" s="40"/>
      <c r="K131" s="40"/>
      <c r="L131" s="44"/>
      <c r="M131" s="243"/>
      <c r="N131" s="244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173</v>
      </c>
      <c r="AU131" s="17" t="s">
        <v>87</v>
      </c>
    </row>
    <row r="132" s="2" customFormat="1" ht="16.5" customHeight="1">
      <c r="A132" s="38"/>
      <c r="B132" s="39"/>
      <c r="C132" s="227" t="s">
        <v>195</v>
      </c>
      <c r="D132" s="227" t="s">
        <v>166</v>
      </c>
      <c r="E132" s="228" t="s">
        <v>1216</v>
      </c>
      <c r="F132" s="229" t="s">
        <v>1217</v>
      </c>
      <c r="G132" s="230" t="s">
        <v>241</v>
      </c>
      <c r="H132" s="231">
        <v>1</v>
      </c>
      <c r="I132" s="232"/>
      <c r="J132" s="233">
        <f>ROUND(I132*H132,2)</f>
        <v>0</v>
      </c>
      <c r="K132" s="229" t="s">
        <v>170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880</v>
      </c>
      <c r="AT132" s="238" t="s">
        <v>166</v>
      </c>
      <c r="AU132" s="238" t="s">
        <v>87</v>
      </c>
      <c r="AY132" s="17" t="s">
        <v>164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880</v>
      </c>
      <c r="BM132" s="238" t="s">
        <v>1218</v>
      </c>
    </row>
    <row r="133" s="2" customFormat="1">
      <c r="A133" s="38"/>
      <c r="B133" s="39"/>
      <c r="C133" s="40"/>
      <c r="D133" s="240" t="s">
        <v>173</v>
      </c>
      <c r="E133" s="40"/>
      <c r="F133" s="241" t="s">
        <v>1219</v>
      </c>
      <c r="G133" s="40"/>
      <c r="H133" s="40"/>
      <c r="I133" s="242"/>
      <c r="J133" s="40"/>
      <c r="K133" s="40"/>
      <c r="L133" s="44"/>
      <c r="M133" s="243"/>
      <c r="N133" s="24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173</v>
      </c>
      <c r="AU133" s="17" t="s">
        <v>87</v>
      </c>
    </row>
    <row r="134" s="2" customFormat="1" ht="16.5" customHeight="1">
      <c r="A134" s="38"/>
      <c r="B134" s="39"/>
      <c r="C134" s="227" t="s">
        <v>203</v>
      </c>
      <c r="D134" s="227" t="s">
        <v>166</v>
      </c>
      <c r="E134" s="228" t="s">
        <v>1220</v>
      </c>
      <c r="F134" s="229" t="s">
        <v>1221</v>
      </c>
      <c r="G134" s="230" t="s">
        <v>241</v>
      </c>
      <c r="H134" s="231">
        <v>1</v>
      </c>
      <c r="I134" s="232"/>
      <c r="J134" s="233">
        <f>ROUND(I134*H134,2)</f>
        <v>0</v>
      </c>
      <c r="K134" s="229" t="s">
        <v>301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880</v>
      </c>
      <c r="AT134" s="238" t="s">
        <v>166</v>
      </c>
      <c r="AU134" s="238" t="s">
        <v>87</v>
      </c>
      <c r="AY134" s="17" t="s">
        <v>164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85</v>
      </c>
      <c r="BK134" s="239">
        <f>ROUND(I134*H134,2)</f>
        <v>0</v>
      </c>
      <c r="BL134" s="17" t="s">
        <v>880</v>
      </c>
      <c r="BM134" s="238" t="s">
        <v>1222</v>
      </c>
    </row>
    <row r="135" s="2" customFormat="1">
      <c r="A135" s="38"/>
      <c r="B135" s="39"/>
      <c r="C135" s="40"/>
      <c r="D135" s="240" t="s">
        <v>173</v>
      </c>
      <c r="E135" s="40"/>
      <c r="F135" s="241" t="s">
        <v>1223</v>
      </c>
      <c r="G135" s="40"/>
      <c r="H135" s="40"/>
      <c r="I135" s="242"/>
      <c r="J135" s="40"/>
      <c r="K135" s="40"/>
      <c r="L135" s="44"/>
      <c r="M135" s="243"/>
      <c r="N135" s="244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173</v>
      </c>
      <c r="AU135" s="17" t="s">
        <v>87</v>
      </c>
    </row>
    <row r="136" s="2" customFormat="1" ht="16.5" customHeight="1">
      <c r="A136" s="38"/>
      <c r="B136" s="39"/>
      <c r="C136" s="227" t="s">
        <v>211</v>
      </c>
      <c r="D136" s="227" t="s">
        <v>166</v>
      </c>
      <c r="E136" s="228" t="s">
        <v>1224</v>
      </c>
      <c r="F136" s="229" t="s">
        <v>1225</v>
      </c>
      <c r="G136" s="230" t="s">
        <v>241</v>
      </c>
      <c r="H136" s="231">
        <v>1</v>
      </c>
      <c r="I136" s="232"/>
      <c r="J136" s="233">
        <f>ROUND(I136*H136,2)</f>
        <v>0</v>
      </c>
      <c r="K136" s="229" t="s">
        <v>301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880</v>
      </c>
      <c r="AT136" s="238" t="s">
        <v>166</v>
      </c>
      <c r="AU136" s="238" t="s">
        <v>87</v>
      </c>
      <c r="AY136" s="17" t="s">
        <v>164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85</v>
      </c>
      <c r="BK136" s="239">
        <f>ROUND(I136*H136,2)</f>
        <v>0</v>
      </c>
      <c r="BL136" s="17" t="s">
        <v>880</v>
      </c>
      <c r="BM136" s="238" t="s">
        <v>1226</v>
      </c>
    </row>
    <row r="137" s="2" customFormat="1">
      <c r="A137" s="38"/>
      <c r="B137" s="39"/>
      <c r="C137" s="40"/>
      <c r="D137" s="240" t="s">
        <v>173</v>
      </c>
      <c r="E137" s="40"/>
      <c r="F137" s="241" t="s">
        <v>1227</v>
      </c>
      <c r="G137" s="40"/>
      <c r="H137" s="40"/>
      <c r="I137" s="242"/>
      <c r="J137" s="40"/>
      <c r="K137" s="40"/>
      <c r="L137" s="44"/>
      <c r="M137" s="243"/>
      <c r="N137" s="244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173</v>
      </c>
      <c r="AU137" s="17" t="s">
        <v>87</v>
      </c>
    </row>
    <row r="138" s="12" customFormat="1" ht="22.8" customHeight="1">
      <c r="A138" s="12"/>
      <c r="B138" s="211"/>
      <c r="C138" s="212"/>
      <c r="D138" s="213" t="s">
        <v>76</v>
      </c>
      <c r="E138" s="225" t="s">
        <v>1228</v>
      </c>
      <c r="F138" s="225" t="s">
        <v>1229</v>
      </c>
      <c r="G138" s="212"/>
      <c r="H138" s="212"/>
      <c r="I138" s="215"/>
      <c r="J138" s="226">
        <f>BK138</f>
        <v>0</v>
      </c>
      <c r="K138" s="212"/>
      <c r="L138" s="217"/>
      <c r="M138" s="218"/>
      <c r="N138" s="219"/>
      <c r="O138" s="219"/>
      <c r="P138" s="220">
        <f>SUM(P139:P140)</f>
        <v>0</v>
      </c>
      <c r="Q138" s="219"/>
      <c r="R138" s="220">
        <f>SUM(R139:R140)</f>
        <v>0</v>
      </c>
      <c r="S138" s="219"/>
      <c r="T138" s="221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2" t="s">
        <v>195</v>
      </c>
      <c r="AT138" s="223" t="s">
        <v>76</v>
      </c>
      <c r="AU138" s="223" t="s">
        <v>85</v>
      </c>
      <c r="AY138" s="222" t="s">
        <v>164</v>
      </c>
      <c r="BK138" s="224">
        <f>SUM(BK139:BK140)</f>
        <v>0</v>
      </c>
    </row>
    <row r="139" s="2" customFormat="1" ht="16.5" customHeight="1">
      <c r="A139" s="38"/>
      <c r="B139" s="39"/>
      <c r="C139" s="227" t="s">
        <v>208</v>
      </c>
      <c r="D139" s="227" t="s">
        <v>166</v>
      </c>
      <c r="E139" s="228" t="s">
        <v>1230</v>
      </c>
      <c r="F139" s="229" t="s">
        <v>1229</v>
      </c>
      <c r="G139" s="230" t="s">
        <v>241</v>
      </c>
      <c r="H139" s="231">
        <v>1</v>
      </c>
      <c r="I139" s="232"/>
      <c r="J139" s="233">
        <f>ROUND(I139*H139,2)</f>
        <v>0</v>
      </c>
      <c r="K139" s="229" t="s">
        <v>170</v>
      </c>
      <c r="L139" s="44"/>
      <c r="M139" s="234" t="s">
        <v>1</v>
      </c>
      <c r="N139" s="235" t="s">
        <v>42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880</v>
      </c>
      <c r="AT139" s="238" t="s">
        <v>166</v>
      </c>
      <c r="AU139" s="238" t="s">
        <v>87</v>
      </c>
      <c r="AY139" s="17" t="s">
        <v>164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85</v>
      </c>
      <c r="BK139" s="239">
        <f>ROUND(I139*H139,2)</f>
        <v>0</v>
      </c>
      <c r="BL139" s="17" t="s">
        <v>880</v>
      </c>
      <c r="BM139" s="238" t="s">
        <v>1231</v>
      </c>
    </row>
    <row r="140" s="2" customFormat="1">
      <c r="A140" s="38"/>
      <c r="B140" s="39"/>
      <c r="C140" s="40"/>
      <c r="D140" s="240" t="s">
        <v>173</v>
      </c>
      <c r="E140" s="40"/>
      <c r="F140" s="241" t="s">
        <v>1232</v>
      </c>
      <c r="G140" s="40"/>
      <c r="H140" s="40"/>
      <c r="I140" s="242"/>
      <c r="J140" s="40"/>
      <c r="K140" s="40"/>
      <c r="L140" s="44"/>
      <c r="M140" s="243"/>
      <c r="N140" s="244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173</v>
      </c>
      <c r="AU140" s="17" t="s">
        <v>87</v>
      </c>
    </row>
    <row r="141" s="12" customFormat="1" ht="22.8" customHeight="1">
      <c r="A141" s="12"/>
      <c r="B141" s="211"/>
      <c r="C141" s="212"/>
      <c r="D141" s="213" t="s">
        <v>76</v>
      </c>
      <c r="E141" s="225" t="s">
        <v>1233</v>
      </c>
      <c r="F141" s="225" t="s">
        <v>1234</v>
      </c>
      <c r="G141" s="212"/>
      <c r="H141" s="212"/>
      <c r="I141" s="215"/>
      <c r="J141" s="226">
        <f>BK141</f>
        <v>0</v>
      </c>
      <c r="K141" s="212"/>
      <c r="L141" s="217"/>
      <c r="M141" s="218"/>
      <c r="N141" s="219"/>
      <c r="O141" s="219"/>
      <c r="P141" s="220">
        <f>SUM(P142:P147)</f>
        <v>0</v>
      </c>
      <c r="Q141" s="219"/>
      <c r="R141" s="220">
        <f>SUM(R142:R147)</f>
        <v>0</v>
      </c>
      <c r="S141" s="219"/>
      <c r="T141" s="221">
        <f>SUM(T142:T147)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2" t="s">
        <v>195</v>
      </c>
      <c r="AT141" s="223" t="s">
        <v>76</v>
      </c>
      <c r="AU141" s="223" t="s">
        <v>85</v>
      </c>
      <c r="AY141" s="222" t="s">
        <v>164</v>
      </c>
      <c r="BK141" s="224">
        <f>SUM(BK142:BK147)</f>
        <v>0</v>
      </c>
    </row>
    <row r="142" s="2" customFormat="1" ht="16.5" customHeight="1">
      <c r="A142" s="38"/>
      <c r="B142" s="39"/>
      <c r="C142" s="227" t="s">
        <v>221</v>
      </c>
      <c r="D142" s="227" t="s">
        <v>166</v>
      </c>
      <c r="E142" s="228" t="s">
        <v>1235</v>
      </c>
      <c r="F142" s="229" t="s">
        <v>1236</v>
      </c>
      <c r="G142" s="230" t="s">
        <v>241</v>
      </c>
      <c r="H142" s="231">
        <v>1</v>
      </c>
      <c r="I142" s="232"/>
      <c r="J142" s="233">
        <f>ROUND(I142*H142,2)</f>
        <v>0</v>
      </c>
      <c r="K142" s="229" t="s">
        <v>170</v>
      </c>
      <c r="L142" s="44"/>
      <c r="M142" s="234" t="s">
        <v>1</v>
      </c>
      <c r="N142" s="235" t="s">
        <v>42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880</v>
      </c>
      <c r="AT142" s="238" t="s">
        <v>166</v>
      </c>
      <c r="AU142" s="238" t="s">
        <v>87</v>
      </c>
      <c r="AY142" s="17" t="s">
        <v>164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85</v>
      </c>
      <c r="BK142" s="239">
        <f>ROUND(I142*H142,2)</f>
        <v>0</v>
      </c>
      <c r="BL142" s="17" t="s">
        <v>880</v>
      </c>
      <c r="BM142" s="238" t="s">
        <v>1237</v>
      </c>
    </row>
    <row r="143" s="2" customFormat="1">
      <c r="A143" s="38"/>
      <c r="B143" s="39"/>
      <c r="C143" s="40"/>
      <c r="D143" s="240" t="s">
        <v>173</v>
      </c>
      <c r="E143" s="40"/>
      <c r="F143" s="241" t="s">
        <v>1238</v>
      </c>
      <c r="G143" s="40"/>
      <c r="H143" s="40"/>
      <c r="I143" s="242"/>
      <c r="J143" s="40"/>
      <c r="K143" s="40"/>
      <c r="L143" s="44"/>
      <c r="M143" s="243"/>
      <c r="N143" s="244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173</v>
      </c>
      <c r="AU143" s="17" t="s">
        <v>87</v>
      </c>
    </row>
    <row r="144" s="2" customFormat="1" ht="16.5" customHeight="1">
      <c r="A144" s="38"/>
      <c r="B144" s="39"/>
      <c r="C144" s="227" t="s">
        <v>230</v>
      </c>
      <c r="D144" s="227" t="s">
        <v>166</v>
      </c>
      <c r="E144" s="228" t="s">
        <v>1239</v>
      </c>
      <c r="F144" s="229" t="s">
        <v>1240</v>
      </c>
      <c r="G144" s="230" t="s">
        <v>241</v>
      </c>
      <c r="H144" s="231">
        <v>1</v>
      </c>
      <c r="I144" s="232"/>
      <c r="J144" s="233">
        <f>ROUND(I144*H144,2)</f>
        <v>0</v>
      </c>
      <c r="K144" s="229" t="s">
        <v>170</v>
      </c>
      <c r="L144" s="44"/>
      <c r="M144" s="234" t="s">
        <v>1</v>
      </c>
      <c r="N144" s="235" t="s">
        <v>42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880</v>
      </c>
      <c r="AT144" s="238" t="s">
        <v>166</v>
      </c>
      <c r="AU144" s="238" t="s">
        <v>87</v>
      </c>
      <c r="AY144" s="17" t="s">
        <v>164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85</v>
      </c>
      <c r="BK144" s="239">
        <f>ROUND(I144*H144,2)</f>
        <v>0</v>
      </c>
      <c r="BL144" s="17" t="s">
        <v>880</v>
      </c>
      <c r="BM144" s="238" t="s">
        <v>1241</v>
      </c>
    </row>
    <row r="145" s="2" customFormat="1">
      <c r="A145" s="38"/>
      <c r="B145" s="39"/>
      <c r="C145" s="40"/>
      <c r="D145" s="240" t="s">
        <v>173</v>
      </c>
      <c r="E145" s="40"/>
      <c r="F145" s="241" t="s">
        <v>1242</v>
      </c>
      <c r="G145" s="40"/>
      <c r="H145" s="40"/>
      <c r="I145" s="242"/>
      <c r="J145" s="40"/>
      <c r="K145" s="40"/>
      <c r="L145" s="44"/>
      <c r="M145" s="243"/>
      <c r="N145" s="244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173</v>
      </c>
      <c r="AU145" s="17" t="s">
        <v>87</v>
      </c>
    </row>
    <row r="146" s="2" customFormat="1" ht="16.5" customHeight="1">
      <c r="A146" s="38"/>
      <c r="B146" s="39"/>
      <c r="C146" s="227" t="s">
        <v>281</v>
      </c>
      <c r="D146" s="227" t="s">
        <v>166</v>
      </c>
      <c r="E146" s="228" t="s">
        <v>1243</v>
      </c>
      <c r="F146" s="229" t="s">
        <v>1244</v>
      </c>
      <c r="G146" s="230" t="s">
        <v>241</v>
      </c>
      <c r="H146" s="231">
        <v>1</v>
      </c>
      <c r="I146" s="232"/>
      <c r="J146" s="233">
        <f>ROUND(I146*H146,2)</f>
        <v>0</v>
      </c>
      <c r="K146" s="229" t="s">
        <v>170</v>
      </c>
      <c r="L146" s="44"/>
      <c r="M146" s="234" t="s">
        <v>1</v>
      </c>
      <c r="N146" s="235" t="s">
        <v>42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880</v>
      </c>
      <c r="AT146" s="238" t="s">
        <v>166</v>
      </c>
      <c r="AU146" s="238" t="s">
        <v>87</v>
      </c>
      <c r="AY146" s="17" t="s">
        <v>164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85</v>
      </c>
      <c r="BK146" s="239">
        <f>ROUND(I146*H146,2)</f>
        <v>0</v>
      </c>
      <c r="BL146" s="17" t="s">
        <v>880</v>
      </c>
      <c r="BM146" s="238" t="s">
        <v>1245</v>
      </c>
    </row>
    <row r="147" s="2" customFormat="1">
      <c r="A147" s="38"/>
      <c r="B147" s="39"/>
      <c r="C147" s="40"/>
      <c r="D147" s="240" t="s">
        <v>173</v>
      </c>
      <c r="E147" s="40"/>
      <c r="F147" s="241" t="s">
        <v>1246</v>
      </c>
      <c r="G147" s="40"/>
      <c r="H147" s="40"/>
      <c r="I147" s="242"/>
      <c r="J147" s="40"/>
      <c r="K147" s="40"/>
      <c r="L147" s="44"/>
      <c r="M147" s="293"/>
      <c r="N147" s="294"/>
      <c r="O147" s="295"/>
      <c r="P147" s="295"/>
      <c r="Q147" s="295"/>
      <c r="R147" s="295"/>
      <c r="S147" s="295"/>
      <c r="T147" s="296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173</v>
      </c>
      <c r="AU147" s="17" t="s">
        <v>87</v>
      </c>
    </row>
    <row r="148" s="2" customFormat="1" ht="6.96" customHeight="1">
      <c r="A148" s="38"/>
      <c r="B148" s="66"/>
      <c r="C148" s="67"/>
      <c r="D148" s="67"/>
      <c r="E148" s="67"/>
      <c r="F148" s="67"/>
      <c r="G148" s="67"/>
      <c r="H148" s="67"/>
      <c r="I148" s="67"/>
      <c r="J148" s="67"/>
      <c r="K148" s="67"/>
      <c r="L148" s="44"/>
      <c r="M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</sheetData>
  <sheetProtection sheet="1" autoFilter="0" formatColumns="0" formatRows="0" objects="1" scenarios="1" spinCount="100000" saltValue="EqvA1ANFxOW5iRImMQvzm2Cd2aMFlaHPixw4EFHGDC8CLiNHvUFeSc4zce/gzaLhZHCZtAHLHg7iwPojLcSfxA==" hashValue="EepiS7I42xloKg4U9oUMMQj4WzeNYxyMi2NTeo7pKV9u3jLt2EiL0NFYSm2BXEJ1exhmIigqWu/7Lh+wxzWGwQ==" algorithmName="SHA-512" password="CC35"/>
  <autoFilter ref="C120:K14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4_02/953943211"/>
    <hyperlink ref="F129" r:id="rId2" display="https://podminky.urs.cz/item/CS_URS_2024_02/012414000"/>
    <hyperlink ref="F131" r:id="rId3" display="https://podminky.urs.cz/item/CS_URS_2024_02/012434000"/>
    <hyperlink ref="F133" r:id="rId4" display="https://podminky.urs.cz/item/CS_URS_2024_02/012444000"/>
    <hyperlink ref="F135" r:id="rId5" display="https://podminky.urs.cz/item/CS_URS_2025_01/013254000"/>
    <hyperlink ref="F137" r:id="rId6" display="https://podminky.urs.cz/item/CS_URS_2025_01/013294000"/>
    <hyperlink ref="F140" r:id="rId7" display="https://podminky.urs.cz/item/CS_URS_2024_02/030001000"/>
    <hyperlink ref="F143" r:id="rId8" display="https://podminky.urs.cz/item/CS_URS_2024_02/043154000"/>
    <hyperlink ref="F145" r:id="rId9" display="https://podminky.urs.cz/item/CS_URS_2024_02/045203000"/>
    <hyperlink ref="F147" r:id="rId10" display="https://podminky.urs.cz/item/CS_URS_2024_02/0453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7"/>
      <c r="C3" s="148"/>
      <c r="D3" s="148"/>
      <c r="E3" s="148"/>
      <c r="F3" s="148"/>
      <c r="G3" s="148"/>
      <c r="H3" s="20"/>
    </row>
    <row r="4" s="1" customFormat="1" ht="24.96" customHeight="1">
      <c r="B4" s="20"/>
      <c r="C4" s="149" t="s">
        <v>1247</v>
      </c>
      <c r="H4" s="20"/>
    </row>
    <row r="5" s="1" customFormat="1" ht="12" customHeight="1">
      <c r="B5" s="20"/>
      <c r="C5" s="297" t="s">
        <v>13</v>
      </c>
      <c r="D5" s="157" t="s">
        <v>14</v>
      </c>
      <c r="E5" s="1"/>
      <c r="F5" s="1"/>
      <c r="H5" s="20"/>
    </row>
    <row r="6" s="1" customFormat="1" ht="36.96" customHeight="1">
      <c r="B6" s="20"/>
      <c r="C6" s="298" t="s">
        <v>16</v>
      </c>
      <c r="D6" s="299" t="s">
        <v>17</v>
      </c>
      <c r="E6" s="1"/>
      <c r="F6" s="1"/>
      <c r="H6" s="20"/>
    </row>
    <row r="7" s="1" customFormat="1" ht="16.5" customHeight="1">
      <c r="B7" s="20"/>
      <c r="C7" s="151" t="s">
        <v>22</v>
      </c>
      <c r="D7" s="154" t="str">
        <f>'Rekapitulace stavby'!AN8</f>
        <v>9. 9. 2024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200"/>
      <c r="B9" s="300"/>
      <c r="C9" s="301" t="s">
        <v>58</v>
      </c>
      <c r="D9" s="302" t="s">
        <v>59</v>
      </c>
      <c r="E9" s="302" t="s">
        <v>151</v>
      </c>
      <c r="F9" s="303" t="s">
        <v>1248</v>
      </c>
      <c r="G9" s="200"/>
      <c r="H9" s="300"/>
    </row>
    <row r="10" s="2" customFormat="1" ht="26.4" customHeight="1">
      <c r="A10" s="38"/>
      <c r="B10" s="44"/>
      <c r="C10" s="304" t="s">
        <v>82</v>
      </c>
      <c r="D10" s="304" t="s">
        <v>83</v>
      </c>
      <c r="E10" s="38"/>
      <c r="F10" s="38"/>
      <c r="G10" s="38"/>
      <c r="H10" s="44"/>
    </row>
    <row r="11" s="2" customFormat="1" ht="16.8" customHeight="1">
      <c r="A11" s="38"/>
      <c r="B11" s="44"/>
      <c r="C11" s="305" t="s">
        <v>128</v>
      </c>
      <c r="D11" s="306" t="s">
        <v>129</v>
      </c>
      <c r="E11" s="307" t="s">
        <v>130</v>
      </c>
      <c r="F11" s="308">
        <v>13.497999999999999</v>
      </c>
      <c r="G11" s="38"/>
      <c r="H11" s="44"/>
    </row>
    <row r="12" s="2" customFormat="1" ht="16.8" customHeight="1">
      <c r="A12" s="38"/>
      <c r="B12" s="44"/>
      <c r="C12" s="309" t="s">
        <v>1</v>
      </c>
      <c r="D12" s="309" t="s">
        <v>228</v>
      </c>
      <c r="E12" s="17" t="s">
        <v>1</v>
      </c>
      <c r="F12" s="310">
        <v>6.923</v>
      </c>
      <c r="G12" s="38"/>
      <c r="H12" s="44"/>
    </row>
    <row r="13" s="2" customFormat="1" ht="16.8" customHeight="1">
      <c r="A13" s="38"/>
      <c r="B13" s="44"/>
      <c r="C13" s="309" t="s">
        <v>1</v>
      </c>
      <c r="D13" s="309" t="s">
        <v>229</v>
      </c>
      <c r="E13" s="17" t="s">
        <v>1</v>
      </c>
      <c r="F13" s="310">
        <v>6.5750000000000002</v>
      </c>
      <c r="G13" s="38"/>
      <c r="H13" s="44"/>
    </row>
    <row r="14" s="2" customFormat="1" ht="16.8" customHeight="1">
      <c r="A14" s="38"/>
      <c r="B14" s="44"/>
      <c r="C14" s="309" t="s">
        <v>1</v>
      </c>
      <c r="D14" s="309" t="s">
        <v>177</v>
      </c>
      <c r="E14" s="17" t="s">
        <v>1</v>
      </c>
      <c r="F14" s="310">
        <v>13.497999999999999</v>
      </c>
      <c r="G14" s="38"/>
      <c r="H14" s="44"/>
    </row>
    <row r="15" s="2" customFormat="1" ht="16.8" customHeight="1">
      <c r="A15" s="38"/>
      <c r="B15" s="44"/>
      <c r="C15" s="311" t="s">
        <v>1249</v>
      </c>
      <c r="D15" s="38"/>
      <c r="E15" s="38"/>
      <c r="F15" s="38"/>
      <c r="G15" s="38"/>
      <c r="H15" s="44"/>
    </row>
    <row r="16" s="2" customFormat="1">
      <c r="A16" s="38"/>
      <c r="B16" s="44"/>
      <c r="C16" s="309" t="s">
        <v>222</v>
      </c>
      <c r="D16" s="309" t="s">
        <v>223</v>
      </c>
      <c r="E16" s="17" t="s">
        <v>130</v>
      </c>
      <c r="F16" s="310">
        <v>13.497999999999999</v>
      </c>
      <c r="G16" s="38"/>
      <c r="H16" s="44"/>
    </row>
    <row r="17" s="2" customFormat="1" ht="16.8" customHeight="1">
      <c r="A17" s="38"/>
      <c r="B17" s="44"/>
      <c r="C17" s="309" t="s">
        <v>231</v>
      </c>
      <c r="D17" s="309" t="s">
        <v>232</v>
      </c>
      <c r="E17" s="17" t="s">
        <v>207</v>
      </c>
      <c r="F17" s="310">
        <v>0.13500000000000001</v>
      </c>
      <c r="G17" s="38"/>
      <c r="H17" s="44"/>
    </row>
    <row r="18" s="2" customFormat="1" ht="26.4" customHeight="1">
      <c r="A18" s="38"/>
      <c r="B18" s="44"/>
      <c r="C18" s="304" t="s">
        <v>91</v>
      </c>
      <c r="D18" s="304" t="s">
        <v>92</v>
      </c>
      <c r="E18" s="38"/>
      <c r="F18" s="38"/>
      <c r="G18" s="38"/>
      <c r="H18" s="44"/>
    </row>
    <row r="19" s="2" customFormat="1" ht="16.8" customHeight="1">
      <c r="A19" s="38"/>
      <c r="B19" s="44"/>
      <c r="C19" s="305" t="s">
        <v>128</v>
      </c>
      <c r="D19" s="306" t="s">
        <v>470</v>
      </c>
      <c r="E19" s="307" t="s">
        <v>130</v>
      </c>
      <c r="F19" s="308">
        <v>36</v>
      </c>
      <c r="G19" s="38"/>
      <c r="H19" s="44"/>
    </row>
    <row r="20" s="2" customFormat="1" ht="16.8" customHeight="1">
      <c r="A20" s="38"/>
      <c r="B20" s="44"/>
      <c r="C20" s="309" t="s">
        <v>1</v>
      </c>
      <c r="D20" s="309" t="s">
        <v>514</v>
      </c>
      <c r="E20" s="17" t="s">
        <v>1</v>
      </c>
      <c r="F20" s="310">
        <v>36</v>
      </c>
      <c r="G20" s="38"/>
      <c r="H20" s="44"/>
    </row>
    <row r="21" s="2" customFormat="1" ht="16.8" customHeight="1">
      <c r="A21" s="38"/>
      <c r="B21" s="44"/>
      <c r="C21" s="311" t="s">
        <v>1249</v>
      </c>
      <c r="D21" s="38"/>
      <c r="E21" s="38"/>
      <c r="F21" s="38"/>
      <c r="G21" s="38"/>
      <c r="H21" s="44"/>
    </row>
    <row r="22" s="2" customFormat="1">
      <c r="A22" s="38"/>
      <c r="B22" s="44"/>
      <c r="C22" s="309" t="s">
        <v>510</v>
      </c>
      <c r="D22" s="309" t="s">
        <v>511</v>
      </c>
      <c r="E22" s="17" t="s">
        <v>130</v>
      </c>
      <c r="F22" s="310">
        <v>36</v>
      </c>
      <c r="G22" s="38"/>
      <c r="H22" s="44"/>
    </row>
    <row r="23" s="2" customFormat="1">
      <c r="A23" s="38"/>
      <c r="B23" s="44"/>
      <c r="C23" s="309" t="s">
        <v>520</v>
      </c>
      <c r="D23" s="309" t="s">
        <v>521</v>
      </c>
      <c r="E23" s="17" t="s">
        <v>130</v>
      </c>
      <c r="F23" s="310">
        <v>36</v>
      </c>
      <c r="G23" s="38"/>
      <c r="H23" s="44"/>
    </row>
    <row r="24" s="2" customFormat="1" ht="16.8" customHeight="1">
      <c r="A24" s="38"/>
      <c r="B24" s="44"/>
      <c r="C24" s="309" t="s">
        <v>524</v>
      </c>
      <c r="D24" s="309" t="s">
        <v>525</v>
      </c>
      <c r="E24" s="17" t="s">
        <v>368</v>
      </c>
      <c r="F24" s="310">
        <v>252</v>
      </c>
      <c r="G24" s="38"/>
      <c r="H24" s="44"/>
    </row>
    <row r="25" s="2" customFormat="1" ht="16.8" customHeight="1">
      <c r="A25" s="38"/>
      <c r="B25" s="44"/>
      <c r="C25" s="309" t="s">
        <v>515</v>
      </c>
      <c r="D25" s="309" t="s">
        <v>516</v>
      </c>
      <c r="E25" s="17" t="s">
        <v>368</v>
      </c>
      <c r="F25" s="310">
        <v>100.8</v>
      </c>
      <c r="G25" s="38"/>
      <c r="H25" s="44"/>
    </row>
    <row r="26" s="2" customFormat="1" ht="26.4" customHeight="1">
      <c r="A26" s="38"/>
      <c r="B26" s="44"/>
      <c r="C26" s="304" t="s">
        <v>94</v>
      </c>
      <c r="D26" s="304" t="s">
        <v>95</v>
      </c>
      <c r="E26" s="38"/>
      <c r="F26" s="38"/>
      <c r="G26" s="38"/>
      <c r="H26" s="44"/>
    </row>
    <row r="27" s="2" customFormat="1" ht="16.8" customHeight="1">
      <c r="A27" s="38"/>
      <c r="B27" s="44"/>
      <c r="C27" s="305" t="s">
        <v>128</v>
      </c>
      <c r="D27" s="306" t="s">
        <v>741</v>
      </c>
      <c r="E27" s="307" t="s">
        <v>169</v>
      </c>
      <c r="F27" s="308">
        <v>0.90000000000000002</v>
      </c>
      <c r="G27" s="38"/>
      <c r="H27" s="44"/>
    </row>
    <row r="28" s="2" customFormat="1" ht="16.8" customHeight="1">
      <c r="A28" s="38"/>
      <c r="B28" s="44"/>
      <c r="C28" s="309" t="s">
        <v>1</v>
      </c>
      <c r="D28" s="309" t="s">
        <v>788</v>
      </c>
      <c r="E28" s="17" t="s">
        <v>1</v>
      </c>
      <c r="F28" s="310">
        <v>0.90000000000000002</v>
      </c>
      <c r="G28" s="38"/>
      <c r="H28" s="44"/>
    </row>
    <row r="29" s="2" customFormat="1" ht="16.8" customHeight="1">
      <c r="A29" s="38"/>
      <c r="B29" s="44"/>
      <c r="C29" s="309" t="s">
        <v>1</v>
      </c>
      <c r="D29" s="309" t="s">
        <v>177</v>
      </c>
      <c r="E29" s="17" t="s">
        <v>1</v>
      </c>
      <c r="F29" s="310">
        <v>0.90000000000000002</v>
      </c>
      <c r="G29" s="38"/>
      <c r="H29" s="44"/>
    </row>
    <row r="30" s="2" customFormat="1" ht="16.8" customHeight="1">
      <c r="A30" s="38"/>
      <c r="B30" s="44"/>
      <c r="C30" s="309" t="s">
        <v>1</v>
      </c>
      <c r="D30" s="309" t="s">
        <v>77</v>
      </c>
      <c r="E30" s="17" t="s">
        <v>1</v>
      </c>
      <c r="F30" s="310">
        <v>0</v>
      </c>
      <c r="G30" s="38"/>
      <c r="H30" s="44"/>
    </row>
    <row r="31" s="2" customFormat="1" ht="16.8" customHeight="1">
      <c r="A31" s="38"/>
      <c r="B31" s="44"/>
      <c r="C31" s="305" t="s">
        <v>1250</v>
      </c>
      <c r="D31" s="306" t="s">
        <v>1251</v>
      </c>
      <c r="E31" s="307" t="s">
        <v>130</v>
      </c>
      <c r="F31" s="308">
        <v>0</v>
      </c>
      <c r="G31" s="38"/>
      <c r="H31" s="44"/>
    </row>
    <row r="32" s="2" customFormat="1" ht="16.8" customHeight="1">
      <c r="A32" s="38"/>
      <c r="B32" s="44"/>
      <c r="C32" s="309" t="s">
        <v>1</v>
      </c>
      <c r="D32" s="309" t="s">
        <v>77</v>
      </c>
      <c r="E32" s="17" t="s">
        <v>1</v>
      </c>
      <c r="F32" s="310">
        <v>0</v>
      </c>
      <c r="G32" s="38"/>
      <c r="H32" s="44"/>
    </row>
    <row r="33" s="2" customFormat="1" ht="26.4" customHeight="1">
      <c r="A33" s="38"/>
      <c r="B33" s="44"/>
      <c r="C33" s="304" t="s">
        <v>100</v>
      </c>
      <c r="D33" s="304" t="s">
        <v>89</v>
      </c>
      <c r="E33" s="38"/>
      <c r="F33" s="38"/>
      <c r="G33" s="38"/>
      <c r="H33" s="44"/>
    </row>
    <row r="34" s="2" customFormat="1" ht="16.8" customHeight="1">
      <c r="A34" s="38"/>
      <c r="B34" s="44"/>
      <c r="C34" s="305" t="s">
        <v>128</v>
      </c>
      <c r="D34" s="306" t="s">
        <v>741</v>
      </c>
      <c r="E34" s="307" t="s">
        <v>169</v>
      </c>
      <c r="F34" s="308">
        <v>3.008</v>
      </c>
      <c r="G34" s="38"/>
      <c r="H34" s="44"/>
    </row>
    <row r="35" s="2" customFormat="1" ht="16.8" customHeight="1">
      <c r="A35" s="38"/>
      <c r="B35" s="44"/>
      <c r="C35" s="309" t="s">
        <v>1</v>
      </c>
      <c r="D35" s="309" t="s">
        <v>771</v>
      </c>
      <c r="E35" s="17" t="s">
        <v>1</v>
      </c>
      <c r="F35" s="310">
        <v>3.008</v>
      </c>
      <c r="G35" s="38"/>
      <c r="H35" s="44"/>
    </row>
    <row r="36" s="2" customFormat="1" ht="16.8" customHeight="1">
      <c r="A36" s="38"/>
      <c r="B36" s="44"/>
      <c r="C36" s="309" t="s">
        <v>1</v>
      </c>
      <c r="D36" s="309" t="s">
        <v>177</v>
      </c>
      <c r="E36" s="17" t="s">
        <v>1</v>
      </c>
      <c r="F36" s="310">
        <v>3.008</v>
      </c>
      <c r="G36" s="38"/>
      <c r="H36" s="44"/>
    </row>
    <row r="37" s="2" customFormat="1" ht="16.8" customHeight="1">
      <c r="A37" s="38"/>
      <c r="B37" s="44"/>
      <c r="C37" s="311" t="s">
        <v>1249</v>
      </c>
      <c r="D37" s="38"/>
      <c r="E37" s="38"/>
      <c r="F37" s="38"/>
      <c r="G37" s="38"/>
      <c r="H37" s="44"/>
    </row>
    <row r="38" s="2" customFormat="1" ht="16.8" customHeight="1">
      <c r="A38" s="38"/>
      <c r="B38" s="44"/>
      <c r="C38" s="309" t="s">
        <v>405</v>
      </c>
      <c r="D38" s="309" t="s">
        <v>406</v>
      </c>
      <c r="E38" s="17" t="s">
        <v>207</v>
      </c>
      <c r="F38" s="310">
        <v>0.36099999999999999</v>
      </c>
      <c r="G38" s="38"/>
      <c r="H38" s="44"/>
    </row>
    <row r="39" s="2" customFormat="1" ht="26.4" customHeight="1">
      <c r="A39" s="38"/>
      <c r="B39" s="44"/>
      <c r="C39" s="304" t="s">
        <v>102</v>
      </c>
      <c r="D39" s="304" t="s">
        <v>89</v>
      </c>
      <c r="E39" s="38"/>
      <c r="F39" s="38"/>
      <c r="G39" s="38"/>
      <c r="H39" s="44"/>
    </row>
    <row r="40" s="2" customFormat="1" ht="16.8" customHeight="1">
      <c r="A40" s="38"/>
      <c r="B40" s="44"/>
      <c r="C40" s="305" t="s">
        <v>128</v>
      </c>
      <c r="D40" s="306" t="s">
        <v>741</v>
      </c>
      <c r="E40" s="307" t="s">
        <v>169</v>
      </c>
      <c r="F40" s="308">
        <v>0.90000000000000002</v>
      </c>
      <c r="G40" s="38"/>
      <c r="H40" s="44"/>
    </row>
    <row r="41" s="2" customFormat="1" ht="16.8" customHeight="1">
      <c r="A41" s="38"/>
      <c r="B41" s="44"/>
      <c r="C41" s="309" t="s">
        <v>1</v>
      </c>
      <c r="D41" s="309" t="s">
        <v>788</v>
      </c>
      <c r="E41" s="17" t="s">
        <v>1</v>
      </c>
      <c r="F41" s="310">
        <v>0.90000000000000002</v>
      </c>
      <c r="G41" s="38"/>
      <c r="H41" s="44"/>
    </row>
    <row r="42" s="2" customFormat="1" ht="16.8" customHeight="1">
      <c r="A42" s="38"/>
      <c r="B42" s="44"/>
      <c r="C42" s="309" t="s">
        <v>1</v>
      </c>
      <c r="D42" s="309" t="s">
        <v>177</v>
      </c>
      <c r="E42" s="17" t="s">
        <v>1</v>
      </c>
      <c r="F42" s="310">
        <v>0.90000000000000002</v>
      </c>
      <c r="G42" s="38"/>
      <c r="H42" s="44"/>
    </row>
    <row r="43" s="2" customFormat="1" ht="16.8" customHeight="1">
      <c r="A43" s="38"/>
      <c r="B43" s="44"/>
      <c r="C43" s="309" t="s">
        <v>1</v>
      </c>
      <c r="D43" s="309" t="s">
        <v>77</v>
      </c>
      <c r="E43" s="17" t="s">
        <v>1</v>
      </c>
      <c r="F43" s="310">
        <v>0</v>
      </c>
      <c r="G43" s="38"/>
      <c r="H43" s="44"/>
    </row>
    <row r="44" s="2" customFormat="1" ht="16.8" customHeight="1">
      <c r="A44" s="38"/>
      <c r="B44" s="44"/>
      <c r="C44" s="311" t="s">
        <v>1249</v>
      </c>
      <c r="D44" s="38"/>
      <c r="E44" s="38"/>
      <c r="F44" s="38"/>
      <c r="G44" s="38"/>
      <c r="H44" s="44"/>
    </row>
    <row r="45" s="2" customFormat="1" ht="16.8" customHeight="1">
      <c r="A45" s="38"/>
      <c r="B45" s="44"/>
      <c r="C45" s="309" t="s">
        <v>798</v>
      </c>
      <c r="D45" s="309" t="s">
        <v>799</v>
      </c>
      <c r="E45" s="17" t="s">
        <v>207</v>
      </c>
      <c r="F45" s="310">
        <v>0.044999999999999998</v>
      </c>
      <c r="G45" s="38"/>
      <c r="H45" s="44"/>
    </row>
    <row r="46" s="2" customFormat="1" ht="26.4" customHeight="1">
      <c r="A46" s="38"/>
      <c r="B46" s="44"/>
      <c r="C46" s="304" t="s">
        <v>104</v>
      </c>
      <c r="D46" s="304" t="s">
        <v>89</v>
      </c>
      <c r="E46" s="38"/>
      <c r="F46" s="38"/>
      <c r="G46" s="38"/>
      <c r="H46" s="44"/>
    </row>
    <row r="47" s="2" customFormat="1" ht="16.8" customHeight="1">
      <c r="A47" s="38"/>
      <c r="B47" s="44"/>
      <c r="C47" s="305" t="s">
        <v>128</v>
      </c>
      <c r="D47" s="306" t="s">
        <v>741</v>
      </c>
      <c r="E47" s="307" t="s">
        <v>169</v>
      </c>
      <c r="F47" s="308">
        <v>0.504</v>
      </c>
      <c r="G47" s="38"/>
      <c r="H47" s="44"/>
    </row>
    <row r="48" s="2" customFormat="1" ht="16.8" customHeight="1">
      <c r="A48" s="38"/>
      <c r="B48" s="44"/>
      <c r="C48" s="309" t="s">
        <v>1</v>
      </c>
      <c r="D48" s="309" t="s">
        <v>822</v>
      </c>
      <c r="E48" s="17" t="s">
        <v>1</v>
      </c>
      <c r="F48" s="310">
        <v>0.504</v>
      </c>
      <c r="G48" s="38"/>
      <c r="H48" s="44"/>
    </row>
    <row r="49" s="2" customFormat="1" ht="16.8" customHeight="1">
      <c r="A49" s="38"/>
      <c r="B49" s="44"/>
      <c r="C49" s="309" t="s">
        <v>1</v>
      </c>
      <c r="D49" s="309" t="s">
        <v>177</v>
      </c>
      <c r="E49" s="17" t="s">
        <v>1</v>
      </c>
      <c r="F49" s="310">
        <v>0.504</v>
      </c>
      <c r="G49" s="38"/>
      <c r="H49" s="44"/>
    </row>
    <row r="50" s="2" customFormat="1" ht="16.8" customHeight="1">
      <c r="A50" s="38"/>
      <c r="B50" s="44"/>
      <c r="C50" s="311" t="s">
        <v>1249</v>
      </c>
      <c r="D50" s="38"/>
      <c r="E50" s="38"/>
      <c r="F50" s="38"/>
      <c r="G50" s="38"/>
      <c r="H50" s="44"/>
    </row>
    <row r="51" s="2" customFormat="1" ht="16.8" customHeight="1">
      <c r="A51" s="38"/>
      <c r="B51" s="44"/>
      <c r="C51" s="309" t="s">
        <v>798</v>
      </c>
      <c r="D51" s="309" t="s">
        <v>799</v>
      </c>
      <c r="E51" s="17" t="s">
        <v>207</v>
      </c>
      <c r="F51" s="310">
        <v>0.059999999999999998</v>
      </c>
      <c r="G51" s="38"/>
      <c r="H51" s="44"/>
    </row>
    <row r="52" s="2" customFormat="1" ht="7.44" customHeight="1">
      <c r="A52" s="38"/>
      <c r="B52" s="180"/>
      <c r="C52" s="181"/>
      <c r="D52" s="181"/>
      <c r="E52" s="181"/>
      <c r="F52" s="181"/>
      <c r="G52" s="181"/>
      <c r="H52" s="44"/>
    </row>
    <row r="53" s="2" customFormat="1">
      <c r="A53" s="38"/>
      <c r="B53" s="38"/>
      <c r="C53" s="38"/>
      <c r="D53" s="38"/>
      <c r="E53" s="38"/>
      <c r="F53" s="38"/>
      <c r="G53" s="38"/>
      <c r="H53" s="38"/>
    </row>
  </sheetData>
  <sheetProtection sheet="1" formatColumns="0" formatRows="0" objects="1" scenarios="1" spinCount="100000" saltValue="8XIiQmJz3zfWrJobttbgoGPTZL/IwcGy+Qb77+tH/Kri0t5mk4kDoMUo05hdq1kb2QZ0y+0xeM1miYGL0C8HBw==" hashValue="MmdVLUYvktBYlsJoEw6iW/znkMvR6M9Sg35mJewAsEXoIQT1c6EhR3bOT0AUaiBGL+uOPcu544cmVqLb7Ztiq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  <c r="AZ2" s="146" t="s">
        <v>128</v>
      </c>
      <c r="BA2" s="146" t="s">
        <v>129</v>
      </c>
      <c r="BB2" s="146" t="s">
        <v>130</v>
      </c>
      <c r="BC2" s="146" t="s">
        <v>131</v>
      </c>
      <c r="BD2" s="146" t="s">
        <v>132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135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ROUND((SUM(BE124:BE208)),  2)</f>
        <v>0</v>
      </c>
      <c r="G33" s="38"/>
      <c r="H33" s="38"/>
      <c r="I33" s="165">
        <v>0.20999999999999999</v>
      </c>
      <c r="J33" s="164">
        <f>ROUND(((SUM(BE124:BE208))*I33),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ROUND((SUM(BF124:BF208)),  2)</f>
        <v>0</v>
      </c>
      <c r="G34" s="38"/>
      <c r="H34" s="38"/>
      <c r="I34" s="165">
        <v>0.12</v>
      </c>
      <c r="J34" s="164">
        <f>ROUND(((SUM(BF124:BF208))*I34),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ROUND((SUM(BG124:BG208)),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ROUND((SUM(BH124:BH208)),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ROUND((SUM(BI124:BI208)),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SO-01 - Recepce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137</v>
      </c>
      <c r="D94" s="186"/>
      <c r="E94" s="186"/>
      <c r="F94" s="186"/>
      <c r="G94" s="186"/>
      <c r="H94" s="186"/>
      <c r="I94" s="186"/>
      <c r="J94" s="187" t="s">
        <v>138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139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140</v>
      </c>
    </row>
    <row r="97" s="9" customFormat="1" ht="24.96" customHeight="1">
      <c r="A97" s="9"/>
      <c r="B97" s="189"/>
      <c r="C97" s="190"/>
      <c r="D97" s="191" t="s">
        <v>141</v>
      </c>
      <c r="E97" s="192"/>
      <c r="F97" s="192"/>
      <c r="G97" s="192"/>
      <c r="H97" s="192"/>
      <c r="I97" s="192"/>
      <c r="J97" s="193">
        <f>J125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142</v>
      </c>
      <c r="E98" s="197"/>
      <c r="F98" s="197"/>
      <c r="G98" s="197"/>
      <c r="H98" s="197"/>
      <c r="I98" s="197"/>
      <c r="J98" s="198">
        <f>J126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143</v>
      </c>
      <c r="E99" s="197"/>
      <c r="F99" s="197"/>
      <c r="G99" s="197"/>
      <c r="H99" s="197"/>
      <c r="I99" s="197"/>
      <c r="J99" s="198">
        <f>J156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144</v>
      </c>
      <c r="E100" s="197"/>
      <c r="F100" s="197"/>
      <c r="G100" s="197"/>
      <c r="H100" s="197"/>
      <c r="I100" s="197"/>
      <c r="J100" s="198">
        <f>J180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145</v>
      </c>
      <c r="E101" s="197"/>
      <c r="F101" s="197"/>
      <c r="G101" s="197"/>
      <c r="H101" s="197"/>
      <c r="I101" s="197"/>
      <c r="J101" s="198">
        <f>J194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146</v>
      </c>
      <c r="E102" s="192"/>
      <c r="F102" s="192"/>
      <c r="G102" s="192"/>
      <c r="H102" s="192"/>
      <c r="I102" s="192"/>
      <c r="J102" s="193">
        <f>J197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3"/>
      <c r="D103" s="196" t="s">
        <v>147</v>
      </c>
      <c r="E103" s="197"/>
      <c r="F103" s="197"/>
      <c r="G103" s="197"/>
      <c r="H103" s="197"/>
      <c r="I103" s="197"/>
      <c r="J103" s="198">
        <f>J198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148</v>
      </c>
      <c r="E104" s="197"/>
      <c r="F104" s="197"/>
      <c r="G104" s="197"/>
      <c r="H104" s="197"/>
      <c r="I104" s="197"/>
      <c r="J104" s="198">
        <f>J201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149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4" t="str">
        <f>E7</f>
        <v>Rozšíření infrastruktury cestovního ruchu u Pilské nádrže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134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SO-01 - Recepce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k.ú. Zámek Žďár [795453]</v>
      </c>
      <c r="G118" s="40"/>
      <c r="H118" s="40"/>
      <c r="I118" s="32" t="s">
        <v>22</v>
      </c>
      <c r="J118" s="79" t="str">
        <f>IF(J12="","",J12)</f>
        <v>9. 9. 2024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30</v>
      </c>
      <c r="J120" s="36" t="str">
        <f>E21</f>
        <v xml:space="preserve">Tomáš Bezchleba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>Zdeněk Drda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200"/>
      <c r="B123" s="201"/>
      <c r="C123" s="202" t="s">
        <v>150</v>
      </c>
      <c r="D123" s="203" t="s">
        <v>62</v>
      </c>
      <c r="E123" s="203" t="s">
        <v>58</v>
      </c>
      <c r="F123" s="203" t="s">
        <v>59</v>
      </c>
      <c r="G123" s="203" t="s">
        <v>151</v>
      </c>
      <c r="H123" s="203" t="s">
        <v>152</v>
      </c>
      <c r="I123" s="203" t="s">
        <v>153</v>
      </c>
      <c r="J123" s="203" t="s">
        <v>138</v>
      </c>
      <c r="K123" s="204" t="s">
        <v>154</v>
      </c>
      <c r="L123" s="205"/>
      <c r="M123" s="100" t="s">
        <v>1</v>
      </c>
      <c r="N123" s="101" t="s">
        <v>41</v>
      </c>
      <c r="O123" s="101" t="s">
        <v>155</v>
      </c>
      <c r="P123" s="101" t="s">
        <v>156</v>
      </c>
      <c r="Q123" s="101" t="s">
        <v>157</v>
      </c>
      <c r="R123" s="101" t="s">
        <v>158</v>
      </c>
      <c r="S123" s="101" t="s">
        <v>159</v>
      </c>
      <c r="T123" s="102" t="s">
        <v>160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8"/>
      <c r="B124" s="39"/>
      <c r="C124" s="107" t="s">
        <v>161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P125+P197</f>
        <v>0</v>
      </c>
      <c r="Q124" s="104"/>
      <c r="R124" s="208">
        <f>R125+R197</f>
        <v>38.069964740000003</v>
      </c>
      <c r="S124" s="104"/>
      <c r="T124" s="209">
        <f>T125+T197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76</v>
      </c>
      <c r="AU124" s="17" t="s">
        <v>140</v>
      </c>
      <c r="BK124" s="210">
        <f>BK125+BK197</f>
        <v>0</v>
      </c>
    </row>
    <row r="125" s="12" customFormat="1" ht="25.92" customHeight="1">
      <c r="A125" s="12"/>
      <c r="B125" s="211"/>
      <c r="C125" s="212"/>
      <c r="D125" s="213" t="s">
        <v>76</v>
      </c>
      <c r="E125" s="214" t="s">
        <v>162</v>
      </c>
      <c r="F125" s="214" t="s">
        <v>163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P126+P156+P180+P194</f>
        <v>0</v>
      </c>
      <c r="Q125" s="219"/>
      <c r="R125" s="220">
        <f>R126+R156+R180+R194</f>
        <v>38.067367740000002</v>
      </c>
      <c r="S125" s="219"/>
      <c r="T125" s="221">
        <f>T126+T156+T180+T194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77</v>
      </c>
      <c r="AY125" s="222" t="s">
        <v>164</v>
      </c>
      <c r="BK125" s="224">
        <f>BK126+BK156+BK180+BK194</f>
        <v>0</v>
      </c>
    </row>
    <row r="126" s="12" customFormat="1" ht="22.8" customHeight="1">
      <c r="A126" s="12"/>
      <c r="B126" s="211"/>
      <c r="C126" s="212"/>
      <c r="D126" s="213" t="s">
        <v>76</v>
      </c>
      <c r="E126" s="225" t="s">
        <v>85</v>
      </c>
      <c r="F126" s="225" t="s">
        <v>165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SUM(P127:P155)</f>
        <v>0</v>
      </c>
      <c r="Q126" s="219"/>
      <c r="R126" s="220">
        <f>SUM(R127:R155)</f>
        <v>16.958760000000002</v>
      </c>
      <c r="S126" s="219"/>
      <c r="T126" s="221">
        <f>SUM(T127:T155)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76</v>
      </c>
      <c r="AU126" s="223" t="s">
        <v>85</v>
      </c>
      <c r="AY126" s="222" t="s">
        <v>164</v>
      </c>
      <c r="BK126" s="224">
        <f>SUM(BK127:BK155)</f>
        <v>0</v>
      </c>
    </row>
    <row r="127" s="2" customFormat="1" ht="33" customHeight="1">
      <c r="A127" s="38"/>
      <c r="B127" s="39"/>
      <c r="C127" s="227" t="s">
        <v>85</v>
      </c>
      <c r="D127" s="227" t="s">
        <v>166</v>
      </c>
      <c r="E127" s="228" t="s">
        <v>167</v>
      </c>
      <c r="F127" s="229" t="s">
        <v>168</v>
      </c>
      <c r="G127" s="230" t="s">
        <v>169</v>
      </c>
      <c r="H127" s="231">
        <v>3.4249999999999998</v>
      </c>
      <c r="I127" s="232"/>
      <c r="J127" s="233">
        <f>ROUND(I127*H127,2)</f>
        <v>0</v>
      </c>
      <c r="K127" s="229" t="s">
        <v>170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171</v>
      </c>
      <c r="AT127" s="238" t="s">
        <v>166</v>
      </c>
      <c r="AU127" s="238" t="s">
        <v>87</v>
      </c>
      <c r="AY127" s="17" t="s">
        <v>164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85</v>
      </c>
      <c r="BK127" s="239">
        <f>ROUND(I127*H127,2)</f>
        <v>0</v>
      </c>
      <c r="BL127" s="17" t="s">
        <v>171</v>
      </c>
      <c r="BM127" s="238" t="s">
        <v>172</v>
      </c>
    </row>
    <row r="128" s="2" customFormat="1">
      <c r="A128" s="38"/>
      <c r="B128" s="39"/>
      <c r="C128" s="40"/>
      <c r="D128" s="240" t="s">
        <v>173</v>
      </c>
      <c r="E128" s="40"/>
      <c r="F128" s="241" t="s">
        <v>174</v>
      </c>
      <c r="G128" s="40"/>
      <c r="H128" s="40"/>
      <c r="I128" s="242"/>
      <c r="J128" s="40"/>
      <c r="K128" s="40"/>
      <c r="L128" s="44"/>
      <c r="M128" s="243"/>
      <c r="N128" s="244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173</v>
      </c>
      <c r="AU128" s="17" t="s">
        <v>87</v>
      </c>
    </row>
    <row r="129" s="13" customFormat="1">
      <c r="A129" s="13"/>
      <c r="B129" s="245"/>
      <c r="C129" s="246"/>
      <c r="D129" s="247" t="s">
        <v>175</v>
      </c>
      <c r="E129" s="248" t="s">
        <v>1</v>
      </c>
      <c r="F129" s="249" t="s">
        <v>176</v>
      </c>
      <c r="G129" s="246"/>
      <c r="H129" s="250">
        <v>3.4249999999999998</v>
      </c>
      <c r="I129" s="251"/>
      <c r="J129" s="246"/>
      <c r="K129" s="246"/>
      <c r="L129" s="252"/>
      <c r="M129" s="253"/>
      <c r="N129" s="254"/>
      <c r="O129" s="254"/>
      <c r="P129" s="254"/>
      <c r="Q129" s="254"/>
      <c r="R129" s="254"/>
      <c r="S129" s="254"/>
      <c r="T129" s="25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6" t="s">
        <v>175</v>
      </c>
      <c r="AU129" s="256" t="s">
        <v>87</v>
      </c>
      <c r="AV129" s="13" t="s">
        <v>87</v>
      </c>
      <c r="AW129" s="13" t="s">
        <v>32</v>
      </c>
      <c r="AX129" s="13" t="s">
        <v>77</v>
      </c>
      <c r="AY129" s="256" t="s">
        <v>164</v>
      </c>
    </row>
    <row r="130" s="14" customFormat="1">
      <c r="A130" s="14"/>
      <c r="B130" s="257"/>
      <c r="C130" s="258"/>
      <c r="D130" s="247" t="s">
        <v>175</v>
      </c>
      <c r="E130" s="259" t="s">
        <v>1</v>
      </c>
      <c r="F130" s="260" t="s">
        <v>177</v>
      </c>
      <c r="G130" s="258"/>
      <c r="H130" s="261">
        <v>3.4249999999999998</v>
      </c>
      <c r="I130" s="262"/>
      <c r="J130" s="258"/>
      <c r="K130" s="258"/>
      <c r="L130" s="263"/>
      <c r="M130" s="264"/>
      <c r="N130" s="265"/>
      <c r="O130" s="265"/>
      <c r="P130" s="265"/>
      <c r="Q130" s="265"/>
      <c r="R130" s="265"/>
      <c r="S130" s="265"/>
      <c r="T130" s="26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7" t="s">
        <v>175</v>
      </c>
      <c r="AU130" s="267" t="s">
        <v>87</v>
      </c>
      <c r="AV130" s="14" t="s">
        <v>171</v>
      </c>
      <c r="AW130" s="14" t="s">
        <v>32</v>
      </c>
      <c r="AX130" s="14" t="s">
        <v>85</v>
      </c>
      <c r="AY130" s="267" t="s">
        <v>164</v>
      </c>
    </row>
    <row r="131" s="2" customFormat="1" ht="33" customHeight="1">
      <c r="A131" s="38"/>
      <c r="B131" s="39"/>
      <c r="C131" s="227" t="s">
        <v>87</v>
      </c>
      <c r="D131" s="227" t="s">
        <v>166</v>
      </c>
      <c r="E131" s="228" t="s">
        <v>178</v>
      </c>
      <c r="F131" s="229" t="s">
        <v>179</v>
      </c>
      <c r="G131" s="230" t="s">
        <v>169</v>
      </c>
      <c r="H131" s="231">
        <v>16.84</v>
      </c>
      <c r="I131" s="232"/>
      <c r="J131" s="233">
        <f>ROUND(I131*H131,2)</f>
        <v>0</v>
      </c>
      <c r="K131" s="229" t="s">
        <v>170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171</v>
      </c>
      <c r="AT131" s="238" t="s">
        <v>166</v>
      </c>
      <c r="AU131" s="238" t="s">
        <v>87</v>
      </c>
      <c r="AY131" s="17" t="s">
        <v>164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85</v>
      </c>
      <c r="BK131" s="239">
        <f>ROUND(I131*H131,2)</f>
        <v>0</v>
      </c>
      <c r="BL131" s="17" t="s">
        <v>171</v>
      </c>
      <c r="BM131" s="238" t="s">
        <v>180</v>
      </c>
    </row>
    <row r="132" s="2" customFormat="1">
      <c r="A132" s="38"/>
      <c r="B132" s="39"/>
      <c r="C132" s="40"/>
      <c r="D132" s="240" t="s">
        <v>173</v>
      </c>
      <c r="E132" s="40"/>
      <c r="F132" s="241" t="s">
        <v>181</v>
      </c>
      <c r="G132" s="40"/>
      <c r="H132" s="40"/>
      <c r="I132" s="242"/>
      <c r="J132" s="40"/>
      <c r="K132" s="40"/>
      <c r="L132" s="44"/>
      <c r="M132" s="243"/>
      <c r="N132" s="244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173</v>
      </c>
      <c r="AU132" s="17" t="s">
        <v>87</v>
      </c>
    </row>
    <row r="133" s="15" customFormat="1">
      <c r="A133" s="15"/>
      <c r="B133" s="268"/>
      <c r="C133" s="269"/>
      <c r="D133" s="247" t="s">
        <v>175</v>
      </c>
      <c r="E133" s="270" t="s">
        <v>1</v>
      </c>
      <c r="F133" s="271" t="s">
        <v>182</v>
      </c>
      <c r="G133" s="269"/>
      <c r="H133" s="270" t="s">
        <v>1</v>
      </c>
      <c r="I133" s="272"/>
      <c r="J133" s="269"/>
      <c r="K133" s="269"/>
      <c r="L133" s="273"/>
      <c r="M133" s="274"/>
      <c r="N133" s="275"/>
      <c r="O133" s="275"/>
      <c r="P133" s="275"/>
      <c r="Q133" s="275"/>
      <c r="R133" s="275"/>
      <c r="S133" s="275"/>
      <c r="T133" s="27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7" t="s">
        <v>175</v>
      </c>
      <c r="AU133" s="277" t="s">
        <v>87</v>
      </c>
      <c r="AV133" s="15" t="s">
        <v>85</v>
      </c>
      <c r="AW133" s="15" t="s">
        <v>32</v>
      </c>
      <c r="AX133" s="15" t="s">
        <v>77</v>
      </c>
      <c r="AY133" s="277" t="s">
        <v>164</v>
      </c>
    </row>
    <row r="134" s="15" customFormat="1">
      <c r="A134" s="15"/>
      <c r="B134" s="268"/>
      <c r="C134" s="269"/>
      <c r="D134" s="247" t="s">
        <v>175</v>
      </c>
      <c r="E134" s="270" t="s">
        <v>1</v>
      </c>
      <c r="F134" s="271" t="s">
        <v>183</v>
      </c>
      <c r="G134" s="269"/>
      <c r="H134" s="270" t="s">
        <v>1</v>
      </c>
      <c r="I134" s="272"/>
      <c r="J134" s="269"/>
      <c r="K134" s="269"/>
      <c r="L134" s="273"/>
      <c r="M134" s="274"/>
      <c r="N134" s="275"/>
      <c r="O134" s="275"/>
      <c r="P134" s="275"/>
      <c r="Q134" s="275"/>
      <c r="R134" s="275"/>
      <c r="S134" s="275"/>
      <c r="T134" s="27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7" t="s">
        <v>175</v>
      </c>
      <c r="AU134" s="277" t="s">
        <v>87</v>
      </c>
      <c r="AV134" s="15" t="s">
        <v>85</v>
      </c>
      <c r="AW134" s="15" t="s">
        <v>32</v>
      </c>
      <c r="AX134" s="15" t="s">
        <v>77</v>
      </c>
      <c r="AY134" s="277" t="s">
        <v>164</v>
      </c>
    </row>
    <row r="135" s="13" customFormat="1">
      <c r="A135" s="13"/>
      <c r="B135" s="245"/>
      <c r="C135" s="246"/>
      <c r="D135" s="247" t="s">
        <v>175</v>
      </c>
      <c r="E135" s="248" t="s">
        <v>1</v>
      </c>
      <c r="F135" s="249" t="s">
        <v>184</v>
      </c>
      <c r="G135" s="246"/>
      <c r="H135" s="250">
        <v>6.7599999999999998</v>
      </c>
      <c r="I135" s="251"/>
      <c r="J135" s="246"/>
      <c r="K135" s="246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175</v>
      </c>
      <c r="AU135" s="256" t="s">
        <v>87</v>
      </c>
      <c r="AV135" s="13" t="s">
        <v>87</v>
      </c>
      <c r="AW135" s="13" t="s">
        <v>32</v>
      </c>
      <c r="AX135" s="13" t="s">
        <v>77</v>
      </c>
      <c r="AY135" s="256" t="s">
        <v>164</v>
      </c>
    </row>
    <row r="136" s="13" customFormat="1">
      <c r="A136" s="13"/>
      <c r="B136" s="245"/>
      <c r="C136" s="246"/>
      <c r="D136" s="247" t="s">
        <v>175</v>
      </c>
      <c r="E136" s="248" t="s">
        <v>1</v>
      </c>
      <c r="F136" s="249" t="s">
        <v>185</v>
      </c>
      <c r="G136" s="246"/>
      <c r="H136" s="250">
        <v>10.08</v>
      </c>
      <c r="I136" s="251"/>
      <c r="J136" s="246"/>
      <c r="K136" s="246"/>
      <c r="L136" s="252"/>
      <c r="M136" s="253"/>
      <c r="N136" s="254"/>
      <c r="O136" s="254"/>
      <c r="P136" s="254"/>
      <c r="Q136" s="254"/>
      <c r="R136" s="254"/>
      <c r="S136" s="254"/>
      <c r="T136" s="25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6" t="s">
        <v>175</v>
      </c>
      <c r="AU136" s="256" t="s">
        <v>87</v>
      </c>
      <c r="AV136" s="13" t="s">
        <v>87</v>
      </c>
      <c r="AW136" s="13" t="s">
        <v>32</v>
      </c>
      <c r="AX136" s="13" t="s">
        <v>77</v>
      </c>
      <c r="AY136" s="256" t="s">
        <v>164</v>
      </c>
    </row>
    <row r="137" s="14" customFormat="1">
      <c r="A137" s="14"/>
      <c r="B137" s="257"/>
      <c r="C137" s="258"/>
      <c r="D137" s="247" t="s">
        <v>175</v>
      </c>
      <c r="E137" s="259" t="s">
        <v>1</v>
      </c>
      <c r="F137" s="260" t="s">
        <v>177</v>
      </c>
      <c r="G137" s="258"/>
      <c r="H137" s="261">
        <v>16.84</v>
      </c>
      <c r="I137" s="262"/>
      <c r="J137" s="258"/>
      <c r="K137" s="258"/>
      <c r="L137" s="263"/>
      <c r="M137" s="264"/>
      <c r="N137" s="265"/>
      <c r="O137" s="265"/>
      <c r="P137" s="265"/>
      <c r="Q137" s="265"/>
      <c r="R137" s="265"/>
      <c r="S137" s="265"/>
      <c r="T137" s="26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7" t="s">
        <v>175</v>
      </c>
      <c r="AU137" s="267" t="s">
        <v>87</v>
      </c>
      <c r="AV137" s="14" t="s">
        <v>171</v>
      </c>
      <c r="AW137" s="14" t="s">
        <v>32</v>
      </c>
      <c r="AX137" s="14" t="s">
        <v>85</v>
      </c>
      <c r="AY137" s="267" t="s">
        <v>164</v>
      </c>
    </row>
    <row r="138" s="2" customFormat="1" ht="33" customHeight="1">
      <c r="A138" s="38"/>
      <c r="B138" s="39"/>
      <c r="C138" s="227" t="s">
        <v>132</v>
      </c>
      <c r="D138" s="227" t="s">
        <v>166</v>
      </c>
      <c r="E138" s="228" t="s">
        <v>186</v>
      </c>
      <c r="F138" s="229" t="s">
        <v>187</v>
      </c>
      <c r="G138" s="230" t="s">
        <v>169</v>
      </c>
      <c r="H138" s="231">
        <v>16.84</v>
      </c>
      <c r="I138" s="232"/>
      <c r="J138" s="233">
        <f>ROUND(I138*H138,2)</f>
        <v>0</v>
      </c>
      <c r="K138" s="229" t="s">
        <v>170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171</v>
      </c>
      <c r="AT138" s="238" t="s">
        <v>166</v>
      </c>
      <c r="AU138" s="238" t="s">
        <v>87</v>
      </c>
      <c r="AY138" s="17" t="s">
        <v>164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85</v>
      </c>
      <c r="BK138" s="239">
        <f>ROUND(I138*H138,2)</f>
        <v>0</v>
      </c>
      <c r="BL138" s="17" t="s">
        <v>171</v>
      </c>
      <c r="BM138" s="238" t="s">
        <v>188</v>
      </c>
    </row>
    <row r="139" s="2" customFormat="1">
      <c r="A139" s="38"/>
      <c r="B139" s="39"/>
      <c r="C139" s="40"/>
      <c r="D139" s="240" t="s">
        <v>173</v>
      </c>
      <c r="E139" s="40"/>
      <c r="F139" s="241" t="s">
        <v>189</v>
      </c>
      <c r="G139" s="40"/>
      <c r="H139" s="40"/>
      <c r="I139" s="242"/>
      <c r="J139" s="40"/>
      <c r="K139" s="40"/>
      <c r="L139" s="44"/>
      <c r="M139" s="243"/>
      <c r="N139" s="244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173</v>
      </c>
      <c r="AU139" s="17" t="s">
        <v>87</v>
      </c>
    </row>
    <row r="140" s="15" customFormat="1">
      <c r="A140" s="15"/>
      <c r="B140" s="268"/>
      <c r="C140" s="269"/>
      <c r="D140" s="247" t="s">
        <v>175</v>
      </c>
      <c r="E140" s="270" t="s">
        <v>1</v>
      </c>
      <c r="F140" s="271" t="s">
        <v>182</v>
      </c>
      <c r="G140" s="269"/>
      <c r="H140" s="270" t="s">
        <v>1</v>
      </c>
      <c r="I140" s="272"/>
      <c r="J140" s="269"/>
      <c r="K140" s="269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175</v>
      </c>
      <c r="AU140" s="277" t="s">
        <v>87</v>
      </c>
      <c r="AV140" s="15" t="s">
        <v>85</v>
      </c>
      <c r="AW140" s="15" t="s">
        <v>32</v>
      </c>
      <c r="AX140" s="15" t="s">
        <v>77</v>
      </c>
      <c r="AY140" s="277" t="s">
        <v>164</v>
      </c>
    </row>
    <row r="141" s="15" customFormat="1">
      <c r="A141" s="15"/>
      <c r="B141" s="268"/>
      <c r="C141" s="269"/>
      <c r="D141" s="247" t="s">
        <v>175</v>
      </c>
      <c r="E141" s="270" t="s">
        <v>1</v>
      </c>
      <c r="F141" s="271" t="s">
        <v>183</v>
      </c>
      <c r="G141" s="269"/>
      <c r="H141" s="270" t="s">
        <v>1</v>
      </c>
      <c r="I141" s="272"/>
      <c r="J141" s="269"/>
      <c r="K141" s="269"/>
      <c r="L141" s="273"/>
      <c r="M141" s="274"/>
      <c r="N141" s="275"/>
      <c r="O141" s="275"/>
      <c r="P141" s="275"/>
      <c r="Q141" s="275"/>
      <c r="R141" s="275"/>
      <c r="S141" s="275"/>
      <c r="T141" s="27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7" t="s">
        <v>175</v>
      </c>
      <c r="AU141" s="277" t="s">
        <v>87</v>
      </c>
      <c r="AV141" s="15" t="s">
        <v>85</v>
      </c>
      <c r="AW141" s="15" t="s">
        <v>32</v>
      </c>
      <c r="AX141" s="15" t="s">
        <v>77</v>
      </c>
      <c r="AY141" s="277" t="s">
        <v>164</v>
      </c>
    </row>
    <row r="142" s="13" customFormat="1">
      <c r="A142" s="13"/>
      <c r="B142" s="245"/>
      <c r="C142" s="246"/>
      <c r="D142" s="247" t="s">
        <v>175</v>
      </c>
      <c r="E142" s="248" t="s">
        <v>1</v>
      </c>
      <c r="F142" s="249" t="s">
        <v>184</v>
      </c>
      <c r="G142" s="246"/>
      <c r="H142" s="250">
        <v>6.7599999999999998</v>
      </c>
      <c r="I142" s="251"/>
      <c r="J142" s="246"/>
      <c r="K142" s="246"/>
      <c r="L142" s="252"/>
      <c r="M142" s="253"/>
      <c r="N142" s="254"/>
      <c r="O142" s="254"/>
      <c r="P142" s="254"/>
      <c r="Q142" s="254"/>
      <c r="R142" s="254"/>
      <c r="S142" s="254"/>
      <c r="T142" s="25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6" t="s">
        <v>175</v>
      </c>
      <c r="AU142" s="256" t="s">
        <v>87</v>
      </c>
      <c r="AV142" s="13" t="s">
        <v>87</v>
      </c>
      <c r="AW142" s="13" t="s">
        <v>32</v>
      </c>
      <c r="AX142" s="13" t="s">
        <v>77</v>
      </c>
      <c r="AY142" s="256" t="s">
        <v>164</v>
      </c>
    </row>
    <row r="143" s="13" customFormat="1">
      <c r="A143" s="13"/>
      <c r="B143" s="245"/>
      <c r="C143" s="246"/>
      <c r="D143" s="247" t="s">
        <v>175</v>
      </c>
      <c r="E143" s="248" t="s">
        <v>1</v>
      </c>
      <c r="F143" s="249" t="s">
        <v>185</v>
      </c>
      <c r="G143" s="246"/>
      <c r="H143" s="250">
        <v>10.08</v>
      </c>
      <c r="I143" s="251"/>
      <c r="J143" s="246"/>
      <c r="K143" s="246"/>
      <c r="L143" s="252"/>
      <c r="M143" s="253"/>
      <c r="N143" s="254"/>
      <c r="O143" s="254"/>
      <c r="P143" s="254"/>
      <c r="Q143" s="254"/>
      <c r="R143" s="254"/>
      <c r="S143" s="254"/>
      <c r="T143" s="25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6" t="s">
        <v>175</v>
      </c>
      <c r="AU143" s="256" t="s">
        <v>87</v>
      </c>
      <c r="AV143" s="13" t="s">
        <v>87</v>
      </c>
      <c r="AW143" s="13" t="s">
        <v>32</v>
      </c>
      <c r="AX143" s="13" t="s">
        <v>77</v>
      </c>
      <c r="AY143" s="256" t="s">
        <v>164</v>
      </c>
    </row>
    <row r="144" s="14" customFormat="1">
      <c r="A144" s="14"/>
      <c r="B144" s="257"/>
      <c r="C144" s="258"/>
      <c r="D144" s="247" t="s">
        <v>175</v>
      </c>
      <c r="E144" s="259" t="s">
        <v>1</v>
      </c>
      <c r="F144" s="260" t="s">
        <v>177</v>
      </c>
      <c r="G144" s="258"/>
      <c r="H144" s="261">
        <v>16.84</v>
      </c>
      <c r="I144" s="262"/>
      <c r="J144" s="258"/>
      <c r="K144" s="258"/>
      <c r="L144" s="263"/>
      <c r="M144" s="264"/>
      <c r="N144" s="265"/>
      <c r="O144" s="265"/>
      <c r="P144" s="265"/>
      <c r="Q144" s="265"/>
      <c r="R144" s="265"/>
      <c r="S144" s="265"/>
      <c r="T144" s="26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7" t="s">
        <v>175</v>
      </c>
      <c r="AU144" s="267" t="s">
        <v>87</v>
      </c>
      <c r="AV144" s="14" t="s">
        <v>171</v>
      </c>
      <c r="AW144" s="14" t="s">
        <v>32</v>
      </c>
      <c r="AX144" s="14" t="s">
        <v>85</v>
      </c>
      <c r="AY144" s="267" t="s">
        <v>164</v>
      </c>
    </row>
    <row r="145" s="2" customFormat="1" ht="37.8" customHeight="1">
      <c r="A145" s="38"/>
      <c r="B145" s="39"/>
      <c r="C145" s="227" t="s">
        <v>171</v>
      </c>
      <c r="D145" s="227" t="s">
        <v>166</v>
      </c>
      <c r="E145" s="228" t="s">
        <v>190</v>
      </c>
      <c r="F145" s="229" t="s">
        <v>191</v>
      </c>
      <c r="G145" s="230" t="s">
        <v>169</v>
      </c>
      <c r="H145" s="231">
        <v>20.265000000000001</v>
      </c>
      <c r="I145" s="232"/>
      <c r="J145" s="233">
        <f>ROUND(I145*H145,2)</f>
        <v>0</v>
      </c>
      <c r="K145" s="229" t="s">
        <v>170</v>
      </c>
      <c r="L145" s="44"/>
      <c r="M145" s="234" t="s">
        <v>1</v>
      </c>
      <c r="N145" s="235" t="s">
        <v>42</v>
      </c>
      <c r="O145" s="91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171</v>
      </c>
      <c r="AT145" s="238" t="s">
        <v>166</v>
      </c>
      <c r="AU145" s="238" t="s">
        <v>87</v>
      </c>
      <c r="AY145" s="17" t="s">
        <v>164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85</v>
      </c>
      <c r="BK145" s="239">
        <f>ROUND(I145*H145,2)</f>
        <v>0</v>
      </c>
      <c r="BL145" s="17" t="s">
        <v>171</v>
      </c>
      <c r="BM145" s="238" t="s">
        <v>192</v>
      </c>
    </row>
    <row r="146" s="2" customFormat="1">
      <c r="A146" s="38"/>
      <c r="B146" s="39"/>
      <c r="C146" s="40"/>
      <c r="D146" s="240" t="s">
        <v>173</v>
      </c>
      <c r="E146" s="40"/>
      <c r="F146" s="241" t="s">
        <v>193</v>
      </c>
      <c r="G146" s="40"/>
      <c r="H146" s="40"/>
      <c r="I146" s="242"/>
      <c r="J146" s="40"/>
      <c r="K146" s="40"/>
      <c r="L146" s="44"/>
      <c r="M146" s="243"/>
      <c r="N146" s="244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173</v>
      </c>
      <c r="AU146" s="17" t="s">
        <v>87</v>
      </c>
    </row>
    <row r="147" s="13" customFormat="1">
      <c r="A147" s="13"/>
      <c r="B147" s="245"/>
      <c r="C147" s="246"/>
      <c r="D147" s="247" t="s">
        <v>175</v>
      </c>
      <c r="E147" s="248" t="s">
        <v>1</v>
      </c>
      <c r="F147" s="249" t="s">
        <v>194</v>
      </c>
      <c r="G147" s="246"/>
      <c r="H147" s="250">
        <v>20.265000000000001</v>
      </c>
      <c r="I147" s="251"/>
      <c r="J147" s="246"/>
      <c r="K147" s="246"/>
      <c r="L147" s="252"/>
      <c r="M147" s="253"/>
      <c r="N147" s="254"/>
      <c r="O147" s="254"/>
      <c r="P147" s="254"/>
      <c r="Q147" s="254"/>
      <c r="R147" s="254"/>
      <c r="S147" s="254"/>
      <c r="T147" s="25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6" t="s">
        <v>175</v>
      </c>
      <c r="AU147" s="256" t="s">
        <v>87</v>
      </c>
      <c r="AV147" s="13" t="s">
        <v>87</v>
      </c>
      <c r="AW147" s="13" t="s">
        <v>32</v>
      </c>
      <c r="AX147" s="13" t="s">
        <v>77</v>
      </c>
      <c r="AY147" s="256" t="s">
        <v>164</v>
      </c>
    </row>
    <row r="148" s="14" customFormat="1">
      <c r="A148" s="14"/>
      <c r="B148" s="257"/>
      <c r="C148" s="258"/>
      <c r="D148" s="247" t="s">
        <v>175</v>
      </c>
      <c r="E148" s="259" t="s">
        <v>1</v>
      </c>
      <c r="F148" s="260" t="s">
        <v>177</v>
      </c>
      <c r="G148" s="258"/>
      <c r="H148" s="261">
        <v>20.265000000000001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7" t="s">
        <v>175</v>
      </c>
      <c r="AU148" s="267" t="s">
        <v>87</v>
      </c>
      <c r="AV148" s="14" t="s">
        <v>171</v>
      </c>
      <c r="AW148" s="14" t="s">
        <v>32</v>
      </c>
      <c r="AX148" s="14" t="s">
        <v>85</v>
      </c>
      <c r="AY148" s="267" t="s">
        <v>164</v>
      </c>
    </row>
    <row r="149" s="2" customFormat="1" ht="24.15" customHeight="1">
      <c r="A149" s="38"/>
      <c r="B149" s="39"/>
      <c r="C149" s="227" t="s">
        <v>195</v>
      </c>
      <c r="D149" s="227" t="s">
        <v>166</v>
      </c>
      <c r="E149" s="228" t="s">
        <v>196</v>
      </c>
      <c r="F149" s="229" t="s">
        <v>197</v>
      </c>
      <c r="G149" s="230" t="s">
        <v>169</v>
      </c>
      <c r="H149" s="231">
        <v>9.3179999999999996</v>
      </c>
      <c r="I149" s="232"/>
      <c r="J149" s="233">
        <f>ROUND(I149*H149,2)</f>
        <v>0</v>
      </c>
      <c r="K149" s="229" t="s">
        <v>170</v>
      </c>
      <c r="L149" s="44"/>
      <c r="M149" s="234" t="s">
        <v>1</v>
      </c>
      <c r="N149" s="235" t="s">
        <v>42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171</v>
      </c>
      <c r="AT149" s="238" t="s">
        <v>166</v>
      </c>
      <c r="AU149" s="238" t="s">
        <v>87</v>
      </c>
      <c r="AY149" s="17" t="s">
        <v>164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85</v>
      </c>
      <c r="BK149" s="239">
        <f>ROUND(I149*H149,2)</f>
        <v>0</v>
      </c>
      <c r="BL149" s="17" t="s">
        <v>171</v>
      </c>
      <c r="BM149" s="238" t="s">
        <v>198</v>
      </c>
    </row>
    <row r="150" s="2" customFormat="1">
      <c r="A150" s="38"/>
      <c r="B150" s="39"/>
      <c r="C150" s="40"/>
      <c r="D150" s="240" t="s">
        <v>173</v>
      </c>
      <c r="E150" s="40"/>
      <c r="F150" s="241" t="s">
        <v>199</v>
      </c>
      <c r="G150" s="40"/>
      <c r="H150" s="40"/>
      <c r="I150" s="242"/>
      <c r="J150" s="40"/>
      <c r="K150" s="40"/>
      <c r="L150" s="44"/>
      <c r="M150" s="243"/>
      <c r="N150" s="244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173</v>
      </c>
      <c r="AU150" s="17" t="s">
        <v>87</v>
      </c>
    </row>
    <row r="151" s="13" customFormat="1">
      <c r="A151" s="13"/>
      <c r="B151" s="245"/>
      <c r="C151" s="246"/>
      <c r="D151" s="247" t="s">
        <v>175</v>
      </c>
      <c r="E151" s="248" t="s">
        <v>1</v>
      </c>
      <c r="F151" s="249" t="s">
        <v>200</v>
      </c>
      <c r="G151" s="246"/>
      <c r="H151" s="250">
        <v>3.323</v>
      </c>
      <c r="I151" s="251"/>
      <c r="J151" s="246"/>
      <c r="K151" s="246"/>
      <c r="L151" s="252"/>
      <c r="M151" s="253"/>
      <c r="N151" s="254"/>
      <c r="O151" s="254"/>
      <c r="P151" s="254"/>
      <c r="Q151" s="254"/>
      <c r="R151" s="254"/>
      <c r="S151" s="254"/>
      <c r="T151" s="25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6" t="s">
        <v>175</v>
      </c>
      <c r="AU151" s="256" t="s">
        <v>87</v>
      </c>
      <c r="AV151" s="13" t="s">
        <v>87</v>
      </c>
      <c r="AW151" s="13" t="s">
        <v>32</v>
      </c>
      <c r="AX151" s="13" t="s">
        <v>77</v>
      </c>
      <c r="AY151" s="256" t="s">
        <v>164</v>
      </c>
    </row>
    <row r="152" s="13" customFormat="1">
      <c r="A152" s="13"/>
      <c r="B152" s="245"/>
      <c r="C152" s="246"/>
      <c r="D152" s="247" t="s">
        <v>175</v>
      </c>
      <c r="E152" s="248" t="s">
        <v>1</v>
      </c>
      <c r="F152" s="249" t="s">
        <v>201</v>
      </c>
      <c r="G152" s="246"/>
      <c r="H152" s="250">
        <v>1.9350000000000001</v>
      </c>
      <c r="I152" s="251"/>
      <c r="J152" s="246"/>
      <c r="K152" s="246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175</v>
      </c>
      <c r="AU152" s="256" t="s">
        <v>87</v>
      </c>
      <c r="AV152" s="13" t="s">
        <v>87</v>
      </c>
      <c r="AW152" s="13" t="s">
        <v>32</v>
      </c>
      <c r="AX152" s="13" t="s">
        <v>77</v>
      </c>
      <c r="AY152" s="256" t="s">
        <v>164</v>
      </c>
    </row>
    <row r="153" s="13" customFormat="1">
      <c r="A153" s="13"/>
      <c r="B153" s="245"/>
      <c r="C153" s="246"/>
      <c r="D153" s="247" t="s">
        <v>175</v>
      </c>
      <c r="E153" s="248" t="s">
        <v>1</v>
      </c>
      <c r="F153" s="249" t="s">
        <v>202</v>
      </c>
      <c r="G153" s="246"/>
      <c r="H153" s="250">
        <v>4.0599999999999996</v>
      </c>
      <c r="I153" s="251"/>
      <c r="J153" s="246"/>
      <c r="K153" s="246"/>
      <c r="L153" s="252"/>
      <c r="M153" s="253"/>
      <c r="N153" s="254"/>
      <c r="O153" s="254"/>
      <c r="P153" s="254"/>
      <c r="Q153" s="254"/>
      <c r="R153" s="254"/>
      <c r="S153" s="254"/>
      <c r="T153" s="25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6" t="s">
        <v>175</v>
      </c>
      <c r="AU153" s="256" t="s">
        <v>87</v>
      </c>
      <c r="AV153" s="13" t="s">
        <v>87</v>
      </c>
      <c r="AW153" s="13" t="s">
        <v>32</v>
      </c>
      <c r="AX153" s="13" t="s">
        <v>77</v>
      </c>
      <c r="AY153" s="256" t="s">
        <v>164</v>
      </c>
    </row>
    <row r="154" s="14" customFormat="1">
      <c r="A154" s="14"/>
      <c r="B154" s="257"/>
      <c r="C154" s="258"/>
      <c r="D154" s="247" t="s">
        <v>175</v>
      </c>
      <c r="E154" s="259" t="s">
        <v>1</v>
      </c>
      <c r="F154" s="260" t="s">
        <v>177</v>
      </c>
      <c r="G154" s="258"/>
      <c r="H154" s="261">
        <v>9.3179999999999996</v>
      </c>
      <c r="I154" s="262"/>
      <c r="J154" s="258"/>
      <c r="K154" s="258"/>
      <c r="L154" s="263"/>
      <c r="M154" s="264"/>
      <c r="N154" s="265"/>
      <c r="O154" s="265"/>
      <c r="P154" s="265"/>
      <c r="Q154" s="265"/>
      <c r="R154" s="265"/>
      <c r="S154" s="265"/>
      <c r="T154" s="26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7" t="s">
        <v>175</v>
      </c>
      <c r="AU154" s="267" t="s">
        <v>87</v>
      </c>
      <c r="AV154" s="14" t="s">
        <v>171</v>
      </c>
      <c r="AW154" s="14" t="s">
        <v>32</v>
      </c>
      <c r="AX154" s="14" t="s">
        <v>85</v>
      </c>
      <c r="AY154" s="267" t="s">
        <v>164</v>
      </c>
    </row>
    <row r="155" s="2" customFormat="1" ht="16.5" customHeight="1">
      <c r="A155" s="38"/>
      <c r="B155" s="39"/>
      <c r="C155" s="278" t="s">
        <v>203</v>
      </c>
      <c r="D155" s="278" t="s">
        <v>204</v>
      </c>
      <c r="E155" s="279" t="s">
        <v>205</v>
      </c>
      <c r="F155" s="280" t="s">
        <v>206</v>
      </c>
      <c r="G155" s="281" t="s">
        <v>207</v>
      </c>
      <c r="H155" s="282">
        <v>9.3179999999999996</v>
      </c>
      <c r="I155" s="283"/>
      <c r="J155" s="284">
        <f>ROUND(I155*H155,2)</f>
        <v>0</v>
      </c>
      <c r="K155" s="280" t="s">
        <v>170</v>
      </c>
      <c r="L155" s="285"/>
      <c r="M155" s="286" t="s">
        <v>1</v>
      </c>
      <c r="N155" s="287" t="s">
        <v>42</v>
      </c>
      <c r="O155" s="91"/>
      <c r="P155" s="236">
        <f>O155*H155</f>
        <v>0</v>
      </c>
      <c r="Q155" s="236">
        <v>1.8200000000000001</v>
      </c>
      <c r="R155" s="236">
        <f>Q155*H155</f>
        <v>16.958760000000002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208</v>
      </c>
      <c r="AT155" s="238" t="s">
        <v>204</v>
      </c>
      <c r="AU155" s="238" t="s">
        <v>87</v>
      </c>
      <c r="AY155" s="17" t="s">
        <v>164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171</v>
      </c>
      <c r="BM155" s="238" t="s">
        <v>209</v>
      </c>
    </row>
    <row r="156" s="12" customFormat="1" ht="22.8" customHeight="1">
      <c r="A156" s="12"/>
      <c r="B156" s="211"/>
      <c r="C156" s="212"/>
      <c r="D156" s="213" t="s">
        <v>76</v>
      </c>
      <c r="E156" s="225" t="s">
        <v>87</v>
      </c>
      <c r="F156" s="225" t="s">
        <v>210</v>
      </c>
      <c r="G156" s="212"/>
      <c r="H156" s="212"/>
      <c r="I156" s="215"/>
      <c r="J156" s="226">
        <f>BK156</f>
        <v>0</v>
      </c>
      <c r="K156" s="212"/>
      <c r="L156" s="217"/>
      <c r="M156" s="218"/>
      <c r="N156" s="219"/>
      <c r="O156" s="219"/>
      <c r="P156" s="220">
        <f>SUM(P157:P179)</f>
        <v>0</v>
      </c>
      <c r="Q156" s="219"/>
      <c r="R156" s="220">
        <f>SUM(R157:R179)</f>
        <v>21.10860774</v>
      </c>
      <c r="S156" s="219"/>
      <c r="T156" s="221">
        <f>SUM(T157:T179)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2" t="s">
        <v>85</v>
      </c>
      <c r="AT156" s="223" t="s">
        <v>76</v>
      </c>
      <c r="AU156" s="223" t="s">
        <v>85</v>
      </c>
      <c r="AY156" s="222" t="s">
        <v>164</v>
      </c>
      <c r="BK156" s="224">
        <f>SUM(BK157:BK179)</f>
        <v>0</v>
      </c>
    </row>
    <row r="157" s="2" customFormat="1" ht="24.15" customHeight="1">
      <c r="A157" s="38"/>
      <c r="B157" s="39"/>
      <c r="C157" s="227" t="s">
        <v>211</v>
      </c>
      <c r="D157" s="227" t="s">
        <v>166</v>
      </c>
      <c r="E157" s="228" t="s">
        <v>212</v>
      </c>
      <c r="F157" s="229" t="s">
        <v>213</v>
      </c>
      <c r="G157" s="230" t="s">
        <v>169</v>
      </c>
      <c r="H157" s="231">
        <v>3.3540000000000001</v>
      </c>
      <c r="I157" s="232"/>
      <c r="J157" s="233">
        <f>ROUND(I157*H157,2)</f>
        <v>0</v>
      </c>
      <c r="K157" s="229" t="s">
        <v>170</v>
      </c>
      <c r="L157" s="44"/>
      <c r="M157" s="234" t="s">
        <v>1</v>
      </c>
      <c r="N157" s="235" t="s">
        <v>42</v>
      </c>
      <c r="O157" s="91"/>
      <c r="P157" s="236">
        <f>O157*H157</f>
        <v>0</v>
      </c>
      <c r="Q157" s="236">
        <v>1.98</v>
      </c>
      <c r="R157" s="236">
        <f>Q157*H157</f>
        <v>6.6409200000000004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171</v>
      </c>
      <c r="AT157" s="238" t="s">
        <v>166</v>
      </c>
      <c r="AU157" s="238" t="s">
        <v>87</v>
      </c>
      <c r="AY157" s="17" t="s">
        <v>164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85</v>
      </c>
      <c r="BK157" s="239">
        <f>ROUND(I157*H157,2)</f>
        <v>0</v>
      </c>
      <c r="BL157" s="17" t="s">
        <v>171</v>
      </c>
      <c r="BM157" s="238" t="s">
        <v>214</v>
      </c>
    </row>
    <row r="158" s="2" customFormat="1">
      <c r="A158" s="38"/>
      <c r="B158" s="39"/>
      <c r="C158" s="40"/>
      <c r="D158" s="240" t="s">
        <v>173</v>
      </c>
      <c r="E158" s="40"/>
      <c r="F158" s="241" t="s">
        <v>215</v>
      </c>
      <c r="G158" s="40"/>
      <c r="H158" s="40"/>
      <c r="I158" s="242"/>
      <c r="J158" s="40"/>
      <c r="K158" s="40"/>
      <c r="L158" s="44"/>
      <c r="M158" s="243"/>
      <c r="N158" s="244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173</v>
      </c>
      <c r="AU158" s="17" t="s">
        <v>87</v>
      </c>
    </row>
    <row r="159" s="13" customFormat="1">
      <c r="A159" s="13"/>
      <c r="B159" s="245"/>
      <c r="C159" s="246"/>
      <c r="D159" s="247" t="s">
        <v>175</v>
      </c>
      <c r="E159" s="248" t="s">
        <v>1</v>
      </c>
      <c r="F159" s="249" t="s">
        <v>216</v>
      </c>
      <c r="G159" s="246"/>
      <c r="H159" s="250">
        <v>3.3540000000000001</v>
      </c>
      <c r="I159" s="251"/>
      <c r="J159" s="246"/>
      <c r="K159" s="246"/>
      <c r="L159" s="252"/>
      <c r="M159" s="253"/>
      <c r="N159" s="254"/>
      <c r="O159" s="254"/>
      <c r="P159" s="254"/>
      <c r="Q159" s="254"/>
      <c r="R159" s="254"/>
      <c r="S159" s="254"/>
      <c r="T159" s="25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6" t="s">
        <v>175</v>
      </c>
      <c r="AU159" s="256" t="s">
        <v>87</v>
      </c>
      <c r="AV159" s="13" t="s">
        <v>87</v>
      </c>
      <c r="AW159" s="13" t="s">
        <v>32</v>
      </c>
      <c r="AX159" s="13" t="s">
        <v>77</v>
      </c>
      <c r="AY159" s="256" t="s">
        <v>164</v>
      </c>
    </row>
    <row r="160" s="14" customFormat="1">
      <c r="A160" s="14"/>
      <c r="B160" s="257"/>
      <c r="C160" s="258"/>
      <c r="D160" s="247" t="s">
        <v>175</v>
      </c>
      <c r="E160" s="259" t="s">
        <v>1</v>
      </c>
      <c r="F160" s="260" t="s">
        <v>177</v>
      </c>
      <c r="G160" s="258"/>
      <c r="H160" s="261">
        <v>3.3540000000000001</v>
      </c>
      <c r="I160" s="262"/>
      <c r="J160" s="258"/>
      <c r="K160" s="258"/>
      <c r="L160" s="263"/>
      <c r="M160" s="264"/>
      <c r="N160" s="265"/>
      <c r="O160" s="265"/>
      <c r="P160" s="265"/>
      <c r="Q160" s="265"/>
      <c r="R160" s="265"/>
      <c r="S160" s="265"/>
      <c r="T160" s="26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7" t="s">
        <v>175</v>
      </c>
      <c r="AU160" s="267" t="s">
        <v>87</v>
      </c>
      <c r="AV160" s="14" t="s">
        <v>171</v>
      </c>
      <c r="AW160" s="14" t="s">
        <v>32</v>
      </c>
      <c r="AX160" s="14" t="s">
        <v>85</v>
      </c>
      <c r="AY160" s="267" t="s">
        <v>164</v>
      </c>
    </row>
    <row r="161" s="2" customFormat="1" ht="16.5" customHeight="1">
      <c r="A161" s="38"/>
      <c r="B161" s="39"/>
      <c r="C161" s="227" t="s">
        <v>208</v>
      </c>
      <c r="D161" s="227" t="s">
        <v>166</v>
      </c>
      <c r="E161" s="228" t="s">
        <v>217</v>
      </c>
      <c r="F161" s="229" t="s">
        <v>218</v>
      </c>
      <c r="G161" s="230" t="s">
        <v>169</v>
      </c>
      <c r="H161" s="231">
        <v>3.4249999999999998</v>
      </c>
      <c r="I161" s="232"/>
      <c r="J161" s="233">
        <f>ROUND(I161*H161,2)</f>
        <v>0</v>
      </c>
      <c r="K161" s="229" t="s">
        <v>170</v>
      </c>
      <c r="L161" s="44"/>
      <c r="M161" s="234" t="s">
        <v>1</v>
      </c>
      <c r="N161" s="235" t="s">
        <v>42</v>
      </c>
      <c r="O161" s="91"/>
      <c r="P161" s="236">
        <f>O161*H161</f>
        <v>0</v>
      </c>
      <c r="Q161" s="236">
        <v>2.3010199999999998</v>
      </c>
      <c r="R161" s="236">
        <f>Q161*H161</f>
        <v>7.8809934999999989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171</v>
      </c>
      <c r="AT161" s="238" t="s">
        <v>166</v>
      </c>
      <c r="AU161" s="238" t="s">
        <v>87</v>
      </c>
      <c r="AY161" s="17" t="s">
        <v>164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85</v>
      </c>
      <c r="BK161" s="239">
        <f>ROUND(I161*H161,2)</f>
        <v>0</v>
      </c>
      <c r="BL161" s="17" t="s">
        <v>171</v>
      </c>
      <c r="BM161" s="238" t="s">
        <v>219</v>
      </c>
    </row>
    <row r="162" s="2" customFormat="1">
      <c r="A162" s="38"/>
      <c r="B162" s="39"/>
      <c r="C162" s="40"/>
      <c r="D162" s="240" t="s">
        <v>173</v>
      </c>
      <c r="E162" s="40"/>
      <c r="F162" s="241" t="s">
        <v>220</v>
      </c>
      <c r="G162" s="40"/>
      <c r="H162" s="40"/>
      <c r="I162" s="242"/>
      <c r="J162" s="40"/>
      <c r="K162" s="40"/>
      <c r="L162" s="44"/>
      <c r="M162" s="243"/>
      <c r="N162" s="244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173</v>
      </c>
      <c r="AU162" s="17" t="s">
        <v>87</v>
      </c>
    </row>
    <row r="163" s="13" customFormat="1">
      <c r="A163" s="13"/>
      <c r="B163" s="245"/>
      <c r="C163" s="246"/>
      <c r="D163" s="247" t="s">
        <v>175</v>
      </c>
      <c r="E163" s="248" t="s">
        <v>1</v>
      </c>
      <c r="F163" s="249" t="s">
        <v>176</v>
      </c>
      <c r="G163" s="246"/>
      <c r="H163" s="250">
        <v>3.4249999999999998</v>
      </c>
      <c r="I163" s="251"/>
      <c r="J163" s="246"/>
      <c r="K163" s="246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175</v>
      </c>
      <c r="AU163" s="256" t="s">
        <v>87</v>
      </c>
      <c r="AV163" s="13" t="s">
        <v>87</v>
      </c>
      <c r="AW163" s="13" t="s">
        <v>32</v>
      </c>
      <c r="AX163" s="13" t="s">
        <v>77</v>
      </c>
      <c r="AY163" s="256" t="s">
        <v>164</v>
      </c>
    </row>
    <row r="164" s="14" customFormat="1">
      <c r="A164" s="14"/>
      <c r="B164" s="257"/>
      <c r="C164" s="258"/>
      <c r="D164" s="247" t="s">
        <v>175</v>
      </c>
      <c r="E164" s="259" t="s">
        <v>1</v>
      </c>
      <c r="F164" s="260" t="s">
        <v>177</v>
      </c>
      <c r="G164" s="258"/>
      <c r="H164" s="261">
        <v>3.4249999999999998</v>
      </c>
      <c r="I164" s="262"/>
      <c r="J164" s="258"/>
      <c r="K164" s="258"/>
      <c r="L164" s="263"/>
      <c r="M164" s="264"/>
      <c r="N164" s="265"/>
      <c r="O164" s="265"/>
      <c r="P164" s="265"/>
      <c r="Q164" s="265"/>
      <c r="R164" s="265"/>
      <c r="S164" s="265"/>
      <c r="T164" s="26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7" t="s">
        <v>175</v>
      </c>
      <c r="AU164" s="267" t="s">
        <v>87</v>
      </c>
      <c r="AV164" s="14" t="s">
        <v>171</v>
      </c>
      <c r="AW164" s="14" t="s">
        <v>32</v>
      </c>
      <c r="AX164" s="14" t="s">
        <v>85</v>
      </c>
      <c r="AY164" s="267" t="s">
        <v>164</v>
      </c>
    </row>
    <row r="165" s="2" customFormat="1" ht="33" customHeight="1">
      <c r="A165" s="38"/>
      <c r="B165" s="39"/>
      <c r="C165" s="227" t="s">
        <v>221</v>
      </c>
      <c r="D165" s="227" t="s">
        <v>166</v>
      </c>
      <c r="E165" s="228" t="s">
        <v>222</v>
      </c>
      <c r="F165" s="229" t="s">
        <v>223</v>
      </c>
      <c r="G165" s="230" t="s">
        <v>130</v>
      </c>
      <c r="H165" s="231">
        <v>13.497999999999999</v>
      </c>
      <c r="I165" s="232"/>
      <c r="J165" s="233">
        <f>ROUND(I165*H165,2)</f>
        <v>0</v>
      </c>
      <c r="K165" s="229" t="s">
        <v>170</v>
      </c>
      <c r="L165" s="44"/>
      <c r="M165" s="234" t="s">
        <v>1</v>
      </c>
      <c r="N165" s="235" t="s">
        <v>42</v>
      </c>
      <c r="O165" s="91"/>
      <c r="P165" s="236">
        <f>O165*H165</f>
        <v>0</v>
      </c>
      <c r="Q165" s="236">
        <v>0.47738000000000003</v>
      </c>
      <c r="R165" s="236">
        <f>Q165*H165</f>
        <v>6.4436752400000001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171</v>
      </c>
      <c r="AT165" s="238" t="s">
        <v>166</v>
      </c>
      <c r="AU165" s="238" t="s">
        <v>87</v>
      </c>
      <c r="AY165" s="17" t="s">
        <v>164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85</v>
      </c>
      <c r="BK165" s="239">
        <f>ROUND(I165*H165,2)</f>
        <v>0</v>
      </c>
      <c r="BL165" s="17" t="s">
        <v>171</v>
      </c>
      <c r="BM165" s="238" t="s">
        <v>224</v>
      </c>
    </row>
    <row r="166" s="2" customFormat="1">
      <c r="A166" s="38"/>
      <c r="B166" s="39"/>
      <c r="C166" s="40"/>
      <c r="D166" s="240" t="s">
        <v>173</v>
      </c>
      <c r="E166" s="40"/>
      <c r="F166" s="241" t="s">
        <v>225</v>
      </c>
      <c r="G166" s="40"/>
      <c r="H166" s="40"/>
      <c r="I166" s="242"/>
      <c r="J166" s="40"/>
      <c r="K166" s="40"/>
      <c r="L166" s="44"/>
      <c r="M166" s="243"/>
      <c r="N166" s="244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173</v>
      </c>
      <c r="AU166" s="17" t="s">
        <v>87</v>
      </c>
    </row>
    <row r="167" s="13" customFormat="1">
      <c r="A167" s="13"/>
      <c r="B167" s="245"/>
      <c r="C167" s="246"/>
      <c r="D167" s="247" t="s">
        <v>175</v>
      </c>
      <c r="E167" s="248" t="s">
        <v>1</v>
      </c>
      <c r="F167" s="249" t="s">
        <v>128</v>
      </c>
      <c r="G167" s="246"/>
      <c r="H167" s="250">
        <v>13.497999999999999</v>
      </c>
      <c r="I167" s="251"/>
      <c r="J167" s="246"/>
      <c r="K167" s="246"/>
      <c r="L167" s="252"/>
      <c r="M167" s="253"/>
      <c r="N167" s="254"/>
      <c r="O167" s="254"/>
      <c r="P167" s="254"/>
      <c r="Q167" s="254"/>
      <c r="R167" s="254"/>
      <c r="S167" s="254"/>
      <c r="T167" s="25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6" t="s">
        <v>175</v>
      </c>
      <c r="AU167" s="256" t="s">
        <v>87</v>
      </c>
      <c r="AV167" s="13" t="s">
        <v>87</v>
      </c>
      <c r="AW167" s="13" t="s">
        <v>32</v>
      </c>
      <c r="AX167" s="13" t="s">
        <v>85</v>
      </c>
      <c r="AY167" s="256" t="s">
        <v>164</v>
      </c>
    </row>
    <row r="168" s="2" customFormat="1">
      <c r="A168" s="38"/>
      <c r="B168" s="39"/>
      <c r="C168" s="40"/>
      <c r="D168" s="247" t="s">
        <v>226</v>
      </c>
      <c r="E168" s="40"/>
      <c r="F168" s="288" t="s">
        <v>227</v>
      </c>
      <c r="G168" s="40"/>
      <c r="H168" s="40"/>
      <c r="I168" s="40"/>
      <c r="J168" s="40"/>
      <c r="K168" s="40"/>
      <c r="L168" s="44"/>
      <c r="M168" s="243"/>
      <c r="N168" s="244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U168" s="17" t="s">
        <v>87</v>
      </c>
    </row>
    <row r="169" s="2" customFormat="1">
      <c r="A169" s="38"/>
      <c r="B169" s="39"/>
      <c r="C169" s="40"/>
      <c r="D169" s="247" t="s">
        <v>226</v>
      </c>
      <c r="E169" s="40"/>
      <c r="F169" s="289" t="s">
        <v>228</v>
      </c>
      <c r="G169" s="40"/>
      <c r="H169" s="290">
        <v>6.923</v>
      </c>
      <c r="I169" s="40"/>
      <c r="J169" s="40"/>
      <c r="K169" s="40"/>
      <c r="L169" s="44"/>
      <c r="M169" s="243"/>
      <c r="N169" s="244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U169" s="17" t="s">
        <v>87</v>
      </c>
    </row>
    <row r="170" s="2" customFormat="1">
      <c r="A170" s="38"/>
      <c r="B170" s="39"/>
      <c r="C170" s="40"/>
      <c r="D170" s="247" t="s">
        <v>226</v>
      </c>
      <c r="E170" s="40"/>
      <c r="F170" s="289" t="s">
        <v>229</v>
      </c>
      <c r="G170" s="40"/>
      <c r="H170" s="290">
        <v>6.5750000000000002</v>
      </c>
      <c r="I170" s="40"/>
      <c r="J170" s="40"/>
      <c r="K170" s="40"/>
      <c r="L170" s="44"/>
      <c r="M170" s="243"/>
      <c r="N170" s="244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U170" s="17" t="s">
        <v>87</v>
      </c>
    </row>
    <row r="171" s="2" customFormat="1">
      <c r="A171" s="38"/>
      <c r="B171" s="39"/>
      <c r="C171" s="40"/>
      <c r="D171" s="247" t="s">
        <v>226</v>
      </c>
      <c r="E171" s="40"/>
      <c r="F171" s="289" t="s">
        <v>177</v>
      </c>
      <c r="G171" s="40"/>
      <c r="H171" s="290">
        <v>13.497999999999999</v>
      </c>
      <c r="I171" s="40"/>
      <c r="J171" s="40"/>
      <c r="K171" s="40"/>
      <c r="L171" s="44"/>
      <c r="M171" s="243"/>
      <c r="N171" s="244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U171" s="17" t="s">
        <v>87</v>
      </c>
    </row>
    <row r="172" s="2" customFormat="1" ht="24.15" customHeight="1">
      <c r="A172" s="38"/>
      <c r="B172" s="39"/>
      <c r="C172" s="227" t="s">
        <v>230</v>
      </c>
      <c r="D172" s="227" t="s">
        <v>166</v>
      </c>
      <c r="E172" s="228" t="s">
        <v>231</v>
      </c>
      <c r="F172" s="229" t="s">
        <v>232</v>
      </c>
      <c r="G172" s="230" t="s">
        <v>207</v>
      </c>
      <c r="H172" s="231">
        <v>0.13500000000000001</v>
      </c>
      <c r="I172" s="232"/>
      <c r="J172" s="233">
        <f>ROUND(I172*H172,2)</f>
        <v>0</v>
      </c>
      <c r="K172" s="229" t="s">
        <v>170</v>
      </c>
      <c r="L172" s="44"/>
      <c r="M172" s="234" t="s">
        <v>1</v>
      </c>
      <c r="N172" s="235" t="s">
        <v>42</v>
      </c>
      <c r="O172" s="91"/>
      <c r="P172" s="236">
        <f>O172*H172</f>
        <v>0</v>
      </c>
      <c r="Q172" s="236">
        <v>1.0593999999999999</v>
      </c>
      <c r="R172" s="236">
        <f>Q172*H172</f>
        <v>0.14301900000000001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171</v>
      </c>
      <c r="AT172" s="238" t="s">
        <v>166</v>
      </c>
      <c r="AU172" s="238" t="s">
        <v>87</v>
      </c>
      <c r="AY172" s="17" t="s">
        <v>164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85</v>
      </c>
      <c r="BK172" s="239">
        <f>ROUND(I172*H172,2)</f>
        <v>0</v>
      </c>
      <c r="BL172" s="17" t="s">
        <v>171</v>
      </c>
      <c r="BM172" s="238" t="s">
        <v>233</v>
      </c>
    </row>
    <row r="173" s="2" customFormat="1">
      <c r="A173" s="38"/>
      <c r="B173" s="39"/>
      <c r="C173" s="40"/>
      <c r="D173" s="240" t="s">
        <v>173</v>
      </c>
      <c r="E173" s="40"/>
      <c r="F173" s="241" t="s">
        <v>234</v>
      </c>
      <c r="G173" s="40"/>
      <c r="H173" s="40"/>
      <c r="I173" s="242"/>
      <c r="J173" s="40"/>
      <c r="K173" s="40"/>
      <c r="L173" s="44"/>
      <c r="M173" s="243"/>
      <c r="N173" s="244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173</v>
      </c>
      <c r="AU173" s="17" t="s">
        <v>87</v>
      </c>
    </row>
    <row r="174" s="15" customFormat="1">
      <c r="A174" s="15"/>
      <c r="B174" s="268"/>
      <c r="C174" s="269"/>
      <c r="D174" s="247" t="s">
        <v>175</v>
      </c>
      <c r="E174" s="270" t="s">
        <v>1</v>
      </c>
      <c r="F174" s="271" t="s">
        <v>235</v>
      </c>
      <c r="G174" s="269"/>
      <c r="H174" s="270" t="s">
        <v>1</v>
      </c>
      <c r="I174" s="272"/>
      <c r="J174" s="269"/>
      <c r="K174" s="269"/>
      <c r="L174" s="273"/>
      <c r="M174" s="274"/>
      <c r="N174" s="275"/>
      <c r="O174" s="275"/>
      <c r="P174" s="275"/>
      <c r="Q174" s="275"/>
      <c r="R174" s="275"/>
      <c r="S174" s="275"/>
      <c r="T174" s="27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7" t="s">
        <v>175</v>
      </c>
      <c r="AU174" s="277" t="s">
        <v>87</v>
      </c>
      <c r="AV174" s="15" t="s">
        <v>85</v>
      </c>
      <c r="AW174" s="15" t="s">
        <v>32</v>
      </c>
      <c r="AX174" s="15" t="s">
        <v>77</v>
      </c>
      <c r="AY174" s="277" t="s">
        <v>164</v>
      </c>
    </row>
    <row r="175" s="13" customFormat="1">
      <c r="A175" s="13"/>
      <c r="B175" s="245"/>
      <c r="C175" s="246"/>
      <c r="D175" s="247" t="s">
        <v>175</v>
      </c>
      <c r="E175" s="248" t="s">
        <v>1</v>
      </c>
      <c r="F175" s="249" t="s">
        <v>236</v>
      </c>
      <c r="G175" s="246"/>
      <c r="H175" s="250">
        <v>0.13500000000000001</v>
      </c>
      <c r="I175" s="251"/>
      <c r="J175" s="246"/>
      <c r="K175" s="246"/>
      <c r="L175" s="252"/>
      <c r="M175" s="253"/>
      <c r="N175" s="254"/>
      <c r="O175" s="254"/>
      <c r="P175" s="254"/>
      <c r="Q175" s="254"/>
      <c r="R175" s="254"/>
      <c r="S175" s="254"/>
      <c r="T175" s="25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6" t="s">
        <v>175</v>
      </c>
      <c r="AU175" s="256" t="s">
        <v>87</v>
      </c>
      <c r="AV175" s="13" t="s">
        <v>87</v>
      </c>
      <c r="AW175" s="13" t="s">
        <v>32</v>
      </c>
      <c r="AX175" s="13" t="s">
        <v>85</v>
      </c>
      <c r="AY175" s="256" t="s">
        <v>164</v>
      </c>
    </row>
    <row r="176" s="2" customFormat="1">
      <c r="A176" s="38"/>
      <c r="B176" s="39"/>
      <c r="C176" s="40"/>
      <c r="D176" s="247" t="s">
        <v>226</v>
      </c>
      <c r="E176" s="40"/>
      <c r="F176" s="288" t="s">
        <v>227</v>
      </c>
      <c r="G176" s="40"/>
      <c r="H176" s="40"/>
      <c r="I176" s="40"/>
      <c r="J176" s="40"/>
      <c r="K176" s="40"/>
      <c r="L176" s="44"/>
      <c r="M176" s="243"/>
      <c r="N176" s="244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U176" s="17" t="s">
        <v>87</v>
      </c>
    </row>
    <row r="177" s="2" customFormat="1">
      <c r="A177" s="38"/>
      <c r="B177" s="39"/>
      <c r="C177" s="40"/>
      <c r="D177" s="247" t="s">
        <v>226</v>
      </c>
      <c r="E177" s="40"/>
      <c r="F177" s="289" t="s">
        <v>228</v>
      </c>
      <c r="G177" s="40"/>
      <c r="H177" s="290">
        <v>6.923</v>
      </c>
      <c r="I177" s="40"/>
      <c r="J177" s="40"/>
      <c r="K177" s="40"/>
      <c r="L177" s="44"/>
      <c r="M177" s="243"/>
      <c r="N177" s="244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U177" s="17" t="s">
        <v>87</v>
      </c>
    </row>
    <row r="178" s="2" customFormat="1">
      <c r="A178" s="38"/>
      <c r="B178" s="39"/>
      <c r="C178" s="40"/>
      <c r="D178" s="247" t="s">
        <v>226</v>
      </c>
      <c r="E178" s="40"/>
      <c r="F178" s="289" t="s">
        <v>229</v>
      </c>
      <c r="G178" s="40"/>
      <c r="H178" s="290">
        <v>6.5750000000000002</v>
      </c>
      <c r="I178" s="40"/>
      <c r="J178" s="40"/>
      <c r="K178" s="40"/>
      <c r="L178" s="44"/>
      <c r="M178" s="243"/>
      <c r="N178" s="244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U178" s="17" t="s">
        <v>87</v>
      </c>
    </row>
    <row r="179" s="2" customFormat="1">
      <c r="A179" s="38"/>
      <c r="B179" s="39"/>
      <c r="C179" s="40"/>
      <c r="D179" s="247" t="s">
        <v>226</v>
      </c>
      <c r="E179" s="40"/>
      <c r="F179" s="289" t="s">
        <v>177</v>
      </c>
      <c r="G179" s="40"/>
      <c r="H179" s="290">
        <v>13.497999999999999</v>
      </c>
      <c r="I179" s="40"/>
      <c r="J179" s="40"/>
      <c r="K179" s="40"/>
      <c r="L179" s="44"/>
      <c r="M179" s="243"/>
      <c r="N179" s="244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U179" s="17" t="s">
        <v>87</v>
      </c>
    </row>
    <row r="180" s="12" customFormat="1" ht="22.8" customHeight="1">
      <c r="A180" s="12"/>
      <c r="B180" s="211"/>
      <c r="C180" s="212"/>
      <c r="D180" s="213" t="s">
        <v>76</v>
      </c>
      <c r="E180" s="225" t="s">
        <v>132</v>
      </c>
      <c r="F180" s="225" t="s">
        <v>237</v>
      </c>
      <c r="G180" s="212"/>
      <c r="H180" s="212"/>
      <c r="I180" s="215"/>
      <c r="J180" s="226">
        <f>BK180</f>
        <v>0</v>
      </c>
      <c r="K180" s="212"/>
      <c r="L180" s="217"/>
      <c r="M180" s="218"/>
      <c r="N180" s="219"/>
      <c r="O180" s="219"/>
      <c r="P180" s="220">
        <f>SUM(P181:P193)</f>
        <v>0</v>
      </c>
      <c r="Q180" s="219"/>
      <c r="R180" s="220">
        <f>SUM(R181:R193)</f>
        <v>0</v>
      </c>
      <c r="S180" s="219"/>
      <c r="T180" s="221">
        <f>SUM(T181:T193)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85</v>
      </c>
      <c r="AT180" s="223" t="s">
        <v>76</v>
      </c>
      <c r="AU180" s="223" t="s">
        <v>85</v>
      </c>
      <c r="AY180" s="222" t="s">
        <v>164</v>
      </c>
      <c r="BK180" s="224">
        <f>SUM(BK181:BK193)</f>
        <v>0</v>
      </c>
    </row>
    <row r="181" s="2" customFormat="1" ht="21.75" customHeight="1">
      <c r="A181" s="38"/>
      <c r="B181" s="39"/>
      <c r="C181" s="227" t="s">
        <v>238</v>
      </c>
      <c r="D181" s="227" t="s">
        <v>166</v>
      </c>
      <c r="E181" s="228" t="s">
        <v>239</v>
      </c>
      <c r="F181" s="229" t="s">
        <v>240</v>
      </c>
      <c r="G181" s="230" t="s">
        <v>241</v>
      </c>
      <c r="H181" s="231">
        <v>1</v>
      </c>
      <c r="I181" s="232"/>
      <c r="J181" s="233">
        <f>ROUND(I181*H181,2)</f>
        <v>0</v>
      </c>
      <c r="K181" s="229" t="s">
        <v>1</v>
      </c>
      <c r="L181" s="44"/>
      <c r="M181" s="234" t="s">
        <v>1</v>
      </c>
      <c r="N181" s="235" t="s">
        <v>42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171</v>
      </c>
      <c r="AT181" s="238" t="s">
        <v>166</v>
      </c>
      <c r="AU181" s="238" t="s">
        <v>87</v>
      </c>
      <c r="AY181" s="17" t="s">
        <v>164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85</v>
      </c>
      <c r="BK181" s="239">
        <f>ROUND(I181*H181,2)</f>
        <v>0</v>
      </c>
      <c r="BL181" s="17" t="s">
        <v>171</v>
      </c>
      <c r="BM181" s="238" t="s">
        <v>242</v>
      </c>
    </row>
    <row r="182" s="2" customFormat="1" ht="16.5" customHeight="1">
      <c r="A182" s="38"/>
      <c r="B182" s="39"/>
      <c r="C182" s="227" t="s">
        <v>243</v>
      </c>
      <c r="D182" s="227" t="s">
        <v>166</v>
      </c>
      <c r="E182" s="228" t="s">
        <v>244</v>
      </c>
      <c r="F182" s="229" t="s">
        <v>245</v>
      </c>
      <c r="G182" s="230" t="s">
        <v>241</v>
      </c>
      <c r="H182" s="231">
        <v>1</v>
      </c>
      <c r="I182" s="232"/>
      <c r="J182" s="233">
        <f>ROUND(I182*H182,2)</f>
        <v>0</v>
      </c>
      <c r="K182" s="229" t="s">
        <v>1</v>
      </c>
      <c r="L182" s="44"/>
      <c r="M182" s="234" t="s">
        <v>1</v>
      </c>
      <c r="N182" s="235" t="s">
        <v>42</v>
      </c>
      <c r="O182" s="91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171</v>
      </c>
      <c r="AT182" s="238" t="s">
        <v>166</v>
      </c>
      <c r="AU182" s="238" t="s">
        <v>87</v>
      </c>
      <c r="AY182" s="17" t="s">
        <v>164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85</v>
      </c>
      <c r="BK182" s="239">
        <f>ROUND(I182*H182,2)</f>
        <v>0</v>
      </c>
      <c r="BL182" s="17" t="s">
        <v>171</v>
      </c>
      <c r="BM182" s="238" t="s">
        <v>246</v>
      </c>
    </row>
    <row r="183" s="2" customFormat="1" ht="16.5" customHeight="1">
      <c r="A183" s="38"/>
      <c r="B183" s="39"/>
      <c r="C183" s="227" t="s">
        <v>247</v>
      </c>
      <c r="D183" s="227" t="s">
        <v>166</v>
      </c>
      <c r="E183" s="228" t="s">
        <v>248</v>
      </c>
      <c r="F183" s="229" t="s">
        <v>249</v>
      </c>
      <c r="G183" s="230" t="s">
        <v>241</v>
      </c>
      <c r="H183" s="231">
        <v>1</v>
      </c>
      <c r="I183" s="232"/>
      <c r="J183" s="233">
        <f>ROUND(I183*H183,2)</f>
        <v>0</v>
      </c>
      <c r="K183" s="229" t="s">
        <v>1</v>
      </c>
      <c r="L183" s="44"/>
      <c r="M183" s="234" t="s">
        <v>1</v>
      </c>
      <c r="N183" s="235" t="s">
        <v>42</v>
      </c>
      <c r="O183" s="91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8" t="s">
        <v>171</v>
      </c>
      <c r="AT183" s="238" t="s">
        <v>166</v>
      </c>
      <c r="AU183" s="238" t="s">
        <v>87</v>
      </c>
      <c r="AY183" s="17" t="s">
        <v>164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7" t="s">
        <v>85</v>
      </c>
      <c r="BK183" s="239">
        <f>ROUND(I183*H183,2)</f>
        <v>0</v>
      </c>
      <c r="BL183" s="17" t="s">
        <v>171</v>
      </c>
      <c r="BM183" s="238" t="s">
        <v>250</v>
      </c>
    </row>
    <row r="184" s="2" customFormat="1" ht="16.5" customHeight="1">
      <c r="A184" s="38"/>
      <c r="B184" s="39"/>
      <c r="C184" s="227" t="s">
        <v>251</v>
      </c>
      <c r="D184" s="227" t="s">
        <v>166</v>
      </c>
      <c r="E184" s="228" t="s">
        <v>252</v>
      </c>
      <c r="F184" s="229" t="s">
        <v>253</v>
      </c>
      <c r="G184" s="230" t="s">
        <v>241</v>
      </c>
      <c r="H184" s="231">
        <v>1</v>
      </c>
      <c r="I184" s="232"/>
      <c r="J184" s="233">
        <f>ROUND(I184*H184,2)</f>
        <v>0</v>
      </c>
      <c r="K184" s="229" t="s">
        <v>1</v>
      </c>
      <c r="L184" s="44"/>
      <c r="M184" s="234" t="s">
        <v>1</v>
      </c>
      <c r="N184" s="235" t="s">
        <v>42</v>
      </c>
      <c r="O184" s="91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8" t="s">
        <v>171</v>
      </c>
      <c r="AT184" s="238" t="s">
        <v>166</v>
      </c>
      <c r="AU184" s="238" t="s">
        <v>87</v>
      </c>
      <c r="AY184" s="17" t="s">
        <v>164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7" t="s">
        <v>85</v>
      </c>
      <c r="BK184" s="239">
        <f>ROUND(I184*H184,2)</f>
        <v>0</v>
      </c>
      <c r="BL184" s="17" t="s">
        <v>171</v>
      </c>
      <c r="BM184" s="238" t="s">
        <v>254</v>
      </c>
    </row>
    <row r="185" s="2" customFormat="1" ht="16.5" customHeight="1">
      <c r="A185" s="38"/>
      <c r="B185" s="39"/>
      <c r="C185" s="227" t="s">
        <v>255</v>
      </c>
      <c r="D185" s="227" t="s">
        <v>166</v>
      </c>
      <c r="E185" s="228" t="s">
        <v>256</v>
      </c>
      <c r="F185" s="229" t="s">
        <v>257</v>
      </c>
      <c r="G185" s="230" t="s">
        <v>241</v>
      </c>
      <c r="H185" s="231">
        <v>1</v>
      </c>
      <c r="I185" s="232"/>
      <c r="J185" s="233">
        <f>ROUND(I185*H185,2)</f>
        <v>0</v>
      </c>
      <c r="K185" s="229" t="s">
        <v>1</v>
      </c>
      <c r="L185" s="44"/>
      <c r="M185" s="234" t="s">
        <v>1</v>
      </c>
      <c r="N185" s="235" t="s">
        <v>42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171</v>
      </c>
      <c r="AT185" s="238" t="s">
        <v>166</v>
      </c>
      <c r="AU185" s="238" t="s">
        <v>87</v>
      </c>
      <c r="AY185" s="17" t="s">
        <v>164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85</v>
      </c>
      <c r="BK185" s="239">
        <f>ROUND(I185*H185,2)</f>
        <v>0</v>
      </c>
      <c r="BL185" s="17" t="s">
        <v>171</v>
      </c>
      <c r="BM185" s="238" t="s">
        <v>258</v>
      </c>
    </row>
    <row r="186" s="2" customFormat="1" ht="16.5" customHeight="1">
      <c r="A186" s="38"/>
      <c r="B186" s="39"/>
      <c r="C186" s="227" t="s">
        <v>259</v>
      </c>
      <c r="D186" s="227" t="s">
        <v>166</v>
      </c>
      <c r="E186" s="228" t="s">
        <v>260</v>
      </c>
      <c r="F186" s="229" t="s">
        <v>261</v>
      </c>
      <c r="G186" s="230" t="s">
        <v>241</v>
      </c>
      <c r="H186" s="231">
        <v>1</v>
      </c>
      <c r="I186" s="232"/>
      <c r="J186" s="233">
        <f>ROUND(I186*H186,2)</f>
        <v>0</v>
      </c>
      <c r="K186" s="229" t="s">
        <v>1</v>
      </c>
      <c r="L186" s="44"/>
      <c r="M186" s="234" t="s">
        <v>1</v>
      </c>
      <c r="N186" s="235" t="s">
        <v>42</v>
      </c>
      <c r="O186" s="91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171</v>
      </c>
      <c r="AT186" s="238" t="s">
        <v>166</v>
      </c>
      <c r="AU186" s="238" t="s">
        <v>87</v>
      </c>
      <c r="AY186" s="17" t="s">
        <v>164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85</v>
      </c>
      <c r="BK186" s="239">
        <f>ROUND(I186*H186,2)</f>
        <v>0</v>
      </c>
      <c r="BL186" s="17" t="s">
        <v>171</v>
      </c>
      <c r="BM186" s="238" t="s">
        <v>262</v>
      </c>
    </row>
    <row r="187" s="2" customFormat="1">
      <c r="A187" s="38"/>
      <c r="B187" s="39"/>
      <c r="C187" s="40"/>
      <c r="D187" s="247" t="s">
        <v>263</v>
      </c>
      <c r="E187" s="40"/>
      <c r="F187" s="291" t="s">
        <v>264</v>
      </c>
      <c r="G187" s="40"/>
      <c r="H187" s="40"/>
      <c r="I187" s="242"/>
      <c r="J187" s="40"/>
      <c r="K187" s="40"/>
      <c r="L187" s="44"/>
      <c r="M187" s="243"/>
      <c r="N187" s="244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263</v>
      </c>
      <c r="AU187" s="17" t="s">
        <v>87</v>
      </c>
    </row>
    <row r="188" s="2" customFormat="1" ht="21.75" customHeight="1">
      <c r="A188" s="38"/>
      <c r="B188" s="39"/>
      <c r="C188" s="227" t="s">
        <v>265</v>
      </c>
      <c r="D188" s="227" t="s">
        <v>166</v>
      </c>
      <c r="E188" s="228" t="s">
        <v>266</v>
      </c>
      <c r="F188" s="229" t="s">
        <v>267</v>
      </c>
      <c r="G188" s="230" t="s">
        <v>241</v>
      </c>
      <c r="H188" s="231">
        <v>1</v>
      </c>
      <c r="I188" s="232"/>
      <c r="J188" s="233">
        <f>ROUND(I188*H188,2)</f>
        <v>0</v>
      </c>
      <c r="K188" s="229" t="s">
        <v>1</v>
      </c>
      <c r="L188" s="44"/>
      <c r="M188" s="234" t="s">
        <v>1</v>
      </c>
      <c r="N188" s="235" t="s">
        <v>42</v>
      </c>
      <c r="O188" s="91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171</v>
      </c>
      <c r="AT188" s="238" t="s">
        <v>166</v>
      </c>
      <c r="AU188" s="238" t="s">
        <v>87</v>
      </c>
      <c r="AY188" s="17" t="s">
        <v>164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85</v>
      </c>
      <c r="BK188" s="239">
        <f>ROUND(I188*H188,2)</f>
        <v>0</v>
      </c>
      <c r="BL188" s="17" t="s">
        <v>171</v>
      </c>
      <c r="BM188" s="238" t="s">
        <v>268</v>
      </c>
    </row>
    <row r="189" s="2" customFormat="1" ht="16.5" customHeight="1">
      <c r="A189" s="38"/>
      <c r="B189" s="39"/>
      <c r="C189" s="227" t="s">
        <v>269</v>
      </c>
      <c r="D189" s="227" t="s">
        <v>166</v>
      </c>
      <c r="E189" s="228" t="s">
        <v>270</v>
      </c>
      <c r="F189" s="229" t="s">
        <v>271</v>
      </c>
      <c r="G189" s="230" t="s">
        <v>241</v>
      </c>
      <c r="H189" s="231">
        <v>1</v>
      </c>
      <c r="I189" s="232"/>
      <c r="J189" s="233">
        <f>ROUND(I189*H189,2)</f>
        <v>0</v>
      </c>
      <c r="K189" s="229" t="s">
        <v>1</v>
      </c>
      <c r="L189" s="44"/>
      <c r="M189" s="234" t="s">
        <v>1</v>
      </c>
      <c r="N189" s="235" t="s">
        <v>42</v>
      </c>
      <c r="O189" s="91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8" t="s">
        <v>171</v>
      </c>
      <c r="AT189" s="238" t="s">
        <v>166</v>
      </c>
      <c r="AU189" s="238" t="s">
        <v>87</v>
      </c>
      <c r="AY189" s="17" t="s">
        <v>164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7" t="s">
        <v>85</v>
      </c>
      <c r="BK189" s="239">
        <f>ROUND(I189*H189,2)</f>
        <v>0</v>
      </c>
      <c r="BL189" s="17" t="s">
        <v>171</v>
      </c>
      <c r="BM189" s="238" t="s">
        <v>272</v>
      </c>
    </row>
    <row r="190" s="2" customFormat="1" ht="16.5" customHeight="1">
      <c r="A190" s="38"/>
      <c r="B190" s="39"/>
      <c r="C190" s="227" t="s">
        <v>273</v>
      </c>
      <c r="D190" s="227" t="s">
        <v>166</v>
      </c>
      <c r="E190" s="228" t="s">
        <v>274</v>
      </c>
      <c r="F190" s="229" t="s">
        <v>275</v>
      </c>
      <c r="G190" s="230" t="s">
        <v>241</v>
      </c>
      <c r="H190" s="231">
        <v>1</v>
      </c>
      <c r="I190" s="232"/>
      <c r="J190" s="233">
        <f>ROUND(I190*H190,2)</f>
        <v>0</v>
      </c>
      <c r="K190" s="229" t="s">
        <v>1</v>
      </c>
      <c r="L190" s="44"/>
      <c r="M190" s="234" t="s">
        <v>1</v>
      </c>
      <c r="N190" s="235" t="s">
        <v>42</v>
      </c>
      <c r="O190" s="91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171</v>
      </c>
      <c r="AT190" s="238" t="s">
        <v>166</v>
      </c>
      <c r="AU190" s="238" t="s">
        <v>87</v>
      </c>
      <c r="AY190" s="17" t="s">
        <v>164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85</v>
      </c>
      <c r="BK190" s="239">
        <f>ROUND(I190*H190,2)</f>
        <v>0</v>
      </c>
      <c r="BL190" s="17" t="s">
        <v>171</v>
      </c>
      <c r="BM190" s="238" t="s">
        <v>276</v>
      </c>
    </row>
    <row r="191" s="2" customFormat="1" ht="16.5" customHeight="1">
      <c r="A191" s="38"/>
      <c r="B191" s="39"/>
      <c r="C191" s="227" t="s">
        <v>277</v>
      </c>
      <c r="D191" s="227" t="s">
        <v>166</v>
      </c>
      <c r="E191" s="228" t="s">
        <v>230</v>
      </c>
      <c r="F191" s="229" t="s">
        <v>278</v>
      </c>
      <c r="G191" s="230" t="s">
        <v>241</v>
      </c>
      <c r="H191" s="231">
        <v>1</v>
      </c>
      <c r="I191" s="232"/>
      <c r="J191" s="233">
        <f>ROUND(I191*H191,2)</f>
        <v>0</v>
      </c>
      <c r="K191" s="229" t="s">
        <v>1</v>
      </c>
      <c r="L191" s="44"/>
      <c r="M191" s="234" t="s">
        <v>1</v>
      </c>
      <c r="N191" s="235" t="s">
        <v>42</v>
      </c>
      <c r="O191" s="91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171</v>
      </c>
      <c r="AT191" s="238" t="s">
        <v>166</v>
      </c>
      <c r="AU191" s="238" t="s">
        <v>87</v>
      </c>
      <c r="AY191" s="17" t="s">
        <v>164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85</v>
      </c>
      <c r="BK191" s="239">
        <f>ROUND(I191*H191,2)</f>
        <v>0</v>
      </c>
      <c r="BL191" s="17" t="s">
        <v>171</v>
      </c>
      <c r="BM191" s="238" t="s">
        <v>279</v>
      </c>
    </row>
    <row r="192" s="2" customFormat="1" ht="16.5" customHeight="1">
      <c r="A192" s="38"/>
      <c r="B192" s="39"/>
      <c r="C192" s="227" t="s">
        <v>280</v>
      </c>
      <c r="D192" s="227" t="s">
        <v>166</v>
      </c>
      <c r="E192" s="228" t="s">
        <v>281</v>
      </c>
      <c r="F192" s="229" t="s">
        <v>282</v>
      </c>
      <c r="G192" s="230" t="s">
        <v>241</v>
      </c>
      <c r="H192" s="231">
        <v>1</v>
      </c>
      <c r="I192" s="232"/>
      <c r="J192" s="233">
        <f>ROUND(I192*H192,2)</f>
        <v>0</v>
      </c>
      <c r="K192" s="229" t="s">
        <v>1</v>
      </c>
      <c r="L192" s="44"/>
      <c r="M192" s="234" t="s">
        <v>1</v>
      </c>
      <c r="N192" s="235" t="s">
        <v>42</v>
      </c>
      <c r="O192" s="91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8" t="s">
        <v>171</v>
      </c>
      <c r="AT192" s="238" t="s">
        <v>166</v>
      </c>
      <c r="AU192" s="238" t="s">
        <v>87</v>
      </c>
      <c r="AY192" s="17" t="s">
        <v>164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7" t="s">
        <v>85</v>
      </c>
      <c r="BK192" s="239">
        <f>ROUND(I192*H192,2)</f>
        <v>0</v>
      </c>
      <c r="BL192" s="17" t="s">
        <v>171</v>
      </c>
      <c r="BM192" s="238" t="s">
        <v>283</v>
      </c>
    </row>
    <row r="193" s="2" customFormat="1" ht="16.5" customHeight="1">
      <c r="A193" s="38"/>
      <c r="B193" s="39"/>
      <c r="C193" s="227" t="s">
        <v>284</v>
      </c>
      <c r="D193" s="227" t="s">
        <v>166</v>
      </c>
      <c r="E193" s="228" t="s">
        <v>8</v>
      </c>
      <c r="F193" s="229" t="s">
        <v>285</v>
      </c>
      <c r="G193" s="230" t="s">
        <v>241</v>
      </c>
      <c r="H193" s="231">
        <v>1</v>
      </c>
      <c r="I193" s="232"/>
      <c r="J193" s="233">
        <f>ROUND(I193*H193,2)</f>
        <v>0</v>
      </c>
      <c r="K193" s="229" t="s">
        <v>1</v>
      </c>
      <c r="L193" s="44"/>
      <c r="M193" s="234" t="s">
        <v>1</v>
      </c>
      <c r="N193" s="235" t="s">
        <v>42</v>
      </c>
      <c r="O193" s="91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8" t="s">
        <v>171</v>
      </c>
      <c r="AT193" s="238" t="s">
        <v>166</v>
      </c>
      <c r="AU193" s="238" t="s">
        <v>87</v>
      </c>
      <c r="AY193" s="17" t="s">
        <v>164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7" t="s">
        <v>85</v>
      </c>
      <c r="BK193" s="239">
        <f>ROUND(I193*H193,2)</f>
        <v>0</v>
      </c>
      <c r="BL193" s="17" t="s">
        <v>171</v>
      </c>
      <c r="BM193" s="238" t="s">
        <v>286</v>
      </c>
    </row>
    <row r="194" s="12" customFormat="1" ht="22.8" customHeight="1">
      <c r="A194" s="12"/>
      <c r="B194" s="211"/>
      <c r="C194" s="212"/>
      <c r="D194" s="213" t="s">
        <v>76</v>
      </c>
      <c r="E194" s="225" t="s">
        <v>287</v>
      </c>
      <c r="F194" s="225" t="s">
        <v>288</v>
      </c>
      <c r="G194" s="212"/>
      <c r="H194" s="212"/>
      <c r="I194" s="215"/>
      <c r="J194" s="226">
        <f>BK194</f>
        <v>0</v>
      </c>
      <c r="K194" s="212"/>
      <c r="L194" s="217"/>
      <c r="M194" s="218"/>
      <c r="N194" s="219"/>
      <c r="O194" s="219"/>
      <c r="P194" s="220">
        <f>SUM(P195:P196)</f>
        <v>0</v>
      </c>
      <c r="Q194" s="219"/>
      <c r="R194" s="220">
        <f>SUM(R195:R196)</f>
        <v>0</v>
      </c>
      <c r="S194" s="219"/>
      <c r="T194" s="221">
        <f>SUM(T195:T196)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2" t="s">
        <v>85</v>
      </c>
      <c r="AT194" s="223" t="s">
        <v>76</v>
      </c>
      <c r="AU194" s="223" t="s">
        <v>85</v>
      </c>
      <c r="AY194" s="222" t="s">
        <v>164</v>
      </c>
      <c r="BK194" s="224">
        <f>SUM(BK195:BK196)</f>
        <v>0</v>
      </c>
    </row>
    <row r="195" s="2" customFormat="1" ht="16.5" customHeight="1">
      <c r="A195" s="38"/>
      <c r="B195" s="39"/>
      <c r="C195" s="227" t="s">
        <v>289</v>
      </c>
      <c r="D195" s="227" t="s">
        <v>166</v>
      </c>
      <c r="E195" s="228" t="s">
        <v>290</v>
      </c>
      <c r="F195" s="229" t="s">
        <v>291</v>
      </c>
      <c r="G195" s="230" t="s">
        <v>207</v>
      </c>
      <c r="H195" s="231">
        <v>38.067</v>
      </c>
      <c r="I195" s="232"/>
      <c r="J195" s="233">
        <f>ROUND(I195*H195,2)</f>
        <v>0</v>
      </c>
      <c r="K195" s="229" t="s">
        <v>170</v>
      </c>
      <c r="L195" s="44"/>
      <c r="M195" s="234" t="s">
        <v>1</v>
      </c>
      <c r="N195" s="235" t="s">
        <v>42</v>
      </c>
      <c r="O195" s="91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8" t="s">
        <v>171</v>
      </c>
      <c r="AT195" s="238" t="s">
        <v>166</v>
      </c>
      <c r="AU195" s="238" t="s">
        <v>87</v>
      </c>
      <c r="AY195" s="17" t="s">
        <v>164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7" t="s">
        <v>85</v>
      </c>
      <c r="BK195" s="239">
        <f>ROUND(I195*H195,2)</f>
        <v>0</v>
      </c>
      <c r="BL195" s="17" t="s">
        <v>171</v>
      </c>
      <c r="BM195" s="238" t="s">
        <v>292</v>
      </c>
    </row>
    <row r="196" s="2" customFormat="1">
      <c r="A196" s="38"/>
      <c r="B196" s="39"/>
      <c r="C196" s="40"/>
      <c r="D196" s="240" t="s">
        <v>173</v>
      </c>
      <c r="E196" s="40"/>
      <c r="F196" s="241" t="s">
        <v>293</v>
      </c>
      <c r="G196" s="40"/>
      <c r="H196" s="40"/>
      <c r="I196" s="242"/>
      <c r="J196" s="40"/>
      <c r="K196" s="40"/>
      <c r="L196" s="44"/>
      <c r="M196" s="243"/>
      <c r="N196" s="244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173</v>
      </c>
      <c r="AU196" s="17" t="s">
        <v>87</v>
      </c>
    </row>
    <row r="197" s="12" customFormat="1" ht="25.92" customHeight="1">
      <c r="A197" s="12"/>
      <c r="B197" s="211"/>
      <c r="C197" s="212"/>
      <c r="D197" s="213" t="s">
        <v>76</v>
      </c>
      <c r="E197" s="214" t="s">
        <v>294</v>
      </c>
      <c r="F197" s="214" t="s">
        <v>295</v>
      </c>
      <c r="G197" s="212"/>
      <c r="H197" s="212"/>
      <c r="I197" s="215"/>
      <c r="J197" s="216">
        <f>BK197</f>
        <v>0</v>
      </c>
      <c r="K197" s="212"/>
      <c r="L197" s="217"/>
      <c r="M197" s="218"/>
      <c r="N197" s="219"/>
      <c r="O197" s="219"/>
      <c r="P197" s="220">
        <f>P198+P201</f>
        <v>0</v>
      </c>
      <c r="Q197" s="219"/>
      <c r="R197" s="220">
        <f>R198+R201</f>
        <v>0.0025969999999999999</v>
      </c>
      <c r="S197" s="219"/>
      <c r="T197" s="221">
        <f>T198+T201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2" t="s">
        <v>87</v>
      </c>
      <c r="AT197" s="223" t="s">
        <v>76</v>
      </c>
      <c r="AU197" s="223" t="s">
        <v>77</v>
      </c>
      <c r="AY197" s="222" t="s">
        <v>164</v>
      </c>
      <c r="BK197" s="224">
        <f>BK198+BK201</f>
        <v>0</v>
      </c>
    </row>
    <row r="198" s="12" customFormat="1" ht="22.8" customHeight="1">
      <c r="A198" s="12"/>
      <c r="B198" s="211"/>
      <c r="C198" s="212"/>
      <c r="D198" s="213" t="s">
        <v>76</v>
      </c>
      <c r="E198" s="225" t="s">
        <v>296</v>
      </c>
      <c r="F198" s="225" t="s">
        <v>297</v>
      </c>
      <c r="G198" s="212"/>
      <c r="H198" s="212"/>
      <c r="I198" s="215"/>
      <c r="J198" s="226">
        <f>BK198</f>
        <v>0</v>
      </c>
      <c r="K198" s="212"/>
      <c r="L198" s="217"/>
      <c r="M198" s="218"/>
      <c r="N198" s="219"/>
      <c r="O198" s="219"/>
      <c r="P198" s="220">
        <f>SUM(P199:P200)</f>
        <v>0</v>
      </c>
      <c r="Q198" s="219"/>
      <c r="R198" s="220">
        <f>SUM(R199:R200)</f>
        <v>0</v>
      </c>
      <c r="S198" s="219"/>
      <c r="T198" s="221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2" t="s">
        <v>87</v>
      </c>
      <c r="AT198" s="223" t="s">
        <v>76</v>
      </c>
      <c r="AU198" s="223" t="s">
        <v>85</v>
      </c>
      <c r="AY198" s="222" t="s">
        <v>164</v>
      </c>
      <c r="BK198" s="224">
        <f>SUM(BK199:BK200)</f>
        <v>0</v>
      </c>
    </row>
    <row r="199" s="2" customFormat="1" ht="24.15" customHeight="1">
      <c r="A199" s="38"/>
      <c r="B199" s="39"/>
      <c r="C199" s="227" t="s">
        <v>298</v>
      </c>
      <c r="D199" s="227" t="s">
        <v>166</v>
      </c>
      <c r="E199" s="228" t="s">
        <v>299</v>
      </c>
      <c r="F199" s="229" t="s">
        <v>300</v>
      </c>
      <c r="G199" s="230" t="s">
        <v>241</v>
      </c>
      <c r="H199" s="231">
        <v>1</v>
      </c>
      <c r="I199" s="232"/>
      <c r="J199" s="233">
        <f>ROUND(I199*H199,2)</f>
        <v>0</v>
      </c>
      <c r="K199" s="229" t="s">
        <v>301</v>
      </c>
      <c r="L199" s="44"/>
      <c r="M199" s="234" t="s">
        <v>1</v>
      </c>
      <c r="N199" s="235" t="s">
        <v>42</v>
      </c>
      <c r="O199" s="91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8" t="s">
        <v>302</v>
      </c>
      <c r="AT199" s="238" t="s">
        <v>166</v>
      </c>
      <c r="AU199" s="238" t="s">
        <v>87</v>
      </c>
      <c r="AY199" s="17" t="s">
        <v>164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7" t="s">
        <v>85</v>
      </c>
      <c r="BK199" s="239">
        <f>ROUND(I199*H199,2)</f>
        <v>0</v>
      </c>
      <c r="BL199" s="17" t="s">
        <v>302</v>
      </c>
      <c r="BM199" s="238" t="s">
        <v>303</v>
      </c>
    </row>
    <row r="200" s="2" customFormat="1">
      <c r="A200" s="38"/>
      <c r="B200" s="39"/>
      <c r="C200" s="40"/>
      <c r="D200" s="240" t="s">
        <v>173</v>
      </c>
      <c r="E200" s="40"/>
      <c r="F200" s="241" t="s">
        <v>304</v>
      </c>
      <c r="G200" s="40"/>
      <c r="H200" s="40"/>
      <c r="I200" s="242"/>
      <c r="J200" s="40"/>
      <c r="K200" s="40"/>
      <c r="L200" s="44"/>
      <c r="M200" s="243"/>
      <c r="N200" s="244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173</v>
      </c>
      <c r="AU200" s="17" t="s">
        <v>87</v>
      </c>
    </row>
    <row r="201" s="12" customFormat="1" ht="22.8" customHeight="1">
      <c r="A201" s="12"/>
      <c r="B201" s="211"/>
      <c r="C201" s="212"/>
      <c r="D201" s="213" t="s">
        <v>76</v>
      </c>
      <c r="E201" s="225" t="s">
        <v>305</v>
      </c>
      <c r="F201" s="225" t="s">
        <v>306</v>
      </c>
      <c r="G201" s="212"/>
      <c r="H201" s="212"/>
      <c r="I201" s="215"/>
      <c r="J201" s="226">
        <f>BK201</f>
        <v>0</v>
      </c>
      <c r="K201" s="212"/>
      <c r="L201" s="217"/>
      <c r="M201" s="218"/>
      <c r="N201" s="219"/>
      <c r="O201" s="219"/>
      <c r="P201" s="220">
        <f>SUM(P202:P208)</f>
        <v>0</v>
      </c>
      <c r="Q201" s="219"/>
      <c r="R201" s="220">
        <f>SUM(R202:R208)</f>
        <v>0.0025969999999999999</v>
      </c>
      <c r="S201" s="219"/>
      <c r="T201" s="221">
        <f>SUM(T202:T208)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2" t="s">
        <v>87</v>
      </c>
      <c r="AT201" s="223" t="s">
        <v>76</v>
      </c>
      <c r="AU201" s="223" t="s">
        <v>85</v>
      </c>
      <c r="AY201" s="222" t="s">
        <v>164</v>
      </c>
      <c r="BK201" s="224">
        <f>SUM(BK202:BK208)</f>
        <v>0</v>
      </c>
    </row>
    <row r="202" s="2" customFormat="1" ht="21.75" customHeight="1">
      <c r="A202" s="38"/>
      <c r="B202" s="39"/>
      <c r="C202" s="227" t="s">
        <v>307</v>
      </c>
      <c r="D202" s="227" t="s">
        <v>166</v>
      </c>
      <c r="E202" s="228" t="s">
        <v>308</v>
      </c>
      <c r="F202" s="229" t="s">
        <v>309</v>
      </c>
      <c r="G202" s="230" t="s">
        <v>130</v>
      </c>
      <c r="H202" s="231">
        <v>25.969999999999999</v>
      </c>
      <c r="I202" s="232"/>
      <c r="J202" s="233">
        <f>ROUND(I202*H202,2)</f>
        <v>0</v>
      </c>
      <c r="K202" s="229" t="s">
        <v>170</v>
      </c>
      <c r="L202" s="44"/>
      <c r="M202" s="234" t="s">
        <v>1</v>
      </c>
      <c r="N202" s="235" t="s">
        <v>42</v>
      </c>
      <c r="O202" s="91"/>
      <c r="P202" s="236">
        <f>O202*H202</f>
        <v>0</v>
      </c>
      <c r="Q202" s="236">
        <v>0.00010000000000000001</v>
      </c>
      <c r="R202" s="236">
        <f>Q202*H202</f>
        <v>0.0025969999999999999</v>
      </c>
      <c r="S202" s="236">
        <v>0</v>
      </c>
      <c r="T202" s="237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8" t="s">
        <v>302</v>
      </c>
      <c r="AT202" s="238" t="s">
        <v>166</v>
      </c>
      <c r="AU202" s="238" t="s">
        <v>87</v>
      </c>
      <c r="AY202" s="17" t="s">
        <v>164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7" t="s">
        <v>85</v>
      </c>
      <c r="BK202" s="239">
        <f>ROUND(I202*H202,2)</f>
        <v>0</v>
      </c>
      <c r="BL202" s="17" t="s">
        <v>302</v>
      </c>
      <c r="BM202" s="238" t="s">
        <v>310</v>
      </c>
    </row>
    <row r="203" s="2" customFormat="1">
      <c r="A203" s="38"/>
      <c r="B203" s="39"/>
      <c r="C203" s="40"/>
      <c r="D203" s="240" t="s">
        <v>173</v>
      </c>
      <c r="E203" s="40"/>
      <c r="F203" s="241" t="s">
        <v>311</v>
      </c>
      <c r="G203" s="40"/>
      <c r="H203" s="40"/>
      <c r="I203" s="242"/>
      <c r="J203" s="40"/>
      <c r="K203" s="40"/>
      <c r="L203" s="44"/>
      <c r="M203" s="243"/>
      <c r="N203" s="244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173</v>
      </c>
      <c r="AU203" s="17" t="s">
        <v>87</v>
      </c>
    </row>
    <row r="204" s="13" customFormat="1">
      <c r="A204" s="13"/>
      <c r="B204" s="245"/>
      <c r="C204" s="246"/>
      <c r="D204" s="247" t="s">
        <v>175</v>
      </c>
      <c r="E204" s="248" t="s">
        <v>1</v>
      </c>
      <c r="F204" s="249" t="s">
        <v>312</v>
      </c>
      <c r="G204" s="246"/>
      <c r="H204" s="250">
        <v>25.969999999999999</v>
      </c>
      <c r="I204" s="251"/>
      <c r="J204" s="246"/>
      <c r="K204" s="246"/>
      <c r="L204" s="252"/>
      <c r="M204" s="253"/>
      <c r="N204" s="254"/>
      <c r="O204" s="254"/>
      <c r="P204" s="254"/>
      <c r="Q204" s="254"/>
      <c r="R204" s="254"/>
      <c r="S204" s="254"/>
      <c r="T204" s="25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6" t="s">
        <v>175</v>
      </c>
      <c r="AU204" s="256" t="s">
        <v>87</v>
      </c>
      <c r="AV204" s="13" t="s">
        <v>87</v>
      </c>
      <c r="AW204" s="13" t="s">
        <v>32</v>
      </c>
      <c r="AX204" s="13" t="s">
        <v>77</v>
      </c>
      <c r="AY204" s="256" t="s">
        <v>164</v>
      </c>
    </row>
    <row r="205" s="14" customFormat="1">
      <c r="A205" s="14"/>
      <c r="B205" s="257"/>
      <c r="C205" s="258"/>
      <c r="D205" s="247" t="s">
        <v>175</v>
      </c>
      <c r="E205" s="259" t="s">
        <v>1</v>
      </c>
      <c r="F205" s="260" t="s">
        <v>177</v>
      </c>
      <c r="G205" s="258"/>
      <c r="H205" s="261">
        <v>25.969999999999999</v>
      </c>
      <c r="I205" s="262"/>
      <c r="J205" s="258"/>
      <c r="K205" s="258"/>
      <c r="L205" s="263"/>
      <c r="M205" s="264"/>
      <c r="N205" s="265"/>
      <c r="O205" s="265"/>
      <c r="P205" s="265"/>
      <c r="Q205" s="265"/>
      <c r="R205" s="265"/>
      <c r="S205" s="265"/>
      <c r="T205" s="26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7" t="s">
        <v>175</v>
      </c>
      <c r="AU205" s="267" t="s">
        <v>87</v>
      </c>
      <c r="AV205" s="14" t="s">
        <v>171</v>
      </c>
      <c r="AW205" s="14" t="s">
        <v>32</v>
      </c>
      <c r="AX205" s="14" t="s">
        <v>85</v>
      </c>
      <c r="AY205" s="267" t="s">
        <v>164</v>
      </c>
    </row>
    <row r="206" s="2" customFormat="1" ht="33" customHeight="1">
      <c r="A206" s="38"/>
      <c r="B206" s="39"/>
      <c r="C206" s="278" t="s">
        <v>313</v>
      </c>
      <c r="D206" s="278" t="s">
        <v>204</v>
      </c>
      <c r="E206" s="279" t="s">
        <v>314</v>
      </c>
      <c r="F206" s="280" t="s">
        <v>315</v>
      </c>
      <c r="G206" s="281" t="s">
        <v>130</v>
      </c>
      <c r="H206" s="282">
        <v>25.969999999999999</v>
      </c>
      <c r="I206" s="283"/>
      <c r="J206" s="284">
        <f>ROUND(I206*H206,2)</f>
        <v>0</v>
      </c>
      <c r="K206" s="280" t="s">
        <v>1</v>
      </c>
      <c r="L206" s="285"/>
      <c r="M206" s="286" t="s">
        <v>1</v>
      </c>
      <c r="N206" s="287" t="s">
        <v>42</v>
      </c>
      <c r="O206" s="91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8" t="s">
        <v>255</v>
      </c>
      <c r="AT206" s="238" t="s">
        <v>204</v>
      </c>
      <c r="AU206" s="238" t="s">
        <v>87</v>
      </c>
      <c r="AY206" s="17" t="s">
        <v>164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7" t="s">
        <v>85</v>
      </c>
      <c r="BK206" s="239">
        <f>ROUND(I206*H206,2)</f>
        <v>0</v>
      </c>
      <c r="BL206" s="17" t="s">
        <v>302</v>
      </c>
      <c r="BM206" s="238" t="s">
        <v>316</v>
      </c>
    </row>
    <row r="207" s="2" customFormat="1" ht="33" customHeight="1">
      <c r="A207" s="38"/>
      <c r="B207" s="39"/>
      <c r="C207" s="227" t="s">
        <v>317</v>
      </c>
      <c r="D207" s="227" t="s">
        <v>166</v>
      </c>
      <c r="E207" s="228" t="s">
        <v>318</v>
      </c>
      <c r="F207" s="229" t="s">
        <v>319</v>
      </c>
      <c r="G207" s="230" t="s">
        <v>320</v>
      </c>
      <c r="H207" s="292"/>
      <c r="I207" s="232"/>
      <c r="J207" s="233">
        <f>ROUND(I207*H207,2)</f>
        <v>0</v>
      </c>
      <c r="K207" s="229" t="s">
        <v>170</v>
      </c>
      <c r="L207" s="44"/>
      <c r="M207" s="234" t="s">
        <v>1</v>
      </c>
      <c r="N207" s="235" t="s">
        <v>42</v>
      </c>
      <c r="O207" s="91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8" t="s">
        <v>302</v>
      </c>
      <c r="AT207" s="238" t="s">
        <v>166</v>
      </c>
      <c r="AU207" s="238" t="s">
        <v>87</v>
      </c>
      <c r="AY207" s="17" t="s">
        <v>164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7" t="s">
        <v>85</v>
      </c>
      <c r="BK207" s="239">
        <f>ROUND(I207*H207,2)</f>
        <v>0</v>
      </c>
      <c r="BL207" s="17" t="s">
        <v>302</v>
      </c>
      <c r="BM207" s="238" t="s">
        <v>321</v>
      </c>
    </row>
    <row r="208" s="2" customFormat="1">
      <c r="A208" s="38"/>
      <c r="B208" s="39"/>
      <c r="C208" s="40"/>
      <c r="D208" s="240" t="s">
        <v>173</v>
      </c>
      <c r="E208" s="40"/>
      <c r="F208" s="241" t="s">
        <v>322</v>
      </c>
      <c r="G208" s="40"/>
      <c r="H208" s="40"/>
      <c r="I208" s="242"/>
      <c r="J208" s="40"/>
      <c r="K208" s="40"/>
      <c r="L208" s="44"/>
      <c r="M208" s="293"/>
      <c r="N208" s="294"/>
      <c r="O208" s="295"/>
      <c r="P208" s="295"/>
      <c r="Q208" s="295"/>
      <c r="R208" s="295"/>
      <c r="S208" s="295"/>
      <c r="T208" s="296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173</v>
      </c>
      <c r="AU208" s="17" t="s">
        <v>87</v>
      </c>
    </row>
    <row r="209" s="2" customFormat="1" ht="6.96" customHeight="1">
      <c r="A209" s="38"/>
      <c r="B209" s="66"/>
      <c r="C209" s="67"/>
      <c r="D209" s="67"/>
      <c r="E209" s="67"/>
      <c r="F209" s="67"/>
      <c r="G209" s="67"/>
      <c r="H209" s="67"/>
      <c r="I209" s="67"/>
      <c r="J209" s="67"/>
      <c r="K209" s="67"/>
      <c r="L209" s="44"/>
      <c r="M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</row>
  </sheetData>
  <sheetProtection sheet="1" autoFilter="0" formatColumns="0" formatRows="0" objects="1" scenarios="1" spinCount="100000" saltValue="uI/tm/NdRGWsEiML914aj/RiPO7auqHeG013DHqnnscZbxI1tCuB8kHqlx+EsZxSMt+BOiTpcM3J9QdcLD0GsA==" hashValue="txAzszesC4HFNA4ngIqe69+4FyxlgLpqkuHtWB0eiKV5jvBzmFCxolysLzQzmMdzndqaTTh+uJ8tIvH7HYkRxw==" algorithmName="SHA-512" password="CC35"/>
  <autoFilter ref="C123:K20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8" r:id="rId1" display="https://podminky.urs.cz/item/CS_URS_2024_02/132251101"/>
    <hyperlink ref="F132" r:id="rId2" display="https://podminky.urs.cz/item/CS_URS_2024_02/132251251"/>
    <hyperlink ref="F139" r:id="rId3" display="https://podminky.urs.cz/item/CS_URS_2024_02/132251253"/>
    <hyperlink ref="F146" r:id="rId4" display="https://podminky.urs.cz/item/CS_URS_2024_02/162251102"/>
    <hyperlink ref="F150" r:id="rId5" display="https://podminky.urs.cz/item/CS_URS_2024_02/175111201"/>
    <hyperlink ref="F158" r:id="rId6" display="https://podminky.urs.cz/item/CS_URS_2024_02/271572211"/>
    <hyperlink ref="F162" r:id="rId7" display="https://podminky.urs.cz/item/CS_URS_2024_02/274313611"/>
    <hyperlink ref="F166" r:id="rId8" display="https://podminky.urs.cz/item/CS_URS_2024_02/279113132"/>
    <hyperlink ref="F173" r:id="rId9" display="https://podminky.urs.cz/item/CS_URS_2024_02/279361821"/>
    <hyperlink ref="F196" r:id="rId10" display="https://podminky.urs.cz/item/CS_URS_2024_02/998011001"/>
    <hyperlink ref="F200" r:id="rId11" display="https://podminky.urs.cz/item/CS_URS_2025_01/742110001"/>
    <hyperlink ref="F203" r:id="rId12" display="https://podminky.urs.cz/item/CS_URS_2024_02/767122112"/>
    <hyperlink ref="F208" r:id="rId13" display="https://podminky.urs.cz/item/CS_URS_2024_02/998767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323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ROUND((SUM(BE126:BE231)),  2)</f>
        <v>0</v>
      </c>
      <c r="G33" s="38"/>
      <c r="H33" s="38"/>
      <c r="I33" s="165">
        <v>0.20999999999999999</v>
      </c>
      <c r="J33" s="164">
        <f>ROUND(((SUM(BE126:BE231))*I33),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ROUND((SUM(BF126:BF231)),  2)</f>
        <v>0</v>
      </c>
      <c r="G34" s="38"/>
      <c r="H34" s="38"/>
      <c r="I34" s="165">
        <v>0.12</v>
      </c>
      <c r="J34" s="164">
        <f>ROUND(((SUM(BF126:BF231))*I34),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ROUND((SUM(BG126:BG231)),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ROUND((SUM(BH126:BH231)),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ROUND((SUM(BI126:BI231)),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SO-02 - Opěrná stěna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137</v>
      </c>
      <c r="D94" s="186"/>
      <c r="E94" s="186"/>
      <c r="F94" s="186"/>
      <c r="G94" s="186"/>
      <c r="H94" s="186"/>
      <c r="I94" s="186"/>
      <c r="J94" s="187" t="s">
        <v>138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139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140</v>
      </c>
    </row>
    <row r="97" s="9" customFormat="1" ht="24.96" customHeight="1">
      <c r="A97" s="9"/>
      <c r="B97" s="189"/>
      <c r="C97" s="190"/>
      <c r="D97" s="191" t="s">
        <v>141</v>
      </c>
      <c r="E97" s="192"/>
      <c r="F97" s="192"/>
      <c r="G97" s="192"/>
      <c r="H97" s="192"/>
      <c r="I97" s="192"/>
      <c r="J97" s="193">
        <f>J127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142</v>
      </c>
      <c r="E98" s="197"/>
      <c r="F98" s="197"/>
      <c r="G98" s="197"/>
      <c r="H98" s="197"/>
      <c r="I98" s="197"/>
      <c r="J98" s="198">
        <f>J128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143</v>
      </c>
      <c r="E99" s="197"/>
      <c r="F99" s="197"/>
      <c r="G99" s="197"/>
      <c r="H99" s="197"/>
      <c r="I99" s="197"/>
      <c r="J99" s="198">
        <f>J154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144</v>
      </c>
      <c r="E100" s="197"/>
      <c r="F100" s="197"/>
      <c r="G100" s="197"/>
      <c r="H100" s="197"/>
      <c r="I100" s="197"/>
      <c r="J100" s="198">
        <f>J181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324</v>
      </c>
      <c r="E101" s="197"/>
      <c r="F101" s="197"/>
      <c r="G101" s="197"/>
      <c r="H101" s="197"/>
      <c r="I101" s="197"/>
      <c r="J101" s="198">
        <f>J200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3"/>
      <c r="D102" s="196" t="s">
        <v>325</v>
      </c>
      <c r="E102" s="197"/>
      <c r="F102" s="197"/>
      <c r="G102" s="197"/>
      <c r="H102" s="197"/>
      <c r="I102" s="197"/>
      <c r="J102" s="198">
        <f>J205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5"/>
      <c r="C103" s="133"/>
      <c r="D103" s="196" t="s">
        <v>326</v>
      </c>
      <c r="E103" s="197"/>
      <c r="F103" s="197"/>
      <c r="G103" s="197"/>
      <c r="H103" s="197"/>
      <c r="I103" s="197"/>
      <c r="J103" s="198">
        <f>J206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145</v>
      </c>
      <c r="E104" s="197"/>
      <c r="F104" s="197"/>
      <c r="G104" s="197"/>
      <c r="H104" s="197"/>
      <c r="I104" s="197"/>
      <c r="J104" s="198">
        <f>J219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9"/>
      <c r="C105" s="190"/>
      <c r="D105" s="191" t="s">
        <v>146</v>
      </c>
      <c r="E105" s="192"/>
      <c r="F105" s="192"/>
      <c r="G105" s="192"/>
      <c r="H105" s="192"/>
      <c r="I105" s="192"/>
      <c r="J105" s="193">
        <f>J222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5"/>
      <c r="C106" s="133"/>
      <c r="D106" s="196" t="s">
        <v>327</v>
      </c>
      <c r="E106" s="197"/>
      <c r="F106" s="197"/>
      <c r="G106" s="197"/>
      <c r="H106" s="197"/>
      <c r="I106" s="197"/>
      <c r="J106" s="198">
        <f>J223</f>
        <v>0</v>
      </c>
      <c r="K106" s="133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149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84" t="str">
        <f>E7</f>
        <v>Rozšíření infrastruktury cestovního ruchu u Pilské nádrže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134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SO-02 - Opěrná stěna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k.ú. Zámek Žďár [795453]</v>
      </c>
      <c r="G120" s="40"/>
      <c r="H120" s="40"/>
      <c r="I120" s="32" t="s">
        <v>22</v>
      </c>
      <c r="J120" s="79" t="str">
        <f>IF(J12="","",J12)</f>
        <v>9. 9. 2024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 xml:space="preserve"> </v>
      </c>
      <c r="G122" s="40"/>
      <c r="H122" s="40"/>
      <c r="I122" s="32" t="s">
        <v>30</v>
      </c>
      <c r="J122" s="36" t="str">
        <f>E21</f>
        <v xml:space="preserve">Tomáš Bezchleba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33</v>
      </c>
      <c r="J123" s="36" t="str">
        <f>E24</f>
        <v>Zdeněk Drda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200"/>
      <c r="B125" s="201"/>
      <c r="C125" s="202" t="s">
        <v>150</v>
      </c>
      <c r="D125" s="203" t="s">
        <v>62</v>
      </c>
      <c r="E125" s="203" t="s">
        <v>58</v>
      </c>
      <c r="F125" s="203" t="s">
        <v>59</v>
      </c>
      <c r="G125" s="203" t="s">
        <v>151</v>
      </c>
      <c r="H125" s="203" t="s">
        <v>152</v>
      </c>
      <c r="I125" s="203" t="s">
        <v>153</v>
      </c>
      <c r="J125" s="203" t="s">
        <v>138</v>
      </c>
      <c r="K125" s="204" t="s">
        <v>154</v>
      </c>
      <c r="L125" s="205"/>
      <c r="M125" s="100" t="s">
        <v>1</v>
      </c>
      <c r="N125" s="101" t="s">
        <v>41</v>
      </c>
      <c r="O125" s="101" t="s">
        <v>155</v>
      </c>
      <c r="P125" s="101" t="s">
        <v>156</v>
      </c>
      <c r="Q125" s="101" t="s">
        <v>157</v>
      </c>
      <c r="R125" s="101" t="s">
        <v>158</v>
      </c>
      <c r="S125" s="101" t="s">
        <v>159</v>
      </c>
      <c r="T125" s="102" t="s">
        <v>160</v>
      </c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</row>
    <row r="126" s="2" customFormat="1" ht="22.8" customHeight="1">
      <c r="A126" s="38"/>
      <c r="B126" s="39"/>
      <c r="C126" s="107" t="s">
        <v>161</v>
      </c>
      <c r="D126" s="40"/>
      <c r="E126" s="40"/>
      <c r="F126" s="40"/>
      <c r="G126" s="40"/>
      <c r="H126" s="40"/>
      <c r="I126" s="40"/>
      <c r="J126" s="206">
        <f>BK126</f>
        <v>0</v>
      </c>
      <c r="K126" s="40"/>
      <c r="L126" s="44"/>
      <c r="M126" s="103"/>
      <c r="N126" s="207"/>
      <c r="O126" s="104"/>
      <c r="P126" s="208">
        <f>P127+P222</f>
        <v>0</v>
      </c>
      <c r="Q126" s="104"/>
      <c r="R126" s="208">
        <f>R127+R222</f>
        <v>44.433543059999991</v>
      </c>
      <c r="S126" s="104"/>
      <c r="T126" s="209">
        <f>T127+T222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76</v>
      </c>
      <c r="AU126" s="17" t="s">
        <v>140</v>
      </c>
      <c r="BK126" s="210">
        <f>BK127+BK222</f>
        <v>0</v>
      </c>
    </row>
    <row r="127" s="12" customFormat="1" ht="25.92" customHeight="1">
      <c r="A127" s="12"/>
      <c r="B127" s="211"/>
      <c r="C127" s="212"/>
      <c r="D127" s="213" t="s">
        <v>76</v>
      </c>
      <c r="E127" s="214" t="s">
        <v>162</v>
      </c>
      <c r="F127" s="214" t="s">
        <v>163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P128+P154+P181+P200+P205+P219</f>
        <v>0</v>
      </c>
      <c r="Q127" s="219"/>
      <c r="R127" s="220">
        <f>R128+R154+R181+R200+R205+R219</f>
        <v>44.424543059999991</v>
      </c>
      <c r="S127" s="219"/>
      <c r="T127" s="221">
        <f>T128+T154+T181+T200+T205+T219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76</v>
      </c>
      <c r="AU127" s="223" t="s">
        <v>77</v>
      </c>
      <c r="AY127" s="222" t="s">
        <v>164</v>
      </c>
      <c r="BK127" s="224">
        <f>BK128+BK154+BK181+BK200+BK205+BK219</f>
        <v>0</v>
      </c>
    </row>
    <row r="128" s="12" customFormat="1" ht="22.8" customHeight="1">
      <c r="A128" s="12"/>
      <c r="B128" s="211"/>
      <c r="C128" s="212"/>
      <c r="D128" s="213" t="s">
        <v>76</v>
      </c>
      <c r="E128" s="225" t="s">
        <v>85</v>
      </c>
      <c r="F128" s="225" t="s">
        <v>165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SUM(P129:P153)</f>
        <v>0</v>
      </c>
      <c r="Q128" s="219"/>
      <c r="R128" s="220">
        <f>SUM(R129:R153)</f>
        <v>0</v>
      </c>
      <c r="S128" s="219"/>
      <c r="T128" s="221">
        <f>SUM(T129:T153)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85</v>
      </c>
      <c r="AT128" s="223" t="s">
        <v>76</v>
      </c>
      <c r="AU128" s="223" t="s">
        <v>85</v>
      </c>
      <c r="AY128" s="222" t="s">
        <v>164</v>
      </c>
      <c r="BK128" s="224">
        <f>SUM(BK129:BK153)</f>
        <v>0</v>
      </c>
    </row>
    <row r="129" s="2" customFormat="1" ht="33" customHeight="1">
      <c r="A129" s="38"/>
      <c r="B129" s="39"/>
      <c r="C129" s="227" t="s">
        <v>85</v>
      </c>
      <c r="D129" s="227" t="s">
        <v>166</v>
      </c>
      <c r="E129" s="228" t="s">
        <v>186</v>
      </c>
      <c r="F129" s="229" t="s">
        <v>187</v>
      </c>
      <c r="G129" s="230" t="s">
        <v>169</v>
      </c>
      <c r="H129" s="231">
        <v>45.719000000000001</v>
      </c>
      <c r="I129" s="232"/>
      <c r="J129" s="233">
        <f>ROUND(I129*H129,2)</f>
        <v>0</v>
      </c>
      <c r="K129" s="229" t="s">
        <v>170</v>
      </c>
      <c r="L129" s="44"/>
      <c r="M129" s="234" t="s">
        <v>1</v>
      </c>
      <c r="N129" s="235" t="s">
        <v>42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171</v>
      </c>
      <c r="AT129" s="238" t="s">
        <v>166</v>
      </c>
      <c r="AU129" s="238" t="s">
        <v>87</v>
      </c>
      <c r="AY129" s="17" t="s">
        <v>164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85</v>
      </c>
      <c r="BK129" s="239">
        <f>ROUND(I129*H129,2)</f>
        <v>0</v>
      </c>
      <c r="BL129" s="17" t="s">
        <v>171</v>
      </c>
      <c r="BM129" s="238" t="s">
        <v>328</v>
      </c>
    </row>
    <row r="130" s="2" customFormat="1">
      <c r="A130" s="38"/>
      <c r="B130" s="39"/>
      <c r="C130" s="40"/>
      <c r="D130" s="240" t="s">
        <v>173</v>
      </c>
      <c r="E130" s="40"/>
      <c r="F130" s="241" t="s">
        <v>189</v>
      </c>
      <c r="G130" s="40"/>
      <c r="H130" s="40"/>
      <c r="I130" s="242"/>
      <c r="J130" s="40"/>
      <c r="K130" s="40"/>
      <c r="L130" s="44"/>
      <c r="M130" s="243"/>
      <c r="N130" s="244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173</v>
      </c>
      <c r="AU130" s="17" t="s">
        <v>87</v>
      </c>
    </row>
    <row r="131" s="15" customFormat="1">
      <c r="A131" s="15"/>
      <c r="B131" s="268"/>
      <c r="C131" s="269"/>
      <c r="D131" s="247" t="s">
        <v>175</v>
      </c>
      <c r="E131" s="270" t="s">
        <v>1</v>
      </c>
      <c r="F131" s="271" t="s">
        <v>329</v>
      </c>
      <c r="G131" s="269"/>
      <c r="H131" s="270" t="s">
        <v>1</v>
      </c>
      <c r="I131" s="272"/>
      <c r="J131" s="269"/>
      <c r="K131" s="269"/>
      <c r="L131" s="273"/>
      <c r="M131" s="274"/>
      <c r="N131" s="275"/>
      <c r="O131" s="275"/>
      <c r="P131" s="275"/>
      <c r="Q131" s="275"/>
      <c r="R131" s="275"/>
      <c r="S131" s="275"/>
      <c r="T131" s="27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7" t="s">
        <v>175</v>
      </c>
      <c r="AU131" s="277" t="s">
        <v>87</v>
      </c>
      <c r="AV131" s="15" t="s">
        <v>85</v>
      </c>
      <c r="AW131" s="15" t="s">
        <v>32</v>
      </c>
      <c r="AX131" s="15" t="s">
        <v>77</v>
      </c>
      <c r="AY131" s="277" t="s">
        <v>164</v>
      </c>
    </row>
    <row r="132" s="15" customFormat="1">
      <c r="A132" s="15"/>
      <c r="B132" s="268"/>
      <c r="C132" s="269"/>
      <c r="D132" s="247" t="s">
        <v>175</v>
      </c>
      <c r="E132" s="270" t="s">
        <v>1</v>
      </c>
      <c r="F132" s="271" t="s">
        <v>183</v>
      </c>
      <c r="G132" s="269"/>
      <c r="H132" s="270" t="s">
        <v>1</v>
      </c>
      <c r="I132" s="272"/>
      <c r="J132" s="269"/>
      <c r="K132" s="269"/>
      <c r="L132" s="273"/>
      <c r="M132" s="274"/>
      <c r="N132" s="275"/>
      <c r="O132" s="275"/>
      <c r="P132" s="275"/>
      <c r="Q132" s="275"/>
      <c r="R132" s="275"/>
      <c r="S132" s="275"/>
      <c r="T132" s="27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7" t="s">
        <v>175</v>
      </c>
      <c r="AU132" s="277" t="s">
        <v>87</v>
      </c>
      <c r="AV132" s="15" t="s">
        <v>85</v>
      </c>
      <c r="AW132" s="15" t="s">
        <v>32</v>
      </c>
      <c r="AX132" s="15" t="s">
        <v>77</v>
      </c>
      <c r="AY132" s="277" t="s">
        <v>164</v>
      </c>
    </row>
    <row r="133" s="13" customFormat="1">
      <c r="A133" s="13"/>
      <c r="B133" s="245"/>
      <c r="C133" s="246"/>
      <c r="D133" s="247" t="s">
        <v>175</v>
      </c>
      <c r="E133" s="248" t="s">
        <v>1</v>
      </c>
      <c r="F133" s="249" t="s">
        <v>330</v>
      </c>
      <c r="G133" s="246"/>
      <c r="H133" s="250">
        <v>45.719000000000001</v>
      </c>
      <c r="I133" s="251"/>
      <c r="J133" s="246"/>
      <c r="K133" s="246"/>
      <c r="L133" s="252"/>
      <c r="M133" s="253"/>
      <c r="N133" s="254"/>
      <c r="O133" s="254"/>
      <c r="P133" s="254"/>
      <c r="Q133" s="254"/>
      <c r="R133" s="254"/>
      <c r="S133" s="254"/>
      <c r="T133" s="25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6" t="s">
        <v>175</v>
      </c>
      <c r="AU133" s="256" t="s">
        <v>87</v>
      </c>
      <c r="AV133" s="13" t="s">
        <v>87</v>
      </c>
      <c r="AW133" s="13" t="s">
        <v>32</v>
      </c>
      <c r="AX133" s="13" t="s">
        <v>77</v>
      </c>
      <c r="AY133" s="256" t="s">
        <v>164</v>
      </c>
    </row>
    <row r="134" s="14" customFormat="1">
      <c r="A134" s="14"/>
      <c r="B134" s="257"/>
      <c r="C134" s="258"/>
      <c r="D134" s="247" t="s">
        <v>175</v>
      </c>
      <c r="E134" s="259" t="s">
        <v>1</v>
      </c>
      <c r="F134" s="260" t="s">
        <v>177</v>
      </c>
      <c r="G134" s="258"/>
      <c r="H134" s="261">
        <v>45.719000000000001</v>
      </c>
      <c r="I134" s="262"/>
      <c r="J134" s="258"/>
      <c r="K134" s="258"/>
      <c r="L134" s="263"/>
      <c r="M134" s="264"/>
      <c r="N134" s="265"/>
      <c r="O134" s="265"/>
      <c r="P134" s="265"/>
      <c r="Q134" s="265"/>
      <c r="R134" s="265"/>
      <c r="S134" s="265"/>
      <c r="T134" s="26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7" t="s">
        <v>175</v>
      </c>
      <c r="AU134" s="267" t="s">
        <v>87</v>
      </c>
      <c r="AV134" s="14" t="s">
        <v>171</v>
      </c>
      <c r="AW134" s="14" t="s">
        <v>32</v>
      </c>
      <c r="AX134" s="14" t="s">
        <v>85</v>
      </c>
      <c r="AY134" s="267" t="s">
        <v>164</v>
      </c>
    </row>
    <row r="135" s="2" customFormat="1" ht="37.8" customHeight="1">
      <c r="A135" s="38"/>
      <c r="B135" s="39"/>
      <c r="C135" s="227" t="s">
        <v>87</v>
      </c>
      <c r="D135" s="227" t="s">
        <v>166</v>
      </c>
      <c r="E135" s="228" t="s">
        <v>190</v>
      </c>
      <c r="F135" s="229" t="s">
        <v>191</v>
      </c>
      <c r="G135" s="230" t="s">
        <v>169</v>
      </c>
      <c r="H135" s="231">
        <v>119.83199999999999</v>
      </c>
      <c r="I135" s="232"/>
      <c r="J135" s="233">
        <f>ROUND(I135*H135,2)</f>
        <v>0</v>
      </c>
      <c r="K135" s="229" t="s">
        <v>170</v>
      </c>
      <c r="L135" s="44"/>
      <c r="M135" s="234" t="s">
        <v>1</v>
      </c>
      <c r="N135" s="235" t="s">
        <v>42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171</v>
      </c>
      <c r="AT135" s="238" t="s">
        <v>166</v>
      </c>
      <c r="AU135" s="238" t="s">
        <v>87</v>
      </c>
      <c r="AY135" s="17" t="s">
        <v>164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85</v>
      </c>
      <c r="BK135" s="239">
        <f>ROUND(I135*H135,2)</f>
        <v>0</v>
      </c>
      <c r="BL135" s="17" t="s">
        <v>171</v>
      </c>
      <c r="BM135" s="238" t="s">
        <v>331</v>
      </c>
    </row>
    <row r="136" s="2" customFormat="1">
      <c r="A136" s="38"/>
      <c r="B136" s="39"/>
      <c r="C136" s="40"/>
      <c r="D136" s="240" t="s">
        <v>173</v>
      </c>
      <c r="E136" s="40"/>
      <c r="F136" s="241" t="s">
        <v>193</v>
      </c>
      <c r="G136" s="40"/>
      <c r="H136" s="40"/>
      <c r="I136" s="242"/>
      <c r="J136" s="40"/>
      <c r="K136" s="40"/>
      <c r="L136" s="44"/>
      <c r="M136" s="243"/>
      <c r="N136" s="244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173</v>
      </c>
      <c r="AU136" s="17" t="s">
        <v>87</v>
      </c>
    </row>
    <row r="137" s="13" customFormat="1">
      <c r="A137" s="13"/>
      <c r="B137" s="245"/>
      <c r="C137" s="246"/>
      <c r="D137" s="247" t="s">
        <v>175</v>
      </c>
      <c r="E137" s="248" t="s">
        <v>1</v>
      </c>
      <c r="F137" s="249" t="s">
        <v>332</v>
      </c>
      <c r="G137" s="246"/>
      <c r="H137" s="250">
        <v>45.719000000000001</v>
      </c>
      <c r="I137" s="251"/>
      <c r="J137" s="246"/>
      <c r="K137" s="246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175</v>
      </c>
      <c r="AU137" s="256" t="s">
        <v>87</v>
      </c>
      <c r="AV137" s="13" t="s">
        <v>87</v>
      </c>
      <c r="AW137" s="13" t="s">
        <v>32</v>
      </c>
      <c r="AX137" s="13" t="s">
        <v>77</v>
      </c>
      <c r="AY137" s="256" t="s">
        <v>164</v>
      </c>
    </row>
    <row r="138" s="13" customFormat="1">
      <c r="A138" s="13"/>
      <c r="B138" s="245"/>
      <c r="C138" s="246"/>
      <c r="D138" s="247" t="s">
        <v>175</v>
      </c>
      <c r="E138" s="248" t="s">
        <v>1</v>
      </c>
      <c r="F138" s="249" t="s">
        <v>333</v>
      </c>
      <c r="G138" s="246"/>
      <c r="H138" s="250">
        <v>74.113</v>
      </c>
      <c r="I138" s="251"/>
      <c r="J138" s="246"/>
      <c r="K138" s="246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175</v>
      </c>
      <c r="AU138" s="256" t="s">
        <v>87</v>
      </c>
      <c r="AV138" s="13" t="s">
        <v>87</v>
      </c>
      <c r="AW138" s="13" t="s">
        <v>32</v>
      </c>
      <c r="AX138" s="13" t="s">
        <v>77</v>
      </c>
      <c r="AY138" s="256" t="s">
        <v>164</v>
      </c>
    </row>
    <row r="139" s="14" customFormat="1">
      <c r="A139" s="14"/>
      <c r="B139" s="257"/>
      <c r="C139" s="258"/>
      <c r="D139" s="247" t="s">
        <v>175</v>
      </c>
      <c r="E139" s="259" t="s">
        <v>1</v>
      </c>
      <c r="F139" s="260" t="s">
        <v>177</v>
      </c>
      <c r="G139" s="258"/>
      <c r="H139" s="261">
        <v>119.83199999999999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175</v>
      </c>
      <c r="AU139" s="267" t="s">
        <v>87</v>
      </c>
      <c r="AV139" s="14" t="s">
        <v>171</v>
      </c>
      <c r="AW139" s="14" t="s">
        <v>32</v>
      </c>
      <c r="AX139" s="14" t="s">
        <v>85</v>
      </c>
      <c r="AY139" s="267" t="s">
        <v>164</v>
      </c>
    </row>
    <row r="140" s="2" customFormat="1" ht="24.15" customHeight="1">
      <c r="A140" s="38"/>
      <c r="B140" s="39"/>
      <c r="C140" s="227" t="s">
        <v>132</v>
      </c>
      <c r="D140" s="227" t="s">
        <v>166</v>
      </c>
      <c r="E140" s="228" t="s">
        <v>334</v>
      </c>
      <c r="F140" s="229" t="s">
        <v>335</v>
      </c>
      <c r="G140" s="230" t="s">
        <v>169</v>
      </c>
      <c r="H140" s="231">
        <v>74.113</v>
      </c>
      <c r="I140" s="232"/>
      <c r="J140" s="233">
        <f>ROUND(I140*H140,2)</f>
        <v>0</v>
      </c>
      <c r="K140" s="229" t="s">
        <v>170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171</v>
      </c>
      <c r="AT140" s="238" t="s">
        <v>166</v>
      </c>
      <c r="AU140" s="238" t="s">
        <v>87</v>
      </c>
      <c r="AY140" s="17" t="s">
        <v>164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171</v>
      </c>
      <c r="BM140" s="238" t="s">
        <v>336</v>
      </c>
    </row>
    <row r="141" s="2" customFormat="1">
      <c r="A141" s="38"/>
      <c r="B141" s="39"/>
      <c r="C141" s="40"/>
      <c r="D141" s="240" t="s">
        <v>173</v>
      </c>
      <c r="E141" s="40"/>
      <c r="F141" s="241" t="s">
        <v>337</v>
      </c>
      <c r="G141" s="40"/>
      <c r="H141" s="40"/>
      <c r="I141" s="242"/>
      <c r="J141" s="40"/>
      <c r="K141" s="40"/>
      <c r="L141" s="44"/>
      <c r="M141" s="243"/>
      <c r="N141" s="24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173</v>
      </c>
      <c r="AU141" s="17" t="s">
        <v>87</v>
      </c>
    </row>
    <row r="142" s="13" customFormat="1">
      <c r="A142" s="13"/>
      <c r="B142" s="245"/>
      <c r="C142" s="246"/>
      <c r="D142" s="247" t="s">
        <v>175</v>
      </c>
      <c r="E142" s="248" t="s">
        <v>1</v>
      </c>
      <c r="F142" s="249" t="s">
        <v>338</v>
      </c>
      <c r="G142" s="246"/>
      <c r="H142" s="250">
        <v>74.113</v>
      </c>
      <c r="I142" s="251"/>
      <c r="J142" s="246"/>
      <c r="K142" s="246"/>
      <c r="L142" s="252"/>
      <c r="M142" s="253"/>
      <c r="N142" s="254"/>
      <c r="O142" s="254"/>
      <c r="P142" s="254"/>
      <c r="Q142" s="254"/>
      <c r="R142" s="254"/>
      <c r="S142" s="254"/>
      <c r="T142" s="25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6" t="s">
        <v>175</v>
      </c>
      <c r="AU142" s="256" t="s">
        <v>87</v>
      </c>
      <c r="AV142" s="13" t="s">
        <v>87</v>
      </c>
      <c r="AW142" s="13" t="s">
        <v>32</v>
      </c>
      <c r="AX142" s="13" t="s">
        <v>77</v>
      </c>
      <c r="AY142" s="256" t="s">
        <v>164</v>
      </c>
    </row>
    <row r="143" s="14" customFormat="1">
      <c r="A143" s="14"/>
      <c r="B143" s="257"/>
      <c r="C143" s="258"/>
      <c r="D143" s="247" t="s">
        <v>175</v>
      </c>
      <c r="E143" s="259" t="s">
        <v>1</v>
      </c>
      <c r="F143" s="260" t="s">
        <v>177</v>
      </c>
      <c r="G143" s="258"/>
      <c r="H143" s="261">
        <v>74.113</v>
      </c>
      <c r="I143" s="262"/>
      <c r="J143" s="258"/>
      <c r="K143" s="258"/>
      <c r="L143" s="263"/>
      <c r="M143" s="264"/>
      <c r="N143" s="265"/>
      <c r="O143" s="265"/>
      <c r="P143" s="265"/>
      <c r="Q143" s="265"/>
      <c r="R143" s="265"/>
      <c r="S143" s="265"/>
      <c r="T143" s="26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7" t="s">
        <v>175</v>
      </c>
      <c r="AU143" s="267" t="s">
        <v>87</v>
      </c>
      <c r="AV143" s="14" t="s">
        <v>171</v>
      </c>
      <c r="AW143" s="14" t="s">
        <v>32</v>
      </c>
      <c r="AX143" s="14" t="s">
        <v>85</v>
      </c>
      <c r="AY143" s="267" t="s">
        <v>164</v>
      </c>
    </row>
    <row r="144" s="2" customFormat="1" ht="24.15" customHeight="1">
      <c r="A144" s="38"/>
      <c r="B144" s="39"/>
      <c r="C144" s="227" t="s">
        <v>171</v>
      </c>
      <c r="D144" s="227" t="s">
        <v>166</v>
      </c>
      <c r="E144" s="228" t="s">
        <v>339</v>
      </c>
      <c r="F144" s="229" t="s">
        <v>340</v>
      </c>
      <c r="G144" s="230" t="s">
        <v>169</v>
      </c>
      <c r="H144" s="231">
        <v>74.113</v>
      </c>
      <c r="I144" s="232"/>
      <c r="J144" s="233">
        <f>ROUND(I144*H144,2)</f>
        <v>0</v>
      </c>
      <c r="K144" s="229" t="s">
        <v>170</v>
      </c>
      <c r="L144" s="44"/>
      <c r="M144" s="234" t="s">
        <v>1</v>
      </c>
      <c r="N144" s="235" t="s">
        <v>42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171</v>
      </c>
      <c r="AT144" s="238" t="s">
        <v>166</v>
      </c>
      <c r="AU144" s="238" t="s">
        <v>87</v>
      </c>
      <c r="AY144" s="17" t="s">
        <v>164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85</v>
      </c>
      <c r="BK144" s="239">
        <f>ROUND(I144*H144,2)</f>
        <v>0</v>
      </c>
      <c r="BL144" s="17" t="s">
        <v>171</v>
      </c>
      <c r="BM144" s="238" t="s">
        <v>341</v>
      </c>
    </row>
    <row r="145" s="2" customFormat="1">
      <c r="A145" s="38"/>
      <c r="B145" s="39"/>
      <c r="C145" s="40"/>
      <c r="D145" s="240" t="s">
        <v>173</v>
      </c>
      <c r="E145" s="40"/>
      <c r="F145" s="241" t="s">
        <v>342</v>
      </c>
      <c r="G145" s="40"/>
      <c r="H145" s="40"/>
      <c r="I145" s="242"/>
      <c r="J145" s="40"/>
      <c r="K145" s="40"/>
      <c r="L145" s="44"/>
      <c r="M145" s="243"/>
      <c r="N145" s="244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173</v>
      </c>
      <c r="AU145" s="17" t="s">
        <v>87</v>
      </c>
    </row>
    <row r="146" s="15" customFormat="1">
      <c r="A146" s="15"/>
      <c r="B146" s="268"/>
      <c r="C146" s="269"/>
      <c r="D146" s="247" t="s">
        <v>175</v>
      </c>
      <c r="E146" s="270" t="s">
        <v>1</v>
      </c>
      <c r="F146" s="271" t="s">
        <v>343</v>
      </c>
      <c r="G146" s="269"/>
      <c r="H146" s="270" t="s">
        <v>1</v>
      </c>
      <c r="I146" s="272"/>
      <c r="J146" s="269"/>
      <c r="K146" s="269"/>
      <c r="L146" s="273"/>
      <c r="M146" s="274"/>
      <c r="N146" s="275"/>
      <c r="O146" s="275"/>
      <c r="P146" s="275"/>
      <c r="Q146" s="275"/>
      <c r="R146" s="275"/>
      <c r="S146" s="275"/>
      <c r="T146" s="27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7" t="s">
        <v>175</v>
      </c>
      <c r="AU146" s="277" t="s">
        <v>87</v>
      </c>
      <c r="AV146" s="15" t="s">
        <v>85</v>
      </c>
      <c r="AW146" s="15" t="s">
        <v>32</v>
      </c>
      <c r="AX146" s="15" t="s">
        <v>77</v>
      </c>
      <c r="AY146" s="277" t="s">
        <v>164</v>
      </c>
    </row>
    <row r="147" s="15" customFormat="1">
      <c r="A147" s="15"/>
      <c r="B147" s="268"/>
      <c r="C147" s="269"/>
      <c r="D147" s="247" t="s">
        <v>175</v>
      </c>
      <c r="E147" s="270" t="s">
        <v>1</v>
      </c>
      <c r="F147" s="271" t="s">
        <v>344</v>
      </c>
      <c r="G147" s="269"/>
      <c r="H147" s="270" t="s">
        <v>1</v>
      </c>
      <c r="I147" s="272"/>
      <c r="J147" s="269"/>
      <c r="K147" s="269"/>
      <c r="L147" s="273"/>
      <c r="M147" s="274"/>
      <c r="N147" s="275"/>
      <c r="O147" s="275"/>
      <c r="P147" s="275"/>
      <c r="Q147" s="275"/>
      <c r="R147" s="275"/>
      <c r="S147" s="275"/>
      <c r="T147" s="27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7" t="s">
        <v>175</v>
      </c>
      <c r="AU147" s="277" t="s">
        <v>87</v>
      </c>
      <c r="AV147" s="15" t="s">
        <v>85</v>
      </c>
      <c r="AW147" s="15" t="s">
        <v>32</v>
      </c>
      <c r="AX147" s="15" t="s">
        <v>77</v>
      </c>
      <c r="AY147" s="277" t="s">
        <v>164</v>
      </c>
    </row>
    <row r="148" s="13" customFormat="1">
      <c r="A148" s="13"/>
      <c r="B148" s="245"/>
      <c r="C148" s="246"/>
      <c r="D148" s="247" t="s">
        <v>175</v>
      </c>
      <c r="E148" s="248" t="s">
        <v>1</v>
      </c>
      <c r="F148" s="249" t="s">
        <v>345</v>
      </c>
      <c r="G148" s="246"/>
      <c r="H148" s="250">
        <v>74.113</v>
      </c>
      <c r="I148" s="251"/>
      <c r="J148" s="246"/>
      <c r="K148" s="246"/>
      <c r="L148" s="252"/>
      <c r="M148" s="253"/>
      <c r="N148" s="254"/>
      <c r="O148" s="254"/>
      <c r="P148" s="254"/>
      <c r="Q148" s="254"/>
      <c r="R148" s="254"/>
      <c r="S148" s="254"/>
      <c r="T148" s="25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6" t="s">
        <v>175</v>
      </c>
      <c r="AU148" s="256" t="s">
        <v>87</v>
      </c>
      <c r="AV148" s="13" t="s">
        <v>87</v>
      </c>
      <c r="AW148" s="13" t="s">
        <v>32</v>
      </c>
      <c r="AX148" s="13" t="s">
        <v>77</v>
      </c>
      <c r="AY148" s="256" t="s">
        <v>164</v>
      </c>
    </row>
    <row r="149" s="14" customFormat="1">
      <c r="A149" s="14"/>
      <c r="B149" s="257"/>
      <c r="C149" s="258"/>
      <c r="D149" s="247" t="s">
        <v>175</v>
      </c>
      <c r="E149" s="259" t="s">
        <v>1</v>
      </c>
      <c r="F149" s="260" t="s">
        <v>177</v>
      </c>
      <c r="G149" s="258"/>
      <c r="H149" s="261">
        <v>74.113</v>
      </c>
      <c r="I149" s="262"/>
      <c r="J149" s="258"/>
      <c r="K149" s="258"/>
      <c r="L149" s="263"/>
      <c r="M149" s="264"/>
      <c r="N149" s="265"/>
      <c r="O149" s="265"/>
      <c r="P149" s="265"/>
      <c r="Q149" s="265"/>
      <c r="R149" s="265"/>
      <c r="S149" s="265"/>
      <c r="T149" s="26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7" t="s">
        <v>175</v>
      </c>
      <c r="AU149" s="267" t="s">
        <v>87</v>
      </c>
      <c r="AV149" s="14" t="s">
        <v>171</v>
      </c>
      <c r="AW149" s="14" t="s">
        <v>32</v>
      </c>
      <c r="AX149" s="14" t="s">
        <v>85</v>
      </c>
      <c r="AY149" s="267" t="s">
        <v>164</v>
      </c>
    </row>
    <row r="150" s="2" customFormat="1" ht="24.15" customHeight="1">
      <c r="A150" s="38"/>
      <c r="B150" s="39"/>
      <c r="C150" s="227" t="s">
        <v>195</v>
      </c>
      <c r="D150" s="227" t="s">
        <v>166</v>
      </c>
      <c r="E150" s="228" t="s">
        <v>346</v>
      </c>
      <c r="F150" s="229" t="s">
        <v>347</v>
      </c>
      <c r="G150" s="230" t="s">
        <v>130</v>
      </c>
      <c r="H150" s="231">
        <v>14.625</v>
      </c>
      <c r="I150" s="232"/>
      <c r="J150" s="233">
        <f>ROUND(I150*H150,2)</f>
        <v>0</v>
      </c>
      <c r="K150" s="229" t="s">
        <v>170</v>
      </c>
      <c r="L150" s="44"/>
      <c r="M150" s="234" t="s">
        <v>1</v>
      </c>
      <c r="N150" s="235" t="s">
        <v>42</v>
      </c>
      <c r="O150" s="91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171</v>
      </c>
      <c r="AT150" s="238" t="s">
        <v>166</v>
      </c>
      <c r="AU150" s="238" t="s">
        <v>87</v>
      </c>
      <c r="AY150" s="17" t="s">
        <v>164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85</v>
      </c>
      <c r="BK150" s="239">
        <f>ROUND(I150*H150,2)</f>
        <v>0</v>
      </c>
      <c r="BL150" s="17" t="s">
        <v>171</v>
      </c>
      <c r="BM150" s="238" t="s">
        <v>348</v>
      </c>
    </row>
    <row r="151" s="2" customFormat="1">
      <c r="A151" s="38"/>
      <c r="B151" s="39"/>
      <c r="C151" s="40"/>
      <c r="D151" s="240" t="s">
        <v>173</v>
      </c>
      <c r="E151" s="40"/>
      <c r="F151" s="241" t="s">
        <v>349</v>
      </c>
      <c r="G151" s="40"/>
      <c r="H151" s="40"/>
      <c r="I151" s="242"/>
      <c r="J151" s="40"/>
      <c r="K151" s="40"/>
      <c r="L151" s="44"/>
      <c r="M151" s="243"/>
      <c r="N151" s="244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173</v>
      </c>
      <c r="AU151" s="17" t="s">
        <v>87</v>
      </c>
    </row>
    <row r="152" s="13" customFormat="1">
      <c r="A152" s="13"/>
      <c r="B152" s="245"/>
      <c r="C152" s="246"/>
      <c r="D152" s="247" t="s">
        <v>175</v>
      </c>
      <c r="E152" s="248" t="s">
        <v>1</v>
      </c>
      <c r="F152" s="249" t="s">
        <v>350</v>
      </c>
      <c r="G152" s="246"/>
      <c r="H152" s="250">
        <v>14.625</v>
      </c>
      <c r="I152" s="251"/>
      <c r="J152" s="246"/>
      <c r="K152" s="246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175</v>
      </c>
      <c r="AU152" s="256" t="s">
        <v>87</v>
      </c>
      <c r="AV152" s="13" t="s">
        <v>87</v>
      </c>
      <c r="AW152" s="13" t="s">
        <v>32</v>
      </c>
      <c r="AX152" s="13" t="s">
        <v>77</v>
      </c>
      <c r="AY152" s="256" t="s">
        <v>164</v>
      </c>
    </row>
    <row r="153" s="14" customFormat="1">
      <c r="A153" s="14"/>
      <c r="B153" s="257"/>
      <c r="C153" s="258"/>
      <c r="D153" s="247" t="s">
        <v>175</v>
      </c>
      <c r="E153" s="259" t="s">
        <v>1</v>
      </c>
      <c r="F153" s="260" t="s">
        <v>177</v>
      </c>
      <c r="G153" s="258"/>
      <c r="H153" s="261">
        <v>14.625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7" t="s">
        <v>175</v>
      </c>
      <c r="AU153" s="267" t="s">
        <v>87</v>
      </c>
      <c r="AV153" s="14" t="s">
        <v>171</v>
      </c>
      <c r="AW153" s="14" t="s">
        <v>32</v>
      </c>
      <c r="AX153" s="14" t="s">
        <v>85</v>
      </c>
      <c r="AY153" s="267" t="s">
        <v>164</v>
      </c>
    </row>
    <row r="154" s="12" customFormat="1" ht="22.8" customHeight="1">
      <c r="A154" s="12"/>
      <c r="B154" s="211"/>
      <c r="C154" s="212"/>
      <c r="D154" s="213" t="s">
        <v>76</v>
      </c>
      <c r="E154" s="225" t="s">
        <v>87</v>
      </c>
      <c r="F154" s="225" t="s">
        <v>210</v>
      </c>
      <c r="G154" s="212"/>
      <c r="H154" s="212"/>
      <c r="I154" s="215"/>
      <c r="J154" s="226">
        <f>BK154</f>
        <v>0</v>
      </c>
      <c r="K154" s="212"/>
      <c r="L154" s="217"/>
      <c r="M154" s="218"/>
      <c r="N154" s="219"/>
      <c r="O154" s="219"/>
      <c r="P154" s="220">
        <f>SUM(P155:P180)</f>
        <v>0</v>
      </c>
      <c r="Q154" s="219"/>
      <c r="R154" s="220">
        <f>SUM(R155:R180)</f>
        <v>19.182494859999998</v>
      </c>
      <c r="S154" s="219"/>
      <c r="T154" s="221">
        <f>SUM(T155:T180)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85</v>
      </c>
      <c r="AT154" s="223" t="s">
        <v>76</v>
      </c>
      <c r="AU154" s="223" t="s">
        <v>85</v>
      </c>
      <c r="AY154" s="222" t="s">
        <v>164</v>
      </c>
      <c r="BK154" s="224">
        <f>SUM(BK155:BK180)</f>
        <v>0</v>
      </c>
    </row>
    <row r="155" s="2" customFormat="1" ht="33" customHeight="1">
      <c r="A155" s="38"/>
      <c r="B155" s="39"/>
      <c r="C155" s="227" t="s">
        <v>203</v>
      </c>
      <c r="D155" s="227" t="s">
        <v>166</v>
      </c>
      <c r="E155" s="228" t="s">
        <v>351</v>
      </c>
      <c r="F155" s="229" t="s">
        <v>352</v>
      </c>
      <c r="G155" s="230" t="s">
        <v>169</v>
      </c>
      <c r="H155" s="231">
        <v>5.7960000000000003</v>
      </c>
      <c r="I155" s="232"/>
      <c r="J155" s="233">
        <f>ROUND(I155*H155,2)</f>
        <v>0</v>
      </c>
      <c r="K155" s="229" t="s">
        <v>170</v>
      </c>
      <c r="L155" s="44"/>
      <c r="M155" s="234" t="s">
        <v>1</v>
      </c>
      <c r="N155" s="235" t="s">
        <v>42</v>
      </c>
      <c r="O155" s="91"/>
      <c r="P155" s="236">
        <f>O155*H155</f>
        <v>0</v>
      </c>
      <c r="Q155" s="236">
        <v>1.6299999999999999</v>
      </c>
      <c r="R155" s="236">
        <f>Q155*H155</f>
        <v>9.4474800000000005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171</v>
      </c>
      <c r="AT155" s="238" t="s">
        <v>166</v>
      </c>
      <c r="AU155" s="238" t="s">
        <v>87</v>
      </c>
      <c r="AY155" s="17" t="s">
        <v>164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171</v>
      </c>
      <c r="BM155" s="238" t="s">
        <v>353</v>
      </c>
    </row>
    <row r="156" s="2" customFormat="1">
      <c r="A156" s="38"/>
      <c r="B156" s="39"/>
      <c r="C156" s="40"/>
      <c r="D156" s="240" t="s">
        <v>173</v>
      </c>
      <c r="E156" s="40"/>
      <c r="F156" s="241" t="s">
        <v>354</v>
      </c>
      <c r="G156" s="40"/>
      <c r="H156" s="40"/>
      <c r="I156" s="242"/>
      <c r="J156" s="40"/>
      <c r="K156" s="40"/>
      <c r="L156" s="44"/>
      <c r="M156" s="243"/>
      <c r="N156" s="24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173</v>
      </c>
      <c r="AU156" s="17" t="s">
        <v>87</v>
      </c>
    </row>
    <row r="157" s="15" customFormat="1">
      <c r="A157" s="15"/>
      <c r="B157" s="268"/>
      <c r="C157" s="269"/>
      <c r="D157" s="247" t="s">
        <v>175</v>
      </c>
      <c r="E157" s="270" t="s">
        <v>1</v>
      </c>
      <c r="F157" s="271" t="s">
        <v>355</v>
      </c>
      <c r="G157" s="269"/>
      <c r="H157" s="270" t="s">
        <v>1</v>
      </c>
      <c r="I157" s="272"/>
      <c r="J157" s="269"/>
      <c r="K157" s="269"/>
      <c r="L157" s="273"/>
      <c r="M157" s="274"/>
      <c r="N157" s="275"/>
      <c r="O157" s="275"/>
      <c r="P157" s="275"/>
      <c r="Q157" s="275"/>
      <c r="R157" s="275"/>
      <c r="S157" s="275"/>
      <c r="T157" s="27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7" t="s">
        <v>175</v>
      </c>
      <c r="AU157" s="277" t="s">
        <v>87</v>
      </c>
      <c r="AV157" s="15" t="s">
        <v>85</v>
      </c>
      <c r="AW157" s="15" t="s">
        <v>32</v>
      </c>
      <c r="AX157" s="15" t="s">
        <v>77</v>
      </c>
      <c r="AY157" s="277" t="s">
        <v>164</v>
      </c>
    </row>
    <row r="158" s="13" customFormat="1">
      <c r="A158" s="13"/>
      <c r="B158" s="245"/>
      <c r="C158" s="246"/>
      <c r="D158" s="247" t="s">
        <v>175</v>
      </c>
      <c r="E158" s="248" t="s">
        <v>1</v>
      </c>
      <c r="F158" s="249" t="s">
        <v>356</v>
      </c>
      <c r="G158" s="246"/>
      <c r="H158" s="250">
        <v>5.7960000000000003</v>
      </c>
      <c r="I158" s="251"/>
      <c r="J158" s="246"/>
      <c r="K158" s="246"/>
      <c r="L158" s="252"/>
      <c r="M158" s="253"/>
      <c r="N158" s="254"/>
      <c r="O158" s="254"/>
      <c r="P158" s="254"/>
      <c r="Q158" s="254"/>
      <c r="R158" s="254"/>
      <c r="S158" s="254"/>
      <c r="T158" s="25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6" t="s">
        <v>175</v>
      </c>
      <c r="AU158" s="256" t="s">
        <v>87</v>
      </c>
      <c r="AV158" s="13" t="s">
        <v>87</v>
      </c>
      <c r="AW158" s="13" t="s">
        <v>32</v>
      </c>
      <c r="AX158" s="13" t="s">
        <v>85</v>
      </c>
      <c r="AY158" s="256" t="s">
        <v>164</v>
      </c>
    </row>
    <row r="159" s="2" customFormat="1" ht="24.15" customHeight="1">
      <c r="A159" s="38"/>
      <c r="B159" s="39"/>
      <c r="C159" s="227" t="s">
        <v>211</v>
      </c>
      <c r="D159" s="227" t="s">
        <v>166</v>
      </c>
      <c r="E159" s="228" t="s">
        <v>357</v>
      </c>
      <c r="F159" s="229" t="s">
        <v>358</v>
      </c>
      <c r="G159" s="230" t="s">
        <v>130</v>
      </c>
      <c r="H159" s="231">
        <v>18.629999999999999</v>
      </c>
      <c r="I159" s="232"/>
      <c r="J159" s="233">
        <f>ROUND(I159*H159,2)</f>
        <v>0</v>
      </c>
      <c r="K159" s="229" t="s">
        <v>170</v>
      </c>
      <c r="L159" s="44"/>
      <c r="M159" s="234" t="s">
        <v>1</v>
      </c>
      <c r="N159" s="235" t="s">
        <v>42</v>
      </c>
      <c r="O159" s="91"/>
      <c r="P159" s="236">
        <f>O159*H159</f>
        <v>0</v>
      </c>
      <c r="Q159" s="236">
        <v>0.00017000000000000001</v>
      </c>
      <c r="R159" s="236">
        <f>Q159*H159</f>
        <v>0.0031671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171</v>
      </c>
      <c r="AT159" s="238" t="s">
        <v>166</v>
      </c>
      <c r="AU159" s="238" t="s">
        <v>87</v>
      </c>
      <c r="AY159" s="17" t="s">
        <v>164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85</v>
      </c>
      <c r="BK159" s="239">
        <f>ROUND(I159*H159,2)</f>
        <v>0</v>
      </c>
      <c r="BL159" s="17" t="s">
        <v>171</v>
      </c>
      <c r="BM159" s="238" t="s">
        <v>359</v>
      </c>
    </row>
    <row r="160" s="2" customFormat="1">
      <c r="A160" s="38"/>
      <c r="B160" s="39"/>
      <c r="C160" s="40"/>
      <c r="D160" s="240" t="s">
        <v>173</v>
      </c>
      <c r="E160" s="40"/>
      <c r="F160" s="241" t="s">
        <v>360</v>
      </c>
      <c r="G160" s="40"/>
      <c r="H160" s="40"/>
      <c r="I160" s="242"/>
      <c r="J160" s="40"/>
      <c r="K160" s="40"/>
      <c r="L160" s="44"/>
      <c r="M160" s="243"/>
      <c r="N160" s="244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173</v>
      </c>
      <c r="AU160" s="17" t="s">
        <v>87</v>
      </c>
    </row>
    <row r="161" s="13" customFormat="1">
      <c r="A161" s="13"/>
      <c r="B161" s="245"/>
      <c r="C161" s="246"/>
      <c r="D161" s="247" t="s">
        <v>175</v>
      </c>
      <c r="E161" s="248" t="s">
        <v>1</v>
      </c>
      <c r="F161" s="249" t="s">
        <v>361</v>
      </c>
      <c r="G161" s="246"/>
      <c r="H161" s="250">
        <v>18.629999999999999</v>
      </c>
      <c r="I161" s="251"/>
      <c r="J161" s="246"/>
      <c r="K161" s="246"/>
      <c r="L161" s="252"/>
      <c r="M161" s="253"/>
      <c r="N161" s="254"/>
      <c r="O161" s="254"/>
      <c r="P161" s="254"/>
      <c r="Q161" s="254"/>
      <c r="R161" s="254"/>
      <c r="S161" s="254"/>
      <c r="T161" s="25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6" t="s">
        <v>175</v>
      </c>
      <c r="AU161" s="256" t="s">
        <v>87</v>
      </c>
      <c r="AV161" s="13" t="s">
        <v>87</v>
      </c>
      <c r="AW161" s="13" t="s">
        <v>32</v>
      </c>
      <c r="AX161" s="13" t="s">
        <v>77</v>
      </c>
      <c r="AY161" s="256" t="s">
        <v>164</v>
      </c>
    </row>
    <row r="162" s="14" customFormat="1">
      <c r="A162" s="14"/>
      <c r="B162" s="257"/>
      <c r="C162" s="258"/>
      <c r="D162" s="247" t="s">
        <v>175</v>
      </c>
      <c r="E162" s="259" t="s">
        <v>1</v>
      </c>
      <c r="F162" s="260" t="s">
        <v>177</v>
      </c>
      <c r="G162" s="258"/>
      <c r="H162" s="261">
        <v>18.629999999999999</v>
      </c>
      <c r="I162" s="262"/>
      <c r="J162" s="258"/>
      <c r="K162" s="258"/>
      <c r="L162" s="263"/>
      <c r="M162" s="264"/>
      <c r="N162" s="265"/>
      <c r="O162" s="265"/>
      <c r="P162" s="265"/>
      <c r="Q162" s="265"/>
      <c r="R162" s="265"/>
      <c r="S162" s="265"/>
      <c r="T162" s="26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7" t="s">
        <v>175</v>
      </c>
      <c r="AU162" s="267" t="s">
        <v>87</v>
      </c>
      <c r="AV162" s="14" t="s">
        <v>171</v>
      </c>
      <c r="AW162" s="14" t="s">
        <v>32</v>
      </c>
      <c r="AX162" s="14" t="s">
        <v>85</v>
      </c>
      <c r="AY162" s="267" t="s">
        <v>164</v>
      </c>
    </row>
    <row r="163" s="2" customFormat="1" ht="24.15" customHeight="1">
      <c r="A163" s="38"/>
      <c r="B163" s="39"/>
      <c r="C163" s="278" t="s">
        <v>208</v>
      </c>
      <c r="D163" s="278" t="s">
        <v>204</v>
      </c>
      <c r="E163" s="279" t="s">
        <v>362</v>
      </c>
      <c r="F163" s="280" t="s">
        <v>363</v>
      </c>
      <c r="G163" s="281" t="s">
        <v>130</v>
      </c>
      <c r="H163" s="282">
        <v>22.067</v>
      </c>
      <c r="I163" s="283"/>
      <c r="J163" s="284">
        <f>ROUND(I163*H163,2)</f>
        <v>0</v>
      </c>
      <c r="K163" s="280" t="s">
        <v>170</v>
      </c>
      <c r="L163" s="285"/>
      <c r="M163" s="286" t="s">
        <v>1</v>
      </c>
      <c r="N163" s="287" t="s">
        <v>42</v>
      </c>
      <c r="O163" s="91"/>
      <c r="P163" s="236">
        <f>O163*H163</f>
        <v>0</v>
      </c>
      <c r="Q163" s="236">
        <v>0.00029999999999999997</v>
      </c>
      <c r="R163" s="236">
        <f>Q163*H163</f>
        <v>0.0066200999999999994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208</v>
      </c>
      <c r="AT163" s="238" t="s">
        <v>204</v>
      </c>
      <c r="AU163" s="238" t="s">
        <v>87</v>
      </c>
      <c r="AY163" s="17" t="s">
        <v>164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85</v>
      </c>
      <c r="BK163" s="239">
        <f>ROUND(I163*H163,2)</f>
        <v>0</v>
      </c>
      <c r="BL163" s="17" t="s">
        <v>171</v>
      </c>
      <c r="BM163" s="238" t="s">
        <v>364</v>
      </c>
    </row>
    <row r="164" s="13" customFormat="1">
      <c r="A164" s="13"/>
      <c r="B164" s="245"/>
      <c r="C164" s="246"/>
      <c r="D164" s="247" t="s">
        <v>175</v>
      </c>
      <c r="E164" s="246"/>
      <c r="F164" s="249" t="s">
        <v>365</v>
      </c>
      <c r="G164" s="246"/>
      <c r="H164" s="250">
        <v>22.067</v>
      </c>
      <c r="I164" s="251"/>
      <c r="J164" s="246"/>
      <c r="K164" s="246"/>
      <c r="L164" s="252"/>
      <c r="M164" s="253"/>
      <c r="N164" s="254"/>
      <c r="O164" s="254"/>
      <c r="P164" s="254"/>
      <c r="Q164" s="254"/>
      <c r="R164" s="254"/>
      <c r="S164" s="254"/>
      <c r="T164" s="25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6" t="s">
        <v>175</v>
      </c>
      <c r="AU164" s="256" t="s">
        <v>87</v>
      </c>
      <c r="AV164" s="13" t="s">
        <v>87</v>
      </c>
      <c r="AW164" s="13" t="s">
        <v>4</v>
      </c>
      <c r="AX164" s="13" t="s">
        <v>85</v>
      </c>
      <c r="AY164" s="256" t="s">
        <v>164</v>
      </c>
    </row>
    <row r="165" s="2" customFormat="1" ht="24.15" customHeight="1">
      <c r="A165" s="38"/>
      <c r="B165" s="39"/>
      <c r="C165" s="227" t="s">
        <v>221</v>
      </c>
      <c r="D165" s="227" t="s">
        <v>166</v>
      </c>
      <c r="E165" s="228" t="s">
        <v>366</v>
      </c>
      <c r="F165" s="229" t="s">
        <v>367</v>
      </c>
      <c r="G165" s="230" t="s">
        <v>368</v>
      </c>
      <c r="H165" s="231">
        <v>20.699999999999999</v>
      </c>
      <c r="I165" s="232"/>
      <c r="J165" s="233">
        <f>ROUND(I165*H165,2)</f>
        <v>0</v>
      </c>
      <c r="K165" s="229" t="s">
        <v>170</v>
      </c>
      <c r="L165" s="44"/>
      <c r="M165" s="234" t="s">
        <v>1</v>
      </c>
      <c r="N165" s="235" t="s">
        <v>42</v>
      </c>
      <c r="O165" s="91"/>
      <c r="P165" s="236">
        <f>O165*H165</f>
        <v>0</v>
      </c>
      <c r="Q165" s="236">
        <v>0.00048999999999999998</v>
      </c>
      <c r="R165" s="236">
        <f>Q165*H165</f>
        <v>0.010142999999999999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171</v>
      </c>
      <c r="AT165" s="238" t="s">
        <v>166</v>
      </c>
      <c r="AU165" s="238" t="s">
        <v>87</v>
      </c>
      <c r="AY165" s="17" t="s">
        <v>164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85</v>
      </c>
      <c r="BK165" s="239">
        <f>ROUND(I165*H165,2)</f>
        <v>0</v>
      </c>
      <c r="BL165" s="17" t="s">
        <v>171</v>
      </c>
      <c r="BM165" s="238" t="s">
        <v>369</v>
      </c>
    </row>
    <row r="166" s="2" customFormat="1">
      <c r="A166" s="38"/>
      <c r="B166" s="39"/>
      <c r="C166" s="40"/>
      <c r="D166" s="240" t="s">
        <v>173</v>
      </c>
      <c r="E166" s="40"/>
      <c r="F166" s="241" t="s">
        <v>370</v>
      </c>
      <c r="G166" s="40"/>
      <c r="H166" s="40"/>
      <c r="I166" s="242"/>
      <c r="J166" s="40"/>
      <c r="K166" s="40"/>
      <c r="L166" s="44"/>
      <c r="M166" s="243"/>
      <c r="N166" s="244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173</v>
      </c>
      <c r="AU166" s="17" t="s">
        <v>87</v>
      </c>
    </row>
    <row r="167" s="2" customFormat="1" ht="24.15" customHeight="1">
      <c r="A167" s="38"/>
      <c r="B167" s="39"/>
      <c r="C167" s="227" t="s">
        <v>230</v>
      </c>
      <c r="D167" s="227" t="s">
        <v>166</v>
      </c>
      <c r="E167" s="228" t="s">
        <v>371</v>
      </c>
      <c r="F167" s="229" t="s">
        <v>372</v>
      </c>
      <c r="G167" s="230" t="s">
        <v>169</v>
      </c>
      <c r="H167" s="231">
        <v>3.6560000000000001</v>
      </c>
      <c r="I167" s="232"/>
      <c r="J167" s="233">
        <f>ROUND(I167*H167,2)</f>
        <v>0</v>
      </c>
      <c r="K167" s="229" t="s">
        <v>170</v>
      </c>
      <c r="L167" s="44"/>
      <c r="M167" s="234" t="s">
        <v>1</v>
      </c>
      <c r="N167" s="235" t="s">
        <v>42</v>
      </c>
      <c r="O167" s="91"/>
      <c r="P167" s="236">
        <f>O167*H167</f>
        <v>0</v>
      </c>
      <c r="Q167" s="236">
        <v>2.5018699999999998</v>
      </c>
      <c r="R167" s="236">
        <f>Q167*H167</f>
        <v>9.1468367199999996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171</v>
      </c>
      <c r="AT167" s="238" t="s">
        <v>166</v>
      </c>
      <c r="AU167" s="238" t="s">
        <v>87</v>
      </c>
      <c r="AY167" s="17" t="s">
        <v>164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85</v>
      </c>
      <c r="BK167" s="239">
        <f>ROUND(I167*H167,2)</f>
        <v>0</v>
      </c>
      <c r="BL167" s="17" t="s">
        <v>171</v>
      </c>
      <c r="BM167" s="238" t="s">
        <v>373</v>
      </c>
    </row>
    <row r="168" s="2" customFormat="1">
      <c r="A168" s="38"/>
      <c r="B168" s="39"/>
      <c r="C168" s="40"/>
      <c r="D168" s="240" t="s">
        <v>173</v>
      </c>
      <c r="E168" s="40"/>
      <c r="F168" s="241" t="s">
        <v>374</v>
      </c>
      <c r="G168" s="40"/>
      <c r="H168" s="40"/>
      <c r="I168" s="242"/>
      <c r="J168" s="40"/>
      <c r="K168" s="40"/>
      <c r="L168" s="44"/>
      <c r="M168" s="243"/>
      <c r="N168" s="244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173</v>
      </c>
      <c r="AU168" s="17" t="s">
        <v>87</v>
      </c>
    </row>
    <row r="169" s="13" customFormat="1">
      <c r="A169" s="13"/>
      <c r="B169" s="245"/>
      <c r="C169" s="246"/>
      <c r="D169" s="247" t="s">
        <v>175</v>
      </c>
      <c r="E169" s="248" t="s">
        <v>1</v>
      </c>
      <c r="F169" s="249" t="s">
        <v>375</v>
      </c>
      <c r="G169" s="246"/>
      <c r="H169" s="250">
        <v>3.6560000000000001</v>
      </c>
      <c r="I169" s="251"/>
      <c r="J169" s="246"/>
      <c r="K169" s="246"/>
      <c r="L169" s="252"/>
      <c r="M169" s="253"/>
      <c r="N169" s="254"/>
      <c r="O169" s="254"/>
      <c r="P169" s="254"/>
      <c r="Q169" s="254"/>
      <c r="R169" s="254"/>
      <c r="S169" s="254"/>
      <c r="T169" s="25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6" t="s">
        <v>175</v>
      </c>
      <c r="AU169" s="256" t="s">
        <v>87</v>
      </c>
      <c r="AV169" s="13" t="s">
        <v>87</v>
      </c>
      <c r="AW169" s="13" t="s">
        <v>32</v>
      </c>
      <c r="AX169" s="13" t="s">
        <v>77</v>
      </c>
      <c r="AY169" s="256" t="s">
        <v>164</v>
      </c>
    </row>
    <row r="170" s="14" customFormat="1">
      <c r="A170" s="14"/>
      <c r="B170" s="257"/>
      <c r="C170" s="258"/>
      <c r="D170" s="247" t="s">
        <v>175</v>
      </c>
      <c r="E170" s="259" t="s">
        <v>1</v>
      </c>
      <c r="F170" s="260" t="s">
        <v>177</v>
      </c>
      <c r="G170" s="258"/>
      <c r="H170" s="261">
        <v>3.6560000000000001</v>
      </c>
      <c r="I170" s="262"/>
      <c r="J170" s="258"/>
      <c r="K170" s="258"/>
      <c r="L170" s="263"/>
      <c r="M170" s="264"/>
      <c r="N170" s="265"/>
      <c r="O170" s="265"/>
      <c r="P170" s="265"/>
      <c r="Q170" s="265"/>
      <c r="R170" s="265"/>
      <c r="S170" s="265"/>
      <c r="T170" s="26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7" t="s">
        <v>175</v>
      </c>
      <c r="AU170" s="267" t="s">
        <v>87</v>
      </c>
      <c r="AV170" s="14" t="s">
        <v>171</v>
      </c>
      <c r="AW170" s="14" t="s">
        <v>32</v>
      </c>
      <c r="AX170" s="14" t="s">
        <v>85</v>
      </c>
      <c r="AY170" s="267" t="s">
        <v>164</v>
      </c>
    </row>
    <row r="171" s="2" customFormat="1" ht="16.5" customHeight="1">
      <c r="A171" s="38"/>
      <c r="B171" s="39"/>
      <c r="C171" s="227" t="s">
        <v>281</v>
      </c>
      <c r="D171" s="227" t="s">
        <v>166</v>
      </c>
      <c r="E171" s="228" t="s">
        <v>376</v>
      </c>
      <c r="F171" s="229" t="s">
        <v>377</v>
      </c>
      <c r="G171" s="230" t="s">
        <v>130</v>
      </c>
      <c r="H171" s="231">
        <v>8.5749999999999993</v>
      </c>
      <c r="I171" s="232"/>
      <c r="J171" s="233">
        <f>ROUND(I171*H171,2)</f>
        <v>0</v>
      </c>
      <c r="K171" s="229" t="s">
        <v>170</v>
      </c>
      <c r="L171" s="44"/>
      <c r="M171" s="234" t="s">
        <v>1</v>
      </c>
      <c r="N171" s="235" t="s">
        <v>42</v>
      </c>
      <c r="O171" s="91"/>
      <c r="P171" s="236">
        <f>O171*H171</f>
        <v>0</v>
      </c>
      <c r="Q171" s="236">
        <v>0.0029399999999999999</v>
      </c>
      <c r="R171" s="236">
        <f>Q171*H171</f>
        <v>0.025210499999999997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171</v>
      </c>
      <c r="AT171" s="238" t="s">
        <v>166</v>
      </c>
      <c r="AU171" s="238" t="s">
        <v>87</v>
      </c>
      <c r="AY171" s="17" t="s">
        <v>164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85</v>
      </c>
      <c r="BK171" s="239">
        <f>ROUND(I171*H171,2)</f>
        <v>0</v>
      </c>
      <c r="BL171" s="17" t="s">
        <v>171</v>
      </c>
      <c r="BM171" s="238" t="s">
        <v>378</v>
      </c>
    </row>
    <row r="172" s="2" customFormat="1">
      <c r="A172" s="38"/>
      <c r="B172" s="39"/>
      <c r="C172" s="40"/>
      <c r="D172" s="240" t="s">
        <v>173</v>
      </c>
      <c r="E172" s="40"/>
      <c r="F172" s="241" t="s">
        <v>379</v>
      </c>
      <c r="G172" s="40"/>
      <c r="H172" s="40"/>
      <c r="I172" s="242"/>
      <c r="J172" s="40"/>
      <c r="K172" s="40"/>
      <c r="L172" s="44"/>
      <c r="M172" s="243"/>
      <c r="N172" s="244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173</v>
      </c>
      <c r="AU172" s="17" t="s">
        <v>87</v>
      </c>
    </row>
    <row r="173" s="13" customFormat="1">
      <c r="A173" s="13"/>
      <c r="B173" s="245"/>
      <c r="C173" s="246"/>
      <c r="D173" s="247" t="s">
        <v>175</v>
      </c>
      <c r="E173" s="248" t="s">
        <v>1</v>
      </c>
      <c r="F173" s="249" t="s">
        <v>380</v>
      </c>
      <c r="G173" s="246"/>
      <c r="H173" s="250">
        <v>8.125</v>
      </c>
      <c r="I173" s="251"/>
      <c r="J173" s="246"/>
      <c r="K173" s="246"/>
      <c r="L173" s="252"/>
      <c r="M173" s="253"/>
      <c r="N173" s="254"/>
      <c r="O173" s="254"/>
      <c r="P173" s="254"/>
      <c r="Q173" s="254"/>
      <c r="R173" s="254"/>
      <c r="S173" s="254"/>
      <c r="T173" s="25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6" t="s">
        <v>175</v>
      </c>
      <c r="AU173" s="256" t="s">
        <v>87</v>
      </c>
      <c r="AV173" s="13" t="s">
        <v>87</v>
      </c>
      <c r="AW173" s="13" t="s">
        <v>32</v>
      </c>
      <c r="AX173" s="13" t="s">
        <v>77</v>
      </c>
      <c r="AY173" s="256" t="s">
        <v>164</v>
      </c>
    </row>
    <row r="174" s="13" customFormat="1">
      <c r="A174" s="13"/>
      <c r="B174" s="245"/>
      <c r="C174" s="246"/>
      <c r="D174" s="247" t="s">
        <v>175</v>
      </c>
      <c r="E174" s="248" t="s">
        <v>1</v>
      </c>
      <c r="F174" s="249" t="s">
        <v>381</v>
      </c>
      <c r="G174" s="246"/>
      <c r="H174" s="250">
        <v>0.45000000000000001</v>
      </c>
      <c r="I174" s="251"/>
      <c r="J174" s="246"/>
      <c r="K174" s="246"/>
      <c r="L174" s="252"/>
      <c r="M174" s="253"/>
      <c r="N174" s="254"/>
      <c r="O174" s="254"/>
      <c r="P174" s="254"/>
      <c r="Q174" s="254"/>
      <c r="R174" s="254"/>
      <c r="S174" s="254"/>
      <c r="T174" s="25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6" t="s">
        <v>175</v>
      </c>
      <c r="AU174" s="256" t="s">
        <v>87</v>
      </c>
      <c r="AV174" s="13" t="s">
        <v>87</v>
      </c>
      <c r="AW174" s="13" t="s">
        <v>32</v>
      </c>
      <c r="AX174" s="13" t="s">
        <v>77</v>
      </c>
      <c r="AY174" s="256" t="s">
        <v>164</v>
      </c>
    </row>
    <row r="175" s="14" customFormat="1">
      <c r="A175" s="14"/>
      <c r="B175" s="257"/>
      <c r="C175" s="258"/>
      <c r="D175" s="247" t="s">
        <v>175</v>
      </c>
      <c r="E175" s="259" t="s">
        <v>1</v>
      </c>
      <c r="F175" s="260" t="s">
        <v>177</v>
      </c>
      <c r="G175" s="258"/>
      <c r="H175" s="261">
        <v>8.5749999999999993</v>
      </c>
      <c r="I175" s="262"/>
      <c r="J175" s="258"/>
      <c r="K175" s="258"/>
      <c r="L175" s="263"/>
      <c r="M175" s="264"/>
      <c r="N175" s="265"/>
      <c r="O175" s="265"/>
      <c r="P175" s="265"/>
      <c r="Q175" s="265"/>
      <c r="R175" s="265"/>
      <c r="S175" s="265"/>
      <c r="T175" s="26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7" t="s">
        <v>175</v>
      </c>
      <c r="AU175" s="267" t="s">
        <v>87</v>
      </c>
      <c r="AV175" s="14" t="s">
        <v>171</v>
      </c>
      <c r="AW175" s="14" t="s">
        <v>32</v>
      </c>
      <c r="AX175" s="14" t="s">
        <v>85</v>
      </c>
      <c r="AY175" s="267" t="s">
        <v>164</v>
      </c>
    </row>
    <row r="176" s="2" customFormat="1" ht="21.75" customHeight="1">
      <c r="A176" s="38"/>
      <c r="B176" s="39"/>
      <c r="C176" s="227" t="s">
        <v>8</v>
      </c>
      <c r="D176" s="227" t="s">
        <v>166</v>
      </c>
      <c r="E176" s="228" t="s">
        <v>382</v>
      </c>
      <c r="F176" s="229" t="s">
        <v>383</v>
      </c>
      <c r="G176" s="230" t="s">
        <v>207</v>
      </c>
      <c r="H176" s="231">
        <v>0.51200000000000001</v>
      </c>
      <c r="I176" s="232"/>
      <c r="J176" s="233">
        <f>ROUND(I176*H176,2)</f>
        <v>0</v>
      </c>
      <c r="K176" s="229" t="s">
        <v>170</v>
      </c>
      <c r="L176" s="44"/>
      <c r="M176" s="234" t="s">
        <v>1</v>
      </c>
      <c r="N176" s="235" t="s">
        <v>42</v>
      </c>
      <c r="O176" s="91"/>
      <c r="P176" s="236">
        <f>O176*H176</f>
        <v>0</v>
      </c>
      <c r="Q176" s="236">
        <v>1.0606199999999999</v>
      </c>
      <c r="R176" s="236">
        <f>Q176*H176</f>
        <v>0.54303743999999998</v>
      </c>
      <c r="S176" s="236">
        <v>0</v>
      </c>
      <c r="T176" s="23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8" t="s">
        <v>171</v>
      </c>
      <c r="AT176" s="238" t="s">
        <v>166</v>
      </c>
      <c r="AU176" s="238" t="s">
        <v>87</v>
      </c>
      <c r="AY176" s="17" t="s">
        <v>164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7" t="s">
        <v>85</v>
      </c>
      <c r="BK176" s="239">
        <f>ROUND(I176*H176,2)</f>
        <v>0</v>
      </c>
      <c r="BL176" s="17" t="s">
        <v>171</v>
      </c>
      <c r="BM176" s="238" t="s">
        <v>384</v>
      </c>
    </row>
    <row r="177" s="2" customFormat="1">
      <c r="A177" s="38"/>
      <c r="B177" s="39"/>
      <c r="C177" s="40"/>
      <c r="D177" s="240" t="s">
        <v>173</v>
      </c>
      <c r="E177" s="40"/>
      <c r="F177" s="241" t="s">
        <v>385</v>
      </c>
      <c r="G177" s="40"/>
      <c r="H177" s="40"/>
      <c r="I177" s="242"/>
      <c r="J177" s="40"/>
      <c r="K177" s="40"/>
      <c r="L177" s="44"/>
      <c r="M177" s="243"/>
      <c r="N177" s="244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173</v>
      </c>
      <c r="AU177" s="17" t="s">
        <v>87</v>
      </c>
    </row>
    <row r="178" s="15" customFormat="1">
      <c r="A178" s="15"/>
      <c r="B178" s="268"/>
      <c r="C178" s="269"/>
      <c r="D178" s="247" t="s">
        <v>175</v>
      </c>
      <c r="E178" s="270" t="s">
        <v>1</v>
      </c>
      <c r="F178" s="271" t="s">
        <v>386</v>
      </c>
      <c r="G178" s="269"/>
      <c r="H178" s="270" t="s">
        <v>1</v>
      </c>
      <c r="I178" s="272"/>
      <c r="J178" s="269"/>
      <c r="K178" s="269"/>
      <c r="L178" s="273"/>
      <c r="M178" s="274"/>
      <c r="N178" s="275"/>
      <c r="O178" s="275"/>
      <c r="P178" s="275"/>
      <c r="Q178" s="275"/>
      <c r="R178" s="275"/>
      <c r="S178" s="275"/>
      <c r="T178" s="276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7" t="s">
        <v>175</v>
      </c>
      <c r="AU178" s="277" t="s">
        <v>87</v>
      </c>
      <c r="AV178" s="15" t="s">
        <v>85</v>
      </c>
      <c r="AW178" s="15" t="s">
        <v>32</v>
      </c>
      <c r="AX178" s="15" t="s">
        <v>77</v>
      </c>
      <c r="AY178" s="277" t="s">
        <v>164</v>
      </c>
    </row>
    <row r="179" s="13" customFormat="1">
      <c r="A179" s="13"/>
      <c r="B179" s="245"/>
      <c r="C179" s="246"/>
      <c r="D179" s="247" t="s">
        <v>175</v>
      </c>
      <c r="E179" s="248" t="s">
        <v>1</v>
      </c>
      <c r="F179" s="249" t="s">
        <v>387</v>
      </c>
      <c r="G179" s="246"/>
      <c r="H179" s="250">
        <v>0.51200000000000001</v>
      </c>
      <c r="I179" s="251"/>
      <c r="J179" s="246"/>
      <c r="K179" s="246"/>
      <c r="L179" s="252"/>
      <c r="M179" s="253"/>
      <c r="N179" s="254"/>
      <c r="O179" s="254"/>
      <c r="P179" s="254"/>
      <c r="Q179" s="254"/>
      <c r="R179" s="254"/>
      <c r="S179" s="254"/>
      <c r="T179" s="25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6" t="s">
        <v>175</v>
      </c>
      <c r="AU179" s="256" t="s">
        <v>87</v>
      </c>
      <c r="AV179" s="13" t="s">
        <v>87</v>
      </c>
      <c r="AW179" s="13" t="s">
        <v>32</v>
      </c>
      <c r="AX179" s="13" t="s">
        <v>77</v>
      </c>
      <c r="AY179" s="256" t="s">
        <v>164</v>
      </c>
    </row>
    <row r="180" s="14" customFormat="1">
      <c r="A180" s="14"/>
      <c r="B180" s="257"/>
      <c r="C180" s="258"/>
      <c r="D180" s="247" t="s">
        <v>175</v>
      </c>
      <c r="E180" s="259" t="s">
        <v>1</v>
      </c>
      <c r="F180" s="260" t="s">
        <v>177</v>
      </c>
      <c r="G180" s="258"/>
      <c r="H180" s="261">
        <v>0.51200000000000001</v>
      </c>
      <c r="I180" s="262"/>
      <c r="J180" s="258"/>
      <c r="K180" s="258"/>
      <c r="L180" s="263"/>
      <c r="M180" s="264"/>
      <c r="N180" s="265"/>
      <c r="O180" s="265"/>
      <c r="P180" s="265"/>
      <c r="Q180" s="265"/>
      <c r="R180" s="265"/>
      <c r="S180" s="265"/>
      <c r="T180" s="26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7" t="s">
        <v>175</v>
      </c>
      <c r="AU180" s="267" t="s">
        <v>87</v>
      </c>
      <c r="AV180" s="14" t="s">
        <v>171</v>
      </c>
      <c r="AW180" s="14" t="s">
        <v>32</v>
      </c>
      <c r="AX180" s="14" t="s">
        <v>85</v>
      </c>
      <c r="AY180" s="267" t="s">
        <v>164</v>
      </c>
    </row>
    <row r="181" s="12" customFormat="1" ht="22.8" customHeight="1">
      <c r="A181" s="12"/>
      <c r="B181" s="211"/>
      <c r="C181" s="212"/>
      <c r="D181" s="213" t="s">
        <v>76</v>
      </c>
      <c r="E181" s="225" t="s">
        <v>132</v>
      </c>
      <c r="F181" s="225" t="s">
        <v>237</v>
      </c>
      <c r="G181" s="212"/>
      <c r="H181" s="212"/>
      <c r="I181" s="215"/>
      <c r="J181" s="226">
        <f>BK181</f>
        <v>0</v>
      </c>
      <c r="K181" s="212"/>
      <c r="L181" s="217"/>
      <c r="M181" s="218"/>
      <c r="N181" s="219"/>
      <c r="O181" s="219"/>
      <c r="P181" s="220">
        <f>SUM(P182:P199)</f>
        <v>0</v>
      </c>
      <c r="Q181" s="219"/>
      <c r="R181" s="220">
        <f>SUM(R182:R199)</f>
        <v>18.713861980000001</v>
      </c>
      <c r="S181" s="219"/>
      <c r="T181" s="221">
        <f>SUM(T182:T199)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2" t="s">
        <v>85</v>
      </c>
      <c r="AT181" s="223" t="s">
        <v>76</v>
      </c>
      <c r="AU181" s="223" t="s">
        <v>85</v>
      </c>
      <c r="AY181" s="222" t="s">
        <v>164</v>
      </c>
      <c r="BK181" s="224">
        <f>SUM(BK182:BK199)</f>
        <v>0</v>
      </c>
    </row>
    <row r="182" s="2" customFormat="1" ht="24.15" customHeight="1">
      <c r="A182" s="38"/>
      <c r="B182" s="39"/>
      <c r="C182" s="227" t="s">
        <v>388</v>
      </c>
      <c r="D182" s="227" t="s">
        <v>166</v>
      </c>
      <c r="E182" s="228" t="s">
        <v>389</v>
      </c>
      <c r="F182" s="229" t="s">
        <v>390</v>
      </c>
      <c r="G182" s="230" t="s">
        <v>130</v>
      </c>
      <c r="H182" s="231">
        <v>31.584</v>
      </c>
      <c r="I182" s="232"/>
      <c r="J182" s="233">
        <f>ROUND(I182*H182,2)</f>
        <v>0</v>
      </c>
      <c r="K182" s="229" t="s">
        <v>170</v>
      </c>
      <c r="L182" s="44"/>
      <c r="M182" s="234" t="s">
        <v>1</v>
      </c>
      <c r="N182" s="235" t="s">
        <v>42</v>
      </c>
      <c r="O182" s="91"/>
      <c r="P182" s="236">
        <f>O182*H182</f>
        <v>0</v>
      </c>
      <c r="Q182" s="236">
        <v>0.0027499999999999998</v>
      </c>
      <c r="R182" s="236">
        <f>Q182*H182</f>
        <v>0.086855999999999989</v>
      </c>
      <c r="S182" s="236">
        <v>0</v>
      </c>
      <c r="T182" s="23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171</v>
      </c>
      <c r="AT182" s="238" t="s">
        <v>166</v>
      </c>
      <c r="AU182" s="238" t="s">
        <v>87</v>
      </c>
      <c r="AY182" s="17" t="s">
        <v>164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85</v>
      </c>
      <c r="BK182" s="239">
        <f>ROUND(I182*H182,2)</f>
        <v>0</v>
      </c>
      <c r="BL182" s="17" t="s">
        <v>171</v>
      </c>
      <c r="BM182" s="238" t="s">
        <v>391</v>
      </c>
    </row>
    <row r="183" s="2" customFormat="1">
      <c r="A183" s="38"/>
      <c r="B183" s="39"/>
      <c r="C183" s="40"/>
      <c r="D183" s="240" t="s">
        <v>173</v>
      </c>
      <c r="E183" s="40"/>
      <c r="F183" s="241" t="s">
        <v>392</v>
      </c>
      <c r="G183" s="40"/>
      <c r="H183" s="40"/>
      <c r="I183" s="242"/>
      <c r="J183" s="40"/>
      <c r="K183" s="40"/>
      <c r="L183" s="44"/>
      <c r="M183" s="243"/>
      <c r="N183" s="244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173</v>
      </c>
      <c r="AU183" s="17" t="s">
        <v>87</v>
      </c>
    </row>
    <row r="184" s="13" customFormat="1">
      <c r="A184" s="13"/>
      <c r="B184" s="245"/>
      <c r="C184" s="246"/>
      <c r="D184" s="247" t="s">
        <v>175</v>
      </c>
      <c r="E184" s="248" t="s">
        <v>1</v>
      </c>
      <c r="F184" s="249" t="s">
        <v>393</v>
      </c>
      <c r="G184" s="246"/>
      <c r="H184" s="250">
        <v>31.584</v>
      </c>
      <c r="I184" s="251"/>
      <c r="J184" s="246"/>
      <c r="K184" s="246"/>
      <c r="L184" s="252"/>
      <c r="M184" s="253"/>
      <c r="N184" s="254"/>
      <c r="O184" s="254"/>
      <c r="P184" s="254"/>
      <c r="Q184" s="254"/>
      <c r="R184" s="254"/>
      <c r="S184" s="254"/>
      <c r="T184" s="25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6" t="s">
        <v>175</v>
      </c>
      <c r="AU184" s="256" t="s">
        <v>87</v>
      </c>
      <c r="AV184" s="13" t="s">
        <v>87</v>
      </c>
      <c r="AW184" s="13" t="s">
        <v>32</v>
      </c>
      <c r="AX184" s="13" t="s">
        <v>77</v>
      </c>
      <c r="AY184" s="256" t="s">
        <v>164</v>
      </c>
    </row>
    <row r="185" s="14" customFormat="1">
      <c r="A185" s="14"/>
      <c r="B185" s="257"/>
      <c r="C185" s="258"/>
      <c r="D185" s="247" t="s">
        <v>175</v>
      </c>
      <c r="E185" s="259" t="s">
        <v>1</v>
      </c>
      <c r="F185" s="260" t="s">
        <v>177</v>
      </c>
      <c r="G185" s="258"/>
      <c r="H185" s="261">
        <v>31.584</v>
      </c>
      <c r="I185" s="262"/>
      <c r="J185" s="258"/>
      <c r="K185" s="258"/>
      <c r="L185" s="263"/>
      <c r="M185" s="264"/>
      <c r="N185" s="265"/>
      <c r="O185" s="265"/>
      <c r="P185" s="265"/>
      <c r="Q185" s="265"/>
      <c r="R185" s="265"/>
      <c r="S185" s="265"/>
      <c r="T185" s="26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7" t="s">
        <v>175</v>
      </c>
      <c r="AU185" s="267" t="s">
        <v>87</v>
      </c>
      <c r="AV185" s="14" t="s">
        <v>171</v>
      </c>
      <c r="AW185" s="14" t="s">
        <v>32</v>
      </c>
      <c r="AX185" s="14" t="s">
        <v>85</v>
      </c>
      <c r="AY185" s="267" t="s">
        <v>164</v>
      </c>
    </row>
    <row r="186" s="2" customFormat="1" ht="24.15" customHeight="1">
      <c r="A186" s="38"/>
      <c r="B186" s="39"/>
      <c r="C186" s="227" t="s">
        <v>394</v>
      </c>
      <c r="D186" s="227" t="s">
        <v>166</v>
      </c>
      <c r="E186" s="228" t="s">
        <v>395</v>
      </c>
      <c r="F186" s="229" t="s">
        <v>396</v>
      </c>
      <c r="G186" s="230" t="s">
        <v>130</v>
      </c>
      <c r="H186" s="231">
        <v>31.584</v>
      </c>
      <c r="I186" s="232"/>
      <c r="J186" s="233">
        <f>ROUND(I186*H186,2)</f>
        <v>0</v>
      </c>
      <c r="K186" s="229" t="s">
        <v>170</v>
      </c>
      <c r="L186" s="44"/>
      <c r="M186" s="234" t="s">
        <v>1</v>
      </c>
      <c r="N186" s="235" t="s">
        <v>42</v>
      </c>
      <c r="O186" s="91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171</v>
      </c>
      <c r="AT186" s="238" t="s">
        <v>166</v>
      </c>
      <c r="AU186" s="238" t="s">
        <v>87</v>
      </c>
      <c r="AY186" s="17" t="s">
        <v>164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85</v>
      </c>
      <c r="BK186" s="239">
        <f>ROUND(I186*H186,2)</f>
        <v>0</v>
      </c>
      <c r="BL186" s="17" t="s">
        <v>171</v>
      </c>
      <c r="BM186" s="238" t="s">
        <v>397</v>
      </c>
    </row>
    <row r="187" s="2" customFormat="1">
      <c r="A187" s="38"/>
      <c r="B187" s="39"/>
      <c r="C187" s="40"/>
      <c r="D187" s="240" t="s">
        <v>173</v>
      </c>
      <c r="E187" s="40"/>
      <c r="F187" s="241" t="s">
        <v>398</v>
      </c>
      <c r="G187" s="40"/>
      <c r="H187" s="40"/>
      <c r="I187" s="242"/>
      <c r="J187" s="40"/>
      <c r="K187" s="40"/>
      <c r="L187" s="44"/>
      <c r="M187" s="243"/>
      <c r="N187" s="244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173</v>
      </c>
      <c r="AU187" s="17" t="s">
        <v>87</v>
      </c>
    </row>
    <row r="188" s="2" customFormat="1" ht="24.15" customHeight="1">
      <c r="A188" s="38"/>
      <c r="B188" s="39"/>
      <c r="C188" s="227" t="s">
        <v>399</v>
      </c>
      <c r="D188" s="227" t="s">
        <v>166</v>
      </c>
      <c r="E188" s="228" t="s">
        <v>400</v>
      </c>
      <c r="F188" s="229" t="s">
        <v>401</v>
      </c>
      <c r="G188" s="230" t="s">
        <v>130</v>
      </c>
      <c r="H188" s="231">
        <v>12.253</v>
      </c>
      <c r="I188" s="232"/>
      <c r="J188" s="233">
        <f>ROUND(I188*H188,2)</f>
        <v>0</v>
      </c>
      <c r="K188" s="229" t="s">
        <v>170</v>
      </c>
      <c r="L188" s="44"/>
      <c r="M188" s="234" t="s">
        <v>1</v>
      </c>
      <c r="N188" s="235" t="s">
        <v>42</v>
      </c>
      <c r="O188" s="91"/>
      <c r="P188" s="236">
        <f>O188*H188</f>
        <v>0</v>
      </c>
      <c r="Q188" s="236">
        <v>0.0025000000000000001</v>
      </c>
      <c r="R188" s="236">
        <f>Q188*H188</f>
        <v>0.0306325</v>
      </c>
      <c r="S188" s="236">
        <v>0</v>
      </c>
      <c r="T188" s="23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171</v>
      </c>
      <c r="AT188" s="238" t="s">
        <v>166</v>
      </c>
      <c r="AU188" s="238" t="s">
        <v>87</v>
      </c>
      <c r="AY188" s="17" t="s">
        <v>164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85</v>
      </c>
      <c r="BK188" s="239">
        <f>ROUND(I188*H188,2)</f>
        <v>0</v>
      </c>
      <c r="BL188" s="17" t="s">
        <v>171</v>
      </c>
      <c r="BM188" s="238" t="s">
        <v>402</v>
      </c>
    </row>
    <row r="189" s="2" customFormat="1">
      <c r="A189" s="38"/>
      <c r="B189" s="39"/>
      <c r="C189" s="40"/>
      <c r="D189" s="240" t="s">
        <v>173</v>
      </c>
      <c r="E189" s="40"/>
      <c r="F189" s="241" t="s">
        <v>403</v>
      </c>
      <c r="G189" s="40"/>
      <c r="H189" s="40"/>
      <c r="I189" s="242"/>
      <c r="J189" s="40"/>
      <c r="K189" s="40"/>
      <c r="L189" s="44"/>
      <c r="M189" s="243"/>
      <c r="N189" s="244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173</v>
      </c>
      <c r="AU189" s="17" t="s">
        <v>87</v>
      </c>
    </row>
    <row r="190" s="13" customFormat="1">
      <c r="A190" s="13"/>
      <c r="B190" s="245"/>
      <c r="C190" s="246"/>
      <c r="D190" s="247" t="s">
        <v>175</v>
      </c>
      <c r="E190" s="248" t="s">
        <v>1</v>
      </c>
      <c r="F190" s="249" t="s">
        <v>404</v>
      </c>
      <c r="G190" s="246"/>
      <c r="H190" s="250">
        <v>12.253</v>
      </c>
      <c r="I190" s="251"/>
      <c r="J190" s="246"/>
      <c r="K190" s="246"/>
      <c r="L190" s="252"/>
      <c r="M190" s="253"/>
      <c r="N190" s="254"/>
      <c r="O190" s="254"/>
      <c r="P190" s="254"/>
      <c r="Q190" s="254"/>
      <c r="R190" s="254"/>
      <c r="S190" s="254"/>
      <c r="T190" s="25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6" t="s">
        <v>175</v>
      </c>
      <c r="AU190" s="256" t="s">
        <v>87</v>
      </c>
      <c r="AV190" s="13" t="s">
        <v>87</v>
      </c>
      <c r="AW190" s="13" t="s">
        <v>32</v>
      </c>
      <c r="AX190" s="13" t="s">
        <v>85</v>
      </c>
      <c r="AY190" s="256" t="s">
        <v>164</v>
      </c>
    </row>
    <row r="191" s="2" customFormat="1" ht="16.5" customHeight="1">
      <c r="A191" s="38"/>
      <c r="B191" s="39"/>
      <c r="C191" s="227" t="s">
        <v>302</v>
      </c>
      <c r="D191" s="227" t="s">
        <v>166</v>
      </c>
      <c r="E191" s="228" t="s">
        <v>405</v>
      </c>
      <c r="F191" s="229" t="s">
        <v>406</v>
      </c>
      <c r="G191" s="230" t="s">
        <v>207</v>
      </c>
      <c r="H191" s="231">
        <v>0.874</v>
      </c>
      <c r="I191" s="232"/>
      <c r="J191" s="233">
        <f>ROUND(I191*H191,2)</f>
        <v>0</v>
      </c>
      <c r="K191" s="229" t="s">
        <v>170</v>
      </c>
      <c r="L191" s="44"/>
      <c r="M191" s="234" t="s">
        <v>1</v>
      </c>
      <c r="N191" s="235" t="s">
        <v>42</v>
      </c>
      <c r="O191" s="91"/>
      <c r="P191" s="236">
        <f>O191*H191</f>
        <v>0</v>
      </c>
      <c r="Q191" s="236">
        <v>1.04922</v>
      </c>
      <c r="R191" s="236">
        <f>Q191*H191</f>
        <v>0.91701828000000007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171</v>
      </c>
      <c r="AT191" s="238" t="s">
        <v>166</v>
      </c>
      <c r="AU191" s="238" t="s">
        <v>87</v>
      </c>
      <c r="AY191" s="17" t="s">
        <v>164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85</v>
      </c>
      <c r="BK191" s="239">
        <f>ROUND(I191*H191,2)</f>
        <v>0</v>
      </c>
      <c r="BL191" s="17" t="s">
        <v>171</v>
      </c>
      <c r="BM191" s="238" t="s">
        <v>407</v>
      </c>
    </row>
    <row r="192" s="2" customFormat="1">
      <c r="A192" s="38"/>
      <c r="B192" s="39"/>
      <c r="C192" s="40"/>
      <c r="D192" s="240" t="s">
        <v>173</v>
      </c>
      <c r="E192" s="40"/>
      <c r="F192" s="241" t="s">
        <v>408</v>
      </c>
      <c r="G192" s="40"/>
      <c r="H192" s="40"/>
      <c r="I192" s="242"/>
      <c r="J192" s="40"/>
      <c r="K192" s="40"/>
      <c r="L192" s="44"/>
      <c r="M192" s="243"/>
      <c r="N192" s="244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173</v>
      </c>
      <c r="AU192" s="17" t="s">
        <v>87</v>
      </c>
    </row>
    <row r="193" s="15" customFormat="1">
      <c r="A193" s="15"/>
      <c r="B193" s="268"/>
      <c r="C193" s="269"/>
      <c r="D193" s="247" t="s">
        <v>175</v>
      </c>
      <c r="E193" s="270" t="s">
        <v>1</v>
      </c>
      <c r="F193" s="271" t="s">
        <v>386</v>
      </c>
      <c r="G193" s="269"/>
      <c r="H193" s="270" t="s">
        <v>1</v>
      </c>
      <c r="I193" s="272"/>
      <c r="J193" s="269"/>
      <c r="K193" s="269"/>
      <c r="L193" s="273"/>
      <c r="M193" s="274"/>
      <c r="N193" s="275"/>
      <c r="O193" s="275"/>
      <c r="P193" s="275"/>
      <c r="Q193" s="275"/>
      <c r="R193" s="275"/>
      <c r="S193" s="275"/>
      <c r="T193" s="276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7" t="s">
        <v>175</v>
      </c>
      <c r="AU193" s="277" t="s">
        <v>87</v>
      </c>
      <c r="AV193" s="15" t="s">
        <v>85</v>
      </c>
      <c r="AW193" s="15" t="s">
        <v>32</v>
      </c>
      <c r="AX193" s="15" t="s">
        <v>77</v>
      </c>
      <c r="AY193" s="277" t="s">
        <v>164</v>
      </c>
    </row>
    <row r="194" s="13" customFormat="1">
      <c r="A194" s="13"/>
      <c r="B194" s="245"/>
      <c r="C194" s="246"/>
      <c r="D194" s="247" t="s">
        <v>175</v>
      </c>
      <c r="E194" s="248" t="s">
        <v>1</v>
      </c>
      <c r="F194" s="249" t="s">
        <v>409</v>
      </c>
      <c r="G194" s="246"/>
      <c r="H194" s="250">
        <v>0.874</v>
      </c>
      <c r="I194" s="251"/>
      <c r="J194" s="246"/>
      <c r="K194" s="246"/>
      <c r="L194" s="252"/>
      <c r="M194" s="253"/>
      <c r="N194" s="254"/>
      <c r="O194" s="254"/>
      <c r="P194" s="254"/>
      <c r="Q194" s="254"/>
      <c r="R194" s="254"/>
      <c r="S194" s="254"/>
      <c r="T194" s="25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6" t="s">
        <v>175</v>
      </c>
      <c r="AU194" s="256" t="s">
        <v>87</v>
      </c>
      <c r="AV194" s="13" t="s">
        <v>87</v>
      </c>
      <c r="AW194" s="13" t="s">
        <v>32</v>
      </c>
      <c r="AX194" s="13" t="s">
        <v>77</v>
      </c>
      <c r="AY194" s="256" t="s">
        <v>164</v>
      </c>
    </row>
    <row r="195" s="14" customFormat="1">
      <c r="A195" s="14"/>
      <c r="B195" s="257"/>
      <c r="C195" s="258"/>
      <c r="D195" s="247" t="s">
        <v>175</v>
      </c>
      <c r="E195" s="259" t="s">
        <v>1</v>
      </c>
      <c r="F195" s="260" t="s">
        <v>177</v>
      </c>
      <c r="G195" s="258"/>
      <c r="H195" s="261">
        <v>0.874</v>
      </c>
      <c r="I195" s="262"/>
      <c r="J195" s="258"/>
      <c r="K195" s="258"/>
      <c r="L195" s="263"/>
      <c r="M195" s="264"/>
      <c r="N195" s="265"/>
      <c r="O195" s="265"/>
      <c r="P195" s="265"/>
      <c r="Q195" s="265"/>
      <c r="R195" s="265"/>
      <c r="S195" s="265"/>
      <c r="T195" s="26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7" t="s">
        <v>175</v>
      </c>
      <c r="AU195" s="267" t="s">
        <v>87</v>
      </c>
      <c r="AV195" s="14" t="s">
        <v>171</v>
      </c>
      <c r="AW195" s="14" t="s">
        <v>32</v>
      </c>
      <c r="AX195" s="14" t="s">
        <v>85</v>
      </c>
      <c r="AY195" s="267" t="s">
        <v>164</v>
      </c>
    </row>
    <row r="196" s="2" customFormat="1" ht="21.75" customHeight="1">
      <c r="A196" s="38"/>
      <c r="B196" s="39"/>
      <c r="C196" s="227" t="s">
        <v>410</v>
      </c>
      <c r="D196" s="227" t="s">
        <v>166</v>
      </c>
      <c r="E196" s="228" t="s">
        <v>411</v>
      </c>
      <c r="F196" s="229" t="s">
        <v>412</v>
      </c>
      <c r="G196" s="230" t="s">
        <v>169</v>
      </c>
      <c r="H196" s="231">
        <v>6.2400000000000002</v>
      </c>
      <c r="I196" s="232"/>
      <c r="J196" s="233">
        <f>ROUND(I196*H196,2)</f>
        <v>0</v>
      </c>
      <c r="K196" s="229" t="s">
        <v>301</v>
      </c>
      <c r="L196" s="44"/>
      <c r="M196" s="234" t="s">
        <v>1</v>
      </c>
      <c r="N196" s="235" t="s">
        <v>42</v>
      </c>
      <c r="O196" s="91"/>
      <c r="P196" s="236">
        <f>O196*H196</f>
        <v>0</v>
      </c>
      <c r="Q196" s="236">
        <v>2.8332299999999999</v>
      </c>
      <c r="R196" s="236">
        <f>Q196*H196</f>
        <v>17.6793552</v>
      </c>
      <c r="S196" s="236">
        <v>0</v>
      </c>
      <c r="T196" s="23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8" t="s">
        <v>171</v>
      </c>
      <c r="AT196" s="238" t="s">
        <v>166</v>
      </c>
      <c r="AU196" s="238" t="s">
        <v>87</v>
      </c>
      <c r="AY196" s="17" t="s">
        <v>164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7" t="s">
        <v>85</v>
      </c>
      <c r="BK196" s="239">
        <f>ROUND(I196*H196,2)</f>
        <v>0</v>
      </c>
      <c r="BL196" s="17" t="s">
        <v>171</v>
      </c>
      <c r="BM196" s="238" t="s">
        <v>413</v>
      </c>
    </row>
    <row r="197" s="2" customFormat="1">
      <c r="A197" s="38"/>
      <c r="B197" s="39"/>
      <c r="C197" s="40"/>
      <c r="D197" s="240" t="s">
        <v>173</v>
      </c>
      <c r="E197" s="40"/>
      <c r="F197" s="241" t="s">
        <v>414</v>
      </c>
      <c r="G197" s="40"/>
      <c r="H197" s="40"/>
      <c r="I197" s="242"/>
      <c r="J197" s="40"/>
      <c r="K197" s="40"/>
      <c r="L197" s="44"/>
      <c r="M197" s="243"/>
      <c r="N197" s="244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173</v>
      </c>
      <c r="AU197" s="17" t="s">
        <v>87</v>
      </c>
    </row>
    <row r="198" s="13" customFormat="1">
      <c r="A198" s="13"/>
      <c r="B198" s="245"/>
      <c r="C198" s="246"/>
      <c r="D198" s="247" t="s">
        <v>175</v>
      </c>
      <c r="E198" s="248" t="s">
        <v>1</v>
      </c>
      <c r="F198" s="249" t="s">
        <v>415</v>
      </c>
      <c r="G198" s="246"/>
      <c r="H198" s="250">
        <v>6.2400000000000002</v>
      </c>
      <c r="I198" s="251"/>
      <c r="J198" s="246"/>
      <c r="K198" s="246"/>
      <c r="L198" s="252"/>
      <c r="M198" s="253"/>
      <c r="N198" s="254"/>
      <c r="O198" s="254"/>
      <c r="P198" s="254"/>
      <c r="Q198" s="254"/>
      <c r="R198" s="254"/>
      <c r="S198" s="254"/>
      <c r="T198" s="25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6" t="s">
        <v>175</v>
      </c>
      <c r="AU198" s="256" t="s">
        <v>87</v>
      </c>
      <c r="AV198" s="13" t="s">
        <v>87</v>
      </c>
      <c r="AW198" s="13" t="s">
        <v>32</v>
      </c>
      <c r="AX198" s="13" t="s">
        <v>77</v>
      </c>
      <c r="AY198" s="256" t="s">
        <v>164</v>
      </c>
    </row>
    <row r="199" s="14" customFormat="1">
      <c r="A199" s="14"/>
      <c r="B199" s="257"/>
      <c r="C199" s="258"/>
      <c r="D199" s="247" t="s">
        <v>175</v>
      </c>
      <c r="E199" s="259" t="s">
        <v>1</v>
      </c>
      <c r="F199" s="260" t="s">
        <v>177</v>
      </c>
      <c r="G199" s="258"/>
      <c r="H199" s="261">
        <v>6.2400000000000002</v>
      </c>
      <c r="I199" s="262"/>
      <c r="J199" s="258"/>
      <c r="K199" s="258"/>
      <c r="L199" s="263"/>
      <c r="M199" s="264"/>
      <c r="N199" s="265"/>
      <c r="O199" s="265"/>
      <c r="P199" s="265"/>
      <c r="Q199" s="265"/>
      <c r="R199" s="265"/>
      <c r="S199" s="265"/>
      <c r="T199" s="26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7" t="s">
        <v>175</v>
      </c>
      <c r="AU199" s="267" t="s">
        <v>87</v>
      </c>
      <c r="AV199" s="14" t="s">
        <v>171</v>
      </c>
      <c r="AW199" s="14" t="s">
        <v>32</v>
      </c>
      <c r="AX199" s="14" t="s">
        <v>85</v>
      </c>
      <c r="AY199" s="267" t="s">
        <v>164</v>
      </c>
    </row>
    <row r="200" s="12" customFormat="1" ht="22.8" customHeight="1">
      <c r="A200" s="12"/>
      <c r="B200" s="211"/>
      <c r="C200" s="212"/>
      <c r="D200" s="213" t="s">
        <v>76</v>
      </c>
      <c r="E200" s="225" t="s">
        <v>171</v>
      </c>
      <c r="F200" s="225" t="s">
        <v>416</v>
      </c>
      <c r="G200" s="212"/>
      <c r="H200" s="212"/>
      <c r="I200" s="215"/>
      <c r="J200" s="226">
        <f>BK200</f>
        <v>0</v>
      </c>
      <c r="K200" s="212"/>
      <c r="L200" s="217"/>
      <c r="M200" s="218"/>
      <c r="N200" s="219"/>
      <c r="O200" s="219"/>
      <c r="P200" s="220">
        <f>SUM(P201:P204)</f>
        <v>0</v>
      </c>
      <c r="Q200" s="219"/>
      <c r="R200" s="220">
        <f>SUM(R201:R204)</f>
        <v>1.6820456199999998</v>
      </c>
      <c r="S200" s="219"/>
      <c r="T200" s="221">
        <f>SUM(T201:T204)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2" t="s">
        <v>85</v>
      </c>
      <c r="AT200" s="223" t="s">
        <v>76</v>
      </c>
      <c r="AU200" s="223" t="s">
        <v>85</v>
      </c>
      <c r="AY200" s="222" t="s">
        <v>164</v>
      </c>
      <c r="BK200" s="224">
        <f>SUM(BK201:BK204)</f>
        <v>0</v>
      </c>
    </row>
    <row r="201" s="2" customFormat="1" ht="33" customHeight="1">
      <c r="A201" s="38"/>
      <c r="B201" s="39"/>
      <c r="C201" s="227" t="s">
        <v>417</v>
      </c>
      <c r="D201" s="227" t="s">
        <v>166</v>
      </c>
      <c r="E201" s="228" t="s">
        <v>418</v>
      </c>
      <c r="F201" s="229" t="s">
        <v>419</v>
      </c>
      <c r="G201" s="230" t="s">
        <v>169</v>
      </c>
      <c r="H201" s="231">
        <v>0.73099999999999998</v>
      </c>
      <c r="I201" s="232"/>
      <c r="J201" s="233">
        <f>ROUND(I201*H201,2)</f>
        <v>0</v>
      </c>
      <c r="K201" s="229" t="s">
        <v>170</v>
      </c>
      <c r="L201" s="44"/>
      <c r="M201" s="234" t="s">
        <v>1</v>
      </c>
      <c r="N201" s="235" t="s">
        <v>42</v>
      </c>
      <c r="O201" s="91"/>
      <c r="P201" s="236">
        <f>O201*H201</f>
        <v>0</v>
      </c>
      <c r="Q201" s="236">
        <v>2.3010199999999998</v>
      </c>
      <c r="R201" s="236">
        <f>Q201*H201</f>
        <v>1.6820456199999998</v>
      </c>
      <c r="S201" s="236">
        <v>0</v>
      </c>
      <c r="T201" s="23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8" t="s">
        <v>171</v>
      </c>
      <c r="AT201" s="238" t="s">
        <v>166</v>
      </c>
      <c r="AU201" s="238" t="s">
        <v>87</v>
      </c>
      <c r="AY201" s="17" t="s">
        <v>164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7" t="s">
        <v>85</v>
      </c>
      <c r="BK201" s="239">
        <f>ROUND(I201*H201,2)</f>
        <v>0</v>
      </c>
      <c r="BL201" s="17" t="s">
        <v>171</v>
      </c>
      <c r="BM201" s="238" t="s">
        <v>420</v>
      </c>
    </row>
    <row r="202" s="2" customFormat="1">
      <c r="A202" s="38"/>
      <c r="B202" s="39"/>
      <c r="C202" s="40"/>
      <c r="D202" s="240" t="s">
        <v>173</v>
      </c>
      <c r="E202" s="40"/>
      <c r="F202" s="241" t="s">
        <v>421</v>
      </c>
      <c r="G202" s="40"/>
      <c r="H202" s="40"/>
      <c r="I202" s="242"/>
      <c r="J202" s="40"/>
      <c r="K202" s="40"/>
      <c r="L202" s="44"/>
      <c r="M202" s="243"/>
      <c r="N202" s="244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173</v>
      </c>
      <c r="AU202" s="17" t="s">
        <v>87</v>
      </c>
    </row>
    <row r="203" s="13" customFormat="1">
      <c r="A203" s="13"/>
      <c r="B203" s="245"/>
      <c r="C203" s="246"/>
      <c r="D203" s="247" t="s">
        <v>175</v>
      </c>
      <c r="E203" s="248" t="s">
        <v>1</v>
      </c>
      <c r="F203" s="249" t="s">
        <v>422</v>
      </c>
      <c r="G203" s="246"/>
      <c r="H203" s="250">
        <v>0.73099999999999998</v>
      </c>
      <c r="I203" s="251"/>
      <c r="J203" s="246"/>
      <c r="K203" s="246"/>
      <c r="L203" s="252"/>
      <c r="M203" s="253"/>
      <c r="N203" s="254"/>
      <c r="O203" s="254"/>
      <c r="P203" s="254"/>
      <c r="Q203" s="254"/>
      <c r="R203" s="254"/>
      <c r="S203" s="254"/>
      <c r="T203" s="25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6" t="s">
        <v>175</v>
      </c>
      <c r="AU203" s="256" t="s">
        <v>87</v>
      </c>
      <c r="AV203" s="13" t="s">
        <v>87</v>
      </c>
      <c r="AW203" s="13" t="s">
        <v>32</v>
      </c>
      <c r="AX203" s="13" t="s">
        <v>77</v>
      </c>
      <c r="AY203" s="256" t="s">
        <v>164</v>
      </c>
    </row>
    <row r="204" s="14" customFormat="1">
      <c r="A204" s="14"/>
      <c r="B204" s="257"/>
      <c r="C204" s="258"/>
      <c r="D204" s="247" t="s">
        <v>175</v>
      </c>
      <c r="E204" s="259" t="s">
        <v>1</v>
      </c>
      <c r="F204" s="260" t="s">
        <v>177</v>
      </c>
      <c r="G204" s="258"/>
      <c r="H204" s="261">
        <v>0.73099999999999998</v>
      </c>
      <c r="I204" s="262"/>
      <c r="J204" s="258"/>
      <c r="K204" s="258"/>
      <c r="L204" s="263"/>
      <c r="M204" s="264"/>
      <c r="N204" s="265"/>
      <c r="O204" s="265"/>
      <c r="P204" s="265"/>
      <c r="Q204" s="265"/>
      <c r="R204" s="265"/>
      <c r="S204" s="265"/>
      <c r="T204" s="26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7" t="s">
        <v>175</v>
      </c>
      <c r="AU204" s="267" t="s">
        <v>87</v>
      </c>
      <c r="AV204" s="14" t="s">
        <v>171</v>
      </c>
      <c r="AW204" s="14" t="s">
        <v>32</v>
      </c>
      <c r="AX204" s="14" t="s">
        <v>85</v>
      </c>
      <c r="AY204" s="267" t="s">
        <v>164</v>
      </c>
    </row>
    <row r="205" s="12" customFormat="1" ht="22.8" customHeight="1">
      <c r="A205" s="12"/>
      <c r="B205" s="211"/>
      <c r="C205" s="212"/>
      <c r="D205" s="213" t="s">
        <v>76</v>
      </c>
      <c r="E205" s="225" t="s">
        <v>423</v>
      </c>
      <c r="F205" s="225" t="s">
        <v>424</v>
      </c>
      <c r="G205" s="212"/>
      <c r="H205" s="212"/>
      <c r="I205" s="215"/>
      <c r="J205" s="226">
        <f>BK205</f>
        <v>0</v>
      </c>
      <c r="K205" s="212"/>
      <c r="L205" s="217"/>
      <c r="M205" s="218"/>
      <c r="N205" s="219"/>
      <c r="O205" s="219"/>
      <c r="P205" s="220">
        <f>P206</f>
        <v>0</v>
      </c>
      <c r="Q205" s="219"/>
      <c r="R205" s="220">
        <f>R206</f>
        <v>4.8461406</v>
      </c>
      <c r="S205" s="219"/>
      <c r="T205" s="221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2" t="s">
        <v>85</v>
      </c>
      <c r="AT205" s="223" t="s">
        <v>76</v>
      </c>
      <c r="AU205" s="223" t="s">
        <v>85</v>
      </c>
      <c r="AY205" s="222" t="s">
        <v>164</v>
      </c>
      <c r="BK205" s="224">
        <f>BK206</f>
        <v>0</v>
      </c>
    </row>
    <row r="206" s="12" customFormat="1" ht="20.88" customHeight="1">
      <c r="A206" s="12"/>
      <c r="B206" s="211"/>
      <c r="C206" s="212"/>
      <c r="D206" s="213" t="s">
        <v>76</v>
      </c>
      <c r="E206" s="225" t="s">
        <v>221</v>
      </c>
      <c r="F206" s="225" t="s">
        <v>425</v>
      </c>
      <c r="G206" s="212"/>
      <c r="H206" s="212"/>
      <c r="I206" s="215"/>
      <c r="J206" s="226">
        <f>BK206</f>
        <v>0</v>
      </c>
      <c r="K206" s="212"/>
      <c r="L206" s="217"/>
      <c r="M206" s="218"/>
      <c r="N206" s="219"/>
      <c r="O206" s="219"/>
      <c r="P206" s="220">
        <f>SUM(P207:P218)</f>
        <v>0</v>
      </c>
      <c r="Q206" s="219"/>
      <c r="R206" s="220">
        <f>SUM(R207:R218)</f>
        <v>4.8461406</v>
      </c>
      <c r="S206" s="219"/>
      <c r="T206" s="221">
        <f>SUM(T207:T218)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2" t="s">
        <v>85</v>
      </c>
      <c r="AT206" s="223" t="s">
        <v>76</v>
      </c>
      <c r="AU206" s="223" t="s">
        <v>87</v>
      </c>
      <c r="AY206" s="222" t="s">
        <v>164</v>
      </c>
      <c r="BK206" s="224">
        <f>SUM(BK207:BK218)</f>
        <v>0</v>
      </c>
    </row>
    <row r="207" s="2" customFormat="1" ht="16.5" customHeight="1">
      <c r="A207" s="38"/>
      <c r="B207" s="39"/>
      <c r="C207" s="227" t="s">
        <v>426</v>
      </c>
      <c r="D207" s="227" t="s">
        <v>166</v>
      </c>
      <c r="E207" s="228" t="s">
        <v>427</v>
      </c>
      <c r="F207" s="229" t="s">
        <v>428</v>
      </c>
      <c r="G207" s="230" t="s">
        <v>368</v>
      </c>
      <c r="H207" s="231">
        <v>20.699999999999999</v>
      </c>
      <c r="I207" s="232"/>
      <c r="J207" s="233">
        <f>ROUND(I207*H207,2)</f>
        <v>0</v>
      </c>
      <c r="K207" s="229" t="s">
        <v>170</v>
      </c>
      <c r="L207" s="44"/>
      <c r="M207" s="234" t="s">
        <v>1</v>
      </c>
      <c r="N207" s="235" t="s">
        <v>42</v>
      </c>
      <c r="O207" s="91"/>
      <c r="P207" s="236">
        <f>O207*H207</f>
        <v>0</v>
      </c>
      <c r="Q207" s="236">
        <v>0.23236000000000001</v>
      </c>
      <c r="R207" s="236">
        <f>Q207*H207</f>
        <v>4.8098520000000002</v>
      </c>
      <c r="S207" s="236">
        <v>0</v>
      </c>
      <c r="T207" s="23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8" t="s">
        <v>171</v>
      </c>
      <c r="AT207" s="238" t="s">
        <v>166</v>
      </c>
      <c r="AU207" s="238" t="s">
        <v>132</v>
      </c>
      <c r="AY207" s="17" t="s">
        <v>164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7" t="s">
        <v>85</v>
      </c>
      <c r="BK207" s="239">
        <f>ROUND(I207*H207,2)</f>
        <v>0</v>
      </c>
      <c r="BL207" s="17" t="s">
        <v>171</v>
      </c>
      <c r="BM207" s="238" t="s">
        <v>429</v>
      </c>
    </row>
    <row r="208" s="2" customFormat="1">
      <c r="A208" s="38"/>
      <c r="B208" s="39"/>
      <c r="C208" s="40"/>
      <c r="D208" s="240" t="s">
        <v>173</v>
      </c>
      <c r="E208" s="40"/>
      <c r="F208" s="241" t="s">
        <v>430</v>
      </c>
      <c r="G208" s="40"/>
      <c r="H208" s="40"/>
      <c r="I208" s="242"/>
      <c r="J208" s="40"/>
      <c r="K208" s="40"/>
      <c r="L208" s="44"/>
      <c r="M208" s="243"/>
      <c r="N208" s="244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173</v>
      </c>
      <c r="AU208" s="17" t="s">
        <v>132</v>
      </c>
    </row>
    <row r="209" s="2" customFormat="1" ht="33" customHeight="1">
      <c r="A209" s="38"/>
      <c r="B209" s="39"/>
      <c r="C209" s="227" t="s">
        <v>431</v>
      </c>
      <c r="D209" s="227" t="s">
        <v>166</v>
      </c>
      <c r="E209" s="228" t="s">
        <v>432</v>
      </c>
      <c r="F209" s="229" t="s">
        <v>433</v>
      </c>
      <c r="G209" s="230" t="s">
        <v>130</v>
      </c>
      <c r="H209" s="231">
        <v>19.5</v>
      </c>
      <c r="I209" s="232"/>
      <c r="J209" s="233">
        <f>ROUND(I209*H209,2)</f>
        <v>0</v>
      </c>
      <c r="K209" s="229" t="s">
        <v>170</v>
      </c>
      <c r="L209" s="44"/>
      <c r="M209" s="234" t="s">
        <v>1</v>
      </c>
      <c r="N209" s="235" t="s">
        <v>42</v>
      </c>
      <c r="O209" s="91"/>
      <c r="P209" s="236">
        <f>O209*H209</f>
        <v>0</v>
      </c>
      <c r="Q209" s="236">
        <v>0.00012999999999999999</v>
      </c>
      <c r="R209" s="236">
        <f>Q209*H209</f>
        <v>0.0025349999999999999</v>
      </c>
      <c r="S209" s="236">
        <v>0</v>
      </c>
      <c r="T209" s="23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8" t="s">
        <v>171</v>
      </c>
      <c r="AT209" s="238" t="s">
        <v>166</v>
      </c>
      <c r="AU209" s="238" t="s">
        <v>132</v>
      </c>
      <c r="AY209" s="17" t="s">
        <v>164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7" t="s">
        <v>85</v>
      </c>
      <c r="BK209" s="239">
        <f>ROUND(I209*H209,2)</f>
        <v>0</v>
      </c>
      <c r="BL209" s="17" t="s">
        <v>171</v>
      </c>
      <c r="BM209" s="238" t="s">
        <v>434</v>
      </c>
    </row>
    <row r="210" s="2" customFormat="1">
      <c r="A210" s="38"/>
      <c r="B210" s="39"/>
      <c r="C210" s="40"/>
      <c r="D210" s="240" t="s">
        <v>173</v>
      </c>
      <c r="E210" s="40"/>
      <c r="F210" s="241" t="s">
        <v>435</v>
      </c>
      <c r="G210" s="40"/>
      <c r="H210" s="40"/>
      <c r="I210" s="242"/>
      <c r="J210" s="40"/>
      <c r="K210" s="40"/>
      <c r="L210" s="44"/>
      <c r="M210" s="243"/>
      <c r="N210" s="244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173</v>
      </c>
      <c r="AU210" s="17" t="s">
        <v>132</v>
      </c>
    </row>
    <row r="211" s="13" customFormat="1">
      <c r="A211" s="13"/>
      <c r="B211" s="245"/>
      <c r="C211" s="246"/>
      <c r="D211" s="247" t="s">
        <v>175</v>
      </c>
      <c r="E211" s="248" t="s">
        <v>1</v>
      </c>
      <c r="F211" s="249" t="s">
        <v>436</v>
      </c>
      <c r="G211" s="246"/>
      <c r="H211" s="250">
        <v>19.5</v>
      </c>
      <c r="I211" s="251"/>
      <c r="J211" s="246"/>
      <c r="K211" s="246"/>
      <c r="L211" s="252"/>
      <c r="M211" s="253"/>
      <c r="N211" s="254"/>
      <c r="O211" s="254"/>
      <c r="P211" s="254"/>
      <c r="Q211" s="254"/>
      <c r="R211" s="254"/>
      <c r="S211" s="254"/>
      <c r="T211" s="25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6" t="s">
        <v>175</v>
      </c>
      <c r="AU211" s="256" t="s">
        <v>132</v>
      </c>
      <c r="AV211" s="13" t="s">
        <v>87</v>
      </c>
      <c r="AW211" s="13" t="s">
        <v>32</v>
      </c>
      <c r="AX211" s="13" t="s">
        <v>85</v>
      </c>
      <c r="AY211" s="256" t="s">
        <v>164</v>
      </c>
    </row>
    <row r="212" s="2" customFormat="1" ht="21.75" customHeight="1">
      <c r="A212" s="38"/>
      <c r="B212" s="39"/>
      <c r="C212" s="227" t="s">
        <v>7</v>
      </c>
      <c r="D212" s="227" t="s">
        <v>166</v>
      </c>
      <c r="E212" s="228" t="s">
        <v>437</v>
      </c>
      <c r="F212" s="229" t="s">
        <v>438</v>
      </c>
      <c r="G212" s="230" t="s">
        <v>368</v>
      </c>
      <c r="H212" s="231">
        <v>5.7599999999999998</v>
      </c>
      <c r="I212" s="232"/>
      <c r="J212" s="233">
        <f>ROUND(I212*H212,2)</f>
        <v>0</v>
      </c>
      <c r="K212" s="229" t="s">
        <v>170</v>
      </c>
      <c r="L212" s="44"/>
      <c r="M212" s="234" t="s">
        <v>1</v>
      </c>
      <c r="N212" s="235" t="s">
        <v>42</v>
      </c>
      <c r="O212" s="91"/>
      <c r="P212" s="236">
        <f>O212*H212</f>
        <v>0</v>
      </c>
      <c r="Q212" s="236">
        <v>0.002</v>
      </c>
      <c r="R212" s="236">
        <f>Q212*H212</f>
        <v>0.011519999999999999</v>
      </c>
      <c r="S212" s="236">
        <v>0</v>
      </c>
      <c r="T212" s="237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8" t="s">
        <v>171</v>
      </c>
      <c r="AT212" s="238" t="s">
        <v>166</v>
      </c>
      <c r="AU212" s="238" t="s">
        <v>132</v>
      </c>
      <c r="AY212" s="17" t="s">
        <v>164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7" t="s">
        <v>85</v>
      </c>
      <c r="BK212" s="239">
        <f>ROUND(I212*H212,2)</f>
        <v>0</v>
      </c>
      <c r="BL212" s="17" t="s">
        <v>171</v>
      </c>
      <c r="BM212" s="238" t="s">
        <v>439</v>
      </c>
    </row>
    <row r="213" s="2" customFormat="1">
      <c r="A213" s="38"/>
      <c r="B213" s="39"/>
      <c r="C213" s="40"/>
      <c r="D213" s="240" t="s">
        <v>173</v>
      </c>
      <c r="E213" s="40"/>
      <c r="F213" s="241" t="s">
        <v>440</v>
      </c>
      <c r="G213" s="40"/>
      <c r="H213" s="40"/>
      <c r="I213" s="242"/>
      <c r="J213" s="40"/>
      <c r="K213" s="40"/>
      <c r="L213" s="44"/>
      <c r="M213" s="243"/>
      <c r="N213" s="244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173</v>
      </c>
      <c r="AU213" s="17" t="s">
        <v>132</v>
      </c>
    </row>
    <row r="214" s="13" customFormat="1">
      <c r="A214" s="13"/>
      <c r="B214" s="245"/>
      <c r="C214" s="246"/>
      <c r="D214" s="247" t="s">
        <v>175</v>
      </c>
      <c r="E214" s="248" t="s">
        <v>1</v>
      </c>
      <c r="F214" s="249" t="s">
        <v>441</v>
      </c>
      <c r="G214" s="246"/>
      <c r="H214" s="250">
        <v>5.7599999999999998</v>
      </c>
      <c r="I214" s="251"/>
      <c r="J214" s="246"/>
      <c r="K214" s="246"/>
      <c r="L214" s="252"/>
      <c r="M214" s="253"/>
      <c r="N214" s="254"/>
      <c r="O214" s="254"/>
      <c r="P214" s="254"/>
      <c r="Q214" s="254"/>
      <c r="R214" s="254"/>
      <c r="S214" s="254"/>
      <c r="T214" s="25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6" t="s">
        <v>175</v>
      </c>
      <c r="AU214" s="256" t="s">
        <v>132</v>
      </c>
      <c r="AV214" s="13" t="s">
        <v>87</v>
      </c>
      <c r="AW214" s="13" t="s">
        <v>32</v>
      </c>
      <c r="AX214" s="13" t="s">
        <v>85</v>
      </c>
      <c r="AY214" s="256" t="s">
        <v>164</v>
      </c>
    </row>
    <row r="215" s="2" customFormat="1" ht="24.15" customHeight="1">
      <c r="A215" s="38"/>
      <c r="B215" s="39"/>
      <c r="C215" s="227" t="s">
        <v>442</v>
      </c>
      <c r="D215" s="227" t="s">
        <v>166</v>
      </c>
      <c r="E215" s="228" t="s">
        <v>443</v>
      </c>
      <c r="F215" s="229" t="s">
        <v>444</v>
      </c>
      <c r="G215" s="230" t="s">
        <v>368</v>
      </c>
      <c r="H215" s="231">
        <v>5.7599999999999998</v>
      </c>
      <c r="I215" s="232"/>
      <c r="J215" s="233">
        <f>ROUND(I215*H215,2)</f>
        <v>0</v>
      </c>
      <c r="K215" s="229" t="s">
        <v>170</v>
      </c>
      <c r="L215" s="44"/>
      <c r="M215" s="234" t="s">
        <v>1</v>
      </c>
      <c r="N215" s="235" t="s">
        <v>42</v>
      </c>
      <c r="O215" s="91"/>
      <c r="P215" s="236">
        <f>O215*H215</f>
        <v>0</v>
      </c>
      <c r="Q215" s="236">
        <v>0.0015399999999999999</v>
      </c>
      <c r="R215" s="236">
        <f>Q215*H215</f>
        <v>0.0088703999999999988</v>
      </c>
      <c r="S215" s="236">
        <v>0</v>
      </c>
      <c r="T215" s="237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8" t="s">
        <v>171</v>
      </c>
      <c r="AT215" s="238" t="s">
        <v>166</v>
      </c>
      <c r="AU215" s="238" t="s">
        <v>132</v>
      </c>
      <c r="AY215" s="17" t="s">
        <v>164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7" t="s">
        <v>85</v>
      </c>
      <c r="BK215" s="239">
        <f>ROUND(I215*H215,2)</f>
        <v>0</v>
      </c>
      <c r="BL215" s="17" t="s">
        <v>171</v>
      </c>
      <c r="BM215" s="238" t="s">
        <v>445</v>
      </c>
    </row>
    <row r="216" s="2" customFormat="1">
      <c r="A216" s="38"/>
      <c r="B216" s="39"/>
      <c r="C216" s="40"/>
      <c r="D216" s="240" t="s">
        <v>173</v>
      </c>
      <c r="E216" s="40"/>
      <c r="F216" s="241" t="s">
        <v>446</v>
      </c>
      <c r="G216" s="40"/>
      <c r="H216" s="40"/>
      <c r="I216" s="242"/>
      <c r="J216" s="40"/>
      <c r="K216" s="40"/>
      <c r="L216" s="44"/>
      <c r="M216" s="243"/>
      <c r="N216" s="244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173</v>
      </c>
      <c r="AU216" s="17" t="s">
        <v>132</v>
      </c>
    </row>
    <row r="217" s="2" customFormat="1" ht="33" customHeight="1">
      <c r="A217" s="38"/>
      <c r="B217" s="39"/>
      <c r="C217" s="227" t="s">
        <v>289</v>
      </c>
      <c r="D217" s="227" t="s">
        <v>166</v>
      </c>
      <c r="E217" s="228" t="s">
        <v>447</v>
      </c>
      <c r="F217" s="229" t="s">
        <v>448</v>
      </c>
      <c r="G217" s="230" t="s">
        <v>368</v>
      </c>
      <c r="H217" s="231">
        <v>5.7599999999999998</v>
      </c>
      <c r="I217" s="232"/>
      <c r="J217" s="233">
        <f>ROUND(I217*H217,2)</f>
        <v>0</v>
      </c>
      <c r="K217" s="229" t="s">
        <v>170</v>
      </c>
      <c r="L217" s="44"/>
      <c r="M217" s="234" t="s">
        <v>1</v>
      </c>
      <c r="N217" s="235" t="s">
        <v>42</v>
      </c>
      <c r="O217" s="91"/>
      <c r="P217" s="236">
        <f>O217*H217</f>
        <v>0</v>
      </c>
      <c r="Q217" s="236">
        <v>0.00232</v>
      </c>
      <c r="R217" s="236">
        <f>Q217*H217</f>
        <v>0.0133632</v>
      </c>
      <c r="S217" s="236">
        <v>0</v>
      </c>
      <c r="T217" s="237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8" t="s">
        <v>171</v>
      </c>
      <c r="AT217" s="238" t="s">
        <v>166</v>
      </c>
      <c r="AU217" s="238" t="s">
        <v>132</v>
      </c>
      <c r="AY217" s="17" t="s">
        <v>164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7" t="s">
        <v>85</v>
      </c>
      <c r="BK217" s="239">
        <f>ROUND(I217*H217,2)</f>
        <v>0</v>
      </c>
      <c r="BL217" s="17" t="s">
        <v>171</v>
      </c>
      <c r="BM217" s="238" t="s">
        <v>449</v>
      </c>
    </row>
    <row r="218" s="2" customFormat="1">
      <c r="A218" s="38"/>
      <c r="B218" s="39"/>
      <c r="C218" s="40"/>
      <c r="D218" s="240" t="s">
        <v>173</v>
      </c>
      <c r="E218" s="40"/>
      <c r="F218" s="241" t="s">
        <v>450</v>
      </c>
      <c r="G218" s="40"/>
      <c r="H218" s="40"/>
      <c r="I218" s="242"/>
      <c r="J218" s="40"/>
      <c r="K218" s="40"/>
      <c r="L218" s="44"/>
      <c r="M218" s="243"/>
      <c r="N218" s="244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173</v>
      </c>
      <c r="AU218" s="17" t="s">
        <v>132</v>
      </c>
    </row>
    <row r="219" s="12" customFormat="1" ht="22.8" customHeight="1">
      <c r="A219" s="12"/>
      <c r="B219" s="211"/>
      <c r="C219" s="212"/>
      <c r="D219" s="213" t="s">
        <v>76</v>
      </c>
      <c r="E219" s="225" t="s">
        <v>287</v>
      </c>
      <c r="F219" s="225" t="s">
        <v>288</v>
      </c>
      <c r="G219" s="212"/>
      <c r="H219" s="212"/>
      <c r="I219" s="215"/>
      <c r="J219" s="226">
        <f>BK219</f>
        <v>0</v>
      </c>
      <c r="K219" s="212"/>
      <c r="L219" s="217"/>
      <c r="M219" s="218"/>
      <c r="N219" s="219"/>
      <c r="O219" s="219"/>
      <c r="P219" s="220">
        <f>SUM(P220:P221)</f>
        <v>0</v>
      </c>
      <c r="Q219" s="219"/>
      <c r="R219" s="220">
        <f>SUM(R220:R221)</f>
        <v>0</v>
      </c>
      <c r="S219" s="219"/>
      <c r="T219" s="221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22" t="s">
        <v>85</v>
      </c>
      <c r="AT219" s="223" t="s">
        <v>76</v>
      </c>
      <c r="AU219" s="223" t="s">
        <v>85</v>
      </c>
      <c r="AY219" s="222" t="s">
        <v>164</v>
      </c>
      <c r="BK219" s="224">
        <f>SUM(BK220:BK221)</f>
        <v>0</v>
      </c>
    </row>
    <row r="220" s="2" customFormat="1" ht="33" customHeight="1">
      <c r="A220" s="38"/>
      <c r="B220" s="39"/>
      <c r="C220" s="227" t="s">
        <v>298</v>
      </c>
      <c r="D220" s="227" t="s">
        <v>166</v>
      </c>
      <c r="E220" s="228" t="s">
        <v>451</v>
      </c>
      <c r="F220" s="229" t="s">
        <v>452</v>
      </c>
      <c r="G220" s="230" t="s">
        <v>207</v>
      </c>
      <c r="H220" s="231">
        <v>44.424999999999997</v>
      </c>
      <c r="I220" s="232"/>
      <c r="J220" s="233">
        <f>ROUND(I220*H220,2)</f>
        <v>0</v>
      </c>
      <c r="K220" s="229" t="s">
        <v>170</v>
      </c>
      <c r="L220" s="44"/>
      <c r="M220" s="234" t="s">
        <v>1</v>
      </c>
      <c r="N220" s="235" t="s">
        <v>42</v>
      </c>
      <c r="O220" s="91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8" t="s">
        <v>171</v>
      </c>
      <c r="AT220" s="238" t="s">
        <v>166</v>
      </c>
      <c r="AU220" s="238" t="s">
        <v>87</v>
      </c>
      <c r="AY220" s="17" t="s">
        <v>164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7" t="s">
        <v>85</v>
      </c>
      <c r="BK220" s="239">
        <f>ROUND(I220*H220,2)</f>
        <v>0</v>
      </c>
      <c r="BL220" s="17" t="s">
        <v>171</v>
      </c>
      <c r="BM220" s="238" t="s">
        <v>453</v>
      </c>
    </row>
    <row r="221" s="2" customFormat="1">
      <c r="A221" s="38"/>
      <c r="B221" s="39"/>
      <c r="C221" s="40"/>
      <c r="D221" s="240" t="s">
        <v>173</v>
      </c>
      <c r="E221" s="40"/>
      <c r="F221" s="241" t="s">
        <v>454</v>
      </c>
      <c r="G221" s="40"/>
      <c r="H221" s="40"/>
      <c r="I221" s="242"/>
      <c r="J221" s="40"/>
      <c r="K221" s="40"/>
      <c r="L221" s="44"/>
      <c r="M221" s="243"/>
      <c r="N221" s="244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173</v>
      </c>
      <c r="AU221" s="17" t="s">
        <v>87</v>
      </c>
    </row>
    <row r="222" s="12" customFormat="1" ht="25.92" customHeight="1">
      <c r="A222" s="12"/>
      <c r="B222" s="211"/>
      <c r="C222" s="212"/>
      <c r="D222" s="213" t="s">
        <v>76</v>
      </c>
      <c r="E222" s="214" t="s">
        <v>294</v>
      </c>
      <c r="F222" s="214" t="s">
        <v>295</v>
      </c>
      <c r="G222" s="212"/>
      <c r="H222" s="212"/>
      <c r="I222" s="215"/>
      <c r="J222" s="216">
        <f>BK222</f>
        <v>0</v>
      </c>
      <c r="K222" s="212"/>
      <c r="L222" s="217"/>
      <c r="M222" s="218"/>
      <c r="N222" s="219"/>
      <c r="O222" s="219"/>
      <c r="P222" s="220">
        <f>P223</f>
        <v>0</v>
      </c>
      <c r="Q222" s="219"/>
      <c r="R222" s="220">
        <f>R223</f>
        <v>0.0089999999999999993</v>
      </c>
      <c r="S222" s="219"/>
      <c r="T222" s="221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2" t="s">
        <v>87</v>
      </c>
      <c r="AT222" s="223" t="s">
        <v>76</v>
      </c>
      <c r="AU222" s="223" t="s">
        <v>77</v>
      </c>
      <c r="AY222" s="222" t="s">
        <v>164</v>
      </c>
      <c r="BK222" s="224">
        <f>BK223</f>
        <v>0</v>
      </c>
    </row>
    <row r="223" s="12" customFormat="1" ht="22.8" customHeight="1">
      <c r="A223" s="12"/>
      <c r="B223" s="211"/>
      <c r="C223" s="212"/>
      <c r="D223" s="213" t="s">
        <v>76</v>
      </c>
      <c r="E223" s="225" t="s">
        <v>455</v>
      </c>
      <c r="F223" s="225" t="s">
        <v>456</v>
      </c>
      <c r="G223" s="212"/>
      <c r="H223" s="212"/>
      <c r="I223" s="215"/>
      <c r="J223" s="226">
        <f>BK223</f>
        <v>0</v>
      </c>
      <c r="K223" s="212"/>
      <c r="L223" s="217"/>
      <c r="M223" s="218"/>
      <c r="N223" s="219"/>
      <c r="O223" s="219"/>
      <c r="P223" s="220">
        <f>SUM(P224:P231)</f>
        <v>0</v>
      </c>
      <c r="Q223" s="219"/>
      <c r="R223" s="220">
        <f>SUM(R224:R231)</f>
        <v>0.0089999999999999993</v>
      </c>
      <c r="S223" s="219"/>
      <c r="T223" s="221">
        <f>SUM(T224:T231)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2" t="s">
        <v>87</v>
      </c>
      <c r="AT223" s="223" t="s">
        <v>76</v>
      </c>
      <c r="AU223" s="223" t="s">
        <v>85</v>
      </c>
      <c r="AY223" s="222" t="s">
        <v>164</v>
      </c>
      <c r="BK223" s="224">
        <f>SUM(BK224:BK231)</f>
        <v>0</v>
      </c>
    </row>
    <row r="224" s="2" customFormat="1" ht="24.15" customHeight="1">
      <c r="A224" s="38"/>
      <c r="B224" s="39"/>
      <c r="C224" s="227" t="s">
        <v>307</v>
      </c>
      <c r="D224" s="227" t="s">
        <v>166</v>
      </c>
      <c r="E224" s="228" t="s">
        <v>457</v>
      </c>
      <c r="F224" s="229" t="s">
        <v>458</v>
      </c>
      <c r="G224" s="230" t="s">
        <v>130</v>
      </c>
      <c r="H224" s="231">
        <v>27.463000000000001</v>
      </c>
      <c r="I224" s="232"/>
      <c r="J224" s="233">
        <f>ROUND(I224*H224,2)</f>
        <v>0</v>
      </c>
      <c r="K224" s="229" t="s">
        <v>170</v>
      </c>
      <c r="L224" s="44"/>
      <c r="M224" s="234" t="s">
        <v>1</v>
      </c>
      <c r="N224" s="235" t="s">
        <v>42</v>
      </c>
      <c r="O224" s="91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8" t="s">
        <v>302</v>
      </c>
      <c r="AT224" s="238" t="s">
        <v>166</v>
      </c>
      <c r="AU224" s="238" t="s">
        <v>87</v>
      </c>
      <c r="AY224" s="17" t="s">
        <v>164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7" t="s">
        <v>85</v>
      </c>
      <c r="BK224" s="239">
        <f>ROUND(I224*H224,2)</f>
        <v>0</v>
      </c>
      <c r="BL224" s="17" t="s">
        <v>302</v>
      </c>
      <c r="BM224" s="238" t="s">
        <v>459</v>
      </c>
    </row>
    <row r="225" s="2" customFormat="1">
      <c r="A225" s="38"/>
      <c r="B225" s="39"/>
      <c r="C225" s="40"/>
      <c r="D225" s="240" t="s">
        <v>173</v>
      </c>
      <c r="E225" s="40"/>
      <c r="F225" s="241" t="s">
        <v>460</v>
      </c>
      <c r="G225" s="40"/>
      <c r="H225" s="40"/>
      <c r="I225" s="242"/>
      <c r="J225" s="40"/>
      <c r="K225" s="40"/>
      <c r="L225" s="44"/>
      <c r="M225" s="243"/>
      <c r="N225" s="244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173</v>
      </c>
      <c r="AU225" s="17" t="s">
        <v>87</v>
      </c>
    </row>
    <row r="226" s="13" customFormat="1">
      <c r="A226" s="13"/>
      <c r="B226" s="245"/>
      <c r="C226" s="246"/>
      <c r="D226" s="247" t="s">
        <v>175</v>
      </c>
      <c r="E226" s="248" t="s">
        <v>1</v>
      </c>
      <c r="F226" s="249" t="s">
        <v>461</v>
      </c>
      <c r="G226" s="246"/>
      <c r="H226" s="250">
        <v>27.463000000000001</v>
      </c>
      <c r="I226" s="251"/>
      <c r="J226" s="246"/>
      <c r="K226" s="246"/>
      <c r="L226" s="252"/>
      <c r="M226" s="253"/>
      <c r="N226" s="254"/>
      <c r="O226" s="254"/>
      <c r="P226" s="254"/>
      <c r="Q226" s="254"/>
      <c r="R226" s="254"/>
      <c r="S226" s="254"/>
      <c r="T226" s="25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6" t="s">
        <v>175</v>
      </c>
      <c r="AU226" s="256" t="s">
        <v>87</v>
      </c>
      <c r="AV226" s="13" t="s">
        <v>87</v>
      </c>
      <c r="AW226" s="13" t="s">
        <v>32</v>
      </c>
      <c r="AX226" s="13" t="s">
        <v>77</v>
      </c>
      <c r="AY226" s="256" t="s">
        <v>164</v>
      </c>
    </row>
    <row r="227" s="14" customFormat="1">
      <c r="A227" s="14"/>
      <c r="B227" s="257"/>
      <c r="C227" s="258"/>
      <c r="D227" s="247" t="s">
        <v>175</v>
      </c>
      <c r="E227" s="259" t="s">
        <v>1</v>
      </c>
      <c r="F227" s="260" t="s">
        <v>177</v>
      </c>
      <c r="G227" s="258"/>
      <c r="H227" s="261">
        <v>27.463000000000001</v>
      </c>
      <c r="I227" s="262"/>
      <c r="J227" s="258"/>
      <c r="K227" s="258"/>
      <c r="L227" s="263"/>
      <c r="M227" s="264"/>
      <c r="N227" s="265"/>
      <c r="O227" s="265"/>
      <c r="P227" s="265"/>
      <c r="Q227" s="265"/>
      <c r="R227" s="265"/>
      <c r="S227" s="265"/>
      <c r="T227" s="26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7" t="s">
        <v>175</v>
      </c>
      <c r="AU227" s="267" t="s">
        <v>87</v>
      </c>
      <c r="AV227" s="14" t="s">
        <v>171</v>
      </c>
      <c r="AW227" s="14" t="s">
        <v>32</v>
      </c>
      <c r="AX227" s="14" t="s">
        <v>85</v>
      </c>
      <c r="AY227" s="267" t="s">
        <v>164</v>
      </c>
    </row>
    <row r="228" s="2" customFormat="1" ht="16.5" customHeight="1">
      <c r="A228" s="38"/>
      <c r="B228" s="39"/>
      <c r="C228" s="278" t="s">
        <v>313</v>
      </c>
      <c r="D228" s="278" t="s">
        <v>204</v>
      </c>
      <c r="E228" s="279" t="s">
        <v>462</v>
      </c>
      <c r="F228" s="280" t="s">
        <v>463</v>
      </c>
      <c r="G228" s="281" t="s">
        <v>207</v>
      </c>
      <c r="H228" s="282">
        <v>0.0089999999999999993</v>
      </c>
      <c r="I228" s="283"/>
      <c r="J228" s="284">
        <f>ROUND(I228*H228,2)</f>
        <v>0</v>
      </c>
      <c r="K228" s="280" t="s">
        <v>170</v>
      </c>
      <c r="L228" s="285"/>
      <c r="M228" s="286" t="s">
        <v>1</v>
      </c>
      <c r="N228" s="287" t="s">
        <v>42</v>
      </c>
      <c r="O228" s="91"/>
      <c r="P228" s="236">
        <f>O228*H228</f>
        <v>0</v>
      </c>
      <c r="Q228" s="236">
        <v>1</v>
      </c>
      <c r="R228" s="236">
        <f>Q228*H228</f>
        <v>0.0089999999999999993</v>
      </c>
      <c r="S228" s="236">
        <v>0</v>
      </c>
      <c r="T228" s="237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8" t="s">
        <v>255</v>
      </c>
      <c r="AT228" s="238" t="s">
        <v>204</v>
      </c>
      <c r="AU228" s="238" t="s">
        <v>87</v>
      </c>
      <c r="AY228" s="17" t="s">
        <v>164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7" t="s">
        <v>85</v>
      </c>
      <c r="BK228" s="239">
        <f>ROUND(I228*H228,2)</f>
        <v>0</v>
      </c>
      <c r="BL228" s="17" t="s">
        <v>302</v>
      </c>
      <c r="BM228" s="238" t="s">
        <v>464</v>
      </c>
    </row>
    <row r="229" s="13" customFormat="1">
      <c r="A229" s="13"/>
      <c r="B229" s="245"/>
      <c r="C229" s="246"/>
      <c r="D229" s="247" t="s">
        <v>175</v>
      </c>
      <c r="E229" s="246"/>
      <c r="F229" s="249" t="s">
        <v>465</v>
      </c>
      <c r="G229" s="246"/>
      <c r="H229" s="250">
        <v>0.0089999999999999993</v>
      </c>
      <c r="I229" s="251"/>
      <c r="J229" s="246"/>
      <c r="K229" s="246"/>
      <c r="L229" s="252"/>
      <c r="M229" s="253"/>
      <c r="N229" s="254"/>
      <c r="O229" s="254"/>
      <c r="P229" s="254"/>
      <c r="Q229" s="254"/>
      <c r="R229" s="254"/>
      <c r="S229" s="254"/>
      <c r="T229" s="25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6" t="s">
        <v>175</v>
      </c>
      <c r="AU229" s="256" t="s">
        <v>87</v>
      </c>
      <c r="AV229" s="13" t="s">
        <v>87</v>
      </c>
      <c r="AW229" s="13" t="s">
        <v>4</v>
      </c>
      <c r="AX229" s="13" t="s">
        <v>85</v>
      </c>
      <c r="AY229" s="256" t="s">
        <v>164</v>
      </c>
    </row>
    <row r="230" s="2" customFormat="1" ht="24.15" customHeight="1">
      <c r="A230" s="38"/>
      <c r="B230" s="39"/>
      <c r="C230" s="227" t="s">
        <v>317</v>
      </c>
      <c r="D230" s="227" t="s">
        <v>166</v>
      </c>
      <c r="E230" s="228" t="s">
        <v>466</v>
      </c>
      <c r="F230" s="229" t="s">
        <v>467</v>
      </c>
      <c r="G230" s="230" t="s">
        <v>320</v>
      </c>
      <c r="H230" s="292"/>
      <c r="I230" s="232"/>
      <c r="J230" s="233">
        <f>ROUND(I230*H230,2)</f>
        <v>0</v>
      </c>
      <c r="K230" s="229" t="s">
        <v>170</v>
      </c>
      <c r="L230" s="44"/>
      <c r="M230" s="234" t="s">
        <v>1</v>
      </c>
      <c r="N230" s="235" t="s">
        <v>42</v>
      </c>
      <c r="O230" s="91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8" t="s">
        <v>302</v>
      </c>
      <c r="AT230" s="238" t="s">
        <v>166</v>
      </c>
      <c r="AU230" s="238" t="s">
        <v>87</v>
      </c>
      <c r="AY230" s="17" t="s">
        <v>164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7" t="s">
        <v>85</v>
      </c>
      <c r="BK230" s="239">
        <f>ROUND(I230*H230,2)</f>
        <v>0</v>
      </c>
      <c r="BL230" s="17" t="s">
        <v>302</v>
      </c>
      <c r="BM230" s="238" t="s">
        <v>468</v>
      </c>
    </row>
    <row r="231" s="2" customFormat="1">
      <c r="A231" s="38"/>
      <c r="B231" s="39"/>
      <c r="C231" s="40"/>
      <c r="D231" s="240" t="s">
        <v>173</v>
      </c>
      <c r="E231" s="40"/>
      <c r="F231" s="241" t="s">
        <v>469</v>
      </c>
      <c r="G231" s="40"/>
      <c r="H231" s="40"/>
      <c r="I231" s="242"/>
      <c r="J231" s="40"/>
      <c r="K231" s="40"/>
      <c r="L231" s="44"/>
      <c r="M231" s="293"/>
      <c r="N231" s="294"/>
      <c r="O231" s="295"/>
      <c r="P231" s="295"/>
      <c r="Q231" s="295"/>
      <c r="R231" s="295"/>
      <c r="S231" s="295"/>
      <c r="T231" s="296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173</v>
      </c>
      <c r="AU231" s="17" t="s">
        <v>87</v>
      </c>
    </row>
    <row r="232" s="2" customFormat="1" ht="6.96" customHeight="1">
      <c r="A232" s="38"/>
      <c r="B232" s="66"/>
      <c r="C232" s="67"/>
      <c r="D232" s="67"/>
      <c r="E232" s="67"/>
      <c r="F232" s="67"/>
      <c r="G232" s="67"/>
      <c r="H232" s="67"/>
      <c r="I232" s="67"/>
      <c r="J232" s="67"/>
      <c r="K232" s="67"/>
      <c r="L232" s="44"/>
      <c r="M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</row>
  </sheetData>
  <sheetProtection sheet="1" autoFilter="0" formatColumns="0" formatRows="0" objects="1" scenarios="1" spinCount="100000" saltValue="693zhQxin2HwG+DGIp+rtUPy44uaZbxZM7AsGDDdYylHl8C45CFfGHAnOT5CR3Ln+iYjNLdll+hnM3OShgiZ6Q==" hashValue="MPyIJcamGpuM8n4KQyYhmz/XgbMvw13V27I+jrPnP1STLFNvF+pwOQWHnmWWBtH1Jymn7fta96p7u0CY+TJAQA==" algorithmName="SHA-512" password="CC35"/>
  <autoFilter ref="C125:K231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hyperlinks>
    <hyperlink ref="F130" r:id="rId1" display="https://podminky.urs.cz/item/CS_URS_2024_02/132251253"/>
    <hyperlink ref="F136" r:id="rId2" display="https://podminky.urs.cz/item/CS_URS_2024_02/162251102"/>
    <hyperlink ref="F141" r:id="rId3" display="https://podminky.urs.cz/item/CS_URS_2024_02/167151101"/>
    <hyperlink ref="F145" r:id="rId4" display="https://podminky.urs.cz/item/CS_URS_2024_02/174111101"/>
    <hyperlink ref="F151" r:id="rId5" display="https://podminky.urs.cz/item/CS_URS_2024_02/181912112"/>
    <hyperlink ref="F156" r:id="rId6" display="https://podminky.urs.cz/item/CS_URS_2024_02/211531111"/>
    <hyperlink ref="F160" r:id="rId7" display="https://podminky.urs.cz/item/CS_URS_2024_02/211971110"/>
    <hyperlink ref="F166" r:id="rId8" display="https://podminky.urs.cz/item/CS_URS_2024_02/212755214"/>
    <hyperlink ref="F168" r:id="rId9" display="https://podminky.urs.cz/item/CS_URS_2024_02/273321411"/>
    <hyperlink ref="F172" r:id="rId10" display="https://podminky.urs.cz/item/CS_URS_2024_02/273351121"/>
    <hyperlink ref="F177" r:id="rId11" display="https://podminky.urs.cz/item/CS_URS_2024_02/273361821"/>
    <hyperlink ref="F183" r:id="rId12" display="https://podminky.urs.cz/item/CS_URS_2024_02/311351121"/>
    <hyperlink ref="F187" r:id="rId13" display="https://podminky.urs.cz/item/CS_URS_2024_02/311351122"/>
    <hyperlink ref="F189" r:id="rId14" display="https://podminky.urs.cz/item/CS_URS_2024_02/311351911"/>
    <hyperlink ref="F192" r:id="rId15" display="https://podminky.urs.cz/item/CS_URS_2024_02/311361821"/>
    <hyperlink ref="F197" r:id="rId16" display="https://podminky.urs.cz/item/CS_URS_2025_01/321321116"/>
    <hyperlink ref="F202" r:id="rId17" display="https://podminky.urs.cz/item/CS_URS_2024_02/452311131"/>
    <hyperlink ref="F208" r:id="rId18" display="https://podminky.urs.cz/item/CS_URS_2024_02/916921111"/>
    <hyperlink ref="F210" r:id="rId19" display="https://podminky.urs.cz/item/CS_URS_2024_02/949101111"/>
    <hyperlink ref="F213" r:id="rId20" display="https://podminky.urs.cz/item/CS_URS_2024_02/953333321"/>
    <hyperlink ref="F216" r:id="rId21" display="https://podminky.urs.cz/item/CS_URS_2024_02/953333518"/>
    <hyperlink ref="F218" r:id="rId22" display="https://podminky.urs.cz/item/CS_URS_2024_02/953334423"/>
    <hyperlink ref="F221" r:id="rId23" display="https://podminky.urs.cz/item/CS_URS_2024_02/998153131"/>
    <hyperlink ref="F225" r:id="rId24" display="https://podminky.urs.cz/item/CS_URS_2024_02/711112001"/>
    <hyperlink ref="F231" r:id="rId25" display="https://podminky.urs.cz/item/CS_URS_2024_02/99871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  <c r="AZ2" s="146" t="s">
        <v>128</v>
      </c>
      <c r="BA2" s="146" t="s">
        <v>470</v>
      </c>
      <c r="BB2" s="146" t="s">
        <v>130</v>
      </c>
      <c r="BC2" s="146" t="s">
        <v>273</v>
      </c>
      <c r="BD2" s="146" t="s">
        <v>132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471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ROUND((SUM(BE124:BE207)),  2)</f>
        <v>0</v>
      </c>
      <c r="G33" s="38"/>
      <c r="H33" s="38"/>
      <c r="I33" s="165">
        <v>0.20999999999999999</v>
      </c>
      <c r="J33" s="164">
        <f>ROUND(((SUM(BE124:BE207))*I33),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ROUND((SUM(BF124:BF207)),  2)</f>
        <v>0</v>
      </c>
      <c r="G34" s="38"/>
      <c r="H34" s="38"/>
      <c r="I34" s="165">
        <v>0.12</v>
      </c>
      <c r="J34" s="164">
        <f>ROUND(((SUM(BF124:BF207))*I34),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ROUND((SUM(BG124:BG207)),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ROUND((SUM(BH124:BH207)),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ROUND((SUM(BI124:BI207)),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SO-03 - Venkovní terasa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137</v>
      </c>
      <c r="D94" s="186"/>
      <c r="E94" s="186"/>
      <c r="F94" s="186"/>
      <c r="G94" s="186"/>
      <c r="H94" s="186"/>
      <c r="I94" s="186"/>
      <c r="J94" s="187" t="s">
        <v>138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139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140</v>
      </c>
    </row>
    <row r="97" s="9" customFormat="1" ht="24.96" customHeight="1">
      <c r="A97" s="9"/>
      <c r="B97" s="189"/>
      <c r="C97" s="190"/>
      <c r="D97" s="191" t="s">
        <v>141</v>
      </c>
      <c r="E97" s="192"/>
      <c r="F97" s="192"/>
      <c r="G97" s="192"/>
      <c r="H97" s="192"/>
      <c r="I97" s="192"/>
      <c r="J97" s="193">
        <f>J125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472</v>
      </c>
      <c r="E98" s="197"/>
      <c r="F98" s="197"/>
      <c r="G98" s="197"/>
      <c r="H98" s="197"/>
      <c r="I98" s="197"/>
      <c r="J98" s="198">
        <f>J126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325</v>
      </c>
      <c r="E99" s="197"/>
      <c r="F99" s="197"/>
      <c r="G99" s="197"/>
      <c r="H99" s="197"/>
      <c r="I99" s="197"/>
      <c r="J99" s="198">
        <f>J129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95"/>
      <c r="C100" s="133"/>
      <c r="D100" s="196" t="s">
        <v>326</v>
      </c>
      <c r="E100" s="197"/>
      <c r="F100" s="197"/>
      <c r="G100" s="197"/>
      <c r="H100" s="197"/>
      <c r="I100" s="197"/>
      <c r="J100" s="198">
        <f>J130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145</v>
      </c>
      <c r="E101" s="197"/>
      <c r="F101" s="197"/>
      <c r="G101" s="197"/>
      <c r="H101" s="197"/>
      <c r="I101" s="197"/>
      <c r="J101" s="198">
        <f>J140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146</v>
      </c>
      <c r="E102" s="192"/>
      <c r="F102" s="192"/>
      <c r="G102" s="192"/>
      <c r="H102" s="192"/>
      <c r="I102" s="192"/>
      <c r="J102" s="193">
        <f>J143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3"/>
      <c r="D103" s="196" t="s">
        <v>473</v>
      </c>
      <c r="E103" s="197"/>
      <c r="F103" s="197"/>
      <c r="G103" s="197"/>
      <c r="H103" s="197"/>
      <c r="I103" s="197"/>
      <c r="J103" s="198">
        <f>J144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148</v>
      </c>
      <c r="E104" s="197"/>
      <c r="F104" s="197"/>
      <c r="G104" s="197"/>
      <c r="H104" s="197"/>
      <c r="I104" s="197"/>
      <c r="J104" s="198">
        <f>J180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149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4" t="str">
        <f>E7</f>
        <v>Rozšíření infrastruktury cestovního ruchu u Pilské nádrže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134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SO-03 - Venkovní terasa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k.ú. Zámek Žďár [795453]</v>
      </c>
      <c r="G118" s="40"/>
      <c r="H118" s="40"/>
      <c r="I118" s="32" t="s">
        <v>22</v>
      </c>
      <c r="J118" s="79" t="str">
        <f>IF(J12="","",J12)</f>
        <v>9. 9. 2024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30</v>
      </c>
      <c r="J120" s="36" t="str">
        <f>E21</f>
        <v xml:space="preserve">Tomáš Bezchleba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>Zdeněk Drda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200"/>
      <c r="B123" s="201"/>
      <c r="C123" s="202" t="s">
        <v>150</v>
      </c>
      <c r="D123" s="203" t="s">
        <v>62</v>
      </c>
      <c r="E123" s="203" t="s">
        <v>58</v>
      </c>
      <c r="F123" s="203" t="s">
        <v>59</v>
      </c>
      <c r="G123" s="203" t="s">
        <v>151</v>
      </c>
      <c r="H123" s="203" t="s">
        <v>152</v>
      </c>
      <c r="I123" s="203" t="s">
        <v>153</v>
      </c>
      <c r="J123" s="203" t="s">
        <v>138</v>
      </c>
      <c r="K123" s="204" t="s">
        <v>154</v>
      </c>
      <c r="L123" s="205"/>
      <c r="M123" s="100" t="s">
        <v>1</v>
      </c>
      <c r="N123" s="101" t="s">
        <v>41</v>
      </c>
      <c r="O123" s="101" t="s">
        <v>155</v>
      </c>
      <c r="P123" s="101" t="s">
        <v>156</v>
      </c>
      <c r="Q123" s="101" t="s">
        <v>157</v>
      </c>
      <c r="R123" s="101" t="s">
        <v>158</v>
      </c>
      <c r="S123" s="101" t="s">
        <v>159</v>
      </c>
      <c r="T123" s="102" t="s">
        <v>160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8"/>
      <c r="B124" s="39"/>
      <c r="C124" s="107" t="s">
        <v>161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P125+P143</f>
        <v>0</v>
      </c>
      <c r="Q124" s="104"/>
      <c r="R124" s="208">
        <f>R125+R143</f>
        <v>2.6175600224999993</v>
      </c>
      <c r="S124" s="104"/>
      <c r="T124" s="209">
        <f>T125+T143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76</v>
      </c>
      <c r="AU124" s="17" t="s">
        <v>140</v>
      </c>
      <c r="BK124" s="210">
        <f>BK125+BK143</f>
        <v>0</v>
      </c>
    </row>
    <row r="125" s="12" customFormat="1" ht="25.92" customHeight="1">
      <c r="A125" s="12"/>
      <c r="B125" s="211"/>
      <c r="C125" s="212"/>
      <c r="D125" s="213" t="s">
        <v>76</v>
      </c>
      <c r="E125" s="214" t="s">
        <v>162</v>
      </c>
      <c r="F125" s="214" t="s">
        <v>163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P126+P129+P140</f>
        <v>0</v>
      </c>
      <c r="Q125" s="219"/>
      <c r="R125" s="220">
        <f>R126+R129+R140</f>
        <v>0.15709999999999999</v>
      </c>
      <c r="S125" s="219"/>
      <c r="T125" s="221">
        <f>T126+T129+T140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77</v>
      </c>
      <c r="AY125" s="222" t="s">
        <v>164</v>
      </c>
      <c r="BK125" s="224">
        <f>BK126+BK129+BK140</f>
        <v>0</v>
      </c>
    </row>
    <row r="126" s="12" customFormat="1" ht="22.8" customHeight="1">
      <c r="A126" s="12"/>
      <c r="B126" s="211"/>
      <c r="C126" s="212"/>
      <c r="D126" s="213" t="s">
        <v>76</v>
      </c>
      <c r="E126" s="225" t="s">
        <v>203</v>
      </c>
      <c r="F126" s="225" t="s">
        <v>474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SUM(P127:P128)</f>
        <v>0</v>
      </c>
      <c r="Q126" s="219"/>
      <c r="R126" s="220">
        <f>SUM(R127:R128)</f>
        <v>0.10737999999999999</v>
      </c>
      <c r="S126" s="219"/>
      <c r="T126" s="221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76</v>
      </c>
      <c r="AU126" s="223" t="s">
        <v>85</v>
      </c>
      <c r="AY126" s="222" t="s">
        <v>164</v>
      </c>
      <c r="BK126" s="224">
        <f>SUM(BK127:BK128)</f>
        <v>0</v>
      </c>
    </row>
    <row r="127" s="2" customFormat="1" ht="21.75" customHeight="1">
      <c r="A127" s="38"/>
      <c r="B127" s="39"/>
      <c r="C127" s="227" t="s">
        <v>85</v>
      </c>
      <c r="D127" s="227" t="s">
        <v>166</v>
      </c>
      <c r="E127" s="228" t="s">
        <v>475</v>
      </c>
      <c r="F127" s="229" t="s">
        <v>476</v>
      </c>
      <c r="G127" s="230" t="s">
        <v>477</v>
      </c>
      <c r="H127" s="231">
        <v>767</v>
      </c>
      <c r="I127" s="232"/>
      <c r="J127" s="233">
        <f>ROUND(I127*H127,2)</f>
        <v>0</v>
      </c>
      <c r="K127" s="229" t="s">
        <v>170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0.00013999999999999999</v>
      </c>
      <c r="R127" s="236">
        <f>Q127*H127</f>
        <v>0.10737999999999999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171</v>
      </c>
      <c r="AT127" s="238" t="s">
        <v>166</v>
      </c>
      <c r="AU127" s="238" t="s">
        <v>87</v>
      </c>
      <c r="AY127" s="17" t="s">
        <v>164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85</v>
      </c>
      <c r="BK127" s="239">
        <f>ROUND(I127*H127,2)</f>
        <v>0</v>
      </c>
      <c r="BL127" s="17" t="s">
        <v>171</v>
      </c>
      <c r="BM127" s="238" t="s">
        <v>478</v>
      </c>
    </row>
    <row r="128" s="2" customFormat="1">
      <c r="A128" s="38"/>
      <c r="B128" s="39"/>
      <c r="C128" s="40"/>
      <c r="D128" s="240" t="s">
        <v>173</v>
      </c>
      <c r="E128" s="40"/>
      <c r="F128" s="241" t="s">
        <v>479</v>
      </c>
      <c r="G128" s="40"/>
      <c r="H128" s="40"/>
      <c r="I128" s="242"/>
      <c r="J128" s="40"/>
      <c r="K128" s="40"/>
      <c r="L128" s="44"/>
      <c r="M128" s="243"/>
      <c r="N128" s="244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173</v>
      </c>
      <c r="AU128" s="17" t="s">
        <v>87</v>
      </c>
    </row>
    <row r="129" s="12" customFormat="1" ht="22.8" customHeight="1">
      <c r="A129" s="12"/>
      <c r="B129" s="211"/>
      <c r="C129" s="212"/>
      <c r="D129" s="213" t="s">
        <v>76</v>
      </c>
      <c r="E129" s="225" t="s">
        <v>423</v>
      </c>
      <c r="F129" s="225" t="s">
        <v>424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P130</f>
        <v>0</v>
      </c>
      <c r="Q129" s="219"/>
      <c r="R129" s="220">
        <f>R130</f>
        <v>0.04972</v>
      </c>
      <c r="S129" s="219"/>
      <c r="T129" s="221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85</v>
      </c>
      <c r="AT129" s="223" t="s">
        <v>76</v>
      </c>
      <c r="AU129" s="223" t="s">
        <v>85</v>
      </c>
      <c r="AY129" s="222" t="s">
        <v>164</v>
      </c>
      <c r="BK129" s="224">
        <f>BK130</f>
        <v>0</v>
      </c>
    </row>
    <row r="130" s="12" customFormat="1" ht="20.88" customHeight="1">
      <c r="A130" s="12"/>
      <c r="B130" s="211"/>
      <c r="C130" s="212"/>
      <c r="D130" s="213" t="s">
        <v>76</v>
      </c>
      <c r="E130" s="225" t="s">
        <v>221</v>
      </c>
      <c r="F130" s="225" t="s">
        <v>425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SUM(P131:P139)</f>
        <v>0</v>
      </c>
      <c r="Q130" s="219"/>
      <c r="R130" s="220">
        <f>SUM(R131:R139)</f>
        <v>0.04972</v>
      </c>
      <c r="S130" s="219"/>
      <c r="T130" s="221">
        <f>SUM(T131:T139)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76</v>
      </c>
      <c r="AU130" s="223" t="s">
        <v>87</v>
      </c>
      <c r="AY130" s="222" t="s">
        <v>164</v>
      </c>
      <c r="BK130" s="224">
        <f>SUM(BK131:BK139)</f>
        <v>0</v>
      </c>
    </row>
    <row r="131" s="2" customFormat="1" ht="24.15" customHeight="1">
      <c r="A131" s="38"/>
      <c r="B131" s="39"/>
      <c r="C131" s="227" t="s">
        <v>87</v>
      </c>
      <c r="D131" s="227" t="s">
        <v>166</v>
      </c>
      <c r="E131" s="228" t="s">
        <v>480</v>
      </c>
      <c r="F131" s="229" t="s">
        <v>481</v>
      </c>
      <c r="G131" s="230" t="s">
        <v>482</v>
      </c>
      <c r="H131" s="231">
        <v>1</v>
      </c>
      <c r="I131" s="232"/>
      <c r="J131" s="233">
        <f>ROUND(I131*H131,2)</f>
        <v>0</v>
      </c>
      <c r="K131" s="229" t="s">
        <v>1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0.00051999999999999995</v>
      </c>
      <c r="R131" s="236">
        <f>Q131*H131</f>
        <v>0.00051999999999999995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171</v>
      </c>
      <c r="AT131" s="238" t="s">
        <v>166</v>
      </c>
      <c r="AU131" s="238" t="s">
        <v>132</v>
      </c>
      <c r="AY131" s="17" t="s">
        <v>164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85</v>
      </c>
      <c r="BK131" s="239">
        <f>ROUND(I131*H131,2)</f>
        <v>0</v>
      </c>
      <c r="BL131" s="17" t="s">
        <v>171</v>
      </c>
      <c r="BM131" s="238" t="s">
        <v>483</v>
      </c>
    </row>
    <row r="132" s="2" customFormat="1" ht="16.5" customHeight="1">
      <c r="A132" s="38"/>
      <c r="B132" s="39"/>
      <c r="C132" s="278" t="s">
        <v>132</v>
      </c>
      <c r="D132" s="278" t="s">
        <v>204</v>
      </c>
      <c r="E132" s="279" t="s">
        <v>484</v>
      </c>
      <c r="F132" s="280" t="s">
        <v>485</v>
      </c>
      <c r="G132" s="281" t="s">
        <v>482</v>
      </c>
      <c r="H132" s="282">
        <v>1</v>
      </c>
      <c r="I132" s="283"/>
      <c r="J132" s="284">
        <f>ROUND(I132*H132,2)</f>
        <v>0</v>
      </c>
      <c r="K132" s="280" t="s">
        <v>1</v>
      </c>
      <c r="L132" s="285"/>
      <c r="M132" s="286" t="s">
        <v>1</v>
      </c>
      <c r="N132" s="287" t="s">
        <v>42</v>
      </c>
      <c r="O132" s="91"/>
      <c r="P132" s="236">
        <f>O132*H132</f>
        <v>0</v>
      </c>
      <c r="Q132" s="236">
        <v>0.029999999999999999</v>
      </c>
      <c r="R132" s="236">
        <f>Q132*H132</f>
        <v>0.029999999999999999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208</v>
      </c>
      <c r="AT132" s="238" t="s">
        <v>204</v>
      </c>
      <c r="AU132" s="238" t="s">
        <v>132</v>
      </c>
      <c r="AY132" s="17" t="s">
        <v>164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171</v>
      </c>
      <c r="BM132" s="238" t="s">
        <v>486</v>
      </c>
    </row>
    <row r="133" s="2" customFormat="1" ht="24.15" customHeight="1">
      <c r="A133" s="38"/>
      <c r="B133" s="39"/>
      <c r="C133" s="227" t="s">
        <v>171</v>
      </c>
      <c r="D133" s="227" t="s">
        <v>166</v>
      </c>
      <c r="E133" s="228" t="s">
        <v>487</v>
      </c>
      <c r="F133" s="229" t="s">
        <v>488</v>
      </c>
      <c r="G133" s="230" t="s">
        <v>482</v>
      </c>
      <c r="H133" s="231">
        <v>64</v>
      </c>
      <c r="I133" s="232"/>
      <c r="J133" s="233">
        <f>ROUND(I133*H133,2)</f>
        <v>0</v>
      </c>
      <c r="K133" s="229" t="s">
        <v>170</v>
      </c>
      <c r="L133" s="44"/>
      <c r="M133" s="234" t="s">
        <v>1</v>
      </c>
      <c r="N133" s="235" t="s">
        <v>42</v>
      </c>
      <c r="O133" s="91"/>
      <c r="P133" s="236">
        <f>O133*H133</f>
        <v>0</v>
      </c>
      <c r="Q133" s="236">
        <v>2.0000000000000002E-05</v>
      </c>
      <c r="R133" s="236">
        <f>Q133*H133</f>
        <v>0.0012800000000000001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171</v>
      </c>
      <c r="AT133" s="238" t="s">
        <v>166</v>
      </c>
      <c r="AU133" s="238" t="s">
        <v>132</v>
      </c>
      <c r="AY133" s="17" t="s">
        <v>164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85</v>
      </c>
      <c r="BK133" s="239">
        <f>ROUND(I133*H133,2)</f>
        <v>0</v>
      </c>
      <c r="BL133" s="17" t="s">
        <v>171</v>
      </c>
      <c r="BM133" s="238" t="s">
        <v>489</v>
      </c>
    </row>
    <row r="134" s="2" customFormat="1">
      <c r="A134" s="38"/>
      <c r="B134" s="39"/>
      <c r="C134" s="40"/>
      <c r="D134" s="240" t="s">
        <v>173</v>
      </c>
      <c r="E134" s="40"/>
      <c r="F134" s="241" t="s">
        <v>490</v>
      </c>
      <c r="G134" s="40"/>
      <c r="H134" s="40"/>
      <c r="I134" s="242"/>
      <c r="J134" s="40"/>
      <c r="K134" s="40"/>
      <c r="L134" s="44"/>
      <c r="M134" s="243"/>
      <c r="N134" s="244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173</v>
      </c>
      <c r="AU134" s="17" t="s">
        <v>132</v>
      </c>
    </row>
    <row r="135" s="15" customFormat="1">
      <c r="A135" s="15"/>
      <c r="B135" s="268"/>
      <c r="C135" s="269"/>
      <c r="D135" s="247" t="s">
        <v>175</v>
      </c>
      <c r="E135" s="270" t="s">
        <v>1</v>
      </c>
      <c r="F135" s="271" t="s">
        <v>491</v>
      </c>
      <c r="G135" s="269"/>
      <c r="H135" s="270" t="s">
        <v>1</v>
      </c>
      <c r="I135" s="272"/>
      <c r="J135" s="269"/>
      <c r="K135" s="269"/>
      <c r="L135" s="273"/>
      <c r="M135" s="274"/>
      <c r="N135" s="275"/>
      <c r="O135" s="275"/>
      <c r="P135" s="275"/>
      <c r="Q135" s="275"/>
      <c r="R135" s="275"/>
      <c r="S135" s="275"/>
      <c r="T135" s="27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7" t="s">
        <v>175</v>
      </c>
      <c r="AU135" s="277" t="s">
        <v>132</v>
      </c>
      <c r="AV135" s="15" t="s">
        <v>85</v>
      </c>
      <c r="AW135" s="15" t="s">
        <v>32</v>
      </c>
      <c r="AX135" s="15" t="s">
        <v>77</v>
      </c>
      <c r="AY135" s="277" t="s">
        <v>164</v>
      </c>
    </row>
    <row r="136" s="13" customFormat="1">
      <c r="A136" s="13"/>
      <c r="B136" s="245"/>
      <c r="C136" s="246"/>
      <c r="D136" s="247" t="s">
        <v>175</v>
      </c>
      <c r="E136" s="248" t="s">
        <v>1</v>
      </c>
      <c r="F136" s="249" t="s">
        <v>492</v>
      </c>
      <c r="G136" s="246"/>
      <c r="H136" s="250">
        <v>64</v>
      </c>
      <c r="I136" s="251"/>
      <c r="J136" s="246"/>
      <c r="K136" s="246"/>
      <c r="L136" s="252"/>
      <c r="M136" s="253"/>
      <c r="N136" s="254"/>
      <c r="O136" s="254"/>
      <c r="P136" s="254"/>
      <c r="Q136" s="254"/>
      <c r="R136" s="254"/>
      <c r="S136" s="254"/>
      <c r="T136" s="25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6" t="s">
        <v>175</v>
      </c>
      <c r="AU136" s="256" t="s">
        <v>132</v>
      </c>
      <c r="AV136" s="13" t="s">
        <v>87</v>
      </c>
      <c r="AW136" s="13" t="s">
        <v>32</v>
      </c>
      <c r="AX136" s="13" t="s">
        <v>77</v>
      </c>
      <c r="AY136" s="256" t="s">
        <v>164</v>
      </c>
    </row>
    <row r="137" s="14" customFormat="1">
      <c r="A137" s="14"/>
      <c r="B137" s="257"/>
      <c r="C137" s="258"/>
      <c r="D137" s="247" t="s">
        <v>175</v>
      </c>
      <c r="E137" s="259" t="s">
        <v>1</v>
      </c>
      <c r="F137" s="260" t="s">
        <v>177</v>
      </c>
      <c r="G137" s="258"/>
      <c r="H137" s="261">
        <v>64</v>
      </c>
      <c r="I137" s="262"/>
      <c r="J137" s="258"/>
      <c r="K137" s="258"/>
      <c r="L137" s="263"/>
      <c r="M137" s="264"/>
      <c r="N137" s="265"/>
      <c r="O137" s="265"/>
      <c r="P137" s="265"/>
      <c r="Q137" s="265"/>
      <c r="R137" s="265"/>
      <c r="S137" s="265"/>
      <c r="T137" s="26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7" t="s">
        <v>175</v>
      </c>
      <c r="AU137" s="267" t="s">
        <v>132</v>
      </c>
      <c r="AV137" s="14" t="s">
        <v>171</v>
      </c>
      <c r="AW137" s="14" t="s">
        <v>32</v>
      </c>
      <c r="AX137" s="14" t="s">
        <v>85</v>
      </c>
      <c r="AY137" s="267" t="s">
        <v>164</v>
      </c>
    </row>
    <row r="138" s="2" customFormat="1" ht="21.75" customHeight="1">
      <c r="A138" s="38"/>
      <c r="B138" s="39"/>
      <c r="C138" s="227" t="s">
        <v>195</v>
      </c>
      <c r="D138" s="227" t="s">
        <v>166</v>
      </c>
      <c r="E138" s="228" t="s">
        <v>493</v>
      </c>
      <c r="F138" s="229" t="s">
        <v>494</v>
      </c>
      <c r="G138" s="230" t="s">
        <v>482</v>
      </c>
      <c r="H138" s="231">
        <v>64</v>
      </c>
      <c r="I138" s="232"/>
      <c r="J138" s="233">
        <f>ROUND(I138*H138,2)</f>
        <v>0</v>
      </c>
      <c r="K138" s="229" t="s">
        <v>170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0.00027999999999999998</v>
      </c>
      <c r="R138" s="236">
        <f>Q138*H138</f>
        <v>0.017919999999999998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171</v>
      </c>
      <c r="AT138" s="238" t="s">
        <v>166</v>
      </c>
      <c r="AU138" s="238" t="s">
        <v>132</v>
      </c>
      <c r="AY138" s="17" t="s">
        <v>164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85</v>
      </c>
      <c r="BK138" s="239">
        <f>ROUND(I138*H138,2)</f>
        <v>0</v>
      </c>
      <c r="BL138" s="17" t="s">
        <v>171</v>
      </c>
      <c r="BM138" s="238" t="s">
        <v>495</v>
      </c>
    </row>
    <row r="139" s="2" customFormat="1">
      <c r="A139" s="38"/>
      <c r="B139" s="39"/>
      <c r="C139" s="40"/>
      <c r="D139" s="240" t="s">
        <v>173</v>
      </c>
      <c r="E139" s="40"/>
      <c r="F139" s="241" t="s">
        <v>496</v>
      </c>
      <c r="G139" s="40"/>
      <c r="H139" s="40"/>
      <c r="I139" s="242"/>
      <c r="J139" s="40"/>
      <c r="K139" s="40"/>
      <c r="L139" s="44"/>
      <c r="M139" s="243"/>
      <c r="N139" s="244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173</v>
      </c>
      <c r="AU139" s="17" t="s">
        <v>132</v>
      </c>
    </row>
    <row r="140" s="12" customFormat="1" ht="22.8" customHeight="1">
      <c r="A140" s="12"/>
      <c r="B140" s="211"/>
      <c r="C140" s="212"/>
      <c r="D140" s="213" t="s">
        <v>76</v>
      </c>
      <c r="E140" s="225" t="s">
        <v>287</v>
      </c>
      <c r="F140" s="225" t="s">
        <v>288</v>
      </c>
      <c r="G140" s="212"/>
      <c r="H140" s="212"/>
      <c r="I140" s="215"/>
      <c r="J140" s="226">
        <f>BK140</f>
        <v>0</v>
      </c>
      <c r="K140" s="212"/>
      <c r="L140" s="217"/>
      <c r="M140" s="218"/>
      <c r="N140" s="219"/>
      <c r="O140" s="219"/>
      <c r="P140" s="220">
        <f>SUM(P141:P142)</f>
        <v>0</v>
      </c>
      <c r="Q140" s="219"/>
      <c r="R140" s="220">
        <f>SUM(R141:R142)</f>
        <v>0</v>
      </c>
      <c r="S140" s="219"/>
      <c r="T140" s="221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2" t="s">
        <v>85</v>
      </c>
      <c r="AT140" s="223" t="s">
        <v>76</v>
      </c>
      <c r="AU140" s="223" t="s">
        <v>85</v>
      </c>
      <c r="AY140" s="222" t="s">
        <v>164</v>
      </c>
      <c r="BK140" s="224">
        <f>SUM(BK141:BK142)</f>
        <v>0</v>
      </c>
    </row>
    <row r="141" s="2" customFormat="1" ht="21.75" customHeight="1">
      <c r="A141" s="38"/>
      <c r="B141" s="39"/>
      <c r="C141" s="227" t="s">
        <v>203</v>
      </c>
      <c r="D141" s="227" t="s">
        <v>166</v>
      </c>
      <c r="E141" s="228" t="s">
        <v>497</v>
      </c>
      <c r="F141" s="229" t="s">
        <v>498</v>
      </c>
      <c r="G141" s="230" t="s">
        <v>207</v>
      </c>
      <c r="H141" s="231">
        <v>0.157</v>
      </c>
      <c r="I141" s="232"/>
      <c r="J141" s="233">
        <f>ROUND(I141*H141,2)</f>
        <v>0</v>
      </c>
      <c r="K141" s="229" t="s">
        <v>170</v>
      </c>
      <c r="L141" s="44"/>
      <c r="M141" s="234" t="s">
        <v>1</v>
      </c>
      <c r="N141" s="235" t="s">
        <v>42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171</v>
      </c>
      <c r="AT141" s="238" t="s">
        <v>166</v>
      </c>
      <c r="AU141" s="238" t="s">
        <v>87</v>
      </c>
      <c r="AY141" s="17" t="s">
        <v>164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85</v>
      </c>
      <c r="BK141" s="239">
        <f>ROUND(I141*H141,2)</f>
        <v>0</v>
      </c>
      <c r="BL141" s="17" t="s">
        <v>171</v>
      </c>
      <c r="BM141" s="238" t="s">
        <v>499</v>
      </c>
    </row>
    <row r="142" s="2" customFormat="1">
      <c r="A142" s="38"/>
      <c r="B142" s="39"/>
      <c r="C142" s="40"/>
      <c r="D142" s="240" t="s">
        <v>173</v>
      </c>
      <c r="E142" s="40"/>
      <c r="F142" s="241" t="s">
        <v>500</v>
      </c>
      <c r="G142" s="40"/>
      <c r="H142" s="40"/>
      <c r="I142" s="242"/>
      <c r="J142" s="40"/>
      <c r="K142" s="40"/>
      <c r="L142" s="44"/>
      <c r="M142" s="243"/>
      <c r="N142" s="244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173</v>
      </c>
      <c r="AU142" s="17" t="s">
        <v>87</v>
      </c>
    </row>
    <row r="143" s="12" customFormat="1" ht="25.92" customHeight="1">
      <c r="A143" s="12"/>
      <c r="B143" s="211"/>
      <c r="C143" s="212"/>
      <c r="D143" s="213" t="s">
        <v>76</v>
      </c>
      <c r="E143" s="214" t="s">
        <v>294</v>
      </c>
      <c r="F143" s="214" t="s">
        <v>295</v>
      </c>
      <c r="G143" s="212"/>
      <c r="H143" s="212"/>
      <c r="I143" s="215"/>
      <c r="J143" s="216">
        <f>BK143</f>
        <v>0</v>
      </c>
      <c r="K143" s="212"/>
      <c r="L143" s="217"/>
      <c r="M143" s="218"/>
      <c r="N143" s="219"/>
      <c r="O143" s="219"/>
      <c r="P143" s="220">
        <f>P144+P180</f>
        <v>0</v>
      </c>
      <c r="Q143" s="219"/>
      <c r="R143" s="220">
        <f>R144+R180</f>
        <v>2.4604600224999995</v>
      </c>
      <c r="S143" s="219"/>
      <c r="T143" s="221">
        <f>T144+T180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2" t="s">
        <v>87</v>
      </c>
      <c r="AT143" s="223" t="s">
        <v>76</v>
      </c>
      <c r="AU143" s="223" t="s">
        <v>77</v>
      </c>
      <c r="AY143" s="222" t="s">
        <v>164</v>
      </c>
      <c r="BK143" s="224">
        <f>BK144+BK180</f>
        <v>0</v>
      </c>
    </row>
    <row r="144" s="12" customFormat="1" ht="22.8" customHeight="1">
      <c r="A144" s="12"/>
      <c r="B144" s="211"/>
      <c r="C144" s="212"/>
      <c r="D144" s="213" t="s">
        <v>76</v>
      </c>
      <c r="E144" s="225" t="s">
        <v>501</v>
      </c>
      <c r="F144" s="225" t="s">
        <v>502</v>
      </c>
      <c r="G144" s="212"/>
      <c r="H144" s="212"/>
      <c r="I144" s="215"/>
      <c r="J144" s="226">
        <f>BK144</f>
        <v>0</v>
      </c>
      <c r="K144" s="212"/>
      <c r="L144" s="217"/>
      <c r="M144" s="218"/>
      <c r="N144" s="219"/>
      <c r="O144" s="219"/>
      <c r="P144" s="220">
        <f>SUM(P145:P179)</f>
        <v>0</v>
      </c>
      <c r="Q144" s="219"/>
      <c r="R144" s="220">
        <f>SUM(R145:R179)</f>
        <v>1.3870399999999998</v>
      </c>
      <c r="S144" s="219"/>
      <c r="T144" s="221">
        <f>SUM(T145:T179)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87</v>
      </c>
      <c r="AT144" s="223" t="s">
        <v>76</v>
      </c>
      <c r="AU144" s="223" t="s">
        <v>85</v>
      </c>
      <c r="AY144" s="222" t="s">
        <v>164</v>
      </c>
      <c r="BK144" s="224">
        <f>SUM(BK145:BK179)</f>
        <v>0</v>
      </c>
    </row>
    <row r="145" s="2" customFormat="1" ht="24.15" customHeight="1">
      <c r="A145" s="38"/>
      <c r="B145" s="39"/>
      <c r="C145" s="227" t="s">
        <v>211</v>
      </c>
      <c r="D145" s="227" t="s">
        <v>166</v>
      </c>
      <c r="E145" s="228" t="s">
        <v>503</v>
      </c>
      <c r="F145" s="229" t="s">
        <v>504</v>
      </c>
      <c r="G145" s="230" t="s">
        <v>482</v>
      </c>
      <c r="H145" s="231">
        <v>48</v>
      </c>
      <c r="I145" s="232"/>
      <c r="J145" s="233">
        <f>ROUND(I145*H145,2)</f>
        <v>0</v>
      </c>
      <c r="K145" s="229" t="s">
        <v>170</v>
      </c>
      <c r="L145" s="44"/>
      <c r="M145" s="234" t="s">
        <v>1</v>
      </c>
      <c r="N145" s="235" t="s">
        <v>42</v>
      </c>
      <c r="O145" s="91"/>
      <c r="P145" s="236">
        <f>O145*H145</f>
        <v>0</v>
      </c>
      <c r="Q145" s="236">
        <v>0.0026700000000000001</v>
      </c>
      <c r="R145" s="236">
        <f>Q145*H145</f>
        <v>0.12816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302</v>
      </c>
      <c r="AT145" s="238" t="s">
        <v>166</v>
      </c>
      <c r="AU145" s="238" t="s">
        <v>87</v>
      </c>
      <c r="AY145" s="17" t="s">
        <v>164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85</v>
      </c>
      <c r="BK145" s="239">
        <f>ROUND(I145*H145,2)</f>
        <v>0</v>
      </c>
      <c r="BL145" s="17" t="s">
        <v>302</v>
      </c>
      <c r="BM145" s="238" t="s">
        <v>505</v>
      </c>
    </row>
    <row r="146" s="2" customFormat="1">
      <c r="A146" s="38"/>
      <c r="B146" s="39"/>
      <c r="C146" s="40"/>
      <c r="D146" s="240" t="s">
        <v>173</v>
      </c>
      <c r="E146" s="40"/>
      <c r="F146" s="241" t="s">
        <v>506</v>
      </c>
      <c r="G146" s="40"/>
      <c r="H146" s="40"/>
      <c r="I146" s="242"/>
      <c r="J146" s="40"/>
      <c r="K146" s="40"/>
      <c r="L146" s="44"/>
      <c r="M146" s="243"/>
      <c r="N146" s="244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173</v>
      </c>
      <c r="AU146" s="17" t="s">
        <v>87</v>
      </c>
    </row>
    <row r="147" s="2" customFormat="1" ht="16.5" customHeight="1">
      <c r="A147" s="38"/>
      <c r="B147" s="39"/>
      <c r="C147" s="278" t="s">
        <v>208</v>
      </c>
      <c r="D147" s="278" t="s">
        <v>204</v>
      </c>
      <c r="E147" s="279" t="s">
        <v>507</v>
      </c>
      <c r="F147" s="280" t="s">
        <v>508</v>
      </c>
      <c r="G147" s="281" t="s">
        <v>482</v>
      </c>
      <c r="H147" s="282">
        <v>48</v>
      </c>
      <c r="I147" s="283"/>
      <c r="J147" s="284">
        <f>ROUND(I147*H147,2)</f>
        <v>0</v>
      </c>
      <c r="K147" s="280" t="s">
        <v>170</v>
      </c>
      <c r="L147" s="285"/>
      <c r="M147" s="286" t="s">
        <v>1</v>
      </c>
      <c r="N147" s="287" t="s">
        <v>42</v>
      </c>
      <c r="O147" s="91"/>
      <c r="P147" s="236">
        <f>O147*H147</f>
        <v>0</v>
      </c>
      <c r="Q147" s="236">
        <v>0.00012999999999999999</v>
      </c>
      <c r="R147" s="236">
        <f>Q147*H147</f>
        <v>0.006239999999999999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255</v>
      </c>
      <c r="AT147" s="238" t="s">
        <v>204</v>
      </c>
      <c r="AU147" s="238" t="s">
        <v>87</v>
      </c>
      <c r="AY147" s="17" t="s">
        <v>164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85</v>
      </c>
      <c r="BK147" s="239">
        <f>ROUND(I147*H147,2)</f>
        <v>0</v>
      </c>
      <c r="BL147" s="17" t="s">
        <v>302</v>
      </c>
      <c r="BM147" s="238" t="s">
        <v>509</v>
      </c>
    </row>
    <row r="148" s="2" customFormat="1" ht="33" customHeight="1">
      <c r="A148" s="38"/>
      <c r="B148" s="39"/>
      <c r="C148" s="227" t="s">
        <v>221</v>
      </c>
      <c r="D148" s="227" t="s">
        <v>166</v>
      </c>
      <c r="E148" s="228" t="s">
        <v>510</v>
      </c>
      <c r="F148" s="229" t="s">
        <v>511</v>
      </c>
      <c r="G148" s="230" t="s">
        <v>130</v>
      </c>
      <c r="H148" s="231">
        <v>36</v>
      </c>
      <c r="I148" s="232"/>
      <c r="J148" s="233">
        <f>ROUND(I148*H148,2)</f>
        <v>0</v>
      </c>
      <c r="K148" s="229" t="s">
        <v>170</v>
      </c>
      <c r="L148" s="44"/>
      <c r="M148" s="234" t="s">
        <v>1</v>
      </c>
      <c r="N148" s="235" t="s">
        <v>42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302</v>
      </c>
      <c r="AT148" s="238" t="s">
        <v>166</v>
      </c>
      <c r="AU148" s="238" t="s">
        <v>87</v>
      </c>
      <c r="AY148" s="17" t="s">
        <v>164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85</v>
      </c>
      <c r="BK148" s="239">
        <f>ROUND(I148*H148,2)</f>
        <v>0</v>
      </c>
      <c r="BL148" s="17" t="s">
        <v>302</v>
      </c>
      <c r="BM148" s="238" t="s">
        <v>512</v>
      </c>
    </row>
    <row r="149" s="2" customFormat="1">
      <c r="A149" s="38"/>
      <c r="B149" s="39"/>
      <c r="C149" s="40"/>
      <c r="D149" s="240" t="s">
        <v>173</v>
      </c>
      <c r="E149" s="40"/>
      <c r="F149" s="241" t="s">
        <v>513</v>
      </c>
      <c r="G149" s="40"/>
      <c r="H149" s="40"/>
      <c r="I149" s="242"/>
      <c r="J149" s="40"/>
      <c r="K149" s="40"/>
      <c r="L149" s="44"/>
      <c r="M149" s="243"/>
      <c r="N149" s="244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173</v>
      </c>
      <c r="AU149" s="17" t="s">
        <v>87</v>
      </c>
    </row>
    <row r="150" s="13" customFormat="1">
      <c r="A150" s="13"/>
      <c r="B150" s="245"/>
      <c r="C150" s="246"/>
      <c r="D150" s="247" t="s">
        <v>175</v>
      </c>
      <c r="E150" s="248" t="s">
        <v>1</v>
      </c>
      <c r="F150" s="249" t="s">
        <v>128</v>
      </c>
      <c r="G150" s="246"/>
      <c r="H150" s="250">
        <v>36</v>
      </c>
      <c r="I150" s="251"/>
      <c r="J150" s="246"/>
      <c r="K150" s="246"/>
      <c r="L150" s="252"/>
      <c r="M150" s="253"/>
      <c r="N150" s="254"/>
      <c r="O150" s="254"/>
      <c r="P150" s="254"/>
      <c r="Q150" s="254"/>
      <c r="R150" s="254"/>
      <c r="S150" s="254"/>
      <c r="T150" s="25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6" t="s">
        <v>175</v>
      </c>
      <c r="AU150" s="256" t="s">
        <v>87</v>
      </c>
      <c r="AV150" s="13" t="s">
        <v>87</v>
      </c>
      <c r="AW150" s="13" t="s">
        <v>32</v>
      </c>
      <c r="AX150" s="13" t="s">
        <v>85</v>
      </c>
      <c r="AY150" s="256" t="s">
        <v>164</v>
      </c>
    </row>
    <row r="151" s="2" customFormat="1">
      <c r="A151" s="38"/>
      <c r="B151" s="39"/>
      <c r="C151" s="40"/>
      <c r="D151" s="247" t="s">
        <v>226</v>
      </c>
      <c r="E151" s="40"/>
      <c r="F151" s="288" t="s">
        <v>227</v>
      </c>
      <c r="G151" s="40"/>
      <c r="H151" s="40"/>
      <c r="I151" s="40"/>
      <c r="J151" s="40"/>
      <c r="K151" s="40"/>
      <c r="L151" s="44"/>
      <c r="M151" s="243"/>
      <c r="N151" s="244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U151" s="17" t="s">
        <v>87</v>
      </c>
    </row>
    <row r="152" s="2" customFormat="1">
      <c r="A152" s="38"/>
      <c r="B152" s="39"/>
      <c r="C152" s="40"/>
      <c r="D152" s="247" t="s">
        <v>226</v>
      </c>
      <c r="E152" s="40"/>
      <c r="F152" s="289" t="s">
        <v>514</v>
      </c>
      <c r="G152" s="40"/>
      <c r="H152" s="290">
        <v>36</v>
      </c>
      <c r="I152" s="40"/>
      <c r="J152" s="40"/>
      <c r="K152" s="40"/>
      <c r="L152" s="44"/>
      <c r="M152" s="243"/>
      <c r="N152" s="244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U152" s="17" t="s">
        <v>87</v>
      </c>
    </row>
    <row r="153" s="2" customFormat="1" ht="16.5" customHeight="1">
      <c r="A153" s="38"/>
      <c r="B153" s="39"/>
      <c r="C153" s="278" t="s">
        <v>230</v>
      </c>
      <c r="D153" s="278" t="s">
        <v>204</v>
      </c>
      <c r="E153" s="279" t="s">
        <v>515</v>
      </c>
      <c r="F153" s="280" t="s">
        <v>516</v>
      </c>
      <c r="G153" s="281" t="s">
        <v>368</v>
      </c>
      <c r="H153" s="282">
        <v>100.8</v>
      </c>
      <c r="I153" s="283"/>
      <c r="J153" s="284">
        <f>ROUND(I153*H153,2)</f>
        <v>0</v>
      </c>
      <c r="K153" s="280" t="s">
        <v>517</v>
      </c>
      <c r="L153" s="285"/>
      <c r="M153" s="286" t="s">
        <v>1</v>
      </c>
      <c r="N153" s="287" t="s">
        <v>42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255</v>
      </c>
      <c r="AT153" s="238" t="s">
        <v>204</v>
      </c>
      <c r="AU153" s="238" t="s">
        <v>87</v>
      </c>
      <c r="AY153" s="17" t="s">
        <v>164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85</v>
      </c>
      <c r="BK153" s="239">
        <f>ROUND(I153*H153,2)</f>
        <v>0</v>
      </c>
      <c r="BL153" s="17" t="s">
        <v>302</v>
      </c>
      <c r="BM153" s="238" t="s">
        <v>518</v>
      </c>
    </row>
    <row r="154" s="15" customFormat="1">
      <c r="A154" s="15"/>
      <c r="B154" s="268"/>
      <c r="C154" s="269"/>
      <c r="D154" s="247" t="s">
        <v>175</v>
      </c>
      <c r="E154" s="270" t="s">
        <v>1</v>
      </c>
      <c r="F154" s="271" t="s">
        <v>235</v>
      </c>
      <c r="G154" s="269"/>
      <c r="H154" s="270" t="s">
        <v>1</v>
      </c>
      <c r="I154" s="272"/>
      <c r="J154" s="269"/>
      <c r="K154" s="269"/>
      <c r="L154" s="273"/>
      <c r="M154" s="274"/>
      <c r="N154" s="275"/>
      <c r="O154" s="275"/>
      <c r="P154" s="275"/>
      <c r="Q154" s="275"/>
      <c r="R154" s="275"/>
      <c r="S154" s="275"/>
      <c r="T154" s="27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7" t="s">
        <v>175</v>
      </c>
      <c r="AU154" s="277" t="s">
        <v>87</v>
      </c>
      <c r="AV154" s="15" t="s">
        <v>85</v>
      </c>
      <c r="AW154" s="15" t="s">
        <v>32</v>
      </c>
      <c r="AX154" s="15" t="s">
        <v>77</v>
      </c>
      <c r="AY154" s="277" t="s">
        <v>164</v>
      </c>
    </row>
    <row r="155" s="13" customFormat="1">
      <c r="A155" s="13"/>
      <c r="B155" s="245"/>
      <c r="C155" s="246"/>
      <c r="D155" s="247" t="s">
        <v>175</v>
      </c>
      <c r="E155" s="248" t="s">
        <v>1</v>
      </c>
      <c r="F155" s="249" t="s">
        <v>519</v>
      </c>
      <c r="G155" s="246"/>
      <c r="H155" s="250">
        <v>100.8</v>
      </c>
      <c r="I155" s="251"/>
      <c r="J155" s="246"/>
      <c r="K155" s="246"/>
      <c r="L155" s="252"/>
      <c r="M155" s="253"/>
      <c r="N155" s="254"/>
      <c r="O155" s="254"/>
      <c r="P155" s="254"/>
      <c r="Q155" s="254"/>
      <c r="R155" s="254"/>
      <c r="S155" s="254"/>
      <c r="T155" s="25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6" t="s">
        <v>175</v>
      </c>
      <c r="AU155" s="256" t="s">
        <v>87</v>
      </c>
      <c r="AV155" s="13" t="s">
        <v>87</v>
      </c>
      <c r="AW155" s="13" t="s">
        <v>32</v>
      </c>
      <c r="AX155" s="13" t="s">
        <v>85</v>
      </c>
      <c r="AY155" s="256" t="s">
        <v>164</v>
      </c>
    </row>
    <row r="156" s="2" customFormat="1">
      <c r="A156" s="38"/>
      <c r="B156" s="39"/>
      <c r="C156" s="40"/>
      <c r="D156" s="247" t="s">
        <v>226</v>
      </c>
      <c r="E156" s="40"/>
      <c r="F156" s="288" t="s">
        <v>227</v>
      </c>
      <c r="G156" s="40"/>
      <c r="H156" s="40"/>
      <c r="I156" s="40"/>
      <c r="J156" s="40"/>
      <c r="K156" s="40"/>
      <c r="L156" s="44"/>
      <c r="M156" s="243"/>
      <c r="N156" s="24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U156" s="17" t="s">
        <v>87</v>
      </c>
    </row>
    <row r="157" s="2" customFormat="1">
      <c r="A157" s="38"/>
      <c r="B157" s="39"/>
      <c r="C157" s="40"/>
      <c r="D157" s="247" t="s">
        <v>226</v>
      </c>
      <c r="E157" s="40"/>
      <c r="F157" s="289" t="s">
        <v>514</v>
      </c>
      <c r="G157" s="40"/>
      <c r="H157" s="290">
        <v>36</v>
      </c>
      <c r="I157" s="40"/>
      <c r="J157" s="40"/>
      <c r="K157" s="40"/>
      <c r="L157" s="44"/>
      <c r="M157" s="243"/>
      <c r="N157" s="244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U157" s="17" t="s">
        <v>87</v>
      </c>
    </row>
    <row r="158" s="2" customFormat="1" ht="33" customHeight="1">
      <c r="A158" s="38"/>
      <c r="B158" s="39"/>
      <c r="C158" s="227" t="s">
        <v>281</v>
      </c>
      <c r="D158" s="227" t="s">
        <v>166</v>
      </c>
      <c r="E158" s="228" t="s">
        <v>520</v>
      </c>
      <c r="F158" s="229" t="s">
        <v>521</v>
      </c>
      <c r="G158" s="230" t="s">
        <v>130</v>
      </c>
      <c r="H158" s="231">
        <v>36</v>
      </c>
      <c r="I158" s="232"/>
      <c r="J158" s="233">
        <f>ROUND(I158*H158,2)</f>
        <v>0</v>
      </c>
      <c r="K158" s="229" t="s">
        <v>170</v>
      </c>
      <c r="L158" s="44"/>
      <c r="M158" s="234" t="s">
        <v>1</v>
      </c>
      <c r="N158" s="235" t="s">
        <v>42</v>
      </c>
      <c r="O158" s="91"/>
      <c r="P158" s="236">
        <f>O158*H158</f>
        <v>0</v>
      </c>
      <c r="Q158" s="236">
        <v>0.00059000000000000003</v>
      </c>
      <c r="R158" s="236">
        <f>Q158*H158</f>
        <v>0.021240000000000002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302</v>
      </c>
      <c r="AT158" s="238" t="s">
        <v>166</v>
      </c>
      <c r="AU158" s="238" t="s">
        <v>87</v>
      </c>
      <c r="AY158" s="17" t="s">
        <v>164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85</v>
      </c>
      <c r="BK158" s="239">
        <f>ROUND(I158*H158,2)</f>
        <v>0</v>
      </c>
      <c r="BL158" s="17" t="s">
        <v>302</v>
      </c>
      <c r="BM158" s="238" t="s">
        <v>522</v>
      </c>
    </row>
    <row r="159" s="2" customFormat="1">
      <c r="A159" s="38"/>
      <c r="B159" s="39"/>
      <c r="C159" s="40"/>
      <c r="D159" s="240" t="s">
        <v>173</v>
      </c>
      <c r="E159" s="40"/>
      <c r="F159" s="241" t="s">
        <v>523</v>
      </c>
      <c r="G159" s="40"/>
      <c r="H159" s="40"/>
      <c r="I159" s="242"/>
      <c r="J159" s="40"/>
      <c r="K159" s="40"/>
      <c r="L159" s="44"/>
      <c r="M159" s="243"/>
      <c r="N159" s="244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173</v>
      </c>
      <c r="AU159" s="17" t="s">
        <v>87</v>
      </c>
    </row>
    <row r="160" s="13" customFormat="1">
      <c r="A160" s="13"/>
      <c r="B160" s="245"/>
      <c r="C160" s="246"/>
      <c r="D160" s="247" t="s">
        <v>175</v>
      </c>
      <c r="E160" s="248" t="s">
        <v>1</v>
      </c>
      <c r="F160" s="249" t="s">
        <v>128</v>
      </c>
      <c r="G160" s="246"/>
      <c r="H160" s="250">
        <v>36</v>
      </c>
      <c r="I160" s="251"/>
      <c r="J160" s="246"/>
      <c r="K160" s="246"/>
      <c r="L160" s="252"/>
      <c r="M160" s="253"/>
      <c r="N160" s="254"/>
      <c r="O160" s="254"/>
      <c r="P160" s="254"/>
      <c r="Q160" s="254"/>
      <c r="R160" s="254"/>
      <c r="S160" s="254"/>
      <c r="T160" s="25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6" t="s">
        <v>175</v>
      </c>
      <c r="AU160" s="256" t="s">
        <v>87</v>
      </c>
      <c r="AV160" s="13" t="s">
        <v>87</v>
      </c>
      <c r="AW160" s="13" t="s">
        <v>32</v>
      </c>
      <c r="AX160" s="13" t="s">
        <v>85</v>
      </c>
      <c r="AY160" s="256" t="s">
        <v>164</v>
      </c>
    </row>
    <row r="161" s="2" customFormat="1">
      <c r="A161" s="38"/>
      <c r="B161" s="39"/>
      <c r="C161" s="40"/>
      <c r="D161" s="247" t="s">
        <v>226</v>
      </c>
      <c r="E161" s="40"/>
      <c r="F161" s="288" t="s">
        <v>227</v>
      </c>
      <c r="G161" s="40"/>
      <c r="H161" s="40"/>
      <c r="I161" s="40"/>
      <c r="J161" s="40"/>
      <c r="K161" s="40"/>
      <c r="L161" s="44"/>
      <c r="M161" s="243"/>
      <c r="N161" s="244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U161" s="17" t="s">
        <v>87</v>
      </c>
    </row>
    <row r="162" s="2" customFormat="1">
      <c r="A162" s="38"/>
      <c r="B162" s="39"/>
      <c r="C162" s="40"/>
      <c r="D162" s="247" t="s">
        <v>226</v>
      </c>
      <c r="E162" s="40"/>
      <c r="F162" s="289" t="s">
        <v>514</v>
      </c>
      <c r="G162" s="40"/>
      <c r="H162" s="290">
        <v>36</v>
      </c>
      <c r="I162" s="40"/>
      <c r="J162" s="40"/>
      <c r="K162" s="40"/>
      <c r="L162" s="44"/>
      <c r="M162" s="243"/>
      <c r="N162" s="244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U162" s="17" t="s">
        <v>87</v>
      </c>
    </row>
    <row r="163" s="2" customFormat="1" ht="21.75" customHeight="1">
      <c r="A163" s="38"/>
      <c r="B163" s="39"/>
      <c r="C163" s="278" t="s">
        <v>8</v>
      </c>
      <c r="D163" s="278" t="s">
        <v>204</v>
      </c>
      <c r="E163" s="279" t="s">
        <v>524</v>
      </c>
      <c r="F163" s="280" t="s">
        <v>525</v>
      </c>
      <c r="G163" s="281" t="s">
        <v>368</v>
      </c>
      <c r="H163" s="282">
        <v>252</v>
      </c>
      <c r="I163" s="283"/>
      <c r="J163" s="284">
        <f>ROUND(I163*H163,2)</f>
        <v>0</v>
      </c>
      <c r="K163" s="280" t="s">
        <v>170</v>
      </c>
      <c r="L163" s="285"/>
      <c r="M163" s="286" t="s">
        <v>1</v>
      </c>
      <c r="N163" s="287" t="s">
        <v>42</v>
      </c>
      <c r="O163" s="91"/>
      <c r="P163" s="236">
        <f>O163*H163</f>
        <v>0</v>
      </c>
      <c r="Q163" s="236">
        <v>0.0045999999999999999</v>
      </c>
      <c r="R163" s="236">
        <f>Q163*H163</f>
        <v>1.1592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255</v>
      </c>
      <c r="AT163" s="238" t="s">
        <v>204</v>
      </c>
      <c r="AU163" s="238" t="s">
        <v>87</v>
      </c>
      <c r="AY163" s="17" t="s">
        <v>164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85</v>
      </c>
      <c r="BK163" s="239">
        <f>ROUND(I163*H163,2)</f>
        <v>0</v>
      </c>
      <c r="BL163" s="17" t="s">
        <v>302</v>
      </c>
      <c r="BM163" s="238" t="s">
        <v>526</v>
      </c>
    </row>
    <row r="164" s="15" customFormat="1">
      <c r="A164" s="15"/>
      <c r="B164" s="268"/>
      <c r="C164" s="269"/>
      <c r="D164" s="247" t="s">
        <v>175</v>
      </c>
      <c r="E164" s="270" t="s">
        <v>1</v>
      </c>
      <c r="F164" s="271" t="s">
        <v>235</v>
      </c>
      <c r="G164" s="269"/>
      <c r="H164" s="270" t="s">
        <v>1</v>
      </c>
      <c r="I164" s="272"/>
      <c r="J164" s="269"/>
      <c r="K164" s="269"/>
      <c r="L164" s="273"/>
      <c r="M164" s="274"/>
      <c r="N164" s="275"/>
      <c r="O164" s="275"/>
      <c r="P164" s="275"/>
      <c r="Q164" s="275"/>
      <c r="R164" s="275"/>
      <c r="S164" s="275"/>
      <c r="T164" s="27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7" t="s">
        <v>175</v>
      </c>
      <c r="AU164" s="277" t="s">
        <v>87</v>
      </c>
      <c r="AV164" s="15" t="s">
        <v>85</v>
      </c>
      <c r="AW164" s="15" t="s">
        <v>32</v>
      </c>
      <c r="AX164" s="15" t="s">
        <v>77</v>
      </c>
      <c r="AY164" s="277" t="s">
        <v>164</v>
      </c>
    </row>
    <row r="165" s="13" customFormat="1">
      <c r="A165" s="13"/>
      <c r="B165" s="245"/>
      <c r="C165" s="246"/>
      <c r="D165" s="247" t="s">
        <v>175</v>
      </c>
      <c r="E165" s="248" t="s">
        <v>1</v>
      </c>
      <c r="F165" s="249" t="s">
        <v>527</v>
      </c>
      <c r="G165" s="246"/>
      <c r="H165" s="250">
        <v>252</v>
      </c>
      <c r="I165" s="251"/>
      <c r="J165" s="246"/>
      <c r="K165" s="246"/>
      <c r="L165" s="252"/>
      <c r="M165" s="253"/>
      <c r="N165" s="254"/>
      <c r="O165" s="254"/>
      <c r="P165" s="254"/>
      <c r="Q165" s="254"/>
      <c r="R165" s="254"/>
      <c r="S165" s="254"/>
      <c r="T165" s="25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6" t="s">
        <v>175</v>
      </c>
      <c r="AU165" s="256" t="s">
        <v>87</v>
      </c>
      <c r="AV165" s="13" t="s">
        <v>87</v>
      </c>
      <c r="AW165" s="13" t="s">
        <v>32</v>
      </c>
      <c r="AX165" s="13" t="s">
        <v>85</v>
      </c>
      <c r="AY165" s="256" t="s">
        <v>164</v>
      </c>
    </row>
    <row r="166" s="2" customFormat="1">
      <c r="A166" s="38"/>
      <c r="B166" s="39"/>
      <c r="C166" s="40"/>
      <c r="D166" s="247" t="s">
        <v>226</v>
      </c>
      <c r="E166" s="40"/>
      <c r="F166" s="288" t="s">
        <v>227</v>
      </c>
      <c r="G166" s="40"/>
      <c r="H166" s="40"/>
      <c r="I166" s="40"/>
      <c r="J166" s="40"/>
      <c r="K166" s="40"/>
      <c r="L166" s="44"/>
      <c r="M166" s="243"/>
      <c r="N166" s="244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U166" s="17" t="s">
        <v>87</v>
      </c>
    </row>
    <row r="167" s="2" customFormat="1">
      <c r="A167" s="38"/>
      <c r="B167" s="39"/>
      <c r="C167" s="40"/>
      <c r="D167" s="247" t="s">
        <v>226</v>
      </c>
      <c r="E167" s="40"/>
      <c r="F167" s="289" t="s">
        <v>514</v>
      </c>
      <c r="G167" s="40"/>
      <c r="H167" s="290">
        <v>36</v>
      </c>
      <c r="I167" s="40"/>
      <c r="J167" s="40"/>
      <c r="K167" s="40"/>
      <c r="L167" s="44"/>
      <c r="M167" s="243"/>
      <c r="N167" s="244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U167" s="17" t="s">
        <v>87</v>
      </c>
    </row>
    <row r="168" s="2" customFormat="1" ht="16.5" customHeight="1">
      <c r="A168" s="38"/>
      <c r="B168" s="39"/>
      <c r="C168" s="227" t="s">
        <v>388</v>
      </c>
      <c r="D168" s="227" t="s">
        <v>166</v>
      </c>
      <c r="E168" s="228" t="s">
        <v>528</v>
      </c>
      <c r="F168" s="229" t="s">
        <v>529</v>
      </c>
      <c r="G168" s="230" t="s">
        <v>368</v>
      </c>
      <c r="H168" s="231">
        <v>26</v>
      </c>
      <c r="I168" s="232"/>
      <c r="J168" s="233">
        <f>ROUND(I168*H168,2)</f>
        <v>0</v>
      </c>
      <c r="K168" s="229" t="s">
        <v>170</v>
      </c>
      <c r="L168" s="44"/>
      <c r="M168" s="234" t="s">
        <v>1</v>
      </c>
      <c r="N168" s="235" t="s">
        <v>42</v>
      </c>
      <c r="O168" s="91"/>
      <c r="P168" s="236">
        <f>O168*H168</f>
        <v>0</v>
      </c>
      <c r="Q168" s="236">
        <v>1.0000000000000001E-05</v>
      </c>
      <c r="R168" s="236">
        <f>Q168*H168</f>
        <v>0.00026000000000000003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302</v>
      </c>
      <c r="AT168" s="238" t="s">
        <v>166</v>
      </c>
      <c r="AU168" s="238" t="s">
        <v>87</v>
      </c>
      <c r="AY168" s="17" t="s">
        <v>164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85</v>
      </c>
      <c r="BK168" s="239">
        <f>ROUND(I168*H168,2)</f>
        <v>0</v>
      </c>
      <c r="BL168" s="17" t="s">
        <v>302</v>
      </c>
      <c r="BM168" s="238" t="s">
        <v>530</v>
      </c>
    </row>
    <row r="169" s="2" customFormat="1">
      <c r="A169" s="38"/>
      <c r="B169" s="39"/>
      <c r="C169" s="40"/>
      <c r="D169" s="240" t="s">
        <v>173</v>
      </c>
      <c r="E169" s="40"/>
      <c r="F169" s="241" t="s">
        <v>531</v>
      </c>
      <c r="G169" s="40"/>
      <c r="H169" s="40"/>
      <c r="I169" s="242"/>
      <c r="J169" s="40"/>
      <c r="K169" s="40"/>
      <c r="L169" s="44"/>
      <c r="M169" s="243"/>
      <c r="N169" s="244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173</v>
      </c>
      <c r="AU169" s="17" t="s">
        <v>87</v>
      </c>
    </row>
    <row r="170" s="13" customFormat="1">
      <c r="A170" s="13"/>
      <c r="B170" s="245"/>
      <c r="C170" s="246"/>
      <c r="D170" s="247" t="s">
        <v>175</v>
      </c>
      <c r="E170" s="248" t="s">
        <v>1</v>
      </c>
      <c r="F170" s="249" t="s">
        <v>532</v>
      </c>
      <c r="G170" s="246"/>
      <c r="H170" s="250">
        <v>26</v>
      </c>
      <c r="I170" s="251"/>
      <c r="J170" s="246"/>
      <c r="K170" s="246"/>
      <c r="L170" s="252"/>
      <c r="M170" s="253"/>
      <c r="N170" s="254"/>
      <c r="O170" s="254"/>
      <c r="P170" s="254"/>
      <c r="Q170" s="254"/>
      <c r="R170" s="254"/>
      <c r="S170" s="254"/>
      <c r="T170" s="25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6" t="s">
        <v>175</v>
      </c>
      <c r="AU170" s="256" t="s">
        <v>87</v>
      </c>
      <c r="AV170" s="13" t="s">
        <v>87</v>
      </c>
      <c r="AW170" s="13" t="s">
        <v>32</v>
      </c>
      <c r="AX170" s="13" t="s">
        <v>77</v>
      </c>
      <c r="AY170" s="256" t="s">
        <v>164</v>
      </c>
    </row>
    <row r="171" s="14" customFormat="1">
      <c r="A171" s="14"/>
      <c r="B171" s="257"/>
      <c r="C171" s="258"/>
      <c r="D171" s="247" t="s">
        <v>175</v>
      </c>
      <c r="E171" s="259" t="s">
        <v>1</v>
      </c>
      <c r="F171" s="260" t="s">
        <v>177</v>
      </c>
      <c r="G171" s="258"/>
      <c r="H171" s="261">
        <v>26</v>
      </c>
      <c r="I171" s="262"/>
      <c r="J171" s="258"/>
      <c r="K171" s="258"/>
      <c r="L171" s="263"/>
      <c r="M171" s="264"/>
      <c r="N171" s="265"/>
      <c r="O171" s="265"/>
      <c r="P171" s="265"/>
      <c r="Q171" s="265"/>
      <c r="R171" s="265"/>
      <c r="S171" s="265"/>
      <c r="T171" s="26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7" t="s">
        <v>175</v>
      </c>
      <c r="AU171" s="267" t="s">
        <v>87</v>
      </c>
      <c r="AV171" s="14" t="s">
        <v>171</v>
      </c>
      <c r="AW171" s="14" t="s">
        <v>32</v>
      </c>
      <c r="AX171" s="14" t="s">
        <v>85</v>
      </c>
      <c r="AY171" s="267" t="s">
        <v>164</v>
      </c>
    </row>
    <row r="172" s="2" customFormat="1" ht="16.5" customHeight="1">
      <c r="A172" s="38"/>
      <c r="B172" s="39"/>
      <c r="C172" s="278" t="s">
        <v>394</v>
      </c>
      <c r="D172" s="278" t="s">
        <v>204</v>
      </c>
      <c r="E172" s="279" t="s">
        <v>533</v>
      </c>
      <c r="F172" s="280" t="s">
        <v>534</v>
      </c>
      <c r="G172" s="281" t="s">
        <v>368</v>
      </c>
      <c r="H172" s="282">
        <v>26</v>
      </c>
      <c r="I172" s="283"/>
      <c r="J172" s="284">
        <f>ROUND(I172*H172,2)</f>
        <v>0</v>
      </c>
      <c r="K172" s="280" t="s">
        <v>170</v>
      </c>
      <c r="L172" s="285"/>
      <c r="M172" s="286" t="s">
        <v>1</v>
      </c>
      <c r="N172" s="287" t="s">
        <v>42</v>
      </c>
      <c r="O172" s="91"/>
      <c r="P172" s="236">
        <f>O172*H172</f>
        <v>0</v>
      </c>
      <c r="Q172" s="236">
        <v>0.00231</v>
      </c>
      <c r="R172" s="236">
        <f>Q172*H172</f>
        <v>0.060060000000000002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255</v>
      </c>
      <c r="AT172" s="238" t="s">
        <v>204</v>
      </c>
      <c r="AU172" s="238" t="s">
        <v>87</v>
      </c>
      <c r="AY172" s="17" t="s">
        <v>164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85</v>
      </c>
      <c r="BK172" s="239">
        <f>ROUND(I172*H172,2)</f>
        <v>0</v>
      </c>
      <c r="BL172" s="17" t="s">
        <v>302</v>
      </c>
      <c r="BM172" s="238" t="s">
        <v>535</v>
      </c>
    </row>
    <row r="173" s="13" customFormat="1">
      <c r="A173" s="13"/>
      <c r="B173" s="245"/>
      <c r="C173" s="246"/>
      <c r="D173" s="247" t="s">
        <v>175</v>
      </c>
      <c r="E173" s="248" t="s">
        <v>1</v>
      </c>
      <c r="F173" s="249" t="s">
        <v>313</v>
      </c>
      <c r="G173" s="246"/>
      <c r="H173" s="250">
        <v>26</v>
      </c>
      <c r="I173" s="251"/>
      <c r="J173" s="246"/>
      <c r="K173" s="246"/>
      <c r="L173" s="252"/>
      <c r="M173" s="253"/>
      <c r="N173" s="254"/>
      <c r="O173" s="254"/>
      <c r="P173" s="254"/>
      <c r="Q173" s="254"/>
      <c r="R173" s="254"/>
      <c r="S173" s="254"/>
      <c r="T173" s="25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6" t="s">
        <v>175</v>
      </c>
      <c r="AU173" s="256" t="s">
        <v>87</v>
      </c>
      <c r="AV173" s="13" t="s">
        <v>87</v>
      </c>
      <c r="AW173" s="13" t="s">
        <v>32</v>
      </c>
      <c r="AX173" s="13" t="s">
        <v>85</v>
      </c>
      <c r="AY173" s="256" t="s">
        <v>164</v>
      </c>
    </row>
    <row r="174" s="2" customFormat="1" ht="24.15" customHeight="1">
      <c r="A174" s="38"/>
      <c r="B174" s="39"/>
      <c r="C174" s="227" t="s">
        <v>399</v>
      </c>
      <c r="D174" s="227" t="s">
        <v>166</v>
      </c>
      <c r="E174" s="228" t="s">
        <v>536</v>
      </c>
      <c r="F174" s="229" t="s">
        <v>537</v>
      </c>
      <c r="G174" s="230" t="s">
        <v>130</v>
      </c>
      <c r="H174" s="231">
        <v>36</v>
      </c>
      <c r="I174" s="232"/>
      <c r="J174" s="233">
        <f>ROUND(I174*H174,2)</f>
        <v>0</v>
      </c>
      <c r="K174" s="229" t="s">
        <v>170</v>
      </c>
      <c r="L174" s="44"/>
      <c r="M174" s="234" t="s">
        <v>1</v>
      </c>
      <c r="N174" s="235" t="s">
        <v>42</v>
      </c>
      <c r="O174" s="91"/>
      <c r="P174" s="236">
        <f>O174*H174</f>
        <v>0</v>
      </c>
      <c r="Q174" s="236">
        <v>0.00018000000000000001</v>
      </c>
      <c r="R174" s="236">
        <f>Q174*H174</f>
        <v>0.0064800000000000005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302</v>
      </c>
      <c r="AT174" s="238" t="s">
        <v>166</v>
      </c>
      <c r="AU174" s="238" t="s">
        <v>87</v>
      </c>
      <c r="AY174" s="17" t="s">
        <v>164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85</v>
      </c>
      <c r="BK174" s="239">
        <f>ROUND(I174*H174,2)</f>
        <v>0</v>
      </c>
      <c r="BL174" s="17" t="s">
        <v>302</v>
      </c>
      <c r="BM174" s="238" t="s">
        <v>538</v>
      </c>
    </row>
    <row r="175" s="2" customFormat="1">
      <c r="A175" s="38"/>
      <c r="B175" s="39"/>
      <c r="C175" s="40"/>
      <c r="D175" s="240" t="s">
        <v>173</v>
      </c>
      <c r="E175" s="40"/>
      <c r="F175" s="241" t="s">
        <v>539</v>
      </c>
      <c r="G175" s="40"/>
      <c r="H175" s="40"/>
      <c r="I175" s="242"/>
      <c r="J175" s="40"/>
      <c r="K175" s="40"/>
      <c r="L175" s="44"/>
      <c r="M175" s="243"/>
      <c r="N175" s="244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173</v>
      </c>
      <c r="AU175" s="17" t="s">
        <v>87</v>
      </c>
    </row>
    <row r="176" s="2" customFormat="1" ht="24.15" customHeight="1">
      <c r="A176" s="38"/>
      <c r="B176" s="39"/>
      <c r="C176" s="227" t="s">
        <v>302</v>
      </c>
      <c r="D176" s="227" t="s">
        <v>166</v>
      </c>
      <c r="E176" s="228" t="s">
        <v>540</v>
      </c>
      <c r="F176" s="229" t="s">
        <v>541</v>
      </c>
      <c r="G176" s="230" t="s">
        <v>130</v>
      </c>
      <c r="H176" s="231">
        <v>36</v>
      </c>
      <c r="I176" s="232"/>
      <c r="J176" s="233">
        <f>ROUND(I176*H176,2)</f>
        <v>0</v>
      </c>
      <c r="K176" s="229" t="s">
        <v>170</v>
      </c>
      <c r="L176" s="44"/>
      <c r="M176" s="234" t="s">
        <v>1</v>
      </c>
      <c r="N176" s="235" t="s">
        <v>42</v>
      </c>
      <c r="O176" s="91"/>
      <c r="P176" s="236">
        <f>O176*H176</f>
        <v>0</v>
      </c>
      <c r="Q176" s="236">
        <v>0.00014999999999999999</v>
      </c>
      <c r="R176" s="236">
        <f>Q176*H176</f>
        <v>0.0053999999999999994</v>
      </c>
      <c r="S176" s="236">
        <v>0</v>
      </c>
      <c r="T176" s="23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8" t="s">
        <v>302</v>
      </c>
      <c r="AT176" s="238" t="s">
        <v>166</v>
      </c>
      <c r="AU176" s="238" t="s">
        <v>87</v>
      </c>
      <c r="AY176" s="17" t="s">
        <v>164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7" t="s">
        <v>85</v>
      </c>
      <c r="BK176" s="239">
        <f>ROUND(I176*H176,2)</f>
        <v>0</v>
      </c>
      <c r="BL176" s="17" t="s">
        <v>302</v>
      </c>
      <c r="BM176" s="238" t="s">
        <v>542</v>
      </c>
    </row>
    <row r="177" s="2" customFormat="1">
      <c r="A177" s="38"/>
      <c r="B177" s="39"/>
      <c r="C177" s="40"/>
      <c r="D177" s="240" t="s">
        <v>173</v>
      </c>
      <c r="E177" s="40"/>
      <c r="F177" s="241" t="s">
        <v>543</v>
      </c>
      <c r="G177" s="40"/>
      <c r="H177" s="40"/>
      <c r="I177" s="242"/>
      <c r="J177" s="40"/>
      <c r="K177" s="40"/>
      <c r="L177" s="44"/>
      <c r="M177" s="243"/>
      <c r="N177" s="244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173</v>
      </c>
      <c r="AU177" s="17" t="s">
        <v>87</v>
      </c>
    </row>
    <row r="178" s="2" customFormat="1" ht="24.15" customHeight="1">
      <c r="A178" s="38"/>
      <c r="B178" s="39"/>
      <c r="C178" s="227" t="s">
        <v>410</v>
      </c>
      <c r="D178" s="227" t="s">
        <v>166</v>
      </c>
      <c r="E178" s="228" t="s">
        <v>544</v>
      </c>
      <c r="F178" s="229" t="s">
        <v>545</v>
      </c>
      <c r="G178" s="230" t="s">
        <v>320</v>
      </c>
      <c r="H178" s="292"/>
      <c r="I178" s="232"/>
      <c r="J178" s="233">
        <f>ROUND(I178*H178,2)</f>
        <v>0</v>
      </c>
      <c r="K178" s="229" t="s">
        <v>170</v>
      </c>
      <c r="L178" s="44"/>
      <c r="M178" s="234" t="s">
        <v>1</v>
      </c>
      <c r="N178" s="235" t="s">
        <v>42</v>
      </c>
      <c r="O178" s="91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8" t="s">
        <v>302</v>
      </c>
      <c r="AT178" s="238" t="s">
        <v>166</v>
      </c>
      <c r="AU178" s="238" t="s">
        <v>87</v>
      </c>
      <c r="AY178" s="17" t="s">
        <v>164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7" t="s">
        <v>85</v>
      </c>
      <c r="BK178" s="239">
        <f>ROUND(I178*H178,2)</f>
        <v>0</v>
      </c>
      <c r="BL178" s="17" t="s">
        <v>302</v>
      </c>
      <c r="BM178" s="238" t="s">
        <v>546</v>
      </c>
    </row>
    <row r="179" s="2" customFormat="1">
      <c r="A179" s="38"/>
      <c r="B179" s="39"/>
      <c r="C179" s="40"/>
      <c r="D179" s="240" t="s">
        <v>173</v>
      </c>
      <c r="E179" s="40"/>
      <c r="F179" s="241" t="s">
        <v>547</v>
      </c>
      <c r="G179" s="40"/>
      <c r="H179" s="40"/>
      <c r="I179" s="242"/>
      <c r="J179" s="40"/>
      <c r="K179" s="40"/>
      <c r="L179" s="44"/>
      <c r="M179" s="243"/>
      <c r="N179" s="244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173</v>
      </c>
      <c r="AU179" s="17" t="s">
        <v>87</v>
      </c>
    </row>
    <row r="180" s="12" customFormat="1" ht="22.8" customHeight="1">
      <c r="A180" s="12"/>
      <c r="B180" s="211"/>
      <c r="C180" s="212"/>
      <c r="D180" s="213" t="s">
        <v>76</v>
      </c>
      <c r="E180" s="225" t="s">
        <v>305</v>
      </c>
      <c r="F180" s="225" t="s">
        <v>306</v>
      </c>
      <c r="G180" s="212"/>
      <c r="H180" s="212"/>
      <c r="I180" s="215"/>
      <c r="J180" s="226">
        <f>BK180</f>
        <v>0</v>
      </c>
      <c r="K180" s="212"/>
      <c r="L180" s="217"/>
      <c r="M180" s="218"/>
      <c r="N180" s="219"/>
      <c r="O180" s="219"/>
      <c r="P180" s="220">
        <f>SUM(P181:P207)</f>
        <v>0</v>
      </c>
      <c r="Q180" s="219"/>
      <c r="R180" s="220">
        <f>SUM(R181:R207)</f>
        <v>1.0734200224999999</v>
      </c>
      <c r="S180" s="219"/>
      <c r="T180" s="221">
        <f>SUM(T181:T207)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87</v>
      </c>
      <c r="AT180" s="223" t="s">
        <v>76</v>
      </c>
      <c r="AU180" s="223" t="s">
        <v>85</v>
      </c>
      <c r="AY180" s="222" t="s">
        <v>164</v>
      </c>
      <c r="BK180" s="224">
        <f>SUM(BK181:BK207)</f>
        <v>0</v>
      </c>
    </row>
    <row r="181" s="2" customFormat="1" ht="21.75" customHeight="1">
      <c r="A181" s="38"/>
      <c r="B181" s="39"/>
      <c r="C181" s="227" t="s">
        <v>417</v>
      </c>
      <c r="D181" s="227" t="s">
        <v>166</v>
      </c>
      <c r="E181" s="228" t="s">
        <v>308</v>
      </c>
      <c r="F181" s="229" t="s">
        <v>309</v>
      </c>
      <c r="G181" s="230" t="s">
        <v>130</v>
      </c>
      <c r="H181" s="231">
        <v>12.42</v>
      </c>
      <c r="I181" s="232"/>
      <c r="J181" s="233">
        <f>ROUND(I181*H181,2)</f>
        <v>0</v>
      </c>
      <c r="K181" s="229" t="s">
        <v>170</v>
      </c>
      <c r="L181" s="44"/>
      <c r="M181" s="234" t="s">
        <v>1</v>
      </c>
      <c r="N181" s="235" t="s">
        <v>42</v>
      </c>
      <c r="O181" s="91"/>
      <c r="P181" s="236">
        <f>O181*H181</f>
        <v>0</v>
      </c>
      <c r="Q181" s="236">
        <v>0.00010000000000000001</v>
      </c>
      <c r="R181" s="236">
        <f>Q181*H181</f>
        <v>0.0012420000000000001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302</v>
      </c>
      <c r="AT181" s="238" t="s">
        <v>166</v>
      </c>
      <c r="AU181" s="238" t="s">
        <v>87</v>
      </c>
      <c r="AY181" s="17" t="s">
        <v>164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85</v>
      </c>
      <c r="BK181" s="239">
        <f>ROUND(I181*H181,2)</f>
        <v>0</v>
      </c>
      <c r="BL181" s="17" t="s">
        <v>302</v>
      </c>
      <c r="BM181" s="238" t="s">
        <v>548</v>
      </c>
    </row>
    <row r="182" s="2" customFormat="1">
      <c r="A182" s="38"/>
      <c r="B182" s="39"/>
      <c r="C182" s="40"/>
      <c r="D182" s="240" t="s">
        <v>173</v>
      </c>
      <c r="E182" s="40"/>
      <c r="F182" s="241" t="s">
        <v>311</v>
      </c>
      <c r="G182" s="40"/>
      <c r="H182" s="40"/>
      <c r="I182" s="242"/>
      <c r="J182" s="40"/>
      <c r="K182" s="40"/>
      <c r="L182" s="44"/>
      <c r="M182" s="243"/>
      <c r="N182" s="244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173</v>
      </c>
      <c r="AU182" s="17" t="s">
        <v>87</v>
      </c>
    </row>
    <row r="183" s="13" customFormat="1">
      <c r="A183" s="13"/>
      <c r="B183" s="245"/>
      <c r="C183" s="246"/>
      <c r="D183" s="247" t="s">
        <v>175</v>
      </c>
      <c r="E183" s="248" t="s">
        <v>1</v>
      </c>
      <c r="F183" s="249" t="s">
        <v>549</v>
      </c>
      <c r="G183" s="246"/>
      <c r="H183" s="250">
        <v>12.42</v>
      </c>
      <c r="I183" s="251"/>
      <c r="J183" s="246"/>
      <c r="K183" s="246"/>
      <c r="L183" s="252"/>
      <c r="M183" s="253"/>
      <c r="N183" s="254"/>
      <c r="O183" s="254"/>
      <c r="P183" s="254"/>
      <c r="Q183" s="254"/>
      <c r="R183" s="254"/>
      <c r="S183" s="254"/>
      <c r="T183" s="25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6" t="s">
        <v>175</v>
      </c>
      <c r="AU183" s="256" t="s">
        <v>87</v>
      </c>
      <c r="AV183" s="13" t="s">
        <v>87</v>
      </c>
      <c r="AW183" s="13" t="s">
        <v>32</v>
      </c>
      <c r="AX183" s="13" t="s">
        <v>77</v>
      </c>
      <c r="AY183" s="256" t="s">
        <v>164</v>
      </c>
    </row>
    <row r="184" s="14" customFormat="1">
      <c r="A184" s="14"/>
      <c r="B184" s="257"/>
      <c r="C184" s="258"/>
      <c r="D184" s="247" t="s">
        <v>175</v>
      </c>
      <c r="E184" s="259" t="s">
        <v>1</v>
      </c>
      <c r="F184" s="260" t="s">
        <v>177</v>
      </c>
      <c r="G184" s="258"/>
      <c r="H184" s="261">
        <v>12.42</v>
      </c>
      <c r="I184" s="262"/>
      <c r="J184" s="258"/>
      <c r="K184" s="258"/>
      <c r="L184" s="263"/>
      <c r="M184" s="264"/>
      <c r="N184" s="265"/>
      <c r="O184" s="265"/>
      <c r="P184" s="265"/>
      <c r="Q184" s="265"/>
      <c r="R184" s="265"/>
      <c r="S184" s="265"/>
      <c r="T184" s="26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7" t="s">
        <v>175</v>
      </c>
      <c r="AU184" s="267" t="s">
        <v>87</v>
      </c>
      <c r="AV184" s="14" t="s">
        <v>171</v>
      </c>
      <c r="AW184" s="14" t="s">
        <v>32</v>
      </c>
      <c r="AX184" s="14" t="s">
        <v>85</v>
      </c>
      <c r="AY184" s="267" t="s">
        <v>164</v>
      </c>
    </row>
    <row r="185" s="2" customFormat="1" ht="33" customHeight="1">
      <c r="A185" s="38"/>
      <c r="B185" s="39"/>
      <c r="C185" s="278" t="s">
        <v>426</v>
      </c>
      <c r="D185" s="278" t="s">
        <v>204</v>
      </c>
      <c r="E185" s="279" t="s">
        <v>314</v>
      </c>
      <c r="F185" s="280" t="s">
        <v>315</v>
      </c>
      <c r="G185" s="281" t="s">
        <v>130</v>
      </c>
      <c r="H185" s="282">
        <v>12.42</v>
      </c>
      <c r="I185" s="283"/>
      <c r="J185" s="284">
        <f>ROUND(I185*H185,2)</f>
        <v>0</v>
      </c>
      <c r="K185" s="280" t="s">
        <v>1</v>
      </c>
      <c r="L185" s="285"/>
      <c r="M185" s="286" t="s">
        <v>1</v>
      </c>
      <c r="N185" s="287" t="s">
        <v>42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255</v>
      </c>
      <c r="AT185" s="238" t="s">
        <v>204</v>
      </c>
      <c r="AU185" s="238" t="s">
        <v>87</v>
      </c>
      <c r="AY185" s="17" t="s">
        <v>164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85</v>
      </c>
      <c r="BK185" s="239">
        <f>ROUND(I185*H185,2)</f>
        <v>0</v>
      </c>
      <c r="BL185" s="17" t="s">
        <v>302</v>
      </c>
      <c r="BM185" s="238" t="s">
        <v>550</v>
      </c>
    </row>
    <row r="186" s="2" customFormat="1" ht="24.15" customHeight="1">
      <c r="A186" s="38"/>
      <c r="B186" s="39"/>
      <c r="C186" s="227" t="s">
        <v>431</v>
      </c>
      <c r="D186" s="227" t="s">
        <v>166</v>
      </c>
      <c r="E186" s="228" t="s">
        <v>551</v>
      </c>
      <c r="F186" s="229" t="s">
        <v>552</v>
      </c>
      <c r="G186" s="230" t="s">
        <v>368</v>
      </c>
      <c r="H186" s="231">
        <v>17.399999999999999</v>
      </c>
      <c r="I186" s="232"/>
      <c r="J186" s="233">
        <f>ROUND(I186*H186,2)</f>
        <v>0</v>
      </c>
      <c r="K186" s="229" t="s">
        <v>170</v>
      </c>
      <c r="L186" s="44"/>
      <c r="M186" s="234" t="s">
        <v>1</v>
      </c>
      <c r="N186" s="235" t="s">
        <v>42</v>
      </c>
      <c r="O186" s="91"/>
      <c r="P186" s="236">
        <f>O186*H186</f>
        <v>0</v>
      </c>
      <c r="Q186" s="236">
        <v>0.00085840000000000005</v>
      </c>
      <c r="R186" s="236">
        <f>Q186*H186</f>
        <v>0.01493616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302</v>
      </c>
      <c r="AT186" s="238" t="s">
        <v>166</v>
      </c>
      <c r="AU186" s="238" t="s">
        <v>87</v>
      </c>
      <c r="AY186" s="17" t="s">
        <v>164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85</v>
      </c>
      <c r="BK186" s="239">
        <f>ROUND(I186*H186,2)</f>
        <v>0</v>
      </c>
      <c r="BL186" s="17" t="s">
        <v>302</v>
      </c>
      <c r="BM186" s="238" t="s">
        <v>553</v>
      </c>
    </row>
    <row r="187" s="2" customFormat="1">
      <c r="A187" s="38"/>
      <c r="B187" s="39"/>
      <c r="C187" s="40"/>
      <c r="D187" s="240" t="s">
        <v>173</v>
      </c>
      <c r="E187" s="40"/>
      <c r="F187" s="241" t="s">
        <v>554</v>
      </c>
      <c r="G187" s="40"/>
      <c r="H187" s="40"/>
      <c r="I187" s="242"/>
      <c r="J187" s="40"/>
      <c r="K187" s="40"/>
      <c r="L187" s="44"/>
      <c r="M187" s="243"/>
      <c r="N187" s="244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173</v>
      </c>
      <c r="AU187" s="17" t="s">
        <v>87</v>
      </c>
    </row>
    <row r="188" s="13" customFormat="1">
      <c r="A188" s="13"/>
      <c r="B188" s="245"/>
      <c r="C188" s="246"/>
      <c r="D188" s="247" t="s">
        <v>175</v>
      </c>
      <c r="E188" s="248" t="s">
        <v>1</v>
      </c>
      <c r="F188" s="249" t="s">
        <v>555</v>
      </c>
      <c r="G188" s="246"/>
      <c r="H188" s="250">
        <v>17.399999999999999</v>
      </c>
      <c r="I188" s="251"/>
      <c r="J188" s="246"/>
      <c r="K188" s="246"/>
      <c r="L188" s="252"/>
      <c r="M188" s="253"/>
      <c r="N188" s="254"/>
      <c r="O188" s="254"/>
      <c r="P188" s="254"/>
      <c r="Q188" s="254"/>
      <c r="R188" s="254"/>
      <c r="S188" s="254"/>
      <c r="T188" s="25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6" t="s">
        <v>175</v>
      </c>
      <c r="AU188" s="256" t="s">
        <v>87</v>
      </c>
      <c r="AV188" s="13" t="s">
        <v>87</v>
      </c>
      <c r="AW188" s="13" t="s">
        <v>32</v>
      </c>
      <c r="AX188" s="13" t="s">
        <v>77</v>
      </c>
      <c r="AY188" s="256" t="s">
        <v>164</v>
      </c>
    </row>
    <row r="189" s="14" customFormat="1">
      <c r="A189" s="14"/>
      <c r="B189" s="257"/>
      <c r="C189" s="258"/>
      <c r="D189" s="247" t="s">
        <v>175</v>
      </c>
      <c r="E189" s="259" t="s">
        <v>1</v>
      </c>
      <c r="F189" s="260" t="s">
        <v>177</v>
      </c>
      <c r="G189" s="258"/>
      <c r="H189" s="261">
        <v>17.399999999999999</v>
      </c>
      <c r="I189" s="262"/>
      <c r="J189" s="258"/>
      <c r="K189" s="258"/>
      <c r="L189" s="263"/>
      <c r="M189" s="264"/>
      <c r="N189" s="265"/>
      <c r="O189" s="265"/>
      <c r="P189" s="265"/>
      <c r="Q189" s="265"/>
      <c r="R189" s="265"/>
      <c r="S189" s="265"/>
      <c r="T189" s="26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7" t="s">
        <v>175</v>
      </c>
      <c r="AU189" s="267" t="s">
        <v>87</v>
      </c>
      <c r="AV189" s="14" t="s">
        <v>171</v>
      </c>
      <c r="AW189" s="14" t="s">
        <v>32</v>
      </c>
      <c r="AX189" s="14" t="s">
        <v>85</v>
      </c>
      <c r="AY189" s="267" t="s">
        <v>164</v>
      </c>
    </row>
    <row r="190" s="2" customFormat="1" ht="24.15" customHeight="1">
      <c r="A190" s="38"/>
      <c r="B190" s="39"/>
      <c r="C190" s="278" t="s">
        <v>7</v>
      </c>
      <c r="D190" s="278" t="s">
        <v>204</v>
      </c>
      <c r="E190" s="279" t="s">
        <v>556</v>
      </c>
      <c r="F190" s="280" t="s">
        <v>557</v>
      </c>
      <c r="G190" s="281" t="s">
        <v>368</v>
      </c>
      <c r="H190" s="282">
        <v>17.399999999999999</v>
      </c>
      <c r="I190" s="283"/>
      <c r="J190" s="284">
        <f>ROUND(I190*H190,2)</f>
        <v>0</v>
      </c>
      <c r="K190" s="280" t="s">
        <v>170</v>
      </c>
      <c r="L190" s="285"/>
      <c r="M190" s="286" t="s">
        <v>1</v>
      </c>
      <c r="N190" s="287" t="s">
        <v>42</v>
      </c>
      <c r="O190" s="91"/>
      <c r="P190" s="236">
        <f>O190*H190</f>
        <v>0</v>
      </c>
      <c r="Q190" s="236">
        <v>0.0060000000000000001</v>
      </c>
      <c r="R190" s="236">
        <f>Q190*H190</f>
        <v>0.10439999999999999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255</v>
      </c>
      <c r="AT190" s="238" t="s">
        <v>204</v>
      </c>
      <c r="AU190" s="238" t="s">
        <v>87</v>
      </c>
      <c r="AY190" s="17" t="s">
        <v>164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85</v>
      </c>
      <c r="BK190" s="239">
        <f>ROUND(I190*H190,2)</f>
        <v>0</v>
      </c>
      <c r="BL190" s="17" t="s">
        <v>302</v>
      </c>
      <c r="BM190" s="238" t="s">
        <v>558</v>
      </c>
    </row>
    <row r="191" s="2" customFormat="1" ht="16.5" customHeight="1">
      <c r="A191" s="38"/>
      <c r="B191" s="39"/>
      <c r="C191" s="227" t="s">
        <v>442</v>
      </c>
      <c r="D191" s="227" t="s">
        <v>166</v>
      </c>
      <c r="E191" s="228" t="s">
        <v>559</v>
      </c>
      <c r="F191" s="229" t="s">
        <v>560</v>
      </c>
      <c r="G191" s="230" t="s">
        <v>477</v>
      </c>
      <c r="H191" s="231">
        <v>767</v>
      </c>
      <c r="I191" s="232"/>
      <c r="J191" s="233">
        <f>ROUND(I191*H191,2)</f>
        <v>0</v>
      </c>
      <c r="K191" s="229" t="s">
        <v>170</v>
      </c>
      <c r="L191" s="44"/>
      <c r="M191" s="234" t="s">
        <v>1</v>
      </c>
      <c r="N191" s="235" t="s">
        <v>42</v>
      </c>
      <c r="O191" s="91"/>
      <c r="P191" s="236">
        <f>O191*H191</f>
        <v>0</v>
      </c>
      <c r="Q191" s="236">
        <v>4.93375E-05</v>
      </c>
      <c r="R191" s="236">
        <f>Q191*H191</f>
        <v>0.037841862499999997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302</v>
      </c>
      <c r="AT191" s="238" t="s">
        <v>166</v>
      </c>
      <c r="AU191" s="238" t="s">
        <v>87</v>
      </c>
      <c r="AY191" s="17" t="s">
        <v>164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85</v>
      </c>
      <c r="BK191" s="239">
        <f>ROUND(I191*H191,2)</f>
        <v>0</v>
      </c>
      <c r="BL191" s="17" t="s">
        <v>302</v>
      </c>
      <c r="BM191" s="238" t="s">
        <v>561</v>
      </c>
    </row>
    <row r="192" s="2" customFormat="1">
      <c r="A192" s="38"/>
      <c r="B192" s="39"/>
      <c r="C192" s="40"/>
      <c r="D192" s="240" t="s">
        <v>173</v>
      </c>
      <c r="E192" s="40"/>
      <c r="F192" s="241" t="s">
        <v>562</v>
      </c>
      <c r="G192" s="40"/>
      <c r="H192" s="40"/>
      <c r="I192" s="242"/>
      <c r="J192" s="40"/>
      <c r="K192" s="40"/>
      <c r="L192" s="44"/>
      <c r="M192" s="243"/>
      <c r="N192" s="244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173</v>
      </c>
      <c r="AU192" s="17" t="s">
        <v>87</v>
      </c>
    </row>
    <row r="193" s="2" customFormat="1" ht="21.75" customHeight="1">
      <c r="A193" s="38"/>
      <c r="B193" s="39"/>
      <c r="C193" s="278" t="s">
        <v>289</v>
      </c>
      <c r="D193" s="278" t="s">
        <v>204</v>
      </c>
      <c r="E193" s="279" t="s">
        <v>563</v>
      </c>
      <c r="F193" s="280" t="s">
        <v>564</v>
      </c>
      <c r="G193" s="281" t="s">
        <v>207</v>
      </c>
      <c r="H193" s="282">
        <v>0.63300000000000001</v>
      </c>
      <c r="I193" s="283"/>
      <c r="J193" s="284">
        <f>ROUND(I193*H193,2)</f>
        <v>0</v>
      </c>
      <c r="K193" s="280" t="s">
        <v>170</v>
      </c>
      <c r="L193" s="285"/>
      <c r="M193" s="286" t="s">
        <v>1</v>
      </c>
      <c r="N193" s="287" t="s">
        <v>42</v>
      </c>
      <c r="O193" s="91"/>
      <c r="P193" s="236">
        <f>O193*H193</f>
        <v>0</v>
      </c>
      <c r="Q193" s="236">
        <v>1</v>
      </c>
      <c r="R193" s="236">
        <f>Q193*H193</f>
        <v>0.63300000000000001</v>
      </c>
      <c r="S193" s="236">
        <v>0</v>
      </c>
      <c r="T193" s="23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8" t="s">
        <v>255</v>
      </c>
      <c r="AT193" s="238" t="s">
        <v>204</v>
      </c>
      <c r="AU193" s="238" t="s">
        <v>87</v>
      </c>
      <c r="AY193" s="17" t="s">
        <v>164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7" t="s">
        <v>85</v>
      </c>
      <c r="BK193" s="239">
        <f>ROUND(I193*H193,2)</f>
        <v>0</v>
      </c>
      <c r="BL193" s="17" t="s">
        <v>302</v>
      </c>
      <c r="BM193" s="238" t="s">
        <v>565</v>
      </c>
    </row>
    <row r="194" s="13" customFormat="1">
      <c r="A194" s="13"/>
      <c r="B194" s="245"/>
      <c r="C194" s="246"/>
      <c r="D194" s="247" t="s">
        <v>175</v>
      </c>
      <c r="E194" s="248" t="s">
        <v>1</v>
      </c>
      <c r="F194" s="249" t="s">
        <v>566</v>
      </c>
      <c r="G194" s="246"/>
      <c r="H194" s="250">
        <v>0.48099999999999998</v>
      </c>
      <c r="I194" s="251"/>
      <c r="J194" s="246"/>
      <c r="K194" s="246"/>
      <c r="L194" s="252"/>
      <c r="M194" s="253"/>
      <c r="N194" s="254"/>
      <c r="O194" s="254"/>
      <c r="P194" s="254"/>
      <c r="Q194" s="254"/>
      <c r="R194" s="254"/>
      <c r="S194" s="254"/>
      <c r="T194" s="25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6" t="s">
        <v>175</v>
      </c>
      <c r="AU194" s="256" t="s">
        <v>87</v>
      </c>
      <c r="AV194" s="13" t="s">
        <v>87</v>
      </c>
      <c r="AW194" s="13" t="s">
        <v>32</v>
      </c>
      <c r="AX194" s="13" t="s">
        <v>77</v>
      </c>
      <c r="AY194" s="256" t="s">
        <v>164</v>
      </c>
    </row>
    <row r="195" s="13" customFormat="1">
      <c r="A195" s="13"/>
      <c r="B195" s="245"/>
      <c r="C195" s="246"/>
      <c r="D195" s="247" t="s">
        <v>175</v>
      </c>
      <c r="E195" s="248" t="s">
        <v>1</v>
      </c>
      <c r="F195" s="249" t="s">
        <v>567</v>
      </c>
      <c r="G195" s="246"/>
      <c r="H195" s="250">
        <v>0.037999999999999999</v>
      </c>
      <c r="I195" s="251"/>
      <c r="J195" s="246"/>
      <c r="K195" s="246"/>
      <c r="L195" s="252"/>
      <c r="M195" s="253"/>
      <c r="N195" s="254"/>
      <c r="O195" s="254"/>
      <c r="P195" s="254"/>
      <c r="Q195" s="254"/>
      <c r="R195" s="254"/>
      <c r="S195" s="254"/>
      <c r="T195" s="25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6" t="s">
        <v>175</v>
      </c>
      <c r="AU195" s="256" t="s">
        <v>87</v>
      </c>
      <c r="AV195" s="13" t="s">
        <v>87</v>
      </c>
      <c r="AW195" s="13" t="s">
        <v>32</v>
      </c>
      <c r="AX195" s="13" t="s">
        <v>77</v>
      </c>
      <c r="AY195" s="256" t="s">
        <v>164</v>
      </c>
    </row>
    <row r="196" s="13" customFormat="1">
      <c r="A196" s="13"/>
      <c r="B196" s="245"/>
      <c r="C196" s="246"/>
      <c r="D196" s="247" t="s">
        <v>175</v>
      </c>
      <c r="E196" s="248" t="s">
        <v>1</v>
      </c>
      <c r="F196" s="249" t="s">
        <v>568</v>
      </c>
      <c r="G196" s="246"/>
      <c r="H196" s="250">
        <v>0.114</v>
      </c>
      <c r="I196" s="251"/>
      <c r="J196" s="246"/>
      <c r="K196" s="246"/>
      <c r="L196" s="252"/>
      <c r="M196" s="253"/>
      <c r="N196" s="254"/>
      <c r="O196" s="254"/>
      <c r="P196" s="254"/>
      <c r="Q196" s="254"/>
      <c r="R196" s="254"/>
      <c r="S196" s="254"/>
      <c r="T196" s="25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6" t="s">
        <v>175</v>
      </c>
      <c r="AU196" s="256" t="s">
        <v>87</v>
      </c>
      <c r="AV196" s="13" t="s">
        <v>87</v>
      </c>
      <c r="AW196" s="13" t="s">
        <v>32</v>
      </c>
      <c r="AX196" s="13" t="s">
        <v>77</v>
      </c>
      <c r="AY196" s="256" t="s">
        <v>164</v>
      </c>
    </row>
    <row r="197" s="14" customFormat="1">
      <c r="A197" s="14"/>
      <c r="B197" s="257"/>
      <c r="C197" s="258"/>
      <c r="D197" s="247" t="s">
        <v>175</v>
      </c>
      <c r="E197" s="259" t="s">
        <v>1</v>
      </c>
      <c r="F197" s="260" t="s">
        <v>177</v>
      </c>
      <c r="G197" s="258"/>
      <c r="H197" s="261">
        <v>0.63300000000000001</v>
      </c>
      <c r="I197" s="262"/>
      <c r="J197" s="258"/>
      <c r="K197" s="258"/>
      <c r="L197" s="263"/>
      <c r="M197" s="264"/>
      <c r="N197" s="265"/>
      <c r="O197" s="265"/>
      <c r="P197" s="265"/>
      <c r="Q197" s="265"/>
      <c r="R197" s="265"/>
      <c r="S197" s="265"/>
      <c r="T197" s="26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7" t="s">
        <v>175</v>
      </c>
      <c r="AU197" s="267" t="s">
        <v>87</v>
      </c>
      <c r="AV197" s="14" t="s">
        <v>171</v>
      </c>
      <c r="AW197" s="14" t="s">
        <v>32</v>
      </c>
      <c r="AX197" s="14" t="s">
        <v>85</v>
      </c>
      <c r="AY197" s="267" t="s">
        <v>164</v>
      </c>
    </row>
    <row r="198" s="2" customFormat="1" ht="21.75" customHeight="1">
      <c r="A198" s="38"/>
      <c r="B198" s="39"/>
      <c r="C198" s="278" t="s">
        <v>298</v>
      </c>
      <c r="D198" s="278" t="s">
        <v>204</v>
      </c>
      <c r="E198" s="279" t="s">
        <v>569</v>
      </c>
      <c r="F198" s="280" t="s">
        <v>570</v>
      </c>
      <c r="G198" s="281" t="s">
        <v>207</v>
      </c>
      <c r="H198" s="282">
        <v>0.184</v>
      </c>
      <c r="I198" s="283"/>
      <c r="J198" s="284">
        <f>ROUND(I198*H198,2)</f>
        <v>0</v>
      </c>
      <c r="K198" s="280" t="s">
        <v>170</v>
      </c>
      <c r="L198" s="285"/>
      <c r="M198" s="286" t="s">
        <v>1</v>
      </c>
      <c r="N198" s="287" t="s">
        <v>42</v>
      </c>
      <c r="O198" s="91"/>
      <c r="P198" s="236">
        <f>O198*H198</f>
        <v>0</v>
      </c>
      <c r="Q198" s="236">
        <v>1</v>
      </c>
      <c r="R198" s="236">
        <f>Q198*H198</f>
        <v>0.184</v>
      </c>
      <c r="S198" s="236">
        <v>0</v>
      </c>
      <c r="T198" s="23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8" t="s">
        <v>255</v>
      </c>
      <c r="AT198" s="238" t="s">
        <v>204</v>
      </c>
      <c r="AU198" s="238" t="s">
        <v>87</v>
      </c>
      <c r="AY198" s="17" t="s">
        <v>164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7" t="s">
        <v>85</v>
      </c>
      <c r="BK198" s="239">
        <f>ROUND(I198*H198,2)</f>
        <v>0</v>
      </c>
      <c r="BL198" s="17" t="s">
        <v>302</v>
      </c>
      <c r="BM198" s="238" t="s">
        <v>571</v>
      </c>
    </row>
    <row r="199" s="13" customFormat="1">
      <c r="A199" s="13"/>
      <c r="B199" s="245"/>
      <c r="C199" s="246"/>
      <c r="D199" s="247" t="s">
        <v>175</v>
      </c>
      <c r="E199" s="248" t="s">
        <v>1</v>
      </c>
      <c r="F199" s="249" t="s">
        <v>572</v>
      </c>
      <c r="G199" s="246"/>
      <c r="H199" s="250">
        <v>0.184</v>
      </c>
      <c r="I199" s="251"/>
      <c r="J199" s="246"/>
      <c r="K199" s="246"/>
      <c r="L199" s="252"/>
      <c r="M199" s="253"/>
      <c r="N199" s="254"/>
      <c r="O199" s="254"/>
      <c r="P199" s="254"/>
      <c r="Q199" s="254"/>
      <c r="R199" s="254"/>
      <c r="S199" s="254"/>
      <c r="T199" s="25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6" t="s">
        <v>175</v>
      </c>
      <c r="AU199" s="256" t="s">
        <v>87</v>
      </c>
      <c r="AV199" s="13" t="s">
        <v>87</v>
      </c>
      <c r="AW199" s="13" t="s">
        <v>32</v>
      </c>
      <c r="AX199" s="13" t="s">
        <v>77</v>
      </c>
      <c r="AY199" s="256" t="s">
        <v>164</v>
      </c>
    </row>
    <row r="200" s="14" customFormat="1">
      <c r="A200" s="14"/>
      <c r="B200" s="257"/>
      <c r="C200" s="258"/>
      <c r="D200" s="247" t="s">
        <v>175</v>
      </c>
      <c r="E200" s="259" t="s">
        <v>1</v>
      </c>
      <c r="F200" s="260" t="s">
        <v>177</v>
      </c>
      <c r="G200" s="258"/>
      <c r="H200" s="261">
        <v>0.184</v>
      </c>
      <c r="I200" s="262"/>
      <c r="J200" s="258"/>
      <c r="K200" s="258"/>
      <c r="L200" s="263"/>
      <c r="M200" s="264"/>
      <c r="N200" s="265"/>
      <c r="O200" s="265"/>
      <c r="P200" s="265"/>
      <c r="Q200" s="265"/>
      <c r="R200" s="265"/>
      <c r="S200" s="265"/>
      <c r="T200" s="26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7" t="s">
        <v>175</v>
      </c>
      <c r="AU200" s="267" t="s">
        <v>87</v>
      </c>
      <c r="AV200" s="14" t="s">
        <v>171</v>
      </c>
      <c r="AW200" s="14" t="s">
        <v>32</v>
      </c>
      <c r="AX200" s="14" t="s">
        <v>85</v>
      </c>
      <c r="AY200" s="267" t="s">
        <v>164</v>
      </c>
    </row>
    <row r="201" s="2" customFormat="1" ht="21.75" customHeight="1">
      <c r="A201" s="38"/>
      <c r="B201" s="39"/>
      <c r="C201" s="278" t="s">
        <v>307</v>
      </c>
      <c r="D201" s="278" t="s">
        <v>204</v>
      </c>
      <c r="E201" s="279" t="s">
        <v>573</v>
      </c>
      <c r="F201" s="280" t="s">
        <v>574</v>
      </c>
      <c r="G201" s="281" t="s">
        <v>207</v>
      </c>
      <c r="H201" s="282">
        <v>0.089999999999999997</v>
      </c>
      <c r="I201" s="283"/>
      <c r="J201" s="284">
        <f>ROUND(I201*H201,2)</f>
        <v>0</v>
      </c>
      <c r="K201" s="280" t="s">
        <v>170</v>
      </c>
      <c r="L201" s="285"/>
      <c r="M201" s="286" t="s">
        <v>1</v>
      </c>
      <c r="N201" s="287" t="s">
        <v>42</v>
      </c>
      <c r="O201" s="91"/>
      <c r="P201" s="236">
        <f>O201*H201</f>
        <v>0</v>
      </c>
      <c r="Q201" s="236">
        <v>1</v>
      </c>
      <c r="R201" s="236">
        <f>Q201*H201</f>
        <v>0.089999999999999997</v>
      </c>
      <c r="S201" s="236">
        <v>0</v>
      </c>
      <c r="T201" s="23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8" t="s">
        <v>255</v>
      </c>
      <c r="AT201" s="238" t="s">
        <v>204</v>
      </c>
      <c r="AU201" s="238" t="s">
        <v>87</v>
      </c>
      <c r="AY201" s="17" t="s">
        <v>164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7" t="s">
        <v>85</v>
      </c>
      <c r="BK201" s="239">
        <f>ROUND(I201*H201,2)</f>
        <v>0</v>
      </c>
      <c r="BL201" s="17" t="s">
        <v>302</v>
      </c>
      <c r="BM201" s="238" t="s">
        <v>575</v>
      </c>
    </row>
    <row r="202" s="13" customFormat="1">
      <c r="A202" s="13"/>
      <c r="B202" s="245"/>
      <c r="C202" s="246"/>
      <c r="D202" s="247" t="s">
        <v>175</v>
      </c>
      <c r="E202" s="248" t="s">
        <v>1</v>
      </c>
      <c r="F202" s="249" t="s">
        <v>576</v>
      </c>
      <c r="G202" s="246"/>
      <c r="H202" s="250">
        <v>0.089999999999999997</v>
      </c>
      <c r="I202" s="251"/>
      <c r="J202" s="246"/>
      <c r="K202" s="246"/>
      <c r="L202" s="252"/>
      <c r="M202" s="253"/>
      <c r="N202" s="254"/>
      <c r="O202" s="254"/>
      <c r="P202" s="254"/>
      <c r="Q202" s="254"/>
      <c r="R202" s="254"/>
      <c r="S202" s="254"/>
      <c r="T202" s="25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6" t="s">
        <v>175</v>
      </c>
      <c r="AU202" s="256" t="s">
        <v>87</v>
      </c>
      <c r="AV202" s="13" t="s">
        <v>87</v>
      </c>
      <c r="AW202" s="13" t="s">
        <v>32</v>
      </c>
      <c r="AX202" s="13" t="s">
        <v>77</v>
      </c>
      <c r="AY202" s="256" t="s">
        <v>164</v>
      </c>
    </row>
    <row r="203" s="14" customFormat="1">
      <c r="A203" s="14"/>
      <c r="B203" s="257"/>
      <c r="C203" s="258"/>
      <c r="D203" s="247" t="s">
        <v>175</v>
      </c>
      <c r="E203" s="259" t="s">
        <v>1</v>
      </c>
      <c r="F203" s="260" t="s">
        <v>177</v>
      </c>
      <c r="G203" s="258"/>
      <c r="H203" s="261">
        <v>0.089999999999999997</v>
      </c>
      <c r="I203" s="262"/>
      <c r="J203" s="258"/>
      <c r="K203" s="258"/>
      <c r="L203" s="263"/>
      <c r="M203" s="264"/>
      <c r="N203" s="265"/>
      <c r="O203" s="265"/>
      <c r="P203" s="265"/>
      <c r="Q203" s="265"/>
      <c r="R203" s="265"/>
      <c r="S203" s="265"/>
      <c r="T203" s="26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7" t="s">
        <v>175</v>
      </c>
      <c r="AU203" s="267" t="s">
        <v>87</v>
      </c>
      <c r="AV203" s="14" t="s">
        <v>171</v>
      </c>
      <c r="AW203" s="14" t="s">
        <v>32</v>
      </c>
      <c r="AX203" s="14" t="s">
        <v>85</v>
      </c>
      <c r="AY203" s="267" t="s">
        <v>164</v>
      </c>
    </row>
    <row r="204" s="2" customFormat="1" ht="21.75" customHeight="1">
      <c r="A204" s="38"/>
      <c r="B204" s="39"/>
      <c r="C204" s="278" t="s">
        <v>313</v>
      </c>
      <c r="D204" s="278" t="s">
        <v>204</v>
      </c>
      <c r="E204" s="279" t="s">
        <v>577</v>
      </c>
      <c r="F204" s="280" t="s">
        <v>578</v>
      </c>
      <c r="G204" s="281" t="s">
        <v>207</v>
      </c>
      <c r="H204" s="282">
        <v>0.0080000000000000002</v>
      </c>
      <c r="I204" s="283"/>
      <c r="J204" s="284">
        <f>ROUND(I204*H204,2)</f>
        <v>0</v>
      </c>
      <c r="K204" s="280" t="s">
        <v>170</v>
      </c>
      <c r="L204" s="285"/>
      <c r="M204" s="286" t="s">
        <v>1</v>
      </c>
      <c r="N204" s="287" t="s">
        <v>42</v>
      </c>
      <c r="O204" s="91"/>
      <c r="P204" s="236">
        <f>O204*H204</f>
        <v>0</v>
      </c>
      <c r="Q204" s="236">
        <v>1</v>
      </c>
      <c r="R204" s="236">
        <f>Q204*H204</f>
        <v>0.0080000000000000002</v>
      </c>
      <c r="S204" s="236">
        <v>0</v>
      </c>
      <c r="T204" s="237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8" t="s">
        <v>255</v>
      </c>
      <c r="AT204" s="238" t="s">
        <v>204</v>
      </c>
      <c r="AU204" s="238" t="s">
        <v>87</v>
      </c>
      <c r="AY204" s="17" t="s">
        <v>164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7" t="s">
        <v>85</v>
      </c>
      <c r="BK204" s="239">
        <f>ROUND(I204*H204,2)</f>
        <v>0</v>
      </c>
      <c r="BL204" s="17" t="s">
        <v>302</v>
      </c>
      <c r="BM204" s="238" t="s">
        <v>579</v>
      </c>
    </row>
    <row r="205" s="13" customFormat="1">
      <c r="A205" s="13"/>
      <c r="B205" s="245"/>
      <c r="C205" s="246"/>
      <c r="D205" s="247" t="s">
        <v>175</v>
      </c>
      <c r="E205" s="248" t="s">
        <v>1</v>
      </c>
      <c r="F205" s="249" t="s">
        <v>580</v>
      </c>
      <c r="G205" s="246"/>
      <c r="H205" s="250">
        <v>0.0080000000000000002</v>
      </c>
      <c r="I205" s="251"/>
      <c r="J205" s="246"/>
      <c r="K205" s="246"/>
      <c r="L205" s="252"/>
      <c r="M205" s="253"/>
      <c r="N205" s="254"/>
      <c r="O205" s="254"/>
      <c r="P205" s="254"/>
      <c r="Q205" s="254"/>
      <c r="R205" s="254"/>
      <c r="S205" s="254"/>
      <c r="T205" s="25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6" t="s">
        <v>175</v>
      </c>
      <c r="AU205" s="256" t="s">
        <v>87</v>
      </c>
      <c r="AV205" s="13" t="s">
        <v>87</v>
      </c>
      <c r="AW205" s="13" t="s">
        <v>32</v>
      </c>
      <c r="AX205" s="13" t="s">
        <v>85</v>
      </c>
      <c r="AY205" s="256" t="s">
        <v>164</v>
      </c>
    </row>
    <row r="206" s="2" customFormat="1" ht="33" customHeight="1">
      <c r="A206" s="38"/>
      <c r="B206" s="39"/>
      <c r="C206" s="227" t="s">
        <v>317</v>
      </c>
      <c r="D206" s="227" t="s">
        <v>166</v>
      </c>
      <c r="E206" s="228" t="s">
        <v>318</v>
      </c>
      <c r="F206" s="229" t="s">
        <v>319</v>
      </c>
      <c r="G206" s="230" t="s">
        <v>320</v>
      </c>
      <c r="H206" s="292"/>
      <c r="I206" s="232"/>
      <c r="J206" s="233">
        <f>ROUND(I206*H206,2)</f>
        <v>0</v>
      </c>
      <c r="K206" s="229" t="s">
        <v>170</v>
      </c>
      <c r="L206" s="44"/>
      <c r="M206" s="234" t="s">
        <v>1</v>
      </c>
      <c r="N206" s="235" t="s">
        <v>42</v>
      </c>
      <c r="O206" s="91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8" t="s">
        <v>302</v>
      </c>
      <c r="AT206" s="238" t="s">
        <v>166</v>
      </c>
      <c r="AU206" s="238" t="s">
        <v>87</v>
      </c>
      <c r="AY206" s="17" t="s">
        <v>164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7" t="s">
        <v>85</v>
      </c>
      <c r="BK206" s="239">
        <f>ROUND(I206*H206,2)</f>
        <v>0</v>
      </c>
      <c r="BL206" s="17" t="s">
        <v>302</v>
      </c>
      <c r="BM206" s="238" t="s">
        <v>581</v>
      </c>
    </row>
    <row r="207" s="2" customFormat="1">
      <c r="A207" s="38"/>
      <c r="B207" s="39"/>
      <c r="C207" s="40"/>
      <c r="D207" s="240" t="s">
        <v>173</v>
      </c>
      <c r="E207" s="40"/>
      <c r="F207" s="241" t="s">
        <v>322</v>
      </c>
      <c r="G207" s="40"/>
      <c r="H207" s="40"/>
      <c r="I207" s="242"/>
      <c r="J207" s="40"/>
      <c r="K207" s="40"/>
      <c r="L207" s="44"/>
      <c r="M207" s="293"/>
      <c r="N207" s="294"/>
      <c r="O207" s="295"/>
      <c r="P207" s="295"/>
      <c r="Q207" s="295"/>
      <c r="R207" s="295"/>
      <c r="S207" s="295"/>
      <c r="T207" s="296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173</v>
      </c>
      <c r="AU207" s="17" t="s">
        <v>87</v>
      </c>
    </row>
    <row r="208" s="2" customFormat="1" ht="6.96" customHeight="1">
      <c r="A208" s="38"/>
      <c r="B208" s="66"/>
      <c r="C208" s="67"/>
      <c r="D208" s="67"/>
      <c r="E208" s="67"/>
      <c r="F208" s="67"/>
      <c r="G208" s="67"/>
      <c r="H208" s="67"/>
      <c r="I208" s="67"/>
      <c r="J208" s="67"/>
      <c r="K208" s="67"/>
      <c r="L208" s="44"/>
      <c r="M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</row>
  </sheetData>
  <sheetProtection sheet="1" autoFilter="0" formatColumns="0" formatRows="0" objects="1" scenarios="1" spinCount="100000" saltValue="vk5iKBKSi00RZbco8TxvLYT//Q1UFG1OWTBEpjWqCcGWW+x0TPmCnxNvJigiZB5yMcgFc+7CDr1Uh4iKOjdAKw==" hashValue="qZFJMbZP7/cB24VW6CdP47H/sHC7a9zkxOkbDFAgHZf8ZaS76DM9h91mX3pyIZbjm0oONF9bPujQdph6RK6Oyw==" algorithmName="SHA-512" password="CC35"/>
  <autoFilter ref="C123:K207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8" r:id="rId1" display="https://podminky.urs.cz/item/CS_URS_2024_02/628613611"/>
    <hyperlink ref="F134" r:id="rId2" display="https://podminky.urs.cz/item/CS_URS_2024_02/953961114"/>
    <hyperlink ref="F139" r:id="rId3" display="https://podminky.urs.cz/item/CS_URS_2024_02/953965131"/>
    <hyperlink ref="F142" r:id="rId4" display="https://podminky.urs.cz/item/CS_URS_2024_02/998018001"/>
    <hyperlink ref="F146" r:id="rId5" display="https://podminky.urs.cz/item/CS_URS_2024_02/762085103"/>
    <hyperlink ref="F149" r:id="rId6" display="https://podminky.urs.cz/item/CS_URS_2024_02/762951002"/>
    <hyperlink ref="F159" r:id="rId7" display="https://podminky.urs.cz/item/CS_URS_2024_02/762952044"/>
    <hyperlink ref="F169" r:id="rId8" display="https://podminky.urs.cz/item/CS_URS_2024_02/762952111"/>
    <hyperlink ref="F175" r:id="rId9" display="https://podminky.urs.cz/item/CS_URS_2024_02/762595001"/>
    <hyperlink ref="F177" r:id="rId10" display="https://podminky.urs.cz/item/CS_URS_2024_02/762953001"/>
    <hyperlink ref="F179" r:id="rId11" display="https://podminky.urs.cz/item/CS_URS_2024_02/998762211"/>
    <hyperlink ref="F182" r:id="rId12" display="https://podminky.urs.cz/item/CS_URS_2024_02/767122112"/>
    <hyperlink ref="F187" r:id="rId13" display="https://podminky.urs.cz/item/CS_URS_2024_02/767163112"/>
    <hyperlink ref="F192" r:id="rId14" display="https://podminky.urs.cz/item/CS_URS_2024_02/767995115"/>
    <hyperlink ref="F207" r:id="rId15" display="https://podminky.urs.cz/item/CS_URS_2024_02/998767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582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ROUND((SUM(BE122:BE178)),  2)</f>
        <v>0</v>
      </c>
      <c r="G33" s="38"/>
      <c r="H33" s="38"/>
      <c r="I33" s="165">
        <v>0.20999999999999999</v>
      </c>
      <c r="J33" s="164">
        <f>ROUND(((SUM(BE122:BE178))*I33),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ROUND((SUM(BF122:BF178)),  2)</f>
        <v>0</v>
      </c>
      <c r="G34" s="38"/>
      <c r="H34" s="38"/>
      <c r="I34" s="165">
        <v>0.12</v>
      </c>
      <c r="J34" s="164">
        <f>ROUND(((SUM(BF122:BF178))*I34),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ROUND((SUM(BG122:BG178)),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ROUND((SUM(BH122:BH178)),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ROUND((SUM(BI122:BI178)),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SO-04 - Dolní zpevněné plochy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137</v>
      </c>
      <c r="D94" s="186"/>
      <c r="E94" s="186"/>
      <c r="F94" s="186"/>
      <c r="G94" s="186"/>
      <c r="H94" s="186"/>
      <c r="I94" s="186"/>
      <c r="J94" s="187" t="s">
        <v>138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139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140</v>
      </c>
    </row>
    <row r="97" s="9" customFormat="1" ht="24.96" customHeight="1">
      <c r="A97" s="9"/>
      <c r="B97" s="189"/>
      <c r="C97" s="190"/>
      <c r="D97" s="191" t="s">
        <v>141</v>
      </c>
      <c r="E97" s="192"/>
      <c r="F97" s="192"/>
      <c r="G97" s="192"/>
      <c r="H97" s="192"/>
      <c r="I97" s="192"/>
      <c r="J97" s="193">
        <f>J123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142</v>
      </c>
      <c r="E98" s="197"/>
      <c r="F98" s="197"/>
      <c r="G98" s="197"/>
      <c r="H98" s="197"/>
      <c r="I98" s="197"/>
      <c r="J98" s="198">
        <f>J124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583</v>
      </c>
      <c r="E99" s="197"/>
      <c r="F99" s="197"/>
      <c r="G99" s="197"/>
      <c r="H99" s="197"/>
      <c r="I99" s="197"/>
      <c r="J99" s="198">
        <f>J140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584</v>
      </c>
      <c r="E100" s="197"/>
      <c r="F100" s="197"/>
      <c r="G100" s="197"/>
      <c r="H100" s="197"/>
      <c r="I100" s="197"/>
      <c r="J100" s="198">
        <f>J153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5"/>
      <c r="C101" s="133"/>
      <c r="D101" s="196" t="s">
        <v>326</v>
      </c>
      <c r="E101" s="197"/>
      <c r="F101" s="197"/>
      <c r="G101" s="197"/>
      <c r="H101" s="197"/>
      <c r="I101" s="197"/>
      <c r="J101" s="198">
        <f>J154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3"/>
      <c r="D102" s="196" t="s">
        <v>145</v>
      </c>
      <c r="E102" s="197"/>
      <c r="F102" s="197"/>
      <c r="G102" s="197"/>
      <c r="H102" s="197"/>
      <c r="I102" s="197"/>
      <c r="J102" s="198">
        <f>J176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149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4" t="str">
        <f>E7</f>
        <v>Rozšíření infrastruktury cestovního ruchu u Pilské nádrže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134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SO-04 - Dolní zpevněné plochy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k.ú. Zámek Žďár [795453]</v>
      </c>
      <c r="G116" s="40"/>
      <c r="H116" s="40"/>
      <c r="I116" s="32" t="s">
        <v>22</v>
      </c>
      <c r="J116" s="79" t="str">
        <f>IF(J12="","",J12)</f>
        <v>9. 9. 2024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30</v>
      </c>
      <c r="J118" s="36" t="str">
        <f>E21</f>
        <v xml:space="preserve">Tomáš Bezchleba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>Zdeněk Drda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200"/>
      <c r="B121" s="201"/>
      <c r="C121" s="202" t="s">
        <v>150</v>
      </c>
      <c r="D121" s="203" t="s">
        <v>62</v>
      </c>
      <c r="E121" s="203" t="s">
        <v>58</v>
      </c>
      <c r="F121" s="203" t="s">
        <v>59</v>
      </c>
      <c r="G121" s="203" t="s">
        <v>151</v>
      </c>
      <c r="H121" s="203" t="s">
        <v>152</v>
      </c>
      <c r="I121" s="203" t="s">
        <v>153</v>
      </c>
      <c r="J121" s="203" t="s">
        <v>138</v>
      </c>
      <c r="K121" s="204" t="s">
        <v>154</v>
      </c>
      <c r="L121" s="205"/>
      <c r="M121" s="100" t="s">
        <v>1</v>
      </c>
      <c r="N121" s="101" t="s">
        <v>41</v>
      </c>
      <c r="O121" s="101" t="s">
        <v>155</v>
      </c>
      <c r="P121" s="101" t="s">
        <v>156</v>
      </c>
      <c r="Q121" s="101" t="s">
        <v>157</v>
      </c>
      <c r="R121" s="101" t="s">
        <v>158</v>
      </c>
      <c r="S121" s="101" t="s">
        <v>159</v>
      </c>
      <c r="T121" s="102" t="s">
        <v>160</v>
      </c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</row>
    <row r="122" s="2" customFormat="1" ht="22.8" customHeight="1">
      <c r="A122" s="38"/>
      <c r="B122" s="39"/>
      <c r="C122" s="107" t="s">
        <v>161</v>
      </c>
      <c r="D122" s="40"/>
      <c r="E122" s="40"/>
      <c r="F122" s="40"/>
      <c r="G122" s="40"/>
      <c r="H122" s="40"/>
      <c r="I122" s="40"/>
      <c r="J122" s="206">
        <f>BK122</f>
        <v>0</v>
      </c>
      <c r="K122" s="40"/>
      <c r="L122" s="44"/>
      <c r="M122" s="103"/>
      <c r="N122" s="207"/>
      <c r="O122" s="104"/>
      <c r="P122" s="208">
        <f>P123</f>
        <v>0</v>
      </c>
      <c r="Q122" s="104"/>
      <c r="R122" s="208">
        <f>R123</f>
        <v>83.81559209000001</v>
      </c>
      <c r="S122" s="104"/>
      <c r="T122" s="209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76</v>
      </c>
      <c r="AU122" s="17" t="s">
        <v>140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76</v>
      </c>
      <c r="E123" s="214" t="s">
        <v>162</v>
      </c>
      <c r="F123" s="214" t="s">
        <v>163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P124+P140+P153+P176</f>
        <v>0</v>
      </c>
      <c r="Q123" s="219"/>
      <c r="R123" s="220">
        <f>R124+R140+R153+R176</f>
        <v>83.81559209000001</v>
      </c>
      <c r="S123" s="219"/>
      <c r="T123" s="221">
        <f>T124+T140+T153+T176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76</v>
      </c>
      <c r="AU123" s="223" t="s">
        <v>77</v>
      </c>
      <c r="AY123" s="222" t="s">
        <v>164</v>
      </c>
      <c r="BK123" s="224">
        <f>BK124+BK140+BK153+BK176</f>
        <v>0</v>
      </c>
    </row>
    <row r="124" s="12" customFormat="1" ht="22.8" customHeight="1">
      <c r="A124" s="12"/>
      <c r="B124" s="211"/>
      <c r="C124" s="212"/>
      <c r="D124" s="213" t="s">
        <v>76</v>
      </c>
      <c r="E124" s="225" t="s">
        <v>85</v>
      </c>
      <c r="F124" s="225" t="s">
        <v>165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SUM(P125:P139)</f>
        <v>0</v>
      </c>
      <c r="Q124" s="219"/>
      <c r="R124" s="220">
        <f>SUM(R125:R139)</f>
        <v>0</v>
      </c>
      <c r="S124" s="219"/>
      <c r="T124" s="221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76</v>
      </c>
      <c r="AU124" s="223" t="s">
        <v>85</v>
      </c>
      <c r="AY124" s="222" t="s">
        <v>164</v>
      </c>
      <c r="BK124" s="224">
        <f>SUM(BK125:BK139)</f>
        <v>0</v>
      </c>
    </row>
    <row r="125" s="2" customFormat="1" ht="33" customHeight="1">
      <c r="A125" s="38"/>
      <c r="B125" s="39"/>
      <c r="C125" s="227" t="s">
        <v>85</v>
      </c>
      <c r="D125" s="227" t="s">
        <v>166</v>
      </c>
      <c r="E125" s="228" t="s">
        <v>585</v>
      </c>
      <c r="F125" s="229" t="s">
        <v>586</v>
      </c>
      <c r="G125" s="230" t="s">
        <v>169</v>
      </c>
      <c r="H125" s="231">
        <v>13.800000000000001</v>
      </c>
      <c r="I125" s="232"/>
      <c r="J125" s="233">
        <f>ROUND(I125*H125,2)</f>
        <v>0</v>
      </c>
      <c r="K125" s="229" t="s">
        <v>170</v>
      </c>
      <c r="L125" s="44"/>
      <c r="M125" s="234" t="s">
        <v>1</v>
      </c>
      <c r="N125" s="235" t="s">
        <v>42</v>
      </c>
      <c r="O125" s="91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8" t="s">
        <v>171</v>
      </c>
      <c r="AT125" s="238" t="s">
        <v>166</v>
      </c>
      <c r="AU125" s="238" t="s">
        <v>87</v>
      </c>
      <c r="AY125" s="17" t="s">
        <v>164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7" t="s">
        <v>85</v>
      </c>
      <c r="BK125" s="239">
        <f>ROUND(I125*H125,2)</f>
        <v>0</v>
      </c>
      <c r="BL125" s="17" t="s">
        <v>171</v>
      </c>
      <c r="BM125" s="238" t="s">
        <v>587</v>
      </c>
    </row>
    <row r="126" s="2" customFormat="1">
      <c r="A126" s="38"/>
      <c r="B126" s="39"/>
      <c r="C126" s="40"/>
      <c r="D126" s="240" t="s">
        <v>173</v>
      </c>
      <c r="E126" s="40"/>
      <c r="F126" s="241" t="s">
        <v>588</v>
      </c>
      <c r="G126" s="40"/>
      <c r="H126" s="40"/>
      <c r="I126" s="242"/>
      <c r="J126" s="40"/>
      <c r="K126" s="40"/>
      <c r="L126" s="44"/>
      <c r="M126" s="243"/>
      <c r="N126" s="244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173</v>
      </c>
      <c r="AU126" s="17" t="s">
        <v>87</v>
      </c>
    </row>
    <row r="127" s="13" customFormat="1">
      <c r="A127" s="13"/>
      <c r="B127" s="245"/>
      <c r="C127" s="246"/>
      <c r="D127" s="247" t="s">
        <v>175</v>
      </c>
      <c r="E127" s="248" t="s">
        <v>1</v>
      </c>
      <c r="F127" s="249" t="s">
        <v>589</v>
      </c>
      <c r="G127" s="246"/>
      <c r="H127" s="250">
        <v>13.800000000000001</v>
      </c>
      <c r="I127" s="251"/>
      <c r="J127" s="246"/>
      <c r="K127" s="246"/>
      <c r="L127" s="252"/>
      <c r="M127" s="253"/>
      <c r="N127" s="254"/>
      <c r="O127" s="254"/>
      <c r="P127" s="254"/>
      <c r="Q127" s="254"/>
      <c r="R127" s="254"/>
      <c r="S127" s="254"/>
      <c r="T127" s="25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6" t="s">
        <v>175</v>
      </c>
      <c r="AU127" s="256" t="s">
        <v>87</v>
      </c>
      <c r="AV127" s="13" t="s">
        <v>87</v>
      </c>
      <c r="AW127" s="13" t="s">
        <v>32</v>
      </c>
      <c r="AX127" s="13" t="s">
        <v>77</v>
      </c>
      <c r="AY127" s="256" t="s">
        <v>164</v>
      </c>
    </row>
    <row r="128" s="14" customFormat="1">
      <c r="A128" s="14"/>
      <c r="B128" s="257"/>
      <c r="C128" s="258"/>
      <c r="D128" s="247" t="s">
        <v>175</v>
      </c>
      <c r="E128" s="259" t="s">
        <v>1</v>
      </c>
      <c r="F128" s="260" t="s">
        <v>177</v>
      </c>
      <c r="G128" s="258"/>
      <c r="H128" s="261">
        <v>13.800000000000001</v>
      </c>
      <c r="I128" s="262"/>
      <c r="J128" s="258"/>
      <c r="K128" s="258"/>
      <c r="L128" s="263"/>
      <c r="M128" s="264"/>
      <c r="N128" s="265"/>
      <c r="O128" s="265"/>
      <c r="P128" s="265"/>
      <c r="Q128" s="265"/>
      <c r="R128" s="265"/>
      <c r="S128" s="265"/>
      <c r="T128" s="26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7" t="s">
        <v>175</v>
      </c>
      <c r="AU128" s="267" t="s">
        <v>87</v>
      </c>
      <c r="AV128" s="14" t="s">
        <v>171</v>
      </c>
      <c r="AW128" s="14" t="s">
        <v>32</v>
      </c>
      <c r="AX128" s="14" t="s">
        <v>85</v>
      </c>
      <c r="AY128" s="267" t="s">
        <v>164</v>
      </c>
    </row>
    <row r="129" s="2" customFormat="1" ht="37.8" customHeight="1">
      <c r="A129" s="38"/>
      <c r="B129" s="39"/>
      <c r="C129" s="227" t="s">
        <v>87</v>
      </c>
      <c r="D129" s="227" t="s">
        <v>166</v>
      </c>
      <c r="E129" s="228" t="s">
        <v>190</v>
      </c>
      <c r="F129" s="229" t="s">
        <v>191</v>
      </c>
      <c r="G129" s="230" t="s">
        <v>169</v>
      </c>
      <c r="H129" s="231">
        <v>13.800000000000001</v>
      </c>
      <c r="I129" s="232"/>
      <c r="J129" s="233">
        <f>ROUND(I129*H129,2)</f>
        <v>0</v>
      </c>
      <c r="K129" s="229" t="s">
        <v>170</v>
      </c>
      <c r="L129" s="44"/>
      <c r="M129" s="234" t="s">
        <v>1</v>
      </c>
      <c r="N129" s="235" t="s">
        <v>42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171</v>
      </c>
      <c r="AT129" s="238" t="s">
        <v>166</v>
      </c>
      <c r="AU129" s="238" t="s">
        <v>87</v>
      </c>
      <c r="AY129" s="17" t="s">
        <v>164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85</v>
      </c>
      <c r="BK129" s="239">
        <f>ROUND(I129*H129,2)</f>
        <v>0</v>
      </c>
      <c r="BL129" s="17" t="s">
        <v>171</v>
      </c>
      <c r="BM129" s="238" t="s">
        <v>590</v>
      </c>
    </row>
    <row r="130" s="2" customFormat="1">
      <c r="A130" s="38"/>
      <c r="B130" s="39"/>
      <c r="C130" s="40"/>
      <c r="D130" s="240" t="s">
        <v>173</v>
      </c>
      <c r="E130" s="40"/>
      <c r="F130" s="241" t="s">
        <v>193</v>
      </c>
      <c r="G130" s="40"/>
      <c r="H130" s="40"/>
      <c r="I130" s="242"/>
      <c r="J130" s="40"/>
      <c r="K130" s="40"/>
      <c r="L130" s="44"/>
      <c r="M130" s="243"/>
      <c r="N130" s="244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173</v>
      </c>
      <c r="AU130" s="17" t="s">
        <v>87</v>
      </c>
    </row>
    <row r="131" s="13" customFormat="1">
      <c r="A131" s="13"/>
      <c r="B131" s="245"/>
      <c r="C131" s="246"/>
      <c r="D131" s="247" t="s">
        <v>175</v>
      </c>
      <c r="E131" s="248" t="s">
        <v>1</v>
      </c>
      <c r="F131" s="249" t="s">
        <v>591</v>
      </c>
      <c r="G131" s="246"/>
      <c r="H131" s="250">
        <v>13.800000000000001</v>
      </c>
      <c r="I131" s="251"/>
      <c r="J131" s="246"/>
      <c r="K131" s="246"/>
      <c r="L131" s="252"/>
      <c r="M131" s="253"/>
      <c r="N131" s="254"/>
      <c r="O131" s="254"/>
      <c r="P131" s="254"/>
      <c r="Q131" s="254"/>
      <c r="R131" s="254"/>
      <c r="S131" s="254"/>
      <c r="T131" s="25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6" t="s">
        <v>175</v>
      </c>
      <c r="AU131" s="256" t="s">
        <v>87</v>
      </c>
      <c r="AV131" s="13" t="s">
        <v>87</v>
      </c>
      <c r="AW131" s="13" t="s">
        <v>32</v>
      </c>
      <c r="AX131" s="13" t="s">
        <v>85</v>
      </c>
      <c r="AY131" s="256" t="s">
        <v>164</v>
      </c>
    </row>
    <row r="132" s="2" customFormat="1" ht="24.15" customHeight="1">
      <c r="A132" s="38"/>
      <c r="B132" s="39"/>
      <c r="C132" s="227" t="s">
        <v>132</v>
      </c>
      <c r="D132" s="227" t="s">
        <v>166</v>
      </c>
      <c r="E132" s="228" t="s">
        <v>592</v>
      </c>
      <c r="F132" s="229" t="s">
        <v>593</v>
      </c>
      <c r="G132" s="230" t="s">
        <v>130</v>
      </c>
      <c r="H132" s="231">
        <v>10.845000000000001</v>
      </c>
      <c r="I132" s="232"/>
      <c r="J132" s="233">
        <f>ROUND(I132*H132,2)</f>
        <v>0</v>
      </c>
      <c r="K132" s="229" t="s">
        <v>170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171</v>
      </c>
      <c r="AT132" s="238" t="s">
        <v>166</v>
      </c>
      <c r="AU132" s="238" t="s">
        <v>87</v>
      </c>
      <c r="AY132" s="17" t="s">
        <v>164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171</v>
      </c>
      <c r="BM132" s="238" t="s">
        <v>594</v>
      </c>
    </row>
    <row r="133" s="2" customFormat="1">
      <c r="A133" s="38"/>
      <c r="B133" s="39"/>
      <c r="C133" s="40"/>
      <c r="D133" s="240" t="s">
        <v>173</v>
      </c>
      <c r="E133" s="40"/>
      <c r="F133" s="241" t="s">
        <v>595</v>
      </c>
      <c r="G133" s="40"/>
      <c r="H133" s="40"/>
      <c r="I133" s="242"/>
      <c r="J133" s="40"/>
      <c r="K133" s="40"/>
      <c r="L133" s="44"/>
      <c r="M133" s="243"/>
      <c r="N133" s="24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173</v>
      </c>
      <c r="AU133" s="17" t="s">
        <v>87</v>
      </c>
    </row>
    <row r="134" s="13" customFormat="1">
      <c r="A134" s="13"/>
      <c r="B134" s="245"/>
      <c r="C134" s="246"/>
      <c r="D134" s="247" t="s">
        <v>175</v>
      </c>
      <c r="E134" s="248" t="s">
        <v>1</v>
      </c>
      <c r="F134" s="249" t="s">
        <v>596</v>
      </c>
      <c r="G134" s="246"/>
      <c r="H134" s="250">
        <v>10.845000000000001</v>
      </c>
      <c r="I134" s="251"/>
      <c r="J134" s="246"/>
      <c r="K134" s="246"/>
      <c r="L134" s="252"/>
      <c r="M134" s="253"/>
      <c r="N134" s="254"/>
      <c r="O134" s="254"/>
      <c r="P134" s="254"/>
      <c r="Q134" s="254"/>
      <c r="R134" s="254"/>
      <c r="S134" s="254"/>
      <c r="T134" s="25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6" t="s">
        <v>175</v>
      </c>
      <c r="AU134" s="256" t="s">
        <v>87</v>
      </c>
      <c r="AV134" s="13" t="s">
        <v>87</v>
      </c>
      <c r="AW134" s="13" t="s">
        <v>32</v>
      </c>
      <c r="AX134" s="13" t="s">
        <v>77</v>
      </c>
      <c r="AY134" s="256" t="s">
        <v>164</v>
      </c>
    </row>
    <row r="135" s="14" customFormat="1">
      <c r="A135" s="14"/>
      <c r="B135" s="257"/>
      <c r="C135" s="258"/>
      <c r="D135" s="247" t="s">
        <v>175</v>
      </c>
      <c r="E135" s="259" t="s">
        <v>1</v>
      </c>
      <c r="F135" s="260" t="s">
        <v>177</v>
      </c>
      <c r="G135" s="258"/>
      <c r="H135" s="261">
        <v>10.845000000000001</v>
      </c>
      <c r="I135" s="262"/>
      <c r="J135" s="258"/>
      <c r="K135" s="258"/>
      <c r="L135" s="263"/>
      <c r="M135" s="264"/>
      <c r="N135" s="265"/>
      <c r="O135" s="265"/>
      <c r="P135" s="265"/>
      <c r="Q135" s="265"/>
      <c r="R135" s="265"/>
      <c r="S135" s="265"/>
      <c r="T135" s="26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7" t="s">
        <v>175</v>
      </c>
      <c r="AU135" s="267" t="s">
        <v>87</v>
      </c>
      <c r="AV135" s="14" t="s">
        <v>171</v>
      </c>
      <c r="AW135" s="14" t="s">
        <v>32</v>
      </c>
      <c r="AX135" s="14" t="s">
        <v>85</v>
      </c>
      <c r="AY135" s="267" t="s">
        <v>164</v>
      </c>
    </row>
    <row r="136" s="2" customFormat="1" ht="24.15" customHeight="1">
      <c r="A136" s="38"/>
      <c r="B136" s="39"/>
      <c r="C136" s="227" t="s">
        <v>171</v>
      </c>
      <c r="D136" s="227" t="s">
        <v>166</v>
      </c>
      <c r="E136" s="228" t="s">
        <v>597</v>
      </c>
      <c r="F136" s="229" t="s">
        <v>598</v>
      </c>
      <c r="G136" s="230" t="s">
        <v>130</v>
      </c>
      <c r="H136" s="231">
        <v>69.299999999999997</v>
      </c>
      <c r="I136" s="232"/>
      <c r="J136" s="233">
        <f>ROUND(I136*H136,2)</f>
        <v>0</v>
      </c>
      <c r="K136" s="229" t="s">
        <v>170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171</v>
      </c>
      <c r="AT136" s="238" t="s">
        <v>166</v>
      </c>
      <c r="AU136" s="238" t="s">
        <v>87</v>
      </c>
      <c r="AY136" s="17" t="s">
        <v>164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85</v>
      </c>
      <c r="BK136" s="239">
        <f>ROUND(I136*H136,2)</f>
        <v>0</v>
      </c>
      <c r="BL136" s="17" t="s">
        <v>171</v>
      </c>
      <c r="BM136" s="238" t="s">
        <v>599</v>
      </c>
    </row>
    <row r="137" s="2" customFormat="1">
      <c r="A137" s="38"/>
      <c r="B137" s="39"/>
      <c r="C137" s="40"/>
      <c r="D137" s="240" t="s">
        <v>173</v>
      </c>
      <c r="E137" s="40"/>
      <c r="F137" s="241" t="s">
        <v>600</v>
      </c>
      <c r="G137" s="40"/>
      <c r="H137" s="40"/>
      <c r="I137" s="242"/>
      <c r="J137" s="40"/>
      <c r="K137" s="40"/>
      <c r="L137" s="44"/>
      <c r="M137" s="243"/>
      <c r="N137" s="244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173</v>
      </c>
      <c r="AU137" s="17" t="s">
        <v>87</v>
      </c>
    </row>
    <row r="138" s="13" customFormat="1">
      <c r="A138" s="13"/>
      <c r="B138" s="245"/>
      <c r="C138" s="246"/>
      <c r="D138" s="247" t="s">
        <v>175</v>
      </c>
      <c r="E138" s="248" t="s">
        <v>1</v>
      </c>
      <c r="F138" s="249" t="s">
        <v>601</v>
      </c>
      <c r="G138" s="246"/>
      <c r="H138" s="250">
        <v>69.299999999999997</v>
      </c>
      <c r="I138" s="251"/>
      <c r="J138" s="246"/>
      <c r="K138" s="246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175</v>
      </c>
      <c r="AU138" s="256" t="s">
        <v>87</v>
      </c>
      <c r="AV138" s="13" t="s">
        <v>87</v>
      </c>
      <c r="AW138" s="13" t="s">
        <v>32</v>
      </c>
      <c r="AX138" s="13" t="s">
        <v>77</v>
      </c>
      <c r="AY138" s="256" t="s">
        <v>164</v>
      </c>
    </row>
    <row r="139" s="14" customFormat="1">
      <c r="A139" s="14"/>
      <c r="B139" s="257"/>
      <c r="C139" s="258"/>
      <c r="D139" s="247" t="s">
        <v>175</v>
      </c>
      <c r="E139" s="259" t="s">
        <v>1</v>
      </c>
      <c r="F139" s="260" t="s">
        <v>177</v>
      </c>
      <c r="G139" s="258"/>
      <c r="H139" s="261">
        <v>69.299999999999997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175</v>
      </c>
      <c r="AU139" s="267" t="s">
        <v>87</v>
      </c>
      <c r="AV139" s="14" t="s">
        <v>171</v>
      </c>
      <c r="AW139" s="14" t="s">
        <v>32</v>
      </c>
      <c r="AX139" s="14" t="s">
        <v>85</v>
      </c>
      <c r="AY139" s="267" t="s">
        <v>164</v>
      </c>
    </row>
    <row r="140" s="12" customFormat="1" ht="22.8" customHeight="1">
      <c r="A140" s="12"/>
      <c r="B140" s="211"/>
      <c r="C140" s="212"/>
      <c r="D140" s="213" t="s">
        <v>76</v>
      </c>
      <c r="E140" s="225" t="s">
        <v>195</v>
      </c>
      <c r="F140" s="225" t="s">
        <v>602</v>
      </c>
      <c r="G140" s="212"/>
      <c r="H140" s="212"/>
      <c r="I140" s="215"/>
      <c r="J140" s="226">
        <f>BK140</f>
        <v>0</v>
      </c>
      <c r="K140" s="212"/>
      <c r="L140" s="217"/>
      <c r="M140" s="218"/>
      <c r="N140" s="219"/>
      <c r="O140" s="219"/>
      <c r="P140" s="220">
        <f>SUM(P141:P152)</f>
        <v>0</v>
      </c>
      <c r="Q140" s="219"/>
      <c r="R140" s="220">
        <f>SUM(R141:R152)</f>
        <v>72.392166000000003</v>
      </c>
      <c r="S140" s="219"/>
      <c r="T140" s="221">
        <f>SUM(T141:T152)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2" t="s">
        <v>85</v>
      </c>
      <c r="AT140" s="223" t="s">
        <v>76</v>
      </c>
      <c r="AU140" s="223" t="s">
        <v>85</v>
      </c>
      <c r="AY140" s="222" t="s">
        <v>164</v>
      </c>
      <c r="BK140" s="224">
        <f>SUM(BK141:BK152)</f>
        <v>0</v>
      </c>
    </row>
    <row r="141" s="2" customFormat="1" ht="33" customHeight="1">
      <c r="A141" s="38"/>
      <c r="B141" s="39"/>
      <c r="C141" s="227" t="s">
        <v>195</v>
      </c>
      <c r="D141" s="227" t="s">
        <v>166</v>
      </c>
      <c r="E141" s="228" t="s">
        <v>603</v>
      </c>
      <c r="F141" s="229" t="s">
        <v>604</v>
      </c>
      <c r="G141" s="230" t="s">
        <v>130</v>
      </c>
      <c r="H141" s="231">
        <v>69.299999999999997</v>
      </c>
      <c r="I141" s="232"/>
      <c r="J141" s="233">
        <f>ROUND(I141*H141,2)</f>
        <v>0</v>
      </c>
      <c r="K141" s="229" t="s">
        <v>170</v>
      </c>
      <c r="L141" s="44"/>
      <c r="M141" s="234" t="s">
        <v>1</v>
      </c>
      <c r="N141" s="235" t="s">
        <v>42</v>
      </c>
      <c r="O141" s="91"/>
      <c r="P141" s="236">
        <f>O141*H141</f>
        <v>0</v>
      </c>
      <c r="Q141" s="236">
        <v>0.16192000000000001</v>
      </c>
      <c r="R141" s="236">
        <f>Q141*H141</f>
        <v>11.221056000000001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171</v>
      </c>
      <c r="AT141" s="238" t="s">
        <v>166</v>
      </c>
      <c r="AU141" s="238" t="s">
        <v>87</v>
      </c>
      <c r="AY141" s="17" t="s">
        <v>164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85</v>
      </c>
      <c r="BK141" s="239">
        <f>ROUND(I141*H141,2)</f>
        <v>0</v>
      </c>
      <c r="BL141" s="17" t="s">
        <v>171</v>
      </c>
      <c r="BM141" s="238" t="s">
        <v>605</v>
      </c>
    </row>
    <row r="142" s="2" customFormat="1">
      <c r="A142" s="38"/>
      <c r="B142" s="39"/>
      <c r="C142" s="40"/>
      <c r="D142" s="240" t="s">
        <v>173</v>
      </c>
      <c r="E142" s="40"/>
      <c r="F142" s="241" t="s">
        <v>606</v>
      </c>
      <c r="G142" s="40"/>
      <c r="H142" s="40"/>
      <c r="I142" s="242"/>
      <c r="J142" s="40"/>
      <c r="K142" s="40"/>
      <c r="L142" s="44"/>
      <c r="M142" s="243"/>
      <c r="N142" s="244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173</v>
      </c>
      <c r="AU142" s="17" t="s">
        <v>87</v>
      </c>
    </row>
    <row r="143" s="13" customFormat="1">
      <c r="A143" s="13"/>
      <c r="B143" s="245"/>
      <c r="C143" s="246"/>
      <c r="D143" s="247" t="s">
        <v>175</v>
      </c>
      <c r="E143" s="248" t="s">
        <v>1</v>
      </c>
      <c r="F143" s="249" t="s">
        <v>601</v>
      </c>
      <c r="G143" s="246"/>
      <c r="H143" s="250">
        <v>69.299999999999997</v>
      </c>
      <c r="I143" s="251"/>
      <c r="J143" s="246"/>
      <c r="K143" s="246"/>
      <c r="L143" s="252"/>
      <c r="M143" s="253"/>
      <c r="N143" s="254"/>
      <c r="O143" s="254"/>
      <c r="P143" s="254"/>
      <c r="Q143" s="254"/>
      <c r="R143" s="254"/>
      <c r="S143" s="254"/>
      <c r="T143" s="25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6" t="s">
        <v>175</v>
      </c>
      <c r="AU143" s="256" t="s">
        <v>87</v>
      </c>
      <c r="AV143" s="13" t="s">
        <v>87</v>
      </c>
      <c r="AW143" s="13" t="s">
        <v>32</v>
      </c>
      <c r="AX143" s="13" t="s">
        <v>77</v>
      </c>
      <c r="AY143" s="256" t="s">
        <v>164</v>
      </c>
    </row>
    <row r="144" s="14" customFormat="1">
      <c r="A144" s="14"/>
      <c r="B144" s="257"/>
      <c r="C144" s="258"/>
      <c r="D144" s="247" t="s">
        <v>175</v>
      </c>
      <c r="E144" s="259" t="s">
        <v>1</v>
      </c>
      <c r="F144" s="260" t="s">
        <v>177</v>
      </c>
      <c r="G144" s="258"/>
      <c r="H144" s="261">
        <v>69.299999999999997</v>
      </c>
      <c r="I144" s="262"/>
      <c r="J144" s="258"/>
      <c r="K144" s="258"/>
      <c r="L144" s="263"/>
      <c r="M144" s="264"/>
      <c r="N144" s="265"/>
      <c r="O144" s="265"/>
      <c r="P144" s="265"/>
      <c r="Q144" s="265"/>
      <c r="R144" s="265"/>
      <c r="S144" s="265"/>
      <c r="T144" s="26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7" t="s">
        <v>175</v>
      </c>
      <c r="AU144" s="267" t="s">
        <v>87</v>
      </c>
      <c r="AV144" s="14" t="s">
        <v>171</v>
      </c>
      <c r="AW144" s="14" t="s">
        <v>32</v>
      </c>
      <c r="AX144" s="14" t="s">
        <v>85</v>
      </c>
      <c r="AY144" s="267" t="s">
        <v>164</v>
      </c>
    </row>
    <row r="145" s="2" customFormat="1" ht="24.15" customHeight="1">
      <c r="A145" s="38"/>
      <c r="B145" s="39"/>
      <c r="C145" s="227" t="s">
        <v>203</v>
      </c>
      <c r="D145" s="227" t="s">
        <v>166</v>
      </c>
      <c r="E145" s="228" t="s">
        <v>607</v>
      </c>
      <c r="F145" s="229" t="s">
        <v>608</v>
      </c>
      <c r="G145" s="230" t="s">
        <v>130</v>
      </c>
      <c r="H145" s="231">
        <v>69.299999999999997</v>
      </c>
      <c r="I145" s="232"/>
      <c r="J145" s="233">
        <f>ROUND(I145*H145,2)</f>
        <v>0</v>
      </c>
      <c r="K145" s="229" t="s">
        <v>170</v>
      </c>
      <c r="L145" s="44"/>
      <c r="M145" s="234" t="s">
        <v>1</v>
      </c>
      <c r="N145" s="235" t="s">
        <v>42</v>
      </c>
      <c r="O145" s="91"/>
      <c r="P145" s="236">
        <f>O145*H145</f>
        <v>0</v>
      </c>
      <c r="Q145" s="236">
        <v>0.29899999999999999</v>
      </c>
      <c r="R145" s="236">
        <f>Q145*H145</f>
        <v>20.720699999999997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171</v>
      </c>
      <c r="AT145" s="238" t="s">
        <v>166</v>
      </c>
      <c r="AU145" s="238" t="s">
        <v>87</v>
      </c>
      <c r="AY145" s="17" t="s">
        <v>164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85</v>
      </c>
      <c r="BK145" s="239">
        <f>ROUND(I145*H145,2)</f>
        <v>0</v>
      </c>
      <c r="BL145" s="17" t="s">
        <v>171</v>
      </c>
      <c r="BM145" s="238" t="s">
        <v>609</v>
      </c>
    </row>
    <row r="146" s="2" customFormat="1">
      <c r="A146" s="38"/>
      <c r="B146" s="39"/>
      <c r="C146" s="40"/>
      <c r="D146" s="240" t="s">
        <v>173</v>
      </c>
      <c r="E146" s="40"/>
      <c r="F146" s="241" t="s">
        <v>610</v>
      </c>
      <c r="G146" s="40"/>
      <c r="H146" s="40"/>
      <c r="I146" s="242"/>
      <c r="J146" s="40"/>
      <c r="K146" s="40"/>
      <c r="L146" s="44"/>
      <c r="M146" s="243"/>
      <c r="N146" s="244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173</v>
      </c>
      <c r="AU146" s="17" t="s">
        <v>87</v>
      </c>
    </row>
    <row r="147" s="13" customFormat="1">
      <c r="A147" s="13"/>
      <c r="B147" s="245"/>
      <c r="C147" s="246"/>
      <c r="D147" s="247" t="s">
        <v>175</v>
      </c>
      <c r="E147" s="248" t="s">
        <v>1</v>
      </c>
      <c r="F147" s="249" t="s">
        <v>601</v>
      </c>
      <c r="G147" s="246"/>
      <c r="H147" s="250">
        <v>69.299999999999997</v>
      </c>
      <c r="I147" s="251"/>
      <c r="J147" s="246"/>
      <c r="K147" s="246"/>
      <c r="L147" s="252"/>
      <c r="M147" s="253"/>
      <c r="N147" s="254"/>
      <c r="O147" s="254"/>
      <c r="P147" s="254"/>
      <c r="Q147" s="254"/>
      <c r="R147" s="254"/>
      <c r="S147" s="254"/>
      <c r="T147" s="25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6" t="s">
        <v>175</v>
      </c>
      <c r="AU147" s="256" t="s">
        <v>87</v>
      </c>
      <c r="AV147" s="13" t="s">
        <v>87</v>
      </c>
      <c r="AW147" s="13" t="s">
        <v>32</v>
      </c>
      <c r="AX147" s="13" t="s">
        <v>77</v>
      </c>
      <c r="AY147" s="256" t="s">
        <v>164</v>
      </c>
    </row>
    <row r="148" s="14" customFormat="1">
      <c r="A148" s="14"/>
      <c r="B148" s="257"/>
      <c r="C148" s="258"/>
      <c r="D148" s="247" t="s">
        <v>175</v>
      </c>
      <c r="E148" s="259" t="s">
        <v>1</v>
      </c>
      <c r="F148" s="260" t="s">
        <v>177</v>
      </c>
      <c r="G148" s="258"/>
      <c r="H148" s="261">
        <v>69.299999999999997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7" t="s">
        <v>175</v>
      </c>
      <c r="AU148" s="267" t="s">
        <v>87</v>
      </c>
      <c r="AV148" s="14" t="s">
        <v>171</v>
      </c>
      <c r="AW148" s="14" t="s">
        <v>32</v>
      </c>
      <c r="AX148" s="14" t="s">
        <v>85</v>
      </c>
      <c r="AY148" s="267" t="s">
        <v>164</v>
      </c>
    </row>
    <row r="149" s="2" customFormat="1" ht="37.8" customHeight="1">
      <c r="A149" s="38"/>
      <c r="B149" s="39"/>
      <c r="C149" s="227" t="s">
        <v>211</v>
      </c>
      <c r="D149" s="227" t="s">
        <v>166</v>
      </c>
      <c r="E149" s="228" t="s">
        <v>611</v>
      </c>
      <c r="F149" s="229" t="s">
        <v>612</v>
      </c>
      <c r="G149" s="230" t="s">
        <v>130</v>
      </c>
      <c r="H149" s="231">
        <v>69.299999999999997</v>
      </c>
      <c r="I149" s="232"/>
      <c r="J149" s="233">
        <f>ROUND(I149*H149,2)</f>
        <v>0</v>
      </c>
      <c r="K149" s="229" t="s">
        <v>170</v>
      </c>
      <c r="L149" s="44"/>
      <c r="M149" s="234" t="s">
        <v>1</v>
      </c>
      <c r="N149" s="235" t="s">
        <v>42</v>
      </c>
      <c r="O149" s="91"/>
      <c r="P149" s="236">
        <f>O149*H149</f>
        <v>0</v>
      </c>
      <c r="Q149" s="236">
        <v>0.5837</v>
      </c>
      <c r="R149" s="236">
        <f>Q149*H149</f>
        <v>40.450409999999998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171</v>
      </c>
      <c r="AT149" s="238" t="s">
        <v>166</v>
      </c>
      <c r="AU149" s="238" t="s">
        <v>87</v>
      </c>
      <c r="AY149" s="17" t="s">
        <v>164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85</v>
      </c>
      <c r="BK149" s="239">
        <f>ROUND(I149*H149,2)</f>
        <v>0</v>
      </c>
      <c r="BL149" s="17" t="s">
        <v>171</v>
      </c>
      <c r="BM149" s="238" t="s">
        <v>613</v>
      </c>
    </row>
    <row r="150" s="2" customFormat="1">
      <c r="A150" s="38"/>
      <c r="B150" s="39"/>
      <c r="C150" s="40"/>
      <c r="D150" s="240" t="s">
        <v>173</v>
      </c>
      <c r="E150" s="40"/>
      <c r="F150" s="241" t="s">
        <v>614</v>
      </c>
      <c r="G150" s="40"/>
      <c r="H150" s="40"/>
      <c r="I150" s="242"/>
      <c r="J150" s="40"/>
      <c r="K150" s="40"/>
      <c r="L150" s="44"/>
      <c r="M150" s="243"/>
      <c r="N150" s="244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173</v>
      </c>
      <c r="AU150" s="17" t="s">
        <v>87</v>
      </c>
    </row>
    <row r="151" s="13" customFormat="1">
      <c r="A151" s="13"/>
      <c r="B151" s="245"/>
      <c r="C151" s="246"/>
      <c r="D151" s="247" t="s">
        <v>175</v>
      </c>
      <c r="E151" s="248" t="s">
        <v>1</v>
      </c>
      <c r="F151" s="249" t="s">
        <v>601</v>
      </c>
      <c r="G151" s="246"/>
      <c r="H151" s="250">
        <v>69.299999999999997</v>
      </c>
      <c r="I151" s="251"/>
      <c r="J151" s="246"/>
      <c r="K151" s="246"/>
      <c r="L151" s="252"/>
      <c r="M151" s="253"/>
      <c r="N151" s="254"/>
      <c r="O151" s="254"/>
      <c r="P151" s="254"/>
      <c r="Q151" s="254"/>
      <c r="R151" s="254"/>
      <c r="S151" s="254"/>
      <c r="T151" s="25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6" t="s">
        <v>175</v>
      </c>
      <c r="AU151" s="256" t="s">
        <v>87</v>
      </c>
      <c r="AV151" s="13" t="s">
        <v>87</v>
      </c>
      <c r="AW151" s="13" t="s">
        <v>32</v>
      </c>
      <c r="AX151" s="13" t="s">
        <v>77</v>
      </c>
      <c r="AY151" s="256" t="s">
        <v>164</v>
      </c>
    </row>
    <row r="152" s="14" customFormat="1">
      <c r="A152" s="14"/>
      <c r="B152" s="257"/>
      <c r="C152" s="258"/>
      <c r="D152" s="247" t="s">
        <v>175</v>
      </c>
      <c r="E152" s="259" t="s">
        <v>1</v>
      </c>
      <c r="F152" s="260" t="s">
        <v>177</v>
      </c>
      <c r="G152" s="258"/>
      <c r="H152" s="261">
        <v>69.299999999999997</v>
      </c>
      <c r="I152" s="262"/>
      <c r="J152" s="258"/>
      <c r="K152" s="258"/>
      <c r="L152" s="263"/>
      <c r="M152" s="264"/>
      <c r="N152" s="265"/>
      <c r="O152" s="265"/>
      <c r="P152" s="265"/>
      <c r="Q152" s="265"/>
      <c r="R152" s="265"/>
      <c r="S152" s="265"/>
      <c r="T152" s="26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7" t="s">
        <v>175</v>
      </c>
      <c r="AU152" s="267" t="s">
        <v>87</v>
      </c>
      <c r="AV152" s="14" t="s">
        <v>171</v>
      </c>
      <c r="AW152" s="14" t="s">
        <v>32</v>
      </c>
      <c r="AX152" s="14" t="s">
        <v>85</v>
      </c>
      <c r="AY152" s="267" t="s">
        <v>164</v>
      </c>
    </row>
    <row r="153" s="12" customFormat="1" ht="22.8" customHeight="1">
      <c r="A153" s="12"/>
      <c r="B153" s="211"/>
      <c r="C153" s="212"/>
      <c r="D153" s="213" t="s">
        <v>76</v>
      </c>
      <c r="E153" s="225" t="s">
        <v>423</v>
      </c>
      <c r="F153" s="225" t="s">
        <v>615</v>
      </c>
      <c r="G153" s="212"/>
      <c r="H153" s="212"/>
      <c r="I153" s="215"/>
      <c r="J153" s="226">
        <f>BK153</f>
        <v>0</v>
      </c>
      <c r="K153" s="212"/>
      <c r="L153" s="217"/>
      <c r="M153" s="218"/>
      <c r="N153" s="219"/>
      <c r="O153" s="219"/>
      <c r="P153" s="220">
        <f>P154</f>
        <v>0</v>
      </c>
      <c r="Q153" s="219"/>
      <c r="R153" s="220">
        <f>R154</f>
        <v>11.423426090000001</v>
      </c>
      <c r="S153" s="219"/>
      <c r="T153" s="221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2" t="s">
        <v>85</v>
      </c>
      <c r="AT153" s="223" t="s">
        <v>76</v>
      </c>
      <c r="AU153" s="223" t="s">
        <v>85</v>
      </c>
      <c r="AY153" s="222" t="s">
        <v>164</v>
      </c>
      <c r="BK153" s="224">
        <f>BK154</f>
        <v>0</v>
      </c>
    </row>
    <row r="154" s="12" customFormat="1" ht="20.88" customHeight="1">
      <c r="A154" s="12"/>
      <c r="B154" s="211"/>
      <c r="C154" s="212"/>
      <c r="D154" s="213" t="s">
        <v>76</v>
      </c>
      <c r="E154" s="225" t="s">
        <v>221</v>
      </c>
      <c r="F154" s="225" t="s">
        <v>425</v>
      </c>
      <c r="G154" s="212"/>
      <c r="H154" s="212"/>
      <c r="I154" s="215"/>
      <c r="J154" s="226">
        <f>BK154</f>
        <v>0</v>
      </c>
      <c r="K154" s="212"/>
      <c r="L154" s="217"/>
      <c r="M154" s="218"/>
      <c r="N154" s="219"/>
      <c r="O154" s="219"/>
      <c r="P154" s="220">
        <f>SUM(P155:P175)</f>
        <v>0</v>
      </c>
      <c r="Q154" s="219"/>
      <c r="R154" s="220">
        <f>SUM(R155:R175)</f>
        <v>11.423426090000001</v>
      </c>
      <c r="S154" s="219"/>
      <c r="T154" s="221">
        <f>SUM(T155:T175)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85</v>
      </c>
      <c r="AT154" s="223" t="s">
        <v>76</v>
      </c>
      <c r="AU154" s="223" t="s">
        <v>87</v>
      </c>
      <c r="AY154" s="222" t="s">
        <v>164</v>
      </c>
      <c r="BK154" s="224">
        <f>SUM(BK155:BK175)</f>
        <v>0</v>
      </c>
    </row>
    <row r="155" s="2" customFormat="1" ht="33" customHeight="1">
      <c r="A155" s="38"/>
      <c r="B155" s="39"/>
      <c r="C155" s="227" t="s">
        <v>208</v>
      </c>
      <c r="D155" s="227" t="s">
        <v>166</v>
      </c>
      <c r="E155" s="228" t="s">
        <v>616</v>
      </c>
      <c r="F155" s="229" t="s">
        <v>617</v>
      </c>
      <c r="G155" s="230" t="s">
        <v>368</v>
      </c>
      <c r="H155" s="231">
        <v>38.569000000000003</v>
      </c>
      <c r="I155" s="232"/>
      <c r="J155" s="233">
        <f>ROUND(I155*H155,2)</f>
        <v>0</v>
      </c>
      <c r="K155" s="229" t="s">
        <v>170</v>
      </c>
      <c r="L155" s="44"/>
      <c r="M155" s="234" t="s">
        <v>1</v>
      </c>
      <c r="N155" s="235" t="s">
        <v>42</v>
      </c>
      <c r="O155" s="91"/>
      <c r="P155" s="236">
        <f>O155*H155</f>
        <v>0</v>
      </c>
      <c r="Q155" s="236">
        <v>0.16849</v>
      </c>
      <c r="R155" s="236">
        <f>Q155*H155</f>
        <v>6.4984908100000007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171</v>
      </c>
      <c r="AT155" s="238" t="s">
        <v>166</v>
      </c>
      <c r="AU155" s="238" t="s">
        <v>132</v>
      </c>
      <c r="AY155" s="17" t="s">
        <v>164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171</v>
      </c>
      <c r="BM155" s="238" t="s">
        <v>618</v>
      </c>
    </row>
    <row r="156" s="2" customFormat="1">
      <c r="A156" s="38"/>
      <c r="B156" s="39"/>
      <c r="C156" s="40"/>
      <c r="D156" s="240" t="s">
        <v>173</v>
      </c>
      <c r="E156" s="40"/>
      <c r="F156" s="241" t="s">
        <v>619</v>
      </c>
      <c r="G156" s="40"/>
      <c r="H156" s="40"/>
      <c r="I156" s="242"/>
      <c r="J156" s="40"/>
      <c r="K156" s="40"/>
      <c r="L156" s="44"/>
      <c r="M156" s="243"/>
      <c r="N156" s="24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173</v>
      </c>
      <c r="AU156" s="17" t="s">
        <v>132</v>
      </c>
    </row>
    <row r="157" s="13" customFormat="1">
      <c r="A157" s="13"/>
      <c r="B157" s="245"/>
      <c r="C157" s="246"/>
      <c r="D157" s="247" t="s">
        <v>175</v>
      </c>
      <c r="E157" s="248" t="s">
        <v>1</v>
      </c>
      <c r="F157" s="249" t="s">
        <v>620</v>
      </c>
      <c r="G157" s="246"/>
      <c r="H157" s="250">
        <v>16.879000000000001</v>
      </c>
      <c r="I157" s="251"/>
      <c r="J157" s="246"/>
      <c r="K157" s="246"/>
      <c r="L157" s="252"/>
      <c r="M157" s="253"/>
      <c r="N157" s="254"/>
      <c r="O157" s="254"/>
      <c r="P157" s="254"/>
      <c r="Q157" s="254"/>
      <c r="R157" s="254"/>
      <c r="S157" s="254"/>
      <c r="T157" s="25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6" t="s">
        <v>175</v>
      </c>
      <c r="AU157" s="256" t="s">
        <v>132</v>
      </c>
      <c r="AV157" s="13" t="s">
        <v>87</v>
      </c>
      <c r="AW157" s="13" t="s">
        <v>32</v>
      </c>
      <c r="AX157" s="13" t="s">
        <v>77</v>
      </c>
      <c r="AY157" s="256" t="s">
        <v>164</v>
      </c>
    </row>
    <row r="158" s="13" customFormat="1">
      <c r="A158" s="13"/>
      <c r="B158" s="245"/>
      <c r="C158" s="246"/>
      <c r="D158" s="247" t="s">
        <v>175</v>
      </c>
      <c r="E158" s="248" t="s">
        <v>1</v>
      </c>
      <c r="F158" s="249" t="s">
        <v>621</v>
      </c>
      <c r="G158" s="246"/>
      <c r="H158" s="250">
        <v>21.690000000000001</v>
      </c>
      <c r="I158" s="251"/>
      <c r="J158" s="246"/>
      <c r="K158" s="246"/>
      <c r="L158" s="252"/>
      <c r="M158" s="253"/>
      <c r="N158" s="254"/>
      <c r="O158" s="254"/>
      <c r="P158" s="254"/>
      <c r="Q158" s="254"/>
      <c r="R158" s="254"/>
      <c r="S158" s="254"/>
      <c r="T158" s="25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6" t="s">
        <v>175</v>
      </c>
      <c r="AU158" s="256" t="s">
        <v>132</v>
      </c>
      <c r="AV158" s="13" t="s">
        <v>87</v>
      </c>
      <c r="AW158" s="13" t="s">
        <v>32</v>
      </c>
      <c r="AX158" s="13" t="s">
        <v>77</v>
      </c>
      <c r="AY158" s="256" t="s">
        <v>164</v>
      </c>
    </row>
    <row r="159" s="14" customFormat="1">
      <c r="A159" s="14"/>
      <c r="B159" s="257"/>
      <c r="C159" s="258"/>
      <c r="D159" s="247" t="s">
        <v>175</v>
      </c>
      <c r="E159" s="259" t="s">
        <v>1</v>
      </c>
      <c r="F159" s="260" t="s">
        <v>177</v>
      </c>
      <c r="G159" s="258"/>
      <c r="H159" s="261">
        <v>38.569000000000003</v>
      </c>
      <c r="I159" s="262"/>
      <c r="J159" s="258"/>
      <c r="K159" s="258"/>
      <c r="L159" s="263"/>
      <c r="M159" s="264"/>
      <c r="N159" s="265"/>
      <c r="O159" s="265"/>
      <c r="P159" s="265"/>
      <c r="Q159" s="265"/>
      <c r="R159" s="265"/>
      <c r="S159" s="265"/>
      <c r="T159" s="26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7" t="s">
        <v>175</v>
      </c>
      <c r="AU159" s="267" t="s">
        <v>132</v>
      </c>
      <c r="AV159" s="14" t="s">
        <v>171</v>
      </c>
      <c r="AW159" s="14" t="s">
        <v>32</v>
      </c>
      <c r="AX159" s="14" t="s">
        <v>85</v>
      </c>
      <c r="AY159" s="267" t="s">
        <v>164</v>
      </c>
    </row>
    <row r="160" s="2" customFormat="1" ht="16.5" customHeight="1">
      <c r="A160" s="38"/>
      <c r="B160" s="39"/>
      <c r="C160" s="278" t="s">
        <v>221</v>
      </c>
      <c r="D160" s="278" t="s">
        <v>204</v>
      </c>
      <c r="E160" s="279" t="s">
        <v>622</v>
      </c>
      <c r="F160" s="280" t="s">
        <v>623</v>
      </c>
      <c r="G160" s="281" t="s">
        <v>368</v>
      </c>
      <c r="H160" s="282">
        <v>39.340000000000003</v>
      </c>
      <c r="I160" s="283"/>
      <c r="J160" s="284">
        <f>ROUND(I160*H160,2)</f>
        <v>0</v>
      </c>
      <c r="K160" s="280" t="s">
        <v>170</v>
      </c>
      <c r="L160" s="285"/>
      <c r="M160" s="286" t="s">
        <v>1</v>
      </c>
      <c r="N160" s="287" t="s">
        <v>42</v>
      </c>
      <c r="O160" s="91"/>
      <c r="P160" s="236">
        <f>O160*H160</f>
        <v>0</v>
      </c>
      <c r="Q160" s="236">
        <v>0.056120000000000003</v>
      </c>
      <c r="R160" s="236">
        <f>Q160*H160</f>
        <v>2.2077608000000004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208</v>
      </c>
      <c r="AT160" s="238" t="s">
        <v>204</v>
      </c>
      <c r="AU160" s="238" t="s">
        <v>132</v>
      </c>
      <c r="AY160" s="17" t="s">
        <v>164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85</v>
      </c>
      <c r="BK160" s="239">
        <f>ROUND(I160*H160,2)</f>
        <v>0</v>
      </c>
      <c r="BL160" s="17" t="s">
        <v>171</v>
      </c>
      <c r="BM160" s="238" t="s">
        <v>624</v>
      </c>
    </row>
    <row r="161" s="13" customFormat="1">
      <c r="A161" s="13"/>
      <c r="B161" s="245"/>
      <c r="C161" s="246"/>
      <c r="D161" s="247" t="s">
        <v>175</v>
      </c>
      <c r="E161" s="246"/>
      <c r="F161" s="249" t="s">
        <v>625</v>
      </c>
      <c r="G161" s="246"/>
      <c r="H161" s="250">
        <v>39.340000000000003</v>
      </c>
      <c r="I161" s="251"/>
      <c r="J161" s="246"/>
      <c r="K161" s="246"/>
      <c r="L161" s="252"/>
      <c r="M161" s="253"/>
      <c r="N161" s="254"/>
      <c r="O161" s="254"/>
      <c r="P161" s="254"/>
      <c r="Q161" s="254"/>
      <c r="R161" s="254"/>
      <c r="S161" s="254"/>
      <c r="T161" s="25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6" t="s">
        <v>175</v>
      </c>
      <c r="AU161" s="256" t="s">
        <v>132</v>
      </c>
      <c r="AV161" s="13" t="s">
        <v>87</v>
      </c>
      <c r="AW161" s="13" t="s">
        <v>4</v>
      </c>
      <c r="AX161" s="13" t="s">
        <v>85</v>
      </c>
      <c r="AY161" s="256" t="s">
        <v>164</v>
      </c>
    </row>
    <row r="162" s="2" customFormat="1" ht="24.15" customHeight="1">
      <c r="A162" s="38"/>
      <c r="B162" s="39"/>
      <c r="C162" s="227" t="s">
        <v>230</v>
      </c>
      <c r="D162" s="227" t="s">
        <v>166</v>
      </c>
      <c r="E162" s="228" t="s">
        <v>626</v>
      </c>
      <c r="F162" s="229" t="s">
        <v>627</v>
      </c>
      <c r="G162" s="230" t="s">
        <v>169</v>
      </c>
      <c r="H162" s="231">
        <v>0.77200000000000002</v>
      </c>
      <c r="I162" s="232"/>
      <c r="J162" s="233">
        <f>ROUND(I162*H162,2)</f>
        <v>0</v>
      </c>
      <c r="K162" s="229" t="s">
        <v>170</v>
      </c>
      <c r="L162" s="44"/>
      <c r="M162" s="234" t="s">
        <v>1</v>
      </c>
      <c r="N162" s="235" t="s">
        <v>42</v>
      </c>
      <c r="O162" s="91"/>
      <c r="P162" s="236">
        <f>O162*H162</f>
        <v>0</v>
      </c>
      <c r="Q162" s="236">
        <v>2.2563399999999998</v>
      </c>
      <c r="R162" s="236">
        <f>Q162*H162</f>
        <v>1.7418944799999998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171</v>
      </c>
      <c r="AT162" s="238" t="s">
        <v>166</v>
      </c>
      <c r="AU162" s="238" t="s">
        <v>132</v>
      </c>
      <c r="AY162" s="17" t="s">
        <v>164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85</v>
      </c>
      <c r="BK162" s="239">
        <f>ROUND(I162*H162,2)</f>
        <v>0</v>
      </c>
      <c r="BL162" s="17" t="s">
        <v>171</v>
      </c>
      <c r="BM162" s="238" t="s">
        <v>628</v>
      </c>
    </row>
    <row r="163" s="2" customFormat="1">
      <c r="A163" s="38"/>
      <c r="B163" s="39"/>
      <c r="C163" s="40"/>
      <c r="D163" s="240" t="s">
        <v>173</v>
      </c>
      <c r="E163" s="40"/>
      <c r="F163" s="241" t="s">
        <v>629</v>
      </c>
      <c r="G163" s="40"/>
      <c r="H163" s="40"/>
      <c r="I163" s="242"/>
      <c r="J163" s="40"/>
      <c r="K163" s="40"/>
      <c r="L163" s="44"/>
      <c r="M163" s="243"/>
      <c r="N163" s="244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173</v>
      </c>
      <c r="AU163" s="17" t="s">
        <v>132</v>
      </c>
    </row>
    <row r="164" s="13" customFormat="1">
      <c r="A164" s="13"/>
      <c r="B164" s="245"/>
      <c r="C164" s="246"/>
      <c r="D164" s="247" t="s">
        <v>175</v>
      </c>
      <c r="E164" s="248" t="s">
        <v>1</v>
      </c>
      <c r="F164" s="249" t="s">
        <v>630</v>
      </c>
      <c r="G164" s="246"/>
      <c r="H164" s="250">
        <v>0.33800000000000002</v>
      </c>
      <c r="I164" s="251"/>
      <c r="J164" s="246"/>
      <c r="K164" s="246"/>
      <c r="L164" s="252"/>
      <c r="M164" s="253"/>
      <c r="N164" s="254"/>
      <c r="O164" s="254"/>
      <c r="P164" s="254"/>
      <c r="Q164" s="254"/>
      <c r="R164" s="254"/>
      <c r="S164" s="254"/>
      <c r="T164" s="25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6" t="s">
        <v>175</v>
      </c>
      <c r="AU164" s="256" t="s">
        <v>132</v>
      </c>
      <c r="AV164" s="13" t="s">
        <v>87</v>
      </c>
      <c r="AW164" s="13" t="s">
        <v>32</v>
      </c>
      <c r="AX164" s="13" t="s">
        <v>77</v>
      </c>
      <c r="AY164" s="256" t="s">
        <v>164</v>
      </c>
    </row>
    <row r="165" s="13" customFormat="1">
      <c r="A165" s="13"/>
      <c r="B165" s="245"/>
      <c r="C165" s="246"/>
      <c r="D165" s="247" t="s">
        <v>175</v>
      </c>
      <c r="E165" s="248" t="s">
        <v>1</v>
      </c>
      <c r="F165" s="249" t="s">
        <v>631</v>
      </c>
      <c r="G165" s="246"/>
      <c r="H165" s="250">
        <v>0.434</v>
      </c>
      <c r="I165" s="251"/>
      <c r="J165" s="246"/>
      <c r="K165" s="246"/>
      <c r="L165" s="252"/>
      <c r="M165" s="253"/>
      <c r="N165" s="254"/>
      <c r="O165" s="254"/>
      <c r="P165" s="254"/>
      <c r="Q165" s="254"/>
      <c r="R165" s="254"/>
      <c r="S165" s="254"/>
      <c r="T165" s="25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6" t="s">
        <v>175</v>
      </c>
      <c r="AU165" s="256" t="s">
        <v>132</v>
      </c>
      <c r="AV165" s="13" t="s">
        <v>87</v>
      </c>
      <c r="AW165" s="13" t="s">
        <v>32</v>
      </c>
      <c r="AX165" s="13" t="s">
        <v>77</v>
      </c>
      <c r="AY165" s="256" t="s">
        <v>164</v>
      </c>
    </row>
    <row r="166" s="14" customFormat="1">
      <c r="A166" s="14"/>
      <c r="B166" s="257"/>
      <c r="C166" s="258"/>
      <c r="D166" s="247" t="s">
        <v>175</v>
      </c>
      <c r="E166" s="259" t="s">
        <v>1</v>
      </c>
      <c r="F166" s="260" t="s">
        <v>177</v>
      </c>
      <c r="G166" s="258"/>
      <c r="H166" s="261">
        <v>0.77200000000000002</v>
      </c>
      <c r="I166" s="262"/>
      <c r="J166" s="258"/>
      <c r="K166" s="258"/>
      <c r="L166" s="263"/>
      <c r="M166" s="264"/>
      <c r="N166" s="265"/>
      <c r="O166" s="265"/>
      <c r="P166" s="265"/>
      <c r="Q166" s="265"/>
      <c r="R166" s="265"/>
      <c r="S166" s="265"/>
      <c r="T166" s="26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7" t="s">
        <v>175</v>
      </c>
      <c r="AU166" s="267" t="s">
        <v>132</v>
      </c>
      <c r="AV166" s="14" t="s">
        <v>171</v>
      </c>
      <c r="AW166" s="14" t="s">
        <v>32</v>
      </c>
      <c r="AX166" s="14" t="s">
        <v>85</v>
      </c>
      <c r="AY166" s="267" t="s">
        <v>164</v>
      </c>
    </row>
    <row r="167" s="2" customFormat="1" ht="16.5" customHeight="1">
      <c r="A167" s="38"/>
      <c r="B167" s="39"/>
      <c r="C167" s="227" t="s">
        <v>281</v>
      </c>
      <c r="D167" s="227" t="s">
        <v>166</v>
      </c>
      <c r="E167" s="228" t="s">
        <v>632</v>
      </c>
      <c r="F167" s="229" t="s">
        <v>633</v>
      </c>
      <c r="G167" s="230" t="s">
        <v>482</v>
      </c>
      <c r="H167" s="231">
        <v>1</v>
      </c>
      <c r="I167" s="232"/>
      <c r="J167" s="233">
        <f>ROUND(I167*H167,2)</f>
        <v>0</v>
      </c>
      <c r="K167" s="229" t="s">
        <v>170</v>
      </c>
      <c r="L167" s="44"/>
      <c r="M167" s="234" t="s">
        <v>1</v>
      </c>
      <c r="N167" s="235" t="s">
        <v>42</v>
      </c>
      <c r="O167" s="91"/>
      <c r="P167" s="236">
        <f>O167*H167</f>
        <v>0</v>
      </c>
      <c r="Q167" s="236">
        <v>0.00080000000000000004</v>
      </c>
      <c r="R167" s="236">
        <f>Q167*H167</f>
        <v>0.00080000000000000004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171</v>
      </c>
      <c r="AT167" s="238" t="s">
        <v>166</v>
      </c>
      <c r="AU167" s="238" t="s">
        <v>132</v>
      </c>
      <c r="AY167" s="17" t="s">
        <v>164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85</v>
      </c>
      <c r="BK167" s="239">
        <f>ROUND(I167*H167,2)</f>
        <v>0</v>
      </c>
      <c r="BL167" s="17" t="s">
        <v>171</v>
      </c>
      <c r="BM167" s="238" t="s">
        <v>634</v>
      </c>
    </row>
    <row r="168" s="2" customFormat="1">
      <c r="A168" s="38"/>
      <c r="B168" s="39"/>
      <c r="C168" s="40"/>
      <c r="D168" s="240" t="s">
        <v>173</v>
      </c>
      <c r="E168" s="40"/>
      <c r="F168" s="241" t="s">
        <v>635</v>
      </c>
      <c r="G168" s="40"/>
      <c r="H168" s="40"/>
      <c r="I168" s="242"/>
      <c r="J168" s="40"/>
      <c r="K168" s="40"/>
      <c r="L168" s="44"/>
      <c r="M168" s="243"/>
      <c r="N168" s="244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173</v>
      </c>
      <c r="AU168" s="17" t="s">
        <v>132</v>
      </c>
    </row>
    <row r="169" s="2" customFormat="1" ht="16.5" customHeight="1">
      <c r="A169" s="38"/>
      <c r="B169" s="39"/>
      <c r="C169" s="278" t="s">
        <v>8</v>
      </c>
      <c r="D169" s="278" t="s">
        <v>204</v>
      </c>
      <c r="E169" s="279" t="s">
        <v>636</v>
      </c>
      <c r="F169" s="280" t="s">
        <v>637</v>
      </c>
      <c r="G169" s="281" t="s">
        <v>482</v>
      </c>
      <c r="H169" s="282">
        <v>1</v>
      </c>
      <c r="I169" s="283"/>
      <c r="J169" s="284">
        <f>ROUND(I169*H169,2)</f>
        <v>0</v>
      </c>
      <c r="K169" s="280" t="s">
        <v>170</v>
      </c>
      <c r="L169" s="285"/>
      <c r="M169" s="286" t="s">
        <v>1</v>
      </c>
      <c r="N169" s="287" t="s">
        <v>42</v>
      </c>
      <c r="O169" s="91"/>
      <c r="P169" s="236">
        <f>O169*H169</f>
        <v>0</v>
      </c>
      <c r="Q169" s="236">
        <v>0.0060000000000000001</v>
      </c>
      <c r="R169" s="236">
        <f>Q169*H169</f>
        <v>0.0060000000000000001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208</v>
      </c>
      <c r="AT169" s="238" t="s">
        <v>204</v>
      </c>
      <c r="AU169" s="238" t="s">
        <v>132</v>
      </c>
      <c r="AY169" s="17" t="s">
        <v>164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85</v>
      </c>
      <c r="BK169" s="239">
        <f>ROUND(I169*H169,2)</f>
        <v>0</v>
      </c>
      <c r="BL169" s="17" t="s">
        <v>171</v>
      </c>
      <c r="BM169" s="238" t="s">
        <v>638</v>
      </c>
    </row>
    <row r="170" s="2" customFormat="1" ht="16.5" customHeight="1">
      <c r="A170" s="38"/>
      <c r="B170" s="39"/>
      <c r="C170" s="227" t="s">
        <v>388</v>
      </c>
      <c r="D170" s="227" t="s">
        <v>166</v>
      </c>
      <c r="E170" s="228" t="s">
        <v>639</v>
      </c>
      <c r="F170" s="229" t="s">
        <v>640</v>
      </c>
      <c r="G170" s="230" t="s">
        <v>482</v>
      </c>
      <c r="H170" s="231">
        <v>1</v>
      </c>
      <c r="I170" s="232"/>
      <c r="J170" s="233">
        <f>ROUND(I170*H170,2)</f>
        <v>0</v>
      </c>
      <c r="K170" s="229" t="s">
        <v>170</v>
      </c>
      <c r="L170" s="44"/>
      <c r="M170" s="234" t="s">
        <v>1</v>
      </c>
      <c r="N170" s="235" t="s">
        <v>42</v>
      </c>
      <c r="O170" s="91"/>
      <c r="P170" s="236">
        <f>O170*H170</f>
        <v>0</v>
      </c>
      <c r="Q170" s="236">
        <v>0.35743999999999998</v>
      </c>
      <c r="R170" s="236">
        <f>Q170*H170</f>
        <v>0.35743999999999998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171</v>
      </c>
      <c r="AT170" s="238" t="s">
        <v>166</v>
      </c>
      <c r="AU170" s="238" t="s">
        <v>132</v>
      </c>
      <c r="AY170" s="17" t="s">
        <v>164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85</v>
      </c>
      <c r="BK170" s="239">
        <f>ROUND(I170*H170,2)</f>
        <v>0</v>
      </c>
      <c r="BL170" s="17" t="s">
        <v>171</v>
      </c>
      <c r="BM170" s="238" t="s">
        <v>641</v>
      </c>
    </row>
    <row r="171" s="2" customFormat="1">
      <c r="A171" s="38"/>
      <c r="B171" s="39"/>
      <c r="C171" s="40"/>
      <c r="D171" s="240" t="s">
        <v>173</v>
      </c>
      <c r="E171" s="40"/>
      <c r="F171" s="241" t="s">
        <v>642</v>
      </c>
      <c r="G171" s="40"/>
      <c r="H171" s="40"/>
      <c r="I171" s="242"/>
      <c r="J171" s="40"/>
      <c r="K171" s="40"/>
      <c r="L171" s="44"/>
      <c r="M171" s="243"/>
      <c r="N171" s="244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173</v>
      </c>
      <c r="AU171" s="17" t="s">
        <v>132</v>
      </c>
    </row>
    <row r="172" s="2" customFormat="1" ht="24.15" customHeight="1">
      <c r="A172" s="38"/>
      <c r="B172" s="39"/>
      <c r="C172" s="278" t="s">
        <v>394</v>
      </c>
      <c r="D172" s="278" t="s">
        <v>204</v>
      </c>
      <c r="E172" s="279" t="s">
        <v>643</v>
      </c>
      <c r="F172" s="280" t="s">
        <v>644</v>
      </c>
      <c r="G172" s="281" t="s">
        <v>482</v>
      </c>
      <c r="H172" s="282">
        <v>1</v>
      </c>
      <c r="I172" s="283"/>
      <c r="J172" s="284">
        <f>ROUND(I172*H172,2)</f>
        <v>0</v>
      </c>
      <c r="K172" s="280" t="s">
        <v>170</v>
      </c>
      <c r="L172" s="285"/>
      <c r="M172" s="286" t="s">
        <v>1</v>
      </c>
      <c r="N172" s="287" t="s">
        <v>42</v>
      </c>
      <c r="O172" s="91"/>
      <c r="P172" s="236">
        <f>O172*H172</f>
        <v>0</v>
      </c>
      <c r="Q172" s="236">
        <v>0.56999999999999995</v>
      </c>
      <c r="R172" s="236">
        <f>Q172*H172</f>
        <v>0.56999999999999995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208</v>
      </c>
      <c r="AT172" s="238" t="s">
        <v>204</v>
      </c>
      <c r="AU172" s="238" t="s">
        <v>132</v>
      </c>
      <c r="AY172" s="17" t="s">
        <v>164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85</v>
      </c>
      <c r="BK172" s="239">
        <f>ROUND(I172*H172,2)</f>
        <v>0</v>
      </c>
      <c r="BL172" s="17" t="s">
        <v>171</v>
      </c>
      <c r="BM172" s="238" t="s">
        <v>645</v>
      </c>
    </row>
    <row r="173" s="2" customFormat="1" ht="16.5" customHeight="1">
      <c r="A173" s="38"/>
      <c r="B173" s="39"/>
      <c r="C173" s="227" t="s">
        <v>399</v>
      </c>
      <c r="D173" s="227" t="s">
        <v>166</v>
      </c>
      <c r="E173" s="228" t="s">
        <v>646</v>
      </c>
      <c r="F173" s="229" t="s">
        <v>647</v>
      </c>
      <c r="G173" s="230" t="s">
        <v>482</v>
      </c>
      <c r="H173" s="231">
        <v>2</v>
      </c>
      <c r="I173" s="232"/>
      <c r="J173" s="233">
        <f>ROUND(I173*H173,2)</f>
        <v>0</v>
      </c>
      <c r="K173" s="229" t="s">
        <v>170</v>
      </c>
      <c r="L173" s="44"/>
      <c r="M173" s="234" t="s">
        <v>1</v>
      </c>
      <c r="N173" s="235" t="s">
        <v>42</v>
      </c>
      <c r="O173" s="91"/>
      <c r="P173" s="236">
        <f>O173*H173</f>
        <v>0</v>
      </c>
      <c r="Q173" s="236">
        <v>0.00051999999999999995</v>
      </c>
      <c r="R173" s="236">
        <f>Q173*H173</f>
        <v>0.0010399999999999999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171</v>
      </c>
      <c r="AT173" s="238" t="s">
        <v>166</v>
      </c>
      <c r="AU173" s="238" t="s">
        <v>132</v>
      </c>
      <c r="AY173" s="17" t="s">
        <v>164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85</v>
      </c>
      <c r="BK173" s="239">
        <f>ROUND(I173*H173,2)</f>
        <v>0</v>
      </c>
      <c r="BL173" s="17" t="s">
        <v>171</v>
      </c>
      <c r="BM173" s="238" t="s">
        <v>648</v>
      </c>
    </row>
    <row r="174" s="2" customFormat="1">
      <c r="A174" s="38"/>
      <c r="B174" s="39"/>
      <c r="C174" s="40"/>
      <c r="D174" s="240" t="s">
        <v>173</v>
      </c>
      <c r="E174" s="40"/>
      <c r="F174" s="241" t="s">
        <v>649</v>
      </c>
      <c r="G174" s="40"/>
      <c r="H174" s="40"/>
      <c r="I174" s="242"/>
      <c r="J174" s="40"/>
      <c r="K174" s="40"/>
      <c r="L174" s="44"/>
      <c r="M174" s="243"/>
      <c r="N174" s="244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173</v>
      </c>
      <c r="AU174" s="17" t="s">
        <v>132</v>
      </c>
    </row>
    <row r="175" s="2" customFormat="1" ht="24.15" customHeight="1">
      <c r="A175" s="38"/>
      <c r="B175" s="39"/>
      <c r="C175" s="278" t="s">
        <v>302</v>
      </c>
      <c r="D175" s="278" t="s">
        <v>204</v>
      </c>
      <c r="E175" s="279" t="s">
        <v>650</v>
      </c>
      <c r="F175" s="280" t="s">
        <v>651</v>
      </c>
      <c r="G175" s="281" t="s">
        <v>482</v>
      </c>
      <c r="H175" s="282">
        <v>2</v>
      </c>
      <c r="I175" s="283"/>
      <c r="J175" s="284">
        <f>ROUND(I175*H175,2)</f>
        <v>0</v>
      </c>
      <c r="K175" s="280" t="s">
        <v>170</v>
      </c>
      <c r="L175" s="285"/>
      <c r="M175" s="286" t="s">
        <v>1</v>
      </c>
      <c r="N175" s="287" t="s">
        <v>42</v>
      </c>
      <c r="O175" s="91"/>
      <c r="P175" s="236">
        <f>O175*H175</f>
        <v>0</v>
      </c>
      <c r="Q175" s="236">
        <v>0.02</v>
      </c>
      <c r="R175" s="236">
        <f>Q175*H175</f>
        <v>0.040000000000000001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208</v>
      </c>
      <c r="AT175" s="238" t="s">
        <v>204</v>
      </c>
      <c r="AU175" s="238" t="s">
        <v>132</v>
      </c>
      <c r="AY175" s="17" t="s">
        <v>164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85</v>
      </c>
      <c r="BK175" s="239">
        <f>ROUND(I175*H175,2)</f>
        <v>0</v>
      </c>
      <c r="BL175" s="17" t="s">
        <v>171</v>
      </c>
      <c r="BM175" s="238" t="s">
        <v>652</v>
      </c>
    </row>
    <row r="176" s="12" customFormat="1" ht="22.8" customHeight="1">
      <c r="A176" s="12"/>
      <c r="B176" s="211"/>
      <c r="C176" s="212"/>
      <c r="D176" s="213" t="s">
        <v>76</v>
      </c>
      <c r="E176" s="225" t="s">
        <v>287</v>
      </c>
      <c r="F176" s="225" t="s">
        <v>288</v>
      </c>
      <c r="G176" s="212"/>
      <c r="H176" s="212"/>
      <c r="I176" s="215"/>
      <c r="J176" s="226">
        <f>BK176</f>
        <v>0</v>
      </c>
      <c r="K176" s="212"/>
      <c r="L176" s="217"/>
      <c r="M176" s="218"/>
      <c r="N176" s="219"/>
      <c r="O176" s="219"/>
      <c r="P176" s="220">
        <f>SUM(P177:P178)</f>
        <v>0</v>
      </c>
      <c r="Q176" s="219"/>
      <c r="R176" s="220">
        <f>SUM(R177:R178)</f>
        <v>0</v>
      </c>
      <c r="S176" s="219"/>
      <c r="T176" s="221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2" t="s">
        <v>85</v>
      </c>
      <c r="AT176" s="223" t="s">
        <v>76</v>
      </c>
      <c r="AU176" s="223" t="s">
        <v>85</v>
      </c>
      <c r="AY176" s="222" t="s">
        <v>164</v>
      </c>
      <c r="BK176" s="224">
        <f>SUM(BK177:BK178)</f>
        <v>0</v>
      </c>
    </row>
    <row r="177" s="2" customFormat="1" ht="24.15" customHeight="1">
      <c r="A177" s="38"/>
      <c r="B177" s="39"/>
      <c r="C177" s="227" t="s">
        <v>410</v>
      </c>
      <c r="D177" s="227" t="s">
        <v>166</v>
      </c>
      <c r="E177" s="228" t="s">
        <v>653</v>
      </c>
      <c r="F177" s="229" t="s">
        <v>654</v>
      </c>
      <c r="G177" s="230" t="s">
        <v>207</v>
      </c>
      <c r="H177" s="231">
        <v>83.816000000000002</v>
      </c>
      <c r="I177" s="232"/>
      <c r="J177" s="233">
        <f>ROUND(I177*H177,2)</f>
        <v>0</v>
      </c>
      <c r="K177" s="229" t="s">
        <v>170</v>
      </c>
      <c r="L177" s="44"/>
      <c r="M177" s="234" t="s">
        <v>1</v>
      </c>
      <c r="N177" s="235" t="s">
        <v>42</v>
      </c>
      <c r="O177" s="91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171</v>
      </c>
      <c r="AT177" s="238" t="s">
        <v>166</v>
      </c>
      <c r="AU177" s="238" t="s">
        <v>87</v>
      </c>
      <c r="AY177" s="17" t="s">
        <v>164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85</v>
      </c>
      <c r="BK177" s="239">
        <f>ROUND(I177*H177,2)</f>
        <v>0</v>
      </c>
      <c r="BL177" s="17" t="s">
        <v>171</v>
      </c>
      <c r="BM177" s="238" t="s">
        <v>655</v>
      </c>
    </row>
    <row r="178" s="2" customFormat="1">
      <c r="A178" s="38"/>
      <c r="B178" s="39"/>
      <c r="C178" s="40"/>
      <c r="D178" s="240" t="s">
        <v>173</v>
      </c>
      <c r="E178" s="40"/>
      <c r="F178" s="241" t="s">
        <v>656</v>
      </c>
      <c r="G178" s="40"/>
      <c r="H178" s="40"/>
      <c r="I178" s="242"/>
      <c r="J178" s="40"/>
      <c r="K178" s="40"/>
      <c r="L178" s="44"/>
      <c r="M178" s="293"/>
      <c r="N178" s="294"/>
      <c r="O178" s="295"/>
      <c r="P178" s="295"/>
      <c r="Q178" s="295"/>
      <c r="R178" s="295"/>
      <c r="S178" s="295"/>
      <c r="T178" s="296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173</v>
      </c>
      <c r="AU178" s="17" t="s">
        <v>87</v>
      </c>
    </row>
    <row r="179" s="2" customFormat="1" ht="6.96" customHeight="1">
      <c r="A179" s="38"/>
      <c r="B179" s="66"/>
      <c r="C179" s="67"/>
      <c r="D179" s="67"/>
      <c r="E179" s="67"/>
      <c r="F179" s="67"/>
      <c r="G179" s="67"/>
      <c r="H179" s="67"/>
      <c r="I179" s="67"/>
      <c r="J179" s="67"/>
      <c r="K179" s="67"/>
      <c r="L179" s="44"/>
      <c r="M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</row>
  </sheetData>
  <sheetProtection sheet="1" autoFilter="0" formatColumns="0" formatRows="0" objects="1" scenarios="1" spinCount="100000" saltValue="4HWniO39H8ZzWQiLTNXifSe+df+uwex0S16rlC18hsAllBHkhNnin8SEcgPooj09b1HQSUGjUk/Mtc/fpoUIGg==" hashValue="EnAPaRJM6KRR9jqUUnEl1Yw5w23CbcVMTa+JluEs2Gs5TRCinuroEnRgUcchP/kfLN6zQTi1Lgue4S21X5+VDg==" algorithmName="SHA-512" password="CC35"/>
  <autoFilter ref="C121:K17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122151101"/>
    <hyperlink ref="F130" r:id="rId2" display="https://podminky.urs.cz/item/CS_URS_2024_02/162251102"/>
    <hyperlink ref="F133" r:id="rId3" display="https://podminky.urs.cz/item/CS_URS_2024_02/181911101"/>
    <hyperlink ref="F137" r:id="rId4" display="https://podminky.urs.cz/item/CS_URS_2024_02/181951112"/>
    <hyperlink ref="F142" r:id="rId5" display="https://podminky.urs.cz/item/CS_URS_2024_02/451577877"/>
    <hyperlink ref="F146" r:id="rId6" display="https://podminky.urs.cz/item/CS_URS_2024_02/564750001"/>
    <hyperlink ref="F150" r:id="rId7" display="https://podminky.urs.cz/item/CS_URS_2024_02/591111111"/>
    <hyperlink ref="F156" r:id="rId8" display="https://podminky.urs.cz/item/CS_URS_2024_02/916231113"/>
    <hyperlink ref="F163" r:id="rId9" display="https://podminky.urs.cz/item/CS_URS_2024_02/916991121"/>
    <hyperlink ref="F168" r:id="rId10" display="https://podminky.urs.cz/item/CS_URS_2024_02/936104213"/>
    <hyperlink ref="F171" r:id="rId11" display="https://podminky.urs.cz/item/CS_URS_2024_02/936124112"/>
    <hyperlink ref="F174" r:id="rId12" display="https://podminky.urs.cz/item/CS_URS_2024_02/936174311"/>
    <hyperlink ref="F178" r:id="rId13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657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ROUND((SUM(BE124:BE207)),  2)</f>
        <v>0</v>
      </c>
      <c r="G33" s="38"/>
      <c r="H33" s="38"/>
      <c r="I33" s="165">
        <v>0.20999999999999999</v>
      </c>
      <c r="J33" s="164">
        <f>ROUND(((SUM(BE124:BE207))*I33),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ROUND((SUM(BF124:BF207)),  2)</f>
        <v>0</v>
      </c>
      <c r="G34" s="38"/>
      <c r="H34" s="38"/>
      <c r="I34" s="165">
        <v>0.12</v>
      </c>
      <c r="J34" s="164">
        <f>ROUND(((SUM(BF124:BF207))*I34),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ROUND((SUM(BG124:BG207)),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ROUND((SUM(BH124:BH207)),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ROUND((SUM(BI124:BI207)),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SO-05 - Železobetonové venkovní schodiště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137</v>
      </c>
      <c r="D94" s="186"/>
      <c r="E94" s="186"/>
      <c r="F94" s="186"/>
      <c r="G94" s="186"/>
      <c r="H94" s="186"/>
      <c r="I94" s="186"/>
      <c r="J94" s="187" t="s">
        <v>138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139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140</v>
      </c>
    </row>
    <row r="97" s="9" customFormat="1" ht="24.96" customHeight="1">
      <c r="A97" s="9"/>
      <c r="B97" s="189"/>
      <c r="C97" s="190"/>
      <c r="D97" s="191" t="s">
        <v>141</v>
      </c>
      <c r="E97" s="192"/>
      <c r="F97" s="192"/>
      <c r="G97" s="192"/>
      <c r="H97" s="192"/>
      <c r="I97" s="192"/>
      <c r="J97" s="193">
        <f>J125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142</v>
      </c>
      <c r="E98" s="197"/>
      <c r="F98" s="197"/>
      <c r="G98" s="197"/>
      <c r="H98" s="197"/>
      <c r="I98" s="197"/>
      <c r="J98" s="198">
        <f>J126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143</v>
      </c>
      <c r="E99" s="197"/>
      <c r="F99" s="197"/>
      <c r="G99" s="197"/>
      <c r="H99" s="197"/>
      <c r="I99" s="197"/>
      <c r="J99" s="198">
        <f>J149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324</v>
      </c>
      <c r="E100" s="197"/>
      <c r="F100" s="197"/>
      <c r="G100" s="197"/>
      <c r="H100" s="197"/>
      <c r="I100" s="197"/>
      <c r="J100" s="198">
        <f>J154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472</v>
      </c>
      <c r="E101" s="197"/>
      <c r="F101" s="197"/>
      <c r="G101" s="197"/>
      <c r="H101" s="197"/>
      <c r="I101" s="197"/>
      <c r="J101" s="198">
        <f>J189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3"/>
      <c r="D102" s="196" t="s">
        <v>145</v>
      </c>
      <c r="E102" s="197"/>
      <c r="F102" s="197"/>
      <c r="G102" s="197"/>
      <c r="H102" s="197"/>
      <c r="I102" s="197"/>
      <c r="J102" s="198">
        <f>J194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9"/>
      <c r="C103" s="190"/>
      <c r="D103" s="191" t="s">
        <v>146</v>
      </c>
      <c r="E103" s="192"/>
      <c r="F103" s="192"/>
      <c r="G103" s="192"/>
      <c r="H103" s="192"/>
      <c r="I103" s="192"/>
      <c r="J103" s="193">
        <f>J199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5"/>
      <c r="C104" s="133"/>
      <c r="D104" s="196" t="s">
        <v>148</v>
      </c>
      <c r="E104" s="197"/>
      <c r="F104" s="197"/>
      <c r="G104" s="197"/>
      <c r="H104" s="197"/>
      <c r="I104" s="197"/>
      <c r="J104" s="198">
        <f>J200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149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4" t="str">
        <f>E7</f>
        <v>Rozšíření infrastruktury cestovního ruchu u Pilské nádrže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134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SO-05 - Železobetonové venkovní schodiště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k.ú. Zámek Žďár [795453]</v>
      </c>
      <c r="G118" s="40"/>
      <c r="H118" s="40"/>
      <c r="I118" s="32" t="s">
        <v>22</v>
      </c>
      <c r="J118" s="79" t="str">
        <f>IF(J12="","",J12)</f>
        <v>9. 9. 2024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30</v>
      </c>
      <c r="J120" s="36" t="str">
        <f>E21</f>
        <v xml:space="preserve">Tomáš Bezchleba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>Zdeněk Drda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200"/>
      <c r="B123" s="201"/>
      <c r="C123" s="202" t="s">
        <v>150</v>
      </c>
      <c r="D123" s="203" t="s">
        <v>62</v>
      </c>
      <c r="E123" s="203" t="s">
        <v>58</v>
      </c>
      <c r="F123" s="203" t="s">
        <v>59</v>
      </c>
      <c r="G123" s="203" t="s">
        <v>151</v>
      </c>
      <c r="H123" s="203" t="s">
        <v>152</v>
      </c>
      <c r="I123" s="203" t="s">
        <v>153</v>
      </c>
      <c r="J123" s="203" t="s">
        <v>138</v>
      </c>
      <c r="K123" s="204" t="s">
        <v>154</v>
      </c>
      <c r="L123" s="205"/>
      <c r="M123" s="100" t="s">
        <v>1</v>
      </c>
      <c r="N123" s="101" t="s">
        <v>41</v>
      </c>
      <c r="O123" s="101" t="s">
        <v>155</v>
      </c>
      <c r="P123" s="101" t="s">
        <v>156</v>
      </c>
      <c r="Q123" s="101" t="s">
        <v>157</v>
      </c>
      <c r="R123" s="101" t="s">
        <v>158</v>
      </c>
      <c r="S123" s="101" t="s">
        <v>159</v>
      </c>
      <c r="T123" s="102" t="s">
        <v>160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8"/>
      <c r="B124" s="39"/>
      <c r="C124" s="107" t="s">
        <v>161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P125+P199</f>
        <v>0</v>
      </c>
      <c r="Q124" s="104"/>
      <c r="R124" s="208">
        <f>R125+R199</f>
        <v>16.114518260000001</v>
      </c>
      <c r="S124" s="104"/>
      <c r="T124" s="209">
        <f>T125+T199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76</v>
      </c>
      <c r="AU124" s="17" t="s">
        <v>140</v>
      </c>
      <c r="BK124" s="210">
        <f>BK125+BK199</f>
        <v>0</v>
      </c>
    </row>
    <row r="125" s="12" customFormat="1" ht="25.92" customHeight="1">
      <c r="A125" s="12"/>
      <c r="B125" s="211"/>
      <c r="C125" s="212"/>
      <c r="D125" s="213" t="s">
        <v>76</v>
      </c>
      <c r="E125" s="214" t="s">
        <v>162</v>
      </c>
      <c r="F125" s="214" t="s">
        <v>163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P126+P149+P154+P189+P194</f>
        <v>0</v>
      </c>
      <c r="Q125" s="219"/>
      <c r="R125" s="220">
        <f>R126+R149+R154+R189+R194</f>
        <v>16.03246334</v>
      </c>
      <c r="S125" s="219"/>
      <c r="T125" s="221">
        <f>T126+T149+T154+T189+T194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77</v>
      </c>
      <c r="AY125" s="222" t="s">
        <v>164</v>
      </c>
      <c r="BK125" s="224">
        <f>BK126+BK149+BK154+BK189+BK194</f>
        <v>0</v>
      </c>
    </row>
    <row r="126" s="12" customFormat="1" ht="22.8" customHeight="1">
      <c r="A126" s="12"/>
      <c r="B126" s="211"/>
      <c r="C126" s="212"/>
      <c r="D126" s="213" t="s">
        <v>76</v>
      </c>
      <c r="E126" s="225" t="s">
        <v>85</v>
      </c>
      <c r="F126" s="225" t="s">
        <v>165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SUM(P127:P148)</f>
        <v>0</v>
      </c>
      <c r="Q126" s="219"/>
      <c r="R126" s="220">
        <f>SUM(R127:R148)</f>
        <v>0</v>
      </c>
      <c r="S126" s="219"/>
      <c r="T126" s="221">
        <f>SUM(T127:T148)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76</v>
      </c>
      <c r="AU126" s="223" t="s">
        <v>85</v>
      </c>
      <c r="AY126" s="222" t="s">
        <v>164</v>
      </c>
      <c r="BK126" s="224">
        <f>SUM(BK127:BK148)</f>
        <v>0</v>
      </c>
    </row>
    <row r="127" s="2" customFormat="1" ht="33" customHeight="1">
      <c r="A127" s="38"/>
      <c r="B127" s="39"/>
      <c r="C127" s="227" t="s">
        <v>85</v>
      </c>
      <c r="D127" s="227" t="s">
        <v>166</v>
      </c>
      <c r="E127" s="228" t="s">
        <v>658</v>
      </c>
      <c r="F127" s="229" t="s">
        <v>659</v>
      </c>
      <c r="G127" s="230" t="s">
        <v>169</v>
      </c>
      <c r="H127" s="231">
        <v>1.7</v>
      </c>
      <c r="I127" s="232"/>
      <c r="J127" s="233">
        <f>ROUND(I127*H127,2)</f>
        <v>0</v>
      </c>
      <c r="K127" s="229" t="s">
        <v>170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171</v>
      </c>
      <c r="AT127" s="238" t="s">
        <v>166</v>
      </c>
      <c r="AU127" s="238" t="s">
        <v>87</v>
      </c>
      <c r="AY127" s="17" t="s">
        <v>164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85</v>
      </c>
      <c r="BK127" s="239">
        <f>ROUND(I127*H127,2)</f>
        <v>0</v>
      </c>
      <c r="BL127" s="17" t="s">
        <v>171</v>
      </c>
      <c r="BM127" s="238" t="s">
        <v>660</v>
      </c>
    </row>
    <row r="128" s="2" customFormat="1">
      <c r="A128" s="38"/>
      <c r="B128" s="39"/>
      <c r="C128" s="40"/>
      <c r="D128" s="240" t="s">
        <v>173</v>
      </c>
      <c r="E128" s="40"/>
      <c r="F128" s="241" t="s">
        <v>661</v>
      </c>
      <c r="G128" s="40"/>
      <c r="H128" s="40"/>
      <c r="I128" s="242"/>
      <c r="J128" s="40"/>
      <c r="K128" s="40"/>
      <c r="L128" s="44"/>
      <c r="M128" s="243"/>
      <c r="N128" s="244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173</v>
      </c>
      <c r="AU128" s="17" t="s">
        <v>87</v>
      </c>
    </row>
    <row r="129" s="15" customFormat="1">
      <c r="A129" s="15"/>
      <c r="B129" s="268"/>
      <c r="C129" s="269"/>
      <c r="D129" s="247" t="s">
        <v>175</v>
      </c>
      <c r="E129" s="270" t="s">
        <v>1</v>
      </c>
      <c r="F129" s="271" t="s">
        <v>662</v>
      </c>
      <c r="G129" s="269"/>
      <c r="H129" s="270" t="s">
        <v>1</v>
      </c>
      <c r="I129" s="272"/>
      <c r="J129" s="269"/>
      <c r="K129" s="269"/>
      <c r="L129" s="273"/>
      <c r="M129" s="274"/>
      <c r="N129" s="275"/>
      <c r="O129" s="275"/>
      <c r="P129" s="275"/>
      <c r="Q129" s="275"/>
      <c r="R129" s="275"/>
      <c r="S129" s="275"/>
      <c r="T129" s="27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7" t="s">
        <v>175</v>
      </c>
      <c r="AU129" s="277" t="s">
        <v>87</v>
      </c>
      <c r="AV129" s="15" t="s">
        <v>85</v>
      </c>
      <c r="AW129" s="15" t="s">
        <v>32</v>
      </c>
      <c r="AX129" s="15" t="s">
        <v>77</v>
      </c>
      <c r="AY129" s="277" t="s">
        <v>164</v>
      </c>
    </row>
    <row r="130" s="13" customFormat="1">
      <c r="A130" s="13"/>
      <c r="B130" s="245"/>
      <c r="C130" s="246"/>
      <c r="D130" s="247" t="s">
        <v>175</v>
      </c>
      <c r="E130" s="248" t="s">
        <v>1</v>
      </c>
      <c r="F130" s="249" t="s">
        <v>663</v>
      </c>
      <c r="G130" s="246"/>
      <c r="H130" s="250">
        <v>1.7</v>
      </c>
      <c r="I130" s="251"/>
      <c r="J130" s="246"/>
      <c r="K130" s="246"/>
      <c r="L130" s="252"/>
      <c r="M130" s="253"/>
      <c r="N130" s="254"/>
      <c r="O130" s="254"/>
      <c r="P130" s="254"/>
      <c r="Q130" s="254"/>
      <c r="R130" s="254"/>
      <c r="S130" s="254"/>
      <c r="T130" s="25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6" t="s">
        <v>175</v>
      </c>
      <c r="AU130" s="256" t="s">
        <v>87</v>
      </c>
      <c r="AV130" s="13" t="s">
        <v>87</v>
      </c>
      <c r="AW130" s="13" t="s">
        <v>32</v>
      </c>
      <c r="AX130" s="13" t="s">
        <v>77</v>
      </c>
      <c r="AY130" s="256" t="s">
        <v>164</v>
      </c>
    </row>
    <row r="131" s="14" customFormat="1">
      <c r="A131" s="14"/>
      <c r="B131" s="257"/>
      <c r="C131" s="258"/>
      <c r="D131" s="247" t="s">
        <v>175</v>
      </c>
      <c r="E131" s="259" t="s">
        <v>1</v>
      </c>
      <c r="F131" s="260" t="s">
        <v>177</v>
      </c>
      <c r="G131" s="258"/>
      <c r="H131" s="261">
        <v>1.7</v>
      </c>
      <c r="I131" s="262"/>
      <c r="J131" s="258"/>
      <c r="K131" s="258"/>
      <c r="L131" s="263"/>
      <c r="M131" s="264"/>
      <c r="N131" s="265"/>
      <c r="O131" s="265"/>
      <c r="P131" s="265"/>
      <c r="Q131" s="265"/>
      <c r="R131" s="265"/>
      <c r="S131" s="265"/>
      <c r="T131" s="26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7" t="s">
        <v>175</v>
      </c>
      <c r="AU131" s="267" t="s">
        <v>87</v>
      </c>
      <c r="AV131" s="14" t="s">
        <v>171</v>
      </c>
      <c r="AW131" s="14" t="s">
        <v>32</v>
      </c>
      <c r="AX131" s="14" t="s">
        <v>85</v>
      </c>
      <c r="AY131" s="267" t="s">
        <v>164</v>
      </c>
    </row>
    <row r="132" s="2" customFormat="1" ht="37.8" customHeight="1">
      <c r="A132" s="38"/>
      <c r="B132" s="39"/>
      <c r="C132" s="227" t="s">
        <v>87</v>
      </c>
      <c r="D132" s="227" t="s">
        <v>166</v>
      </c>
      <c r="E132" s="228" t="s">
        <v>190</v>
      </c>
      <c r="F132" s="229" t="s">
        <v>191</v>
      </c>
      <c r="G132" s="230" t="s">
        <v>169</v>
      </c>
      <c r="H132" s="231">
        <v>12.869999999999999</v>
      </c>
      <c r="I132" s="232"/>
      <c r="J132" s="233">
        <f>ROUND(I132*H132,2)</f>
        <v>0</v>
      </c>
      <c r="K132" s="229" t="s">
        <v>170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171</v>
      </c>
      <c r="AT132" s="238" t="s">
        <v>166</v>
      </c>
      <c r="AU132" s="238" t="s">
        <v>87</v>
      </c>
      <c r="AY132" s="17" t="s">
        <v>164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171</v>
      </c>
      <c r="BM132" s="238" t="s">
        <v>664</v>
      </c>
    </row>
    <row r="133" s="2" customFormat="1">
      <c r="A133" s="38"/>
      <c r="B133" s="39"/>
      <c r="C133" s="40"/>
      <c r="D133" s="240" t="s">
        <v>173</v>
      </c>
      <c r="E133" s="40"/>
      <c r="F133" s="241" t="s">
        <v>193</v>
      </c>
      <c r="G133" s="40"/>
      <c r="H133" s="40"/>
      <c r="I133" s="242"/>
      <c r="J133" s="40"/>
      <c r="K133" s="40"/>
      <c r="L133" s="44"/>
      <c r="M133" s="243"/>
      <c r="N133" s="24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173</v>
      </c>
      <c r="AU133" s="17" t="s">
        <v>87</v>
      </c>
    </row>
    <row r="134" s="13" customFormat="1">
      <c r="A134" s="13"/>
      <c r="B134" s="245"/>
      <c r="C134" s="246"/>
      <c r="D134" s="247" t="s">
        <v>175</v>
      </c>
      <c r="E134" s="248" t="s">
        <v>1</v>
      </c>
      <c r="F134" s="249" t="s">
        <v>665</v>
      </c>
      <c r="G134" s="246"/>
      <c r="H134" s="250">
        <v>12.869999999999999</v>
      </c>
      <c r="I134" s="251"/>
      <c r="J134" s="246"/>
      <c r="K134" s="246"/>
      <c r="L134" s="252"/>
      <c r="M134" s="253"/>
      <c r="N134" s="254"/>
      <c r="O134" s="254"/>
      <c r="P134" s="254"/>
      <c r="Q134" s="254"/>
      <c r="R134" s="254"/>
      <c r="S134" s="254"/>
      <c r="T134" s="25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6" t="s">
        <v>175</v>
      </c>
      <c r="AU134" s="256" t="s">
        <v>87</v>
      </c>
      <c r="AV134" s="13" t="s">
        <v>87</v>
      </c>
      <c r="AW134" s="13" t="s">
        <v>32</v>
      </c>
      <c r="AX134" s="13" t="s">
        <v>77</v>
      </c>
      <c r="AY134" s="256" t="s">
        <v>164</v>
      </c>
    </row>
    <row r="135" s="14" customFormat="1">
      <c r="A135" s="14"/>
      <c r="B135" s="257"/>
      <c r="C135" s="258"/>
      <c r="D135" s="247" t="s">
        <v>175</v>
      </c>
      <c r="E135" s="259" t="s">
        <v>1</v>
      </c>
      <c r="F135" s="260" t="s">
        <v>177</v>
      </c>
      <c r="G135" s="258"/>
      <c r="H135" s="261">
        <v>12.869999999999999</v>
      </c>
      <c r="I135" s="262"/>
      <c r="J135" s="258"/>
      <c r="K135" s="258"/>
      <c r="L135" s="263"/>
      <c r="M135" s="264"/>
      <c r="N135" s="265"/>
      <c r="O135" s="265"/>
      <c r="P135" s="265"/>
      <c r="Q135" s="265"/>
      <c r="R135" s="265"/>
      <c r="S135" s="265"/>
      <c r="T135" s="26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7" t="s">
        <v>175</v>
      </c>
      <c r="AU135" s="267" t="s">
        <v>87</v>
      </c>
      <c r="AV135" s="14" t="s">
        <v>171</v>
      </c>
      <c r="AW135" s="14" t="s">
        <v>32</v>
      </c>
      <c r="AX135" s="14" t="s">
        <v>85</v>
      </c>
      <c r="AY135" s="267" t="s">
        <v>164</v>
      </c>
    </row>
    <row r="136" s="2" customFormat="1" ht="24.15" customHeight="1">
      <c r="A136" s="38"/>
      <c r="B136" s="39"/>
      <c r="C136" s="227" t="s">
        <v>132</v>
      </c>
      <c r="D136" s="227" t="s">
        <v>166</v>
      </c>
      <c r="E136" s="228" t="s">
        <v>334</v>
      </c>
      <c r="F136" s="229" t="s">
        <v>335</v>
      </c>
      <c r="G136" s="230" t="s">
        <v>169</v>
      </c>
      <c r="H136" s="231">
        <v>12.869999999999999</v>
      </c>
      <c r="I136" s="232"/>
      <c r="J136" s="233">
        <f>ROUND(I136*H136,2)</f>
        <v>0</v>
      </c>
      <c r="K136" s="229" t="s">
        <v>170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171</v>
      </c>
      <c r="AT136" s="238" t="s">
        <v>166</v>
      </c>
      <c r="AU136" s="238" t="s">
        <v>87</v>
      </c>
      <c r="AY136" s="17" t="s">
        <v>164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85</v>
      </c>
      <c r="BK136" s="239">
        <f>ROUND(I136*H136,2)</f>
        <v>0</v>
      </c>
      <c r="BL136" s="17" t="s">
        <v>171</v>
      </c>
      <c r="BM136" s="238" t="s">
        <v>666</v>
      </c>
    </row>
    <row r="137" s="2" customFormat="1">
      <c r="A137" s="38"/>
      <c r="B137" s="39"/>
      <c r="C137" s="40"/>
      <c r="D137" s="240" t="s">
        <v>173</v>
      </c>
      <c r="E137" s="40"/>
      <c r="F137" s="241" t="s">
        <v>337</v>
      </c>
      <c r="G137" s="40"/>
      <c r="H137" s="40"/>
      <c r="I137" s="242"/>
      <c r="J137" s="40"/>
      <c r="K137" s="40"/>
      <c r="L137" s="44"/>
      <c r="M137" s="243"/>
      <c r="N137" s="244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173</v>
      </c>
      <c r="AU137" s="17" t="s">
        <v>87</v>
      </c>
    </row>
    <row r="138" s="13" customFormat="1">
      <c r="A138" s="13"/>
      <c r="B138" s="245"/>
      <c r="C138" s="246"/>
      <c r="D138" s="247" t="s">
        <v>175</v>
      </c>
      <c r="E138" s="248" t="s">
        <v>1</v>
      </c>
      <c r="F138" s="249" t="s">
        <v>667</v>
      </c>
      <c r="G138" s="246"/>
      <c r="H138" s="250">
        <v>12.869999999999999</v>
      </c>
      <c r="I138" s="251"/>
      <c r="J138" s="246"/>
      <c r="K138" s="246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175</v>
      </c>
      <c r="AU138" s="256" t="s">
        <v>87</v>
      </c>
      <c r="AV138" s="13" t="s">
        <v>87</v>
      </c>
      <c r="AW138" s="13" t="s">
        <v>32</v>
      </c>
      <c r="AX138" s="13" t="s">
        <v>77</v>
      </c>
      <c r="AY138" s="256" t="s">
        <v>164</v>
      </c>
    </row>
    <row r="139" s="14" customFormat="1">
      <c r="A139" s="14"/>
      <c r="B139" s="257"/>
      <c r="C139" s="258"/>
      <c r="D139" s="247" t="s">
        <v>175</v>
      </c>
      <c r="E139" s="259" t="s">
        <v>1</v>
      </c>
      <c r="F139" s="260" t="s">
        <v>177</v>
      </c>
      <c r="G139" s="258"/>
      <c r="H139" s="261">
        <v>12.869999999999999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175</v>
      </c>
      <c r="AU139" s="267" t="s">
        <v>87</v>
      </c>
      <c r="AV139" s="14" t="s">
        <v>171</v>
      </c>
      <c r="AW139" s="14" t="s">
        <v>32</v>
      </c>
      <c r="AX139" s="14" t="s">
        <v>85</v>
      </c>
      <c r="AY139" s="267" t="s">
        <v>164</v>
      </c>
    </row>
    <row r="140" s="2" customFormat="1" ht="24.15" customHeight="1">
      <c r="A140" s="38"/>
      <c r="B140" s="39"/>
      <c r="C140" s="227" t="s">
        <v>171</v>
      </c>
      <c r="D140" s="227" t="s">
        <v>166</v>
      </c>
      <c r="E140" s="228" t="s">
        <v>339</v>
      </c>
      <c r="F140" s="229" t="s">
        <v>340</v>
      </c>
      <c r="G140" s="230" t="s">
        <v>169</v>
      </c>
      <c r="H140" s="231">
        <v>12.869999999999999</v>
      </c>
      <c r="I140" s="232"/>
      <c r="J140" s="233">
        <f>ROUND(I140*H140,2)</f>
        <v>0</v>
      </c>
      <c r="K140" s="229" t="s">
        <v>170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171</v>
      </c>
      <c r="AT140" s="238" t="s">
        <v>166</v>
      </c>
      <c r="AU140" s="238" t="s">
        <v>87</v>
      </c>
      <c r="AY140" s="17" t="s">
        <v>164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171</v>
      </c>
      <c r="BM140" s="238" t="s">
        <v>668</v>
      </c>
    </row>
    <row r="141" s="2" customFormat="1">
      <c r="A141" s="38"/>
      <c r="B141" s="39"/>
      <c r="C141" s="40"/>
      <c r="D141" s="240" t="s">
        <v>173</v>
      </c>
      <c r="E141" s="40"/>
      <c r="F141" s="241" t="s">
        <v>342</v>
      </c>
      <c r="G141" s="40"/>
      <c r="H141" s="40"/>
      <c r="I141" s="242"/>
      <c r="J141" s="40"/>
      <c r="K141" s="40"/>
      <c r="L141" s="44"/>
      <c r="M141" s="243"/>
      <c r="N141" s="24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173</v>
      </c>
      <c r="AU141" s="17" t="s">
        <v>87</v>
      </c>
    </row>
    <row r="142" s="15" customFormat="1">
      <c r="A142" s="15"/>
      <c r="B142" s="268"/>
      <c r="C142" s="269"/>
      <c r="D142" s="247" t="s">
        <v>175</v>
      </c>
      <c r="E142" s="270" t="s">
        <v>1</v>
      </c>
      <c r="F142" s="271" t="s">
        <v>669</v>
      </c>
      <c r="G142" s="269"/>
      <c r="H142" s="270" t="s">
        <v>1</v>
      </c>
      <c r="I142" s="272"/>
      <c r="J142" s="269"/>
      <c r="K142" s="269"/>
      <c r="L142" s="273"/>
      <c r="M142" s="274"/>
      <c r="N142" s="275"/>
      <c r="O142" s="275"/>
      <c r="P142" s="275"/>
      <c r="Q142" s="275"/>
      <c r="R142" s="275"/>
      <c r="S142" s="275"/>
      <c r="T142" s="27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7" t="s">
        <v>175</v>
      </c>
      <c r="AU142" s="277" t="s">
        <v>87</v>
      </c>
      <c r="AV142" s="15" t="s">
        <v>85</v>
      </c>
      <c r="AW142" s="15" t="s">
        <v>32</v>
      </c>
      <c r="AX142" s="15" t="s">
        <v>77</v>
      </c>
      <c r="AY142" s="277" t="s">
        <v>164</v>
      </c>
    </row>
    <row r="143" s="15" customFormat="1">
      <c r="A143" s="15"/>
      <c r="B143" s="268"/>
      <c r="C143" s="269"/>
      <c r="D143" s="247" t="s">
        <v>175</v>
      </c>
      <c r="E143" s="270" t="s">
        <v>1</v>
      </c>
      <c r="F143" s="271" t="s">
        <v>344</v>
      </c>
      <c r="G143" s="269"/>
      <c r="H143" s="270" t="s">
        <v>1</v>
      </c>
      <c r="I143" s="272"/>
      <c r="J143" s="269"/>
      <c r="K143" s="269"/>
      <c r="L143" s="273"/>
      <c r="M143" s="274"/>
      <c r="N143" s="275"/>
      <c r="O143" s="275"/>
      <c r="P143" s="275"/>
      <c r="Q143" s="275"/>
      <c r="R143" s="275"/>
      <c r="S143" s="275"/>
      <c r="T143" s="27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7" t="s">
        <v>175</v>
      </c>
      <c r="AU143" s="277" t="s">
        <v>87</v>
      </c>
      <c r="AV143" s="15" t="s">
        <v>85</v>
      </c>
      <c r="AW143" s="15" t="s">
        <v>32</v>
      </c>
      <c r="AX143" s="15" t="s">
        <v>77</v>
      </c>
      <c r="AY143" s="277" t="s">
        <v>164</v>
      </c>
    </row>
    <row r="144" s="13" customFormat="1">
      <c r="A144" s="13"/>
      <c r="B144" s="245"/>
      <c r="C144" s="246"/>
      <c r="D144" s="247" t="s">
        <v>175</v>
      </c>
      <c r="E144" s="248" t="s">
        <v>1</v>
      </c>
      <c r="F144" s="249" t="s">
        <v>670</v>
      </c>
      <c r="G144" s="246"/>
      <c r="H144" s="250">
        <v>12.869999999999999</v>
      </c>
      <c r="I144" s="251"/>
      <c r="J144" s="246"/>
      <c r="K144" s="246"/>
      <c r="L144" s="252"/>
      <c r="M144" s="253"/>
      <c r="N144" s="254"/>
      <c r="O144" s="254"/>
      <c r="P144" s="254"/>
      <c r="Q144" s="254"/>
      <c r="R144" s="254"/>
      <c r="S144" s="254"/>
      <c r="T144" s="25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6" t="s">
        <v>175</v>
      </c>
      <c r="AU144" s="256" t="s">
        <v>87</v>
      </c>
      <c r="AV144" s="13" t="s">
        <v>87</v>
      </c>
      <c r="AW144" s="13" t="s">
        <v>32</v>
      </c>
      <c r="AX144" s="13" t="s">
        <v>77</v>
      </c>
      <c r="AY144" s="256" t="s">
        <v>164</v>
      </c>
    </row>
    <row r="145" s="14" customFormat="1">
      <c r="A145" s="14"/>
      <c r="B145" s="257"/>
      <c r="C145" s="258"/>
      <c r="D145" s="247" t="s">
        <v>175</v>
      </c>
      <c r="E145" s="259" t="s">
        <v>1</v>
      </c>
      <c r="F145" s="260" t="s">
        <v>177</v>
      </c>
      <c r="G145" s="258"/>
      <c r="H145" s="261">
        <v>12.869999999999999</v>
      </c>
      <c r="I145" s="262"/>
      <c r="J145" s="258"/>
      <c r="K145" s="258"/>
      <c r="L145" s="263"/>
      <c r="M145" s="264"/>
      <c r="N145" s="265"/>
      <c r="O145" s="265"/>
      <c r="P145" s="265"/>
      <c r="Q145" s="265"/>
      <c r="R145" s="265"/>
      <c r="S145" s="265"/>
      <c r="T145" s="26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7" t="s">
        <v>175</v>
      </c>
      <c r="AU145" s="267" t="s">
        <v>87</v>
      </c>
      <c r="AV145" s="14" t="s">
        <v>171</v>
      </c>
      <c r="AW145" s="14" t="s">
        <v>32</v>
      </c>
      <c r="AX145" s="14" t="s">
        <v>85</v>
      </c>
      <c r="AY145" s="267" t="s">
        <v>164</v>
      </c>
    </row>
    <row r="146" s="2" customFormat="1" ht="24.15" customHeight="1">
      <c r="A146" s="38"/>
      <c r="B146" s="39"/>
      <c r="C146" s="227" t="s">
        <v>195</v>
      </c>
      <c r="D146" s="227" t="s">
        <v>166</v>
      </c>
      <c r="E146" s="228" t="s">
        <v>671</v>
      </c>
      <c r="F146" s="229" t="s">
        <v>672</v>
      </c>
      <c r="G146" s="230" t="s">
        <v>130</v>
      </c>
      <c r="H146" s="231">
        <v>8.4399999999999995</v>
      </c>
      <c r="I146" s="232"/>
      <c r="J146" s="233">
        <f>ROUND(I146*H146,2)</f>
        <v>0</v>
      </c>
      <c r="K146" s="229" t="s">
        <v>170</v>
      </c>
      <c r="L146" s="44"/>
      <c r="M146" s="234" t="s">
        <v>1</v>
      </c>
      <c r="N146" s="235" t="s">
        <v>42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171</v>
      </c>
      <c r="AT146" s="238" t="s">
        <v>166</v>
      </c>
      <c r="AU146" s="238" t="s">
        <v>87</v>
      </c>
      <c r="AY146" s="17" t="s">
        <v>164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85</v>
      </c>
      <c r="BK146" s="239">
        <f>ROUND(I146*H146,2)</f>
        <v>0</v>
      </c>
      <c r="BL146" s="17" t="s">
        <v>171</v>
      </c>
      <c r="BM146" s="238" t="s">
        <v>673</v>
      </c>
    </row>
    <row r="147" s="2" customFormat="1">
      <c r="A147" s="38"/>
      <c r="B147" s="39"/>
      <c r="C147" s="40"/>
      <c r="D147" s="240" t="s">
        <v>173</v>
      </c>
      <c r="E147" s="40"/>
      <c r="F147" s="241" t="s">
        <v>674</v>
      </c>
      <c r="G147" s="40"/>
      <c r="H147" s="40"/>
      <c r="I147" s="242"/>
      <c r="J147" s="40"/>
      <c r="K147" s="40"/>
      <c r="L147" s="44"/>
      <c r="M147" s="243"/>
      <c r="N147" s="244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173</v>
      </c>
      <c r="AU147" s="17" t="s">
        <v>87</v>
      </c>
    </row>
    <row r="148" s="13" customFormat="1">
      <c r="A148" s="13"/>
      <c r="B148" s="245"/>
      <c r="C148" s="246"/>
      <c r="D148" s="247" t="s">
        <v>175</v>
      </c>
      <c r="E148" s="248" t="s">
        <v>1</v>
      </c>
      <c r="F148" s="249" t="s">
        <v>675</v>
      </c>
      <c r="G148" s="246"/>
      <c r="H148" s="250">
        <v>8.4399999999999995</v>
      </c>
      <c r="I148" s="251"/>
      <c r="J148" s="246"/>
      <c r="K148" s="246"/>
      <c r="L148" s="252"/>
      <c r="M148" s="253"/>
      <c r="N148" s="254"/>
      <c r="O148" s="254"/>
      <c r="P148" s="254"/>
      <c r="Q148" s="254"/>
      <c r="R148" s="254"/>
      <c r="S148" s="254"/>
      <c r="T148" s="25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6" t="s">
        <v>175</v>
      </c>
      <c r="AU148" s="256" t="s">
        <v>87</v>
      </c>
      <c r="AV148" s="13" t="s">
        <v>87</v>
      </c>
      <c r="AW148" s="13" t="s">
        <v>32</v>
      </c>
      <c r="AX148" s="13" t="s">
        <v>85</v>
      </c>
      <c r="AY148" s="256" t="s">
        <v>164</v>
      </c>
    </row>
    <row r="149" s="12" customFormat="1" ht="22.8" customHeight="1">
      <c r="A149" s="12"/>
      <c r="B149" s="211"/>
      <c r="C149" s="212"/>
      <c r="D149" s="213" t="s">
        <v>76</v>
      </c>
      <c r="E149" s="225" t="s">
        <v>87</v>
      </c>
      <c r="F149" s="225" t="s">
        <v>210</v>
      </c>
      <c r="G149" s="212"/>
      <c r="H149" s="212"/>
      <c r="I149" s="215"/>
      <c r="J149" s="226">
        <f>BK149</f>
        <v>0</v>
      </c>
      <c r="K149" s="212"/>
      <c r="L149" s="217"/>
      <c r="M149" s="218"/>
      <c r="N149" s="219"/>
      <c r="O149" s="219"/>
      <c r="P149" s="220">
        <f>SUM(P150:P153)</f>
        <v>0</v>
      </c>
      <c r="Q149" s="219"/>
      <c r="R149" s="220">
        <f>SUM(R150:R153)</f>
        <v>3.45153</v>
      </c>
      <c r="S149" s="219"/>
      <c r="T149" s="221">
        <f>SUM(T150:T153)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2" t="s">
        <v>85</v>
      </c>
      <c r="AT149" s="223" t="s">
        <v>76</v>
      </c>
      <c r="AU149" s="223" t="s">
        <v>85</v>
      </c>
      <c r="AY149" s="222" t="s">
        <v>164</v>
      </c>
      <c r="BK149" s="224">
        <f>SUM(BK150:BK153)</f>
        <v>0</v>
      </c>
    </row>
    <row r="150" s="2" customFormat="1" ht="16.5" customHeight="1">
      <c r="A150" s="38"/>
      <c r="B150" s="39"/>
      <c r="C150" s="227" t="s">
        <v>203</v>
      </c>
      <c r="D150" s="227" t="s">
        <v>166</v>
      </c>
      <c r="E150" s="228" t="s">
        <v>217</v>
      </c>
      <c r="F150" s="229" t="s">
        <v>218</v>
      </c>
      <c r="G150" s="230" t="s">
        <v>169</v>
      </c>
      <c r="H150" s="231">
        <v>1.5</v>
      </c>
      <c r="I150" s="232"/>
      <c r="J150" s="233">
        <f>ROUND(I150*H150,2)</f>
        <v>0</v>
      </c>
      <c r="K150" s="229" t="s">
        <v>170</v>
      </c>
      <c r="L150" s="44"/>
      <c r="M150" s="234" t="s">
        <v>1</v>
      </c>
      <c r="N150" s="235" t="s">
        <v>42</v>
      </c>
      <c r="O150" s="91"/>
      <c r="P150" s="236">
        <f>O150*H150</f>
        <v>0</v>
      </c>
      <c r="Q150" s="236">
        <v>2.3010199999999998</v>
      </c>
      <c r="R150" s="236">
        <f>Q150*H150</f>
        <v>3.45153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171</v>
      </c>
      <c r="AT150" s="238" t="s">
        <v>166</v>
      </c>
      <c r="AU150" s="238" t="s">
        <v>87</v>
      </c>
      <c r="AY150" s="17" t="s">
        <v>164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85</v>
      </c>
      <c r="BK150" s="239">
        <f>ROUND(I150*H150,2)</f>
        <v>0</v>
      </c>
      <c r="BL150" s="17" t="s">
        <v>171</v>
      </c>
      <c r="BM150" s="238" t="s">
        <v>676</v>
      </c>
    </row>
    <row r="151" s="2" customFormat="1">
      <c r="A151" s="38"/>
      <c r="B151" s="39"/>
      <c r="C151" s="40"/>
      <c r="D151" s="240" t="s">
        <v>173</v>
      </c>
      <c r="E151" s="40"/>
      <c r="F151" s="241" t="s">
        <v>220</v>
      </c>
      <c r="G151" s="40"/>
      <c r="H151" s="40"/>
      <c r="I151" s="242"/>
      <c r="J151" s="40"/>
      <c r="K151" s="40"/>
      <c r="L151" s="44"/>
      <c r="M151" s="243"/>
      <c r="N151" s="244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173</v>
      </c>
      <c r="AU151" s="17" t="s">
        <v>87</v>
      </c>
    </row>
    <row r="152" s="13" customFormat="1">
      <c r="A152" s="13"/>
      <c r="B152" s="245"/>
      <c r="C152" s="246"/>
      <c r="D152" s="247" t="s">
        <v>175</v>
      </c>
      <c r="E152" s="248" t="s">
        <v>1</v>
      </c>
      <c r="F152" s="249" t="s">
        <v>677</v>
      </c>
      <c r="G152" s="246"/>
      <c r="H152" s="250">
        <v>1.5</v>
      </c>
      <c r="I152" s="251"/>
      <c r="J152" s="246"/>
      <c r="K152" s="246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175</v>
      </c>
      <c r="AU152" s="256" t="s">
        <v>87</v>
      </c>
      <c r="AV152" s="13" t="s">
        <v>87</v>
      </c>
      <c r="AW152" s="13" t="s">
        <v>32</v>
      </c>
      <c r="AX152" s="13" t="s">
        <v>77</v>
      </c>
      <c r="AY152" s="256" t="s">
        <v>164</v>
      </c>
    </row>
    <row r="153" s="14" customFormat="1">
      <c r="A153" s="14"/>
      <c r="B153" s="257"/>
      <c r="C153" s="258"/>
      <c r="D153" s="247" t="s">
        <v>175</v>
      </c>
      <c r="E153" s="259" t="s">
        <v>1</v>
      </c>
      <c r="F153" s="260" t="s">
        <v>177</v>
      </c>
      <c r="G153" s="258"/>
      <c r="H153" s="261">
        <v>1.5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7" t="s">
        <v>175</v>
      </c>
      <c r="AU153" s="267" t="s">
        <v>87</v>
      </c>
      <c r="AV153" s="14" t="s">
        <v>171</v>
      </c>
      <c r="AW153" s="14" t="s">
        <v>32</v>
      </c>
      <c r="AX153" s="14" t="s">
        <v>85</v>
      </c>
      <c r="AY153" s="267" t="s">
        <v>164</v>
      </c>
    </row>
    <row r="154" s="12" customFormat="1" ht="22.8" customHeight="1">
      <c r="A154" s="12"/>
      <c r="B154" s="211"/>
      <c r="C154" s="212"/>
      <c r="D154" s="213" t="s">
        <v>76</v>
      </c>
      <c r="E154" s="225" t="s">
        <v>171</v>
      </c>
      <c r="F154" s="225" t="s">
        <v>416</v>
      </c>
      <c r="G154" s="212"/>
      <c r="H154" s="212"/>
      <c r="I154" s="215"/>
      <c r="J154" s="226">
        <f>BK154</f>
        <v>0</v>
      </c>
      <c r="K154" s="212"/>
      <c r="L154" s="217"/>
      <c r="M154" s="218"/>
      <c r="N154" s="219"/>
      <c r="O154" s="219"/>
      <c r="P154" s="220">
        <f>SUM(P155:P188)</f>
        <v>0</v>
      </c>
      <c r="Q154" s="219"/>
      <c r="R154" s="220">
        <f>SUM(R155:R188)</f>
        <v>12.58093334</v>
      </c>
      <c r="S154" s="219"/>
      <c r="T154" s="221">
        <f>SUM(T155:T188)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85</v>
      </c>
      <c r="AT154" s="223" t="s">
        <v>76</v>
      </c>
      <c r="AU154" s="223" t="s">
        <v>85</v>
      </c>
      <c r="AY154" s="222" t="s">
        <v>164</v>
      </c>
      <c r="BK154" s="224">
        <f>SUM(BK155:BK188)</f>
        <v>0</v>
      </c>
    </row>
    <row r="155" s="2" customFormat="1" ht="24.15" customHeight="1">
      <c r="A155" s="38"/>
      <c r="B155" s="39"/>
      <c r="C155" s="227" t="s">
        <v>426</v>
      </c>
      <c r="D155" s="227" t="s">
        <v>166</v>
      </c>
      <c r="E155" s="228" t="s">
        <v>678</v>
      </c>
      <c r="F155" s="229" t="s">
        <v>679</v>
      </c>
      <c r="G155" s="230" t="s">
        <v>169</v>
      </c>
      <c r="H155" s="231">
        <v>4.6799999999999997</v>
      </c>
      <c r="I155" s="232"/>
      <c r="J155" s="233">
        <f>ROUND(I155*H155,2)</f>
        <v>0</v>
      </c>
      <c r="K155" s="229" t="s">
        <v>301</v>
      </c>
      <c r="L155" s="44"/>
      <c r="M155" s="234" t="s">
        <v>1</v>
      </c>
      <c r="N155" s="235" t="s">
        <v>42</v>
      </c>
      <c r="O155" s="91"/>
      <c r="P155" s="236">
        <f>O155*H155</f>
        <v>0</v>
      </c>
      <c r="Q155" s="236">
        <v>2.5019499999999999</v>
      </c>
      <c r="R155" s="236">
        <f>Q155*H155</f>
        <v>11.709126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171</v>
      </c>
      <c r="AT155" s="238" t="s">
        <v>166</v>
      </c>
      <c r="AU155" s="238" t="s">
        <v>87</v>
      </c>
      <c r="AY155" s="17" t="s">
        <v>164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171</v>
      </c>
      <c r="BM155" s="238" t="s">
        <v>680</v>
      </c>
    </row>
    <row r="156" s="2" customFormat="1">
      <c r="A156" s="38"/>
      <c r="B156" s="39"/>
      <c r="C156" s="40"/>
      <c r="D156" s="240" t="s">
        <v>173</v>
      </c>
      <c r="E156" s="40"/>
      <c r="F156" s="241" t="s">
        <v>681</v>
      </c>
      <c r="G156" s="40"/>
      <c r="H156" s="40"/>
      <c r="I156" s="242"/>
      <c r="J156" s="40"/>
      <c r="K156" s="40"/>
      <c r="L156" s="44"/>
      <c r="M156" s="243"/>
      <c r="N156" s="24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173</v>
      </c>
      <c r="AU156" s="17" t="s">
        <v>87</v>
      </c>
    </row>
    <row r="157" s="15" customFormat="1">
      <c r="A157" s="15"/>
      <c r="B157" s="268"/>
      <c r="C157" s="269"/>
      <c r="D157" s="247" t="s">
        <v>175</v>
      </c>
      <c r="E157" s="270" t="s">
        <v>1</v>
      </c>
      <c r="F157" s="271" t="s">
        <v>682</v>
      </c>
      <c r="G157" s="269"/>
      <c r="H157" s="270" t="s">
        <v>1</v>
      </c>
      <c r="I157" s="272"/>
      <c r="J157" s="269"/>
      <c r="K157" s="269"/>
      <c r="L157" s="273"/>
      <c r="M157" s="274"/>
      <c r="N157" s="275"/>
      <c r="O157" s="275"/>
      <c r="P157" s="275"/>
      <c r="Q157" s="275"/>
      <c r="R157" s="275"/>
      <c r="S157" s="275"/>
      <c r="T157" s="27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7" t="s">
        <v>175</v>
      </c>
      <c r="AU157" s="277" t="s">
        <v>87</v>
      </c>
      <c r="AV157" s="15" t="s">
        <v>85</v>
      </c>
      <c r="AW157" s="15" t="s">
        <v>32</v>
      </c>
      <c r="AX157" s="15" t="s">
        <v>77</v>
      </c>
      <c r="AY157" s="277" t="s">
        <v>164</v>
      </c>
    </row>
    <row r="158" s="13" customFormat="1">
      <c r="A158" s="13"/>
      <c r="B158" s="245"/>
      <c r="C158" s="246"/>
      <c r="D158" s="247" t="s">
        <v>175</v>
      </c>
      <c r="E158" s="248" t="s">
        <v>1</v>
      </c>
      <c r="F158" s="249" t="s">
        <v>683</v>
      </c>
      <c r="G158" s="246"/>
      <c r="H158" s="250">
        <v>3.9660000000000002</v>
      </c>
      <c r="I158" s="251"/>
      <c r="J158" s="246"/>
      <c r="K158" s="246"/>
      <c r="L158" s="252"/>
      <c r="M158" s="253"/>
      <c r="N158" s="254"/>
      <c r="O158" s="254"/>
      <c r="P158" s="254"/>
      <c r="Q158" s="254"/>
      <c r="R158" s="254"/>
      <c r="S158" s="254"/>
      <c r="T158" s="25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6" t="s">
        <v>175</v>
      </c>
      <c r="AU158" s="256" t="s">
        <v>87</v>
      </c>
      <c r="AV158" s="13" t="s">
        <v>87</v>
      </c>
      <c r="AW158" s="13" t="s">
        <v>32</v>
      </c>
      <c r="AX158" s="13" t="s">
        <v>77</v>
      </c>
      <c r="AY158" s="256" t="s">
        <v>164</v>
      </c>
    </row>
    <row r="159" s="13" customFormat="1">
      <c r="A159" s="13"/>
      <c r="B159" s="245"/>
      <c r="C159" s="246"/>
      <c r="D159" s="247" t="s">
        <v>175</v>
      </c>
      <c r="E159" s="248" t="s">
        <v>1</v>
      </c>
      <c r="F159" s="249" t="s">
        <v>684</v>
      </c>
      <c r="G159" s="246"/>
      <c r="H159" s="250">
        <v>0.71399999999999997</v>
      </c>
      <c r="I159" s="251"/>
      <c r="J159" s="246"/>
      <c r="K159" s="246"/>
      <c r="L159" s="252"/>
      <c r="M159" s="253"/>
      <c r="N159" s="254"/>
      <c r="O159" s="254"/>
      <c r="P159" s="254"/>
      <c r="Q159" s="254"/>
      <c r="R159" s="254"/>
      <c r="S159" s="254"/>
      <c r="T159" s="25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6" t="s">
        <v>175</v>
      </c>
      <c r="AU159" s="256" t="s">
        <v>87</v>
      </c>
      <c r="AV159" s="13" t="s">
        <v>87</v>
      </c>
      <c r="AW159" s="13" t="s">
        <v>32</v>
      </c>
      <c r="AX159" s="13" t="s">
        <v>77</v>
      </c>
      <c r="AY159" s="256" t="s">
        <v>164</v>
      </c>
    </row>
    <row r="160" s="14" customFormat="1">
      <c r="A160" s="14"/>
      <c r="B160" s="257"/>
      <c r="C160" s="258"/>
      <c r="D160" s="247" t="s">
        <v>175</v>
      </c>
      <c r="E160" s="259" t="s">
        <v>1</v>
      </c>
      <c r="F160" s="260" t="s">
        <v>177</v>
      </c>
      <c r="G160" s="258"/>
      <c r="H160" s="261">
        <v>4.6799999999999997</v>
      </c>
      <c r="I160" s="262"/>
      <c r="J160" s="258"/>
      <c r="K160" s="258"/>
      <c r="L160" s="263"/>
      <c r="M160" s="264"/>
      <c r="N160" s="265"/>
      <c r="O160" s="265"/>
      <c r="P160" s="265"/>
      <c r="Q160" s="265"/>
      <c r="R160" s="265"/>
      <c r="S160" s="265"/>
      <c r="T160" s="26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7" t="s">
        <v>175</v>
      </c>
      <c r="AU160" s="267" t="s">
        <v>87</v>
      </c>
      <c r="AV160" s="14" t="s">
        <v>171</v>
      </c>
      <c r="AW160" s="14" t="s">
        <v>32</v>
      </c>
      <c r="AX160" s="14" t="s">
        <v>85</v>
      </c>
      <c r="AY160" s="267" t="s">
        <v>164</v>
      </c>
    </row>
    <row r="161" s="2" customFormat="1" ht="24.15" customHeight="1">
      <c r="A161" s="38"/>
      <c r="B161" s="39"/>
      <c r="C161" s="227" t="s">
        <v>208</v>
      </c>
      <c r="D161" s="227" t="s">
        <v>166</v>
      </c>
      <c r="E161" s="228" t="s">
        <v>685</v>
      </c>
      <c r="F161" s="229" t="s">
        <v>686</v>
      </c>
      <c r="G161" s="230" t="s">
        <v>207</v>
      </c>
      <c r="H161" s="231">
        <v>0.56200000000000006</v>
      </c>
      <c r="I161" s="232"/>
      <c r="J161" s="233">
        <f>ROUND(I161*H161,2)</f>
        <v>0</v>
      </c>
      <c r="K161" s="229" t="s">
        <v>170</v>
      </c>
      <c r="L161" s="44"/>
      <c r="M161" s="234" t="s">
        <v>1</v>
      </c>
      <c r="N161" s="235" t="s">
        <v>42</v>
      </c>
      <c r="O161" s="91"/>
      <c r="P161" s="236">
        <f>O161*H161</f>
        <v>0</v>
      </c>
      <c r="Q161" s="236">
        <v>1.0492699999999999</v>
      </c>
      <c r="R161" s="236">
        <f>Q161*H161</f>
        <v>0.58968973999999996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171</v>
      </c>
      <c r="AT161" s="238" t="s">
        <v>166</v>
      </c>
      <c r="AU161" s="238" t="s">
        <v>87</v>
      </c>
      <c r="AY161" s="17" t="s">
        <v>164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85</v>
      </c>
      <c r="BK161" s="239">
        <f>ROUND(I161*H161,2)</f>
        <v>0</v>
      </c>
      <c r="BL161" s="17" t="s">
        <v>171</v>
      </c>
      <c r="BM161" s="238" t="s">
        <v>687</v>
      </c>
    </row>
    <row r="162" s="2" customFormat="1">
      <c r="A162" s="38"/>
      <c r="B162" s="39"/>
      <c r="C162" s="40"/>
      <c r="D162" s="240" t="s">
        <v>173</v>
      </c>
      <c r="E162" s="40"/>
      <c r="F162" s="241" t="s">
        <v>688</v>
      </c>
      <c r="G162" s="40"/>
      <c r="H162" s="40"/>
      <c r="I162" s="242"/>
      <c r="J162" s="40"/>
      <c r="K162" s="40"/>
      <c r="L162" s="44"/>
      <c r="M162" s="243"/>
      <c r="N162" s="244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173</v>
      </c>
      <c r="AU162" s="17" t="s">
        <v>87</v>
      </c>
    </row>
    <row r="163" s="15" customFormat="1">
      <c r="A163" s="15"/>
      <c r="B163" s="268"/>
      <c r="C163" s="269"/>
      <c r="D163" s="247" t="s">
        <v>175</v>
      </c>
      <c r="E163" s="270" t="s">
        <v>1</v>
      </c>
      <c r="F163" s="271" t="s">
        <v>689</v>
      </c>
      <c r="G163" s="269"/>
      <c r="H163" s="270" t="s">
        <v>1</v>
      </c>
      <c r="I163" s="272"/>
      <c r="J163" s="269"/>
      <c r="K163" s="269"/>
      <c r="L163" s="273"/>
      <c r="M163" s="274"/>
      <c r="N163" s="275"/>
      <c r="O163" s="275"/>
      <c r="P163" s="275"/>
      <c r="Q163" s="275"/>
      <c r="R163" s="275"/>
      <c r="S163" s="275"/>
      <c r="T163" s="27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7" t="s">
        <v>175</v>
      </c>
      <c r="AU163" s="277" t="s">
        <v>87</v>
      </c>
      <c r="AV163" s="15" t="s">
        <v>85</v>
      </c>
      <c r="AW163" s="15" t="s">
        <v>32</v>
      </c>
      <c r="AX163" s="15" t="s">
        <v>77</v>
      </c>
      <c r="AY163" s="277" t="s">
        <v>164</v>
      </c>
    </row>
    <row r="164" s="13" customFormat="1">
      <c r="A164" s="13"/>
      <c r="B164" s="245"/>
      <c r="C164" s="246"/>
      <c r="D164" s="247" t="s">
        <v>175</v>
      </c>
      <c r="E164" s="248" t="s">
        <v>1</v>
      </c>
      <c r="F164" s="249" t="s">
        <v>690</v>
      </c>
      <c r="G164" s="246"/>
      <c r="H164" s="250">
        <v>0.47599999999999998</v>
      </c>
      <c r="I164" s="251"/>
      <c r="J164" s="246"/>
      <c r="K164" s="246"/>
      <c r="L164" s="252"/>
      <c r="M164" s="253"/>
      <c r="N164" s="254"/>
      <c r="O164" s="254"/>
      <c r="P164" s="254"/>
      <c r="Q164" s="254"/>
      <c r="R164" s="254"/>
      <c r="S164" s="254"/>
      <c r="T164" s="25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6" t="s">
        <v>175</v>
      </c>
      <c r="AU164" s="256" t="s">
        <v>87</v>
      </c>
      <c r="AV164" s="13" t="s">
        <v>87</v>
      </c>
      <c r="AW164" s="13" t="s">
        <v>32</v>
      </c>
      <c r="AX164" s="13" t="s">
        <v>77</v>
      </c>
      <c r="AY164" s="256" t="s">
        <v>164</v>
      </c>
    </row>
    <row r="165" s="13" customFormat="1">
      <c r="A165" s="13"/>
      <c r="B165" s="245"/>
      <c r="C165" s="246"/>
      <c r="D165" s="247" t="s">
        <v>175</v>
      </c>
      <c r="E165" s="248" t="s">
        <v>1</v>
      </c>
      <c r="F165" s="249" t="s">
        <v>691</v>
      </c>
      <c r="G165" s="246"/>
      <c r="H165" s="250">
        <v>0.085999999999999993</v>
      </c>
      <c r="I165" s="251"/>
      <c r="J165" s="246"/>
      <c r="K165" s="246"/>
      <c r="L165" s="252"/>
      <c r="M165" s="253"/>
      <c r="N165" s="254"/>
      <c r="O165" s="254"/>
      <c r="P165" s="254"/>
      <c r="Q165" s="254"/>
      <c r="R165" s="254"/>
      <c r="S165" s="254"/>
      <c r="T165" s="25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6" t="s">
        <v>175</v>
      </c>
      <c r="AU165" s="256" t="s">
        <v>87</v>
      </c>
      <c r="AV165" s="13" t="s">
        <v>87</v>
      </c>
      <c r="AW165" s="13" t="s">
        <v>32</v>
      </c>
      <c r="AX165" s="13" t="s">
        <v>77</v>
      </c>
      <c r="AY165" s="256" t="s">
        <v>164</v>
      </c>
    </row>
    <row r="166" s="14" customFormat="1">
      <c r="A166" s="14"/>
      <c r="B166" s="257"/>
      <c r="C166" s="258"/>
      <c r="D166" s="247" t="s">
        <v>175</v>
      </c>
      <c r="E166" s="259" t="s">
        <v>1</v>
      </c>
      <c r="F166" s="260" t="s">
        <v>177</v>
      </c>
      <c r="G166" s="258"/>
      <c r="H166" s="261">
        <v>0.56199999999999994</v>
      </c>
      <c r="I166" s="262"/>
      <c r="J166" s="258"/>
      <c r="K166" s="258"/>
      <c r="L166" s="263"/>
      <c r="M166" s="264"/>
      <c r="N166" s="265"/>
      <c r="O166" s="265"/>
      <c r="P166" s="265"/>
      <c r="Q166" s="265"/>
      <c r="R166" s="265"/>
      <c r="S166" s="265"/>
      <c r="T166" s="26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7" t="s">
        <v>175</v>
      </c>
      <c r="AU166" s="267" t="s">
        <v>87</v>
      </c>
      <c r="AV166" s="14" t="s">
        <v>171</v>
      </c>
      <c r="AW166" s="14" t="s">
        <v>32</v>
      </c>
      <c r="AX166" s="14" t="s">
        <v>85</v>
      </c>
      <c r="AY166" s="267" t="s">
        <v>164</v>
      </c>
    </row>
    <row r="167" s="2" customFormat="1" ht="24.15" customHeight="1">
      <c r="A167" s="38"/>
      <c r="B167" s="39"/>
      <c r="C167" s="227" t="s">
        <v>221</v>
      </c>
      <c r="D167" s="227" t="s">
        <v>166</v>
      </c>
      <c r="E167" s="228" t="s">
        <v>692</v>
      </c>
      <c r="F167" s="229" t="s">
        <v>693</v>
      </c>
      <c r="G167" s="230" t="s">
        <v>130</v>
      </c>
      <c r="H167" s="231">
        <v>9.7050000000000001</v>
      </c>
      <c r="I167" s="232"/>
      <c r="J167" s="233">
        <f>ROUND(I167*H167,2)</f>
        <v>0</v>
      </c>
      <c r="K167" s="229" t="s">
        <v>170</v>
      </c>
      <c r="L167" s="44"/>
      <c r="M167" s="234" t="s">
        <v>1</v>
      </c>
      <c r="N167" s="235" t="s">
        <v>42</v>
      </c>
      <c r="O167" s="91"/>
      <c r="P167" s="236">
        <f>O167*H167</f>
        <v>0</v>
      </c>
      <c r="Q167" s="236">
        <v>0.012959999999999999</v>
      </c>
      <c r="R167" s="236">
        <f>Q167*H167</f>
        <v>0.12577679999999999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171</v>
      </c>
      <c r="AT167" s="238" t="s">
        <v>166</v>
      </c>
      <c r="AU167" s="238" t="s">
        <v>87</v>
      </c>
      <c r="AY167" s="17" t="s">
        <v>164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85</v>
      </c>
      <c r="BK167" s="239">
        <f>ROUND(I167*H167,2)</f>
        <v>0</v>
      </c>
      <c r="BL167" s="17" t="s">
        <v>171</v>
      </c>
      <c r="BM167" s="238" t="s">
        <v>694</v>
      </c>
    </row>
    <row r="168" s="2" customFormat="1">
      <c r="A168" s="38"/>
      <c r="B168" s="39"/>
      <c r="C168" s="40"/>
      <c r="D168" s="240" t="s">
        <v>173</v>
      </c>
      <c r="E168" s="40"/>
      <c r="F168" s="241" t="s">
        <v>695</v>
      </c>
      <c r="G168" s="40"/>
      <c r="H168" s="40"/>
      <c r="I168" s="242"/>
      <c r="J168" s="40"/>
      <c r="K168" s="40"/>
      <c r="L168" s="44"/>
      <c r="M168" s="243"/>
      <c r="N168" s="244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173</v>
      </c>
      <c r="AU168" s="17" t="s">
        <v>87</v>
      </c>
    </row>
    <row r="169" s="15" customFormat="1">
      <c r="A169" s="15"/>
      <c r="B169" s="268"/>
      <c r="C169" s="269"/>
      <c r="D169" s="247" t="s">
        <v>175</v>
      </c>
      <c r="E169" s="270" t="s">
        <v>1</v>
      </c>
      <c r="F169" s="271" t="s">
        <v>696</v>
      </c>
      <c r="G169" s="269"/>
      <c r="H169" s="270" t="s">
        <v>1</v>
      </c>
      <c r="I169" s="272"/>
      <c r="J169" s="269"/>
      <c r="K169" s="269"/>
      <c r="L169" s="273"/>
      <c r="M169" s="274"/>
      <c r="N169" s="275"/>
      <c r="O169" s="275"/>
      <c r="P169" s="275"/>
      <c r="Q169" s="275"/>
      <c r="R169" s="275"/>
      <c r="S169" s="275"/>
      <c r="T169" s="27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7" t="s">
        <v>175</v>
      </c>
      <c r="AU169" s="277" t="s">
        <v>87</v>
      </c>
      <c r="AV169" s="15" t="s">
        <v>85</v>
      </c>
      <c r="AW169" s="15" t="s">
        <v>32</v>
      </c>
      <c r="AX169" s="15" t="s">
        <v>77</v>
      </c>
      <c r="AY169" s="277" t="s">
        <v>164</v>
      </c>
    </row>
    <row r="170" s="13" customFormat="1">
      <c r="A170" s="13"/>
      <c r="B170" s="245"/>
      <c r="C170" s="246"/>
      <c r="D170" s="247" t="s">
        <v>175</v>
      </c>
      <c r="E170" s="248" t="s">
        <v>1</v>
      </c>
      <c r="F170" s="249" t="s">
        <v>697</v>
      </c>
      <c r="G170" s="246"/>
      <c r="H170" s="250">
        <v>3.1499999999999999</v>
      </c>
      <c r="I170" s="251"/>
      <c r="J170" s="246"/>
      <c r="K170" s="246"/>
      <c r="L170" s="252"/>
      <c r="M170" s="253"/>
      <c r="N170" s="254"/>
      <c r="O170" s="254"/>
      <c r="P170" s="254"/>
      <c r="Q170" s="254"/>
      <c r="R170" s="254"/>
      <c r="S170" s="254"/>
      <c r="T170" s="25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6" t="s">
        <v>175</v>
      </c>
      <c r="AU170" s="256" t="s">
        <v>87</v>
      </c>
      <c r="AV170" s="13" t="s">
        <v>87</v>
      </c>
      <c r="AW170" s="13" t="s">
        <v>32</v>
      </c>
      <c r="AX170" s="13" t="s">
        <v>77</v>
      </c>
      <c r="AY170" s="256" t="s">
        <v>164</v>
      </c>
    </row>
    <row r="171" s="13" customFormat="1">
      <c r="A171" s="13"/>
      <c r="B171" s="245"/>
      <c r="C171" s="246"/>
      <c r="D171" s="247" t="s">
        <v>175</v>
      </c>
      <c r="E171" s="248" t="s">
        <v>1</v>
      </c>
      <c r="F171" s="249" t="s">
        <v>698</v>
      </c>
      <c r="G171" s="246"/>
      <c r="H171" s="250">
        <v>4.4100000000000001</v>
      </c>
      <c r="I171" s="251"/>
      <c r="J171" s="246"/>
      <c r="K171" s="246"/>
      <c r="L171" s="252"/>
      <c r="M171" s="253"/>
      <c r="N171" s="254"/>
      <c r="O171" s="254"/>
      <c r="P171" s="254"/>
      <c r="Q171" s="254"/>
      <c r="R171" s="254"/>
      <c r="S171" s="254"/>
      <c r="T171" s="25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6" t="s">
        <v>175</v>
      </c>
      <c r="AU171" s="256" t="s">
        <v>87</v>
      </c>
      <c r="AV171" s="13" t="s">
        <v>87</v>
      </c>
      <c r="AW171" s="13" t="s">
        <v>32</v>
      </c>
      <c r="AX171" s="13" t="s">
        <v>77</v>
      </c>
      <c r="AY171" s="256" t="s">
        <v>164</v>
      </c>
    </row>
    <row r="172" s="13" customFormat="1">
      <c r="A172" s="13"/>
      <c r="B172" s="245"/>
      <c r="C172" s="246"/>
      <c r="D172" s="247" t="s">
        <v>175</v>
      </c>
      <c r="E172" s="248" t="s">
        <v>1</v>
      </c>
      <c r="F172" s="249" t="s">
        <v>699</v>
      </c>
      <c r="G172" s="246"/>
      <c r="H172" s="250">
        <v>2.145</v>
      </c>
      <c r="I172" s="251"/>
      <c r="J172" s="246"/>
      <c r="K172" s="246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175</v>
      </c>
      <c r="AU172" s="256" t="s">
        <v>87</v>
      </c>
      <c r="AV172" s="13" t="s">
        <v>87</v>
      </c>
      <c r="AW172" s="13" t="s">
        <v>32</v>
      </c>
      <c r="AX172" s="13" t="s">
        <v>77</v>
      </c>
      <c r="AY172" s="256" t="s">
        <v>164</v>
      </c>
    </row>
    <row r="173" s="14" customFormat="1">
      <c r="A173" s="14"/>
      <c r="B173" s="257"/>
      <c r="C173" s="258"/>
      <c r="D173" s="247" t="s">
        <v>175</v>
      </c>
      <c r="E173" s="259" t="s">
        <v>1</v>
      </c>
      <c r="F173" s="260" t="s">
        <v>177</v>
      </c>
      <c r="G173" s="258"/>
      <c r="H173" s="261">
        <v>9.7050000000000001</v>
      </c>
      <c r="I173" s="262"/>
      <c r="J173" s="258"/>
      <c r="K173" s="258"/>
      <c r="L173" s="263"/>
      <c r="M173" s="264"/>
      <c r="N173" s="265"/>
      <c r="O173" s="265"/>
      <c r="P173" s="265"/>
      <c r="Q173" s="265"/>
      <c r="R173" s="265"/>
      <c r="S173" s="265"/>
      <c r="T173" s="26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7" t="s">
        <v>175</v>
      </c>
      <c r="AU173" s="267" t="s">
        <v>87</v>
      </c>
      <c r="AV173" s="14" t="s">
        <v>171</v>
      </c>
      <c r="AW173" s="14" t="s">
        <v>32</v>
      </c>
      <c r="AX173" s="14" t="s">
        <v>85</v>
      </c>
      <c r="AY173" s="267" t="s">
        <v>164</v>
      </c>
    </row>
    <row r="174" s="2" customFormat="1" ht="24.15" customHeight="1">
      <c r="A174" s="38"/>
      <c r="B174" s="39"/>
      <c r="C174" s="227" t="s">
        <v>230</v>
      </c>
      <c r="D174" s="227" t="s">
        <v>166</v>
      </c>
      <c r="E174" s="228" t="s">
        <v>700</v>
      </c>
      <c r="F174" s="229" t="s">
        <v>701</v>
      </c>
      <c r="G174" s="230" t="s">
        <v>130</v>
      </c>
      <c r="H174" s="231">
        <v>9.7050000000000001</v>
      </c>
      <c r="I174" s="232"/>
      <c r="J174" s="233">
        <f>ROUND(I174*H174,2)</f>
        <v>0</v>
      </c>
      <c r="K174" s="229" t="s">
        <v>170</v>
      </c>
      <c r="L174" s="44"/>
      <c r="M174" s="234" t="s">
        <v>1</v>
      </c>
      <c r="N174" s="235" t="s">
        <v>42</v>
      </c>
      <c r="O174" s="91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171</v>
      </c>
      <c r="AT174" s="238" t="s">
        <v>166</v>
      </c>
      <c r="AU174" s="238" t="s">
        <v>87</v>
      </c>
      <c r="AY174" s="17" t="s">
        <v>164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85</v>
      </c>
      <c r="BK174" s="239">
        <f>ROUND(I174*H174,2)</f>
        <v>0</v>
      </c>
      <c r="BL174" s="17" t="s">
        <v>171</v>
      </c>
      <c r="BM174" s="238" t="s">
        <v>702</v>
      </c>
    </row>
    <row r="175" s="2" customFormat="1">
      <c r="A175" s="38"/>
      <c r="B175" s="39"/>
      <c r="C175" s="40"/>
      <c r="D175" s="240" t="s">
        <v>173</v>
      </c>
      <c r="E175" s="40"/>
      <c r="F175" s="241" t="s">
        <v>703</v>
      </c>
      <c r="G175" s="40"/>
      <c r="H175" s="40"/>
      <c r="I175" s="242"/>
      <c r="J175" s="40"/>
      <c r="K175" s="40"/>
      <c r="L175" s="44"/>
      <c r="M175" s="243"/>
      <c r="N175" s="244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173</v>
      </c>
      <c r="AU175" s="17" t="s">
        <v>87</v>
      </c>
    </row>
    <row r="176" s="15" customFormat="1">
      <c r="A176" s="15"/>
      <c r="B176" s="268"/>
      <c r="C176" s="269"/>
      <c r="D176" s="247" t="s">
        <v>175</v>
      </c>
      <c r="E176" s="270" t="s">
        <v>1</v>
      </c>
      <c r="F176" s="271" t="s">
        <v>704</v>
      </c>
      <c r="G176" s="269"/>
      <c r="H176" s="270" t="s">
        <v>1</v>
      </c>
      <c r="I176" s="272"/>
      <c r="J176" s="269"/>
      <c r="K176" s="269"/>
      <c r="L176" s="273"/>
      <c r="M176" s="274"/>
      <c r="N176" s="275"/>
      <c r="O176" s="275"/>
      <c r="P176" s="275"/>
      <c r="Q176" s="275"/>
      <c r="R176" s="275"/>
      <c r="S176" s="275"/>
      <c r="T176" s="27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7" t="s">
        <v>175</v>
      </c>
      <c r="AU176" s="277" t="s">
        <v>87</v>
      </c>
      <c r="AV176" s="15" t="s">
        <v>85</v>
      </c>
      <c r="AW176" s="15" t="s">
        <v>32</v>
      </c>
      <c r="AX176" s="15" t="s">
        <v>77</v>
      </c>
      <c r="AY176" s="277" t="s">
        <v>164</v>
      </c>
    </row>
    <row r="177" s="13" customFormat="1">
      <c r="A177" s="13"/>
      <c r="B177" s="245"/>
      <c r="C177" s="246"/>
      <c r="D177" s="247" t="s">
        <v>175</v>
      </c>
      <c r="E177" s="248" t="s">
        <v>1</v>
      </c>
      <c r="F177" s="249" t="s">
        <v>705</v>
      </c>
      <c r="G177" s="246"/>
      <c r="H177" s="250">
        <v>9.7050000000000001</v>
      </c>
      <c r="I177" s="251"/>
      <c r="J177" s="246"/>
      <c r="K177" s="246"/>
      <c r="L177" s="252"/>
      <c r="M177" s="253"/>
      <c r="N177" s="254"/>
      <c r="O177" s="254"/>
      <c r="P177" s="254"/>
      <c r="Q177" s="254"/>
      <c r="R177" s="254"/>
      <c r="S177" s="254"/>
      <c r="T177" s="25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6" t="s">
        <v>175</v>
      </c>
      <c r="AU177" s="256" t="s">
        <v>87</v>
      </c>
      <c r="AV177" s="13" t="s">
        <v>87</v>
      </c>
      <c r="AW177" s="13" t="s">
        <v>32</v>
      </c>
      <c r="AX177" s="13" t="s">
        <v>77</v>
      </c>
      <c r="AY177" s="256" t="s">
        <v>164</v>
      </c>
    </row>
    <row r="178" s="14" customFormat="1">
      <c r="A178" s="14"/>
      <c r="B178" s="257"/>
      <c r="C178" s="258"/>
      <c r="D178" s="247" t="s">
        <v>175</v>
      </c>
      <c r="E178" s="259" t="s">
        <v>1</v>
      </c>
      <c r="F178" s="260" t="s">
        <v>177</v>
      </c>
      <c r="G178" s="258"/>
      <c r="H178" s="261">
        <v>9.7050000000000001</v>
      </c>
      <c r="I178" s="262"/>
      <c r="J178" s="258"/>
      <c r="K178" s="258"/>
      <c r="L178" s="263"/>
      <c r="M178" s="264"/>
      <c r="N178" s="265"/>
      <c r="O178" s="265"/>
      <c r="P178" s="265"/>
      <c r="Q178" s="265"/>
      <c r="R178" s="265"/>
      <c r="S178" s="265"/>
      <c r="T178" s="26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7" t="s">
        <v>175</v>
      </c>
      <c r="AU178" s="267" t="s">
        <v>87</v>
      </c>
      <c r="AV178" s="14" t="s">
        <v>171</v>
      </c>
      <c r="AW178" s="14" t="s">
        <v>32</v>
      </c>
      <c r="AX178" s="14" t="s">
        <v>85</v>
      </c>
      <c r="AY178" s="267" t="s">
        <v>164</v>
      </c>
    </row>
    <row r="179" s="2" customFormat="1" ht="16.5" customHeight="1">
      <c r="A179" s="38"/>
      <c r="B179" s="39"/>
      <c r="C179" s="227" t="s">
        <v>281</v>
      </c>
      <c r="D179" s="227" t="s">
        <v>166</v>
      </c>
      <c r="E179" s="228" t="s">
        <v>706</v>
      </c>
      <c r="F179" s="229" t="s">
        <v>707</v>
      </c>
      <c r="G179" s="230" t="s">
        <v>130</v>
      </c>
      <c r="H179" s="231">
        <v>19.739999999999998</v>
      </c>
      <c r="I179" s="232"/>
      <c r="J179" s="233">
        <f>ROUND(I179*H179,2)</f>
        <v>0</v>
      </c>
      <c r="K179" s="229" t="s">
        <v>170</v>
      </c>
      <c r="L179" s="44"/>
      <c r="M179" s="234" t="s">
        <v>1</v>
      </c>
      <c r="N179" s="235" t="s">
        <v>42</v>
      </c>
      <c r="O179" s="91"/>
      <c r="P179" s="236">
        <f>O179*H179</f>
        <v>0</v>
      </c>
      <c r="Q179" s="236">
        <v>0.00792</v>
      </c>
      <c r="R179" s="236">
        <f>Q179*H179</f>
        <v>0.15634079999999997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171</v>
      </c>
      <c r="AT179" s="238" t="s">
        <v>166</v>
      </c>
      <c r="AU179" s="238" t="s">
        <v>87</v>
      </c>
      <c r="AY179" s="17" t="s">
        <v>164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85</v>
      </c>
      <c r="BK179" s="239">
        <f>ROUND(I179*H179,2)</f>
        <v>0</v>
      </c>
      <c r="BL179" s="17" t="s">
        <v>171</v>
      </c>
      <c r="BM179" s="238" t="s">
        <v>708</v>
      </c>
    </row>
    <row r="180" s="2" customFormat="1">
      <c r="A180" s="38"/>
      <c r="B180" s="39"/>
      <c r="C180" s="40"/>
      <c r="D180" s="240" t="s">
        <v>173</v>
      </c>
      <c r="E180" s="40"/>
      <c r="F180" s="241" t="s">
        <v>709</v>
      </c>
      <c r="G180" s="40"/>
      <c r="H180" s="40"/>
      <c r="I180" s="242"/>
      <c r="J180" s="40"/>
      <c r="K180" s="40"/>
      <c r="L180" s="44"/>
      <c r="M180" s="243"/>
      <c r="N180" s="244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173</v>
      </c>
      <c r="AU180" s="17" t="s">
        <v>87</v>
      </c>
    </row>
    <row r="181" s="15" customFormat="1">
      <c r="A181" s="15"/>
      <c r="B181" s="268"/>
      <c r="C181" s="269"/>
      <c r="D181" s="247" t="s">
        <v>175</v>
      </c>
      <c r="E181" s="270" t="s">
        <v>1</v>
      </c>
      <c r="F181" s="271" t="s">
        <v>710</v>
      </c>
      <c r="G181" s="269"/>
      <c r="H181" s="270" t="s">
        <v>1</v>
      </c>
      <c r="I181" s="272"/>
      <c r="J181" s="269"/>
      <c r="K181" s="269"/>
      <c r="L181" s="273"/>
      <c r="M181" s="274"/>
      <c r="N181" s="275"/>
      <c r="O181" s="275"/>
      <c r="P181" s="275"/>
      <c r="Q181" s="275"/>
      <c r="R181" s="275"/>
      <c r="S181" s="275"/>
      <c r="T181" s="27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7" t="s">
        <v>175</v>
      </c>
      <c r="AU181" s="277" t="s">
        <v>87</v>
      </c>
      <c r="AV181" s="15" t="s">
        <v>85</v>
      </c>
      <c r="AW181" s="15" t="s">
        <v>32</v>
      </c>
      <c r="AX181" s="15" t="s">
        <v>77</v>
      </c>
      <c r="AY181" s="277" t="s">
        <v>164</v>
      </c>
    </row>
    <row r="182" s="13" customFormat="1">
      <c r="A182" s="13"/>
      <c r="B182" s="245"/>
      <c r="C182" s="246"/>
      <c r="D182" s="247" t="s">
        <v>175</v>
      </c>
      <c r="E182" s="248" t="s">
        <v>1</v>
      </c>
      <c r="F182" s="249" t="s">
        <v>711</v>
      </c>
      <c r="G182" s="246"/>
      <c r="H182" s="250">
        <v>13.16</v>
      </c>
      <c r="I182" s="251"/>
      <c r="J182" s="246"/>
      <c r="K182" s="246"/>
      <c r="L182" s="252"/>
      <c r="M182" s="253"/>
      <c r="N182" s="254"/>
      <c r="O182" s="254"/>
      <c r="P182" s="254"/>
      <c r="Q182" s="254"/>
      <c r="R182" s="254"/>
      <c r="S182" s="254"/>
      <c r="T182" s="25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6" t="s">
        <v>175</v>
      </c>
      <c r="AU182" s="256" t="s">
        <v>87</v>
      </c>
      <c r="AV182" s="13" t="s">
        <v>87</v>
      </c>
      <c r="AW182" s="13" t="s">
        <v>32</v>
      </c>
      <c r="AX182" s="13" t="s">
        <v>77</v>
      </c>
      <c r="AY182" s="256" t="s">
        <v>164</v>
      </c>
    </row>
    <row r="183" s="13" customFormat="1">
      <c r="A183" s="13"/>
      <c r="B183" s="245"/>
      <c r="C183" s="246"/>
      <c r="D183" s="247" t="s">
        <v>175</v>
      </c>
      <c r="E183" s="248" t="s">
        <v>1</v>
      </c>
      <c r="F183" s="249" t="s">
        <v>712</v>
      </c>
      <c r="G183" s="246"/>
      <c r="H183" s="250">
        <v>6.5800000000000001</v>
      </c>
      <c r="I183" s="251"/>
      <c r="J183" s="246"/>
      <c r="K183" s="246"/>
      <c r="L183" s="252"/>
      <c r="M183" s="253"/>
      <c r="N183" s="254"/>
      <c r="O183" s="254"/>
      <c r="P183" s="254"/>
      <c r="Q183" s="254"/>
      <c r="R183" s="254"/>
      <c r="S183" s="254"/>
      <c r="T183" s="25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6" t="s">
        <v>175</v>
      </c>
      <c r="AU183" s="256" t="s">
        <v>87</v>
      </c>
      <c r="AV183" s="13" t="s">
        <v>87</v>
      </c>
      <c r="AW183" s="13" t="s">
        <v>32</v>
      </c>
      <c r="AX183" s="13" t="s">
        <v>77</v>
      </c>
      <c r="AY183" s="256" t="s">
        <v>164</v>
      </c>
    </row>
    <row r="184" s="14" customFormat="1">
      <c r="A184" s="14"/>
      <c r="B184" s="257"/>
      <c r="C184" s="258"/>
      <c r="D184" s="247" t="s">
        <v>175</v>
      </c>
      <c r="E184" s="259" t="s">
        <v>1</v>
      </c>
      <c r="F184" s="260" t="s">
        <v>177</v>
      </c>
      <c r="G184" s="258"/>
      <c r="H184" s="261">
        <v>19.740000000000002</v>
      </c>
      <c r="I184" s="262"/>
      <c r="J184" s="258"/>
      <c r="K184" s="258"/>
      <c r="L184" s="263"/>
      <c r="M184" s="264"/>
      <c r="N184" s="265"/>
      <c r="O184" s="265"/>
      <c r="P184" s="265"/>
      <c r="Q184" s="265"/>
      <c r="R184" s="265"/>
      <c r="S184" s="265"/>
      <c r="T184" s="26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7" t="s">
        <v>175</v>
      </c>
      <c r="AU184" s="267" t="s">
        <v>87</v>
      </c>
      <c r="AV184" s="14" t="s">
        <v>171</v>
      </c>
      <c r="AW184" s="14" t="s">
        <v>32</v>
      </c>
      <c r="AX184" s="14" t="s">
        <v>85</v>
      </c>
      <c r="AY184" s="267" t="s">
        <v>164</v>
      </c>
    </row>
    <row r="185" s="2" customFormat="1" ht="16.5" customHeight="1">
      <c r="A185" s="38"/>
      <c r="B185" s="39"/>
      <c r="C185" s="227" t="s">
        <v>8</v>
      </c>
      <c r="D185" s="227" t="s">
        <v>166</v>
      </c>
      <c r="E185" s="228" t="s">
        <v>713</v>
      </c>
      <c r="F185" s="229" t="s">
        <v>714</v>
      </c>
      <c r="G185" s="230" t="s">
        <v>130</v>
      </c>
      <c r="H185" s="231">
        <v>19.739999999999998</v>
      </c>
      <c r="I185" s="232"/>
      <c r="J185" s="233">
        <f>ROUND(I185*H185,2)</f>
        <v>0</v>
      </c>
      <c r="K185" s="229" t="s">
        <v>170</v>
      </c>
      <c r="L185" s="44"/>
      <c r="M185" s="234" t="s">
        <v>1</v>
      </c>
      <c r="N185" s="235" t="s">
        <v>42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171</v>
      </c>
      <c r="AT185" s="238" t="s">
        <v>166</v>
      </c>
      <c r="AU185" s="238" t="s">
        <v>87</v>
      </c>
      <c r="AY185" s="17" t="s">
        <v>164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85</v>
      </c>
      <c r="BK185" s="239">
        <f>ROUND(I185*H185,2)</f>
        <v>0</v>
      </c>
      <c r="BL185" s="17" t="s">
        <v>171</v>
      </c>
      <c r="BM185" s="238" t="s">
        <v>715</v>
      </c>
    </row>
    <row r="186" s="2" customFormat="1">
      <c r="A186" s="38"/>
      <c r="B186" s="39"/>
      <c r="C186" s="40"/>
      <c r="D186" s="240" t="s">
        <v>173</v>
      </c>
      <c r="E186" s="40"/>
      <c r="F186" s="241" t="s">
        <v>716</v>
      </c>
      <c r="G186" s="40"/>
      <c r="H186" s="40"/>
      <c r="I186" s="242"/>
      <c r="J186" s="40"/>
      <c r="K186" s="40"/>
      <c r="L186" s="44"/>
      <c r="M186" s="243"/>
      <c r="N186" s="244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173</v>
      </c>
      <c r="AU186" s="17" t="s">
        <v>87</v>
      </c>
    </row>
    <row r="187" s="15" customFormat="1">
      <c r="A187" s="15"/>
      <c r="B187" s="268"/>
      <c r="C187" s="269"/>
      <c r="D187" s="247" t="s">
        <v>175</v>
      </c>
      <c r="E187" s="270" t="s">
        <v>1</v>
      </c>
      <c r="F187" s="271" t="s">
        <v>710</v>
      </c>
      <c r="G187" s="269"/>
      <c r="H187" s="270" t="s">
        <v>1</v>
      </c>
      <c r="I187" s="272"/>
      <c r="J187" s="269"/>
      <c r="K187" s="269"/>
      <c r="L187" s="273"/>
      <c r="M187" s="274"/>
      <c r="N187" s="275"/>
      <c r="O187" s="275"/>
      <c r="P187" s="275"/>
      <c r="Q187" s="275"/>
      <c r="R187" s="275"/>
      <c r="S187" s="275"/>
      <c r="T187" s="27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77" t="s">
        <v>175</v>
      </c>
      <c r="AU187" s="277" t="s">
        <v>87</v>
      </c>
      <c r="AV187" s="15" t="s">
        <v>85</v>
      </c>
      <c r="AW187" s="15" t="s">
        <v>32</v>
      </c>
      <c r="AX187" s="15" t="s">
        <v>77</v>
      </c>
      <c r="AY187" s="277" t="s">
        <v>164</v>
      </c>
    </row>
    <row r="188" s="13" customFormat="1">
      <c r="A188" s="13"/>
      <c r="B188" s="245"/>
      <c r="C188" s="246"/>
      <c r="D188" s="247" t="s">
        <v>175</v>
      </c>
      <c r="E188" s="248" t="s">
        <v>1</v>
      </c>
      <c r="F188" s="249" t="s">
        <v>717</v>
      </c>
      <c r="G188" s="246"/>
      <c r="H188" s="250">
        <v>19.739999999999998</v>
      </c>
      <c r="I188" s="251"/>
      <c r="J188" s="246"/>
      <c r="K188" s="246"/>
      <c r="L188" s="252"/>
      <c r="M188" s="253"/>
      <c r="N188" s="254"/>
      <c r="O188" s="254"/>
      <c r="P188" s="254"/>
      <c r="Q188" s="254"/>
      <c r="R188" s="254"/>
      <c r="S188" s="254"/>
      <c r="T188" s="25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6" t="s">
        <v>175</v>
      </c>
      <c r="AU188" s="256" t="s">
        <v>87</v>
      </c>
      <c r="AV188" s="13" t="s">
        <v>87</v>
      </c>
      <c r="AW188" s="13" t="s">
        <v>32</v>
      </c>
      <c r="AX188" s="13" t="s">
        <v>85</v>
      </c>
      <c r="AY188" s="256" t="s">
        <v>164</v>
      </c>
    </row>
    <row r="189" s="12" customFormat="1" ht="22.8" customHeight="1">
      <c r="A189" s="12"/>
      <c r="B189" s="211"/>
      <c r="C189" s="212"/>
      <c r="D189" s="213" t="s">
        <v>76</v>
      </c>
      <c r="E189" s="225" t="s">
        <v>203</v>
      </c>
      <c r="F189" s="225" t="s">
        <v>474</v>
      </c>
      <c r="G189" s="212"/>
      <c r="H189" s="212"/>
      <c r="I189" s="215"/>
      <c r="J189" s="226">
        <f>BK189</f>
        <v>0</v>
      </c>
      <c r="K189" s="212"/>
      <c r="L189" s="217"/>
      <c r="M189" s="218"/>
      <c r="N189" s="219"/>
      <c r="O189" s="219"/>
      <c r="P189" s="220">
        <f>SUM(P190:P193)</f>
        <v>0</v>
      </c>
      <c r="Q189" s="219"/>
      <c r="R189" s="220">
        <f>SUM(R190:R193)</f>
        <v>0</v>
      </c>
      <c r="S189" s="219"/>
      <c r="T189" s="221">
        <f>SUM(T190:T193)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2" t="s">
        <v>85</v>
      </c>
      <c r="AT189" s="223" t="s">
        <v>76</v>
      </c>
      <c r="AU189" s="223" t="s">
        <v>85</v>
      </c>
      <c r="AY189" s="222" t="s">
        <v>164</v>
      </c>
      <c r="BK189" s="224">
        <f>SUM(BK190:BK193)</f>
        <v>0</v>
      </c>
    </row>
    <row r="190" s="2" customFormat="1" ht="24.15" customHeight="1">
      <c r="A190" s="38"/>
      <c r="B190" s="39"/>
      <c r="C190" s="227" t="s">
        <v>388</v>
      </c>
      <c r="D190" s="227" t="s">
        <v>166</v>
      </c>
      <c r="E190" s="228" t="s">
        <v>718</v>
      </c>
      <c r="F190" s="229" t="s">
        <v>719</v>
      </c>
      <c r="G190" s="230" t="s">
        <v>130</v>
      </c>
      <c r="H190" s="231">
        <v>8.4000000000000004</v>
      </c>
      <c r="I190" s="232"/>
      <c r="J190" s="233">
        <f>ROUND(I190*H190,2)</f>
        <v>0</v>
      </c>
      <c r="K190" s="229" t="s">
        <v>170</v>
      </c>
      <c r="L190" s="44"/>
      <c r="M190" s="234" t="s">
        <v>1</v>
      </c>
      <c r="N190" s="235" t="s">
        <v>42</v>
      </c>
      <c r="O190" s="91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171</v>
      </c>
      <c r="AT190" s="238" t="s">
        <v>166</v>
      </c>
      <c r="AU190" s="238" t="s">
        <v>87</v>
      </c>
      <c r="AY190" s="17" t="s">
        <v>164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85</v>
      </c>
      <c r="BK190" s="239">
        <f>ROUND(I190*H190,2)</f>
        <v>0</v>
      </c>
      <c r="BL190" s="17" t="s">
        <v>171</v>
      </c>
      <c r="BM190" s="238" t="s">
        <v>720</v>
      </c>
    </row>
    <row r="191" s="2" customFormat="1">
      <c r="A191" s="38"/>
      <c r="B191" s="39"/>
      <c r="C191" s="40"/>
      <c r="D191" s="240" t="s">
        <v>173</v>
      </c>
      <c r="E191" s="40"/>
      <c r="F191" s="241" t="s">
        <v>721</v>
      </c>
      <c r="G191" s="40"/>
      <c r="H191" s="40"/>
      <c r="I191" s="242"/>
      <c r="J191" s="40"/>
      <c r="K191" s="40"/>
      <c r="L191" s="44"/>
      <c r="M191" s="243"/>
      <c r="N191" s="244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173</v>
      </c>
      <c r="AU191" s="17" t="s">
        <v>87</v>
      </c>
    </row>
    <row r="192" s="13" customFormat="1">
      <c r="A192" s="13"/>
      <c r="B192" s="245"/>
      <c r="C192" s="246"/>
      <c r="D192" s="247" t="s">
        <v>175</v>
      </c>
      <c r="E192" s="248" t="s">
        <v>1</v>
      </c>
      <c r="F192" s="249" t="s">
        <v>722</v>
      </c>
      <c r="G192" s="246"/>
      <c r="H192" s="250">
        <v>8.4000000000000004</v>
      </c>
      <c r="I192" s="251"/>
      <c r="J192" s="246"/>
      <c r="K192" s="246"/>
      <c r="L192" s="252"/>
      <c r="M192" s="253"/>
      <c r="N192" s="254"/>
      <c r="O192" s="254"/>
      <c r="P192" s="254"/>
      <c r="Q192" s="254"/>
      <c r="R192" s="254"/>
      <c r="S192" s="254"/>
      <c r="T192" s="25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6" t="s">
        <v>175</v>
      </c>
      <c r="AU192" s="256" t="s">
        <v>87</v>
      </c>
      <c r="AV192" s="13" t="s">
        <v>87</v>
      </c>
      <c r="AW192" s="13" t="s">
        <v>32</v>
      </c>
      <c r="AX192" s="13" t="s">
        <v>77</v>
      </c>
      <c r="AY192" s="256" t="s">
        <v>164</v>
      </c>
    </row>
    <row r="193" s="14" customFormat="1">
      <c r="A193" s="14"/>
      <c r="B193" s="257"/>
      <c r="C193" s="258"/>
      <c r="D193" s="247" t="s">
        <v>175</v>
      </c>
      <c r="E193" s="259" t="s">
        <v>1</v>
      </c>
      <c r="F193" s="260" t="s">
        <v>177</v>
      </c>
      <c r="G193" s="258"/>
      <c r="H193" s="261">
        <v>8.4000000000000004</v>
      </c>
      <c r="I193" s="262"/>
      <c r="J193" s="258"/>
      <c r="K193" s="258"/>
      <c r="L193" s="263"/>
      <c r="M193" s="264"/>
      <c r="N193" s="265"/>
      <c r="O193" s="265"/>
      <c r="P193" s="265"/>
      <c r="Q193" s="265"/>
      <c r="R193" s="265"/>
      <c r="S193" s="265"/>
      <c r="T193" s="26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7" t="s">
        <v>175</v>
      </c>
      <c r="AU193" s="267" t="s">
        <v>87</v>
      </c>
      <c r="AV193" s="14" t="s">
        <v>171</v>
      </c>
      <c r="AW193" s="14" t="s">
        <v>32</v>
      </c>
      <c r="AX193" s="14" t="s">
        <v>85</v>
      </c>
      <c r="AY193" s="267" t="s">
        <v>164</v>
      </c>
    </row>
    <row r="194" s="12" customFormat="1" ht="22.8" customHeight="1">
      <c r="A194" s="12"/>
      <c r="B194" s="211"/>
      <c r="C194" s="212"/>
      <c r="D194" s="213" t="s">
        <v>76</v>
      </c>
      <c r="E194" s="225" t="s">
        <v>287</v>
      </c>
      <c r="F194" s="225" t="s">
        <v>288</v>
      </c>
      <c r="G194" s="212"/>
      <c r="H194" s="212"/>
      <c r="I194" s="215"/>
      <c r="J194" s="226">
        <f>BK194</f>
        <v>0</v>
      </c>
      <c r="K194" s="212"/>
      <c r="L194" s="217"/>
      <c r="M194" s="218"/>
      <c r="N194" s="219"/>
      <c r="O194" s="219"/>
      <c r="P194" s="220">
        <f>SUM(P195:P198)</f>
        <v>0</v>
      </c>
      <c r="Q194" s="219"/>
      <c r="R194" s="220">
        <f>SUM(R195:R198)</f>
        <v>0</v>
      </c>
      <c r="S194" s="219"/>
      <c r="T194" s="221">
        <f>SUM(T195:T198)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2" t="s">
        <v>85</v>
      </c>
      <c r="AT194" s="223" t="s">
        <v>76</v>
      </c>
      <c r="AU194" s="223" t="s">
        <v>85</v>
      </c>
      <c r="AY194" s="222" t="s">
        <v>164</v>
      </c>
      <c r="BK194" s="224">
        <f>SUM(BK195:BK198)</f>
        <v>0</v>
      </c>
    </row>
    <row r="195" s="2" customFormat="1" ht="24.15" customHeight="1">
      <c r="A195" s="38"/>
      <c r="B195" s="39"/>
      <c r="C195" s="227" t="s">
        <v>394</v>
      </c>
      <c r="D195" s="227" t="s">
        <v>166</v>
      </c>
      <c r="E195" s="228" t="s">
        <v>723</v>
      </c>
      <c r="F195" s="229" t="s">
        <v>724</v>
      </c>
      <c r="G195" s="230" t="s">
        <v>207</v>
      </c>
      <c r="H195" s="231">
        <v>16.032</v>
      </c>
      <c r="I195" s="232"/>
      <c r="J195" s="233">
        <f>ROUND(I195*H195,2)</f>
        <v>0</v>
      </c>
      <c r="K195" s="229" t="s">
        <v>170</v>
      </c>
      <c r="L195" s="44"/>
      <c r="M195" s="234" t="s">
        <v>1</v>
      </c>
      <c r="N195" s="235" t="s">
        <v>42</v>
      </c>
      <c r="O195" s="91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8" t="s">
        <v>171</v>
      </c>
      <c r="AT195" s="238" t="s">
        <v>166</v>
      </c>
      <c r="AU195" s="238" t="s">
        <v>87</v>
      </c>
      <c r="AY195" s="17" t="s">
        <v>164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7" t="s">
        <v>85</v>
      </c>
      <c r="BK195" s="239">
        <f>ROUND(I195*H195,2)</f>
        <v>0</v>
      </c>
      <c r="BL195" s="17" t="s">
        <v>171</v>
      </c>
      <c r="BM195" s="238" t="s">
        <v>725</v>
      </c>
    </row>
    <row r="196" s="2" customFormat="1">
      <c r="A196" s="38"/>
      <c r="B196" s="39"/>
      <c r="C196" s="40"/>
      <c r="D196" s="240" t="s">
        <v>173</v>
      </c>
      <c r="E196" s="40"/>
      <c r="F196" s="241" t="s">
        <v>726</v>
      </c>
      <c r="G196" s="40"/>
      <c r="H196" s="40"/>
      <c r="I196" s="242"/>
      <c r="J196" s="40"/>
      <c r="K196" s="40"/>
      <c r="L196" s="44"/>
      <c r="M196" s="243"/>
      <c r="N196" s="244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173</v>
      </c>
      <c r="AU196" s="17" t="s">
        <v>87</v>
      </c>
    </row>
    <row r="197" s="2" customFormat="1" ht="33" customHeight="1">
      <c r="A197" s="38"/>
      <c r="B197" s="39"/>
      <c r="C197" s="227" t="s">
        <v>399</v>
      </c>
      <c r="D197" s="227" t="s">
        <v>166</v>
      </c>
      <c r="E197" s="228" t="s">
        <v>451</v>
      </c>
      <c r="F197" s="229" t="s">
        <v>452</v>
      </c>
      <c r="G197" s="230" t="s">
        <v>207</v>
      </c>
      <c r="H197" s="231">
        <v>16.032</v>
      </c>
      <c r="I197" s="232"/>
      <c r="J197" s="233">
        <f>ROUND(I197*H197,2)</f>
        <v>0</v>
      </c>
      <c r="K197" s="229" t="s">
        <v>170</v>
      </c>
      <c r="L197" s="44"/>
      <c r="M197" s="234" t="s">
        <v>1</v>
      </c>
      <c r="N197" s="235" t="s">
        <v>42</v>
      </c>
      <c r="O197" s="91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8" t="s">
        <v>171</v>
      </c>
      <c r="AT197" s="238" t="s">
        <v>166</v>
      </c>
      <c r="AU197" s="238" t="s">
        <v>87</v>
      </c>
      <c r="AY197" s="17" t="s">
        <v>164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7" t="s">
        <v>85</v>
      </c>
      <c r="BK197" s="239">
        <f>ROUND(I197*H197,2)</f>
        <v>0</v>
      </c>
      <c r="BL197" s="17" t="s">
        <v>171</v>
      </c>
      <c r="BM197" s="238" t="s">
        <v>727</v>
      </c>
    </row>
    <row r="198" s="2" customFormat="1">
      <c r="A198" s="38"/>
      <c r="B198" s="39"/>
      <c r="C198" s="40"/>
      <c r="D198" s="240" t="s">
        <v>173</v>
      </c>
      <c r="E198" s="40"/>
      <c r="F198" s="241" t="s">
        <v>454</v>
      </c>
      <c r="G198" s="40"/>
      <c r="H198" s="40"/>
      <c r="I198" s="242"/>
      <c r="J198" s="40"/>
      <c r="K198" s="40"/>
      <c r="L198" s="44"/>
      <c r="M198" s="243"/>
      <c r="N198" s="244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173</v>
      </c>
      <c r="AU198" s="17" t="s">
        <v>87</v>
      </c>
    </row>
    <row r="199" s="12" customFormat="1" ht="25.92" customHeight="1">
      <c r="A199" s="12"/>
      <c r="B199" s="211"/>
      <c r="C199" s="212"/>
      <c r="D199" s="213" t="s">
        <v>76</v>
      </c>
      <c r="E199" s="214" t="s">
        <v>294</v>
      </c>
      <c r="F199" s="214" t="s">
        <v>295</v>
      </c>
      <c r="G199" s="212"/>
      <c r="H199" s="212"/>
      <c r="I199" s="215"/>
      <c r="J199" s="216">
        <f>BK199</f>
        <v>0</v>
      </c>
      <c r="K199" s="212"/>
      <c r="L199" s="217"/>
      <c r="M199" s="218"/>
      <c r="N199" s="219"/>
      <c r="O199" s="219"/>
      <c r="P199" s="220">
        <f>P200</f>
        <v>0</v>
      </c>
      <c r="Q199" s="219"/>
      <c r="R199" s="220">
        <f>R200</f>
        <v>0.08205491999999999</v>
      </c>
      <c r="S199" s="219"/>
      <c r="T199" s="221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2" t="s">
        <v>87</v>
      </c>
      <c r="AT199" s="223" t="s">
        <v>76</v>
      </c>
      <c r="AU199" s="223" t="s">
        <v>77</v>
      </c>
      <c r="AY199" s="222" t="s">
        <v>164</v>
      </c>
      <c r="BK199" s="224">
        <f>BK200</f>
        <v>0</v>
      </c>
    </row>
    <row r="200" s="12" customFormat="1" ht="22.8" customHeight="1">
      <c r="A200" s="12"/>
      <c r="B200" s="211"/>
      <c r="C200" s="212"/>
      <c r="D200" s="213" t="s">
        <v>76</v>
      </c>
      <c r="E200" s="225" t="s">
        <v>305</v>
      </c>
      <c r="F200" s="225" t="s">
        <v>306</v>
      </c>
      <c r="G200" s="212"/>
      <c r="H200" s="212"/>
      <c r="I200" s="215"/>
      <c r="J200" s="226">
        <f>BK200</f>
        <v>0</v>
      </c>
      <c r="K200" s="212"/>
      <c r="L200" s="217"/>
      <c r="M200" s="218"/>
      <c r="N200" s="219"/>
      <c r="O200" s="219"/>
      <c r="P200" s="220">
        <f>SUM(P201:P207)</f>
        <v>0</v>
      </c>
      <c r="Q200" s="219"/>
      <c r="R200" s="220">
        <f>SUM(R201:R207)</f>
        <v>0.08205491999999999</v>
      </c>
      <c r="S200" s="219"/>
      <c r="T200" s="221">
        <f>SUM(T201:T207)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2" t="s">
        <v>87</v>
      </c>
      <c r="AT200" s="223" t="s">
        <v>76</v>
      </c>
      <c r="AU200" s="223" t="s">
        <v>85</v>
      </c>
      <c r="AY200" s="222" t="s">
        <v>164</v>
      </c>
      <c r="BK200" s="224">
        <f>SUM(BK201:BK207)</f>
        <v>0</v>
      </c>
    </row>
    <row r="201" s="2" customFormat="1" ht="24.15" customHeight="1">
      <c r="A201" s="38"/>
      <c r="B201" s="39"/>
      <c r="C201" s="227" t="s">
        <v>302</v>
      </c>
      <c r="D201" s="227" t="s">
        <v>166</v>
      </c>
      <c r="E201" s="228" t="s">
        <v>728</v>
      </c>
      <c r="F201" s="229" t="s">
        <v>729</v>
      </c>
      <c r="G201" s="230" t="s">
        <v>368</v>
      </c>
      <c r="H201" s="231">
        <v>4.1609999999999996</v>
      </c>
      <c r="I201" s="232"/>
      <c r="J201" s="233">
        <f>ROUND(I201*H201,2)</f>
        <v>0</v>
      </c>
      <c r="K201" s="229" t="s">
        <v>170</v>
      </c>
      <c r="L201" s="44"/>
      <c r="M201" s="234" t="s">
        <v>1</v>
      </c>
      <c r="N201" s="235" t="s">
        <v>42</v>
      </c>
      <c r="O201" s="91"/>
      <c r="P201" s="236">
        <f>O201*H201</f>
        <v>0</v>
      </c>
      <c r="Q201" s="236">
        <v>0.00072000000000000005</v>
      </c>
      <c r="R201" s="236">
        <f>Q201*H201</f>
        <v>0.00299592</v>
      </c>
      <c r="S201" s="236">
        <v>0</v>
      </c>
      <c r="T201" s="23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8" t="s">
        <v>302</v>
      </c>
      <c r="AT201" s="238" t="s">
        <v>166</v>
      </c>
      <c r="AU201" s="238" t="s">
        <v>87</v>
      </c>
      <c r="AY201" s="17" t="s">
        <v>164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7" t="s">
        <v>85</v>
      </c>
      <c r="BK201" s="239">
        <f>ROUND(I201*H201,2)</f>
        <v>0</v>
      </c>
      <c r="BL201" s="17" t="s">
        <v>302</v>
      </c>
      <c r="BM201" s="238" t="s">
        <v>730</v>
      </c>
    </row>
    <row r="202" s="2" customFormat="1">
      <c r="A202" s="38"/>
      <c r="B202" s="39"/>
      <c r="C202" s="40"/>
      <c r="D202" s="240" t="s">
        <v>173</v>
      </c>
      <c r="E202" s="40"/>
      <c r="F202" s="241" t="s">
        <v>731</v>
      </c>
      <c r="G202" s="40"/>
      <c r="H202" s="40"/>
      <c r="I202" s="242"/>
      <c r="J202" s="40"/>
      <c r="K202" s="40"/>
      <c r="L202" s="44"/>
      <c r="M202" s="243"/>
      <c r="N202" s="244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173</v>
      </c>
      <c r="AU202" s="17" t="s">
        <v>87</v>
      </c>
    </row>
    <row r="203" s="15" customFormat="1">
      <c r="A203" s="15"/>
      <c r="B203" s="268"/>
      <c r="C203" s="269"/>
      <c r="D203" s="247" t="s">
        <v>175</v>
      </c>
      <c r="E203" s="270" t="s">
        <v>1</v>
      </c>
      <c r="F203" s="271" t="s">
        <v>732</v>
      </c>
      <c r="G203" s="269"/>
      <c r="H203" s="270" t="s">
        <v>1</v>
      </c>
      <c r="I203" s="272"/>
      <c r="J203" s="269"/>
      <c r="K203" s="269"/>
      <c r="L203" s="273"/>
      <c r="M203" s="274"/>
      <c r="N203" s="275"/>
      <c r="O203" s="275"/>
      <c r="P203" s="275"/>
      <c r="Q203" s="275"/>
      <c r="R203" s="275"/>
      <c r="S203" s="275"/>
      <c r="T203" s="27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7" t="s">
        <v>175</v>
      </c>
      <c r="AU203" s="277" t="s">
        <v>87</v>
      </c>
      <c r="AV203" s="15" t="s">
        <v>85</v>
      </c>
      <c r="AW203" s="15" t="s">
        <v>32</v>
      </c>
      <c r="AX203" s="15" t="s">
        <v>77</v>
      </c>
      <c r="AY203" s="277" t="s">
        <v>164</v>
      </c>
    </row>
    <row r="204" s="13" customFormat="1">
      <c r="A204" s="13"/>
      <c r="B204" s="245"/>
      <c r="C204" s="246"/>
      <c r="D204" s="247" t="s">
        <v>175</v>
      </c>
      <c r="E204" s="248" t="s">
        <v>1</v>
      </c>
      <c r="F204" s="249" t="s">
        <v>733</v>
      </c>
      <c r="G204" s="246"/>
      <c r="H204" s="250">
        <v>4.1609999999999996</v>
      </c>
      <c r="I204" s="251"/>
      <c r="J204" s="246"/>
      <c r="K204" s="246"/>
      <c r="L204" s="252"/>
      <c r="M204" s="253"/>
      <c r="N204" s="254"/>
      <c r="O204" s="254"/>
      <c r="P204" s="254"/>
      <c r="Q204" s="254"/>
      <c r="R204" s="254"/>
      <c r="S204" s="254"/>
      <c r="T204" s="25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6" t="s">
        <v>175</v>
      </c>
      <c r="AU204" s="256" t="s">
        <v>87</v>
      </c>
      <c r="AV204" s="13" t="s">
        <v>87</v>
      </c>
      <c r="AW204" s="13" t="s">
        <v>32</v>
      </c>
      <c r="AX204" s="13" t="s">
        <v>85</v>
      </c>
      <c r="AY204" s="256" t="s">
        <v>164</v>
      </c>
    </row>
    <row r="205" s="2" customFormat="1" ht="16.5" customHeight="1">
      <c r="A205" s="38"/>
      <c r="B205" s="39"/>
      <c r="C205" s="278" t="s">
        <v>410</v>
      </c>
      <c r="D205" s="278" t="s">
        <v>204</v>
      </c>
      <c r="E205" s="279" t="s">
        <v>734</v>
      </c>
      <c r="F205" s="280" t="s">
        <v>735</v>
      </c>
      <c r="G205" s="281" t="s">
        <v>368</v>
      </c>
      <c r="H205" s="282">
        <v>4.1609999999999996</v>
      </c>
      <c r="I205" s="283"/>
      <c r="J205" s="284">
        <f>ROUND(I205*H205,2)</f>
        <v>0</v>
      </c>
      <c r="K205" s="280" t="s">
        <v>170</v>
      </c>
      <c r="L205" s="285"/>
      <c r="M205" s="286" t="s">
        <v>1</v>
      </c>
      <c r="N205" s="287" t="s">
        <v>42</v>
      </c>
      <c r="O205" s="91"/>
      <c r="P205" s="236">
        <f>O205*H205</f>
        <v>0</v>
      </c>
      <c r="Q205" s="236">
        <v>0.019</v>
      </c>
      <c r="R205" s="236">
        <f>Q205*H205</f>
        <v>0.07905899999999999</v>
      </c>
      <c r="S205" s="236">
        <v>0</v>
      </c>
      <c r="T205" s="23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8" t="s">
        <v>255</v>
      </c>
      <c r="AT205" s="238" t="s">
        <v>204</v>
      </c>
      <c r="AU205" s="238" t="s">
        <v>87</v>
      </c>
      <c r="AY205" s="17" t="s">
        <v>164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7" t="s">
        <v>85</v>
      </c>
      <c r="BK205" s="239">
        <f>ROUND(I205*H205,2)</f>
        <v>0</v>
      </c>
      <c r="BL205" s="17" t="s">
        <v>302</v>
      </c>
      <c r="BM205" s="238" t="s">
        <v>736</v>
      </c>
    </row>
    <row r="206" s="2" customFormat="1" ht="24.15" customHeight="1">
      <c r="A206" s="38"/>
      <c r="B206" s="39"/>
      <c r="C206" s="227" t="s">
        <v>417</v>
      </c>
      <c r="D206" s="227" t="s">
        <v>166</v>
      </c>
      <c r="E206" s="228" t="s">
        <v>737</v>
      </c>
      <c r="F206" s="229" t="s">
        <v>738</v>
      </c>
      <c r="G206" s="230" t="s">
        <v>320</v>
      </c>
      <c r="H206" s="292"/>
      <c r="I206" s="232"/>
      <c r="J206" s="233">
        <f>ROUND(I206*H206,2)</f>
        <v>0</v>
      </c>
      <c r="K206" s="229" t="s">
        <v>170</v>
      </c>
      <c r="L206" s="44"/>
      <c r="M206" s="234" t="s">
        <v>1</v>
      </c>
      <c r="N206" s="235" t="s">
        <v>42</v>
      </c>
      <c r="O206" s="91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8" t="s">
        <v>302</v>
      </c>
      <c r="AT206" s="238" t="s">
        <v>166</v>
      </c>
      <c r="AU206" s="238" t="s">
        <v>87</v>
      </c>
      <c r="AY206" s="17" t="s">
        <v>164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7" t="s">
        <v>85</v>
      </c>
      <c r="BK206" s="239">
        <f>ROUND(I206*H206,2)</f>
        <v>0</v>
      </c>
      <c r="BL206" s="17" t="s">
        <v>302</v>
      </c>
      <c r="BM206" s="238" t="s">
        <v>739</v>
      </c>
    </row>
    <row r="207" s="2" customFormat="1">
      <c r="A207" s="38"/>
      <c r="B207" s="39"/>
      <c r="C207" s="40"/>
      <c r="D207" s="240" t="s">
        <v>173</v>
      </c>
      <c r="E207" s="40"/>
      <c r="F207" s="241" t="s">
        <v>740</v>
      </c>
      <c r="G207" s="40"/>
      <c r="H207" s="40"/>
      <c r="I207" s="242"/>
      <c r="J207" s="40"/>
      <c r="K207" s="40"/>
      <c r="L207" s="44"/>
      <c r="M207" s="293"/>
      <c r="N207" s="294"/>
      <c r="O207" s="295"/>
      <c r="P207" s="295"/>
      <c r="Q207" s="295"/>
      <c r="R207" s="295"/>
      <c r="S207" s="295"/>
      <c r="T207" s="296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173</v>
      </c>
      <c r="AU207" s="17" t="s">
        <v>87</v>
      </c>
    </row>
    <row r="208" s="2" customFormat="1" ht="6.96" customHeight="1">
      <c r="A208" s="38"/>
      <c r="B208" s="66"/>
      <c r="C208" s="67"/>
      <c r="D208" s="67"/>
      <c r="E208" s="67"/>
      <c r="F208" s="67"/>
      <c r="G208" s="67"/>
      <c r="H208" s="67"/>
      <c r="I208" s="67"/>
      <c r="J208" s="67"/>
      <c r="K208" s="67"/>
      <c r="L208" s="44"/>
      <c r="M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</row>
  </sheetData>
  <sheetProtection sheet="1" autoFilter="0" formatColumns="0" formatRows="0" objects="1" scenarios="1" spinCount="100000" saltValue="tIrkiRT3ozCtZaYtPAVVC3wijGaKWz8cCMPhvZG5dK37BtxCZMIJCZqMvjCXioCpq9J9wLBwlo8HNum9DAnPnQ==" hashValue="lBwMFwHAaZZ/yHRz7D7psHWUMIW/sl30zoCPPcXqy8t+bKqTzaBmR5CL2lfWVPdcHuyeqKAaX2JIGgsmSHfxEw==" algorithmName="SHA-512" password="CC35"/>
  <autoFilter ref="C123:K207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8" r:id="rId1" display="https://podminky.urs.cz/item/CS_URS_2024_02/132212131"/>
    <hyperlink ref="F133" r:id="rId2" display="https://podminky.urs.cz/item/CS_URS_2024_02/162251102"/>
    <hyperlink ref="F137" r:id="rId3" display="https://podminky.urs.cz/item/CS_URS_2024_02/167151101"/>
    <hyperlink ref="F141" r:id="rId4" display="https://podminky.urs.cz/item/CS_URS_2024_02/174111101"/>
    <hyperlink ref="F147" r:id="rId5" display="https://podminky.urs.cz/item/CS_URS_2024_02/182311123"/>
    <hyperlink ref="F151" r:id="rId6" display="https://podminky.urs.cz/item/CS_URS_2024_02/274313611"/>
    <hyperlink ref="F156" r:id="rId7" display="https://podminky.urs.cz/item/CS_URS_2025_01/430321717"/>
    <hyperlink ref="F162" r:id="rId8" display="https://podminky.urs.cz/item/CS_URS_2024_02/430361821"/>
    <hyperlink ref="F168" r:id="rId9" display="https://podminky.urs.cz/item/CS_URS_2024_02/431351121"/>
    <hyperlink ref="F175" r:id="rId10" display="https://podminky.urs.cz/item/CS_URS_2024_02/431351122"/>
    <hyperlink ref="F180" r:id="rId11" display="https://podminky.urs.cz/item/CS_URS_2024_02/434351141"/>
    <hyperlink ref="F186" r:id="rId12" display="https://podminky.urs.cz/item/CS_URS_2024_02/434351142"/>
    <hyperlink ref="F191" r:id="rId13" display="https://podminky.urs.cz/item/CS_URS_2024_02/633831111"/>
    <hyperlink ref="F196" r:id="rId14" display="https://podminky.urs.cz/item/CS_URS_2024_02/998012108"/>
    <hyperlink ref="F198" r:id="rId15" display="https://podminky.urs.cz/item/CS_URS_2024_02/998153131"/>
    <hyperlink ref="F202" r:id="rId16" display="https://podminky.urs.cz/item/CS_URS_2024_02/767223222"/>
    <hyperlink ref="F207" r:id="rId17" display="https://podminky.urs.cz/item/CS_URS_2024_02/998767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  <c r="AZ2" s="146" t="s">
        <v>128</v>
      </c>
      <c r="BA2" s="146" t="s">
        <v>741</v>
      </c>
      <c r="BB2" s="146" t="s">
        <v>169</v>
      </c>
      <c r="BC2" s="146" t="s">
        <v>742</v>
      </c>
      <c r="BD2" s="146" t="s">
        <v>132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743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ROUND((SUM(BE123:BE176)),  2)</f>
        <v>0</v>
      </c>
      <c r="G33" s="38"/>
      <c r="H33" s="38"/>
      <c r="I33" s="165">
        <v>0.20999999999999999</v>
      </c>
      <c r="J33" s="164">
        <f>ROUND(((SUM(BE123:BE176))*I33),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ROUND((SUM(BF123:BF176)),  2)</f>
        <v>0</v>
      </c>
      <c r="G34" s="38"/>
      <c r="H34" s="38"/>
      <c r="I34" s="165">
        <v>0.12</v>
      </c>
      <c r="J34" s="164">
        <f>ROUND(((SUM(BF123:BF176))*I34),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ROUND((SUM(BG123:BG176)),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ROUND((SUM(BH123:BH176)),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ROUND((SUM(BI123:BI176)),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SO-06 - Opěrná stěna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137</v>
      </c>
      <c r="D94" s="186"/>
      <c r="E94" s="186"/>
      <c r="F94" s="186"/>
      <c r="G94" s="186"/>
      <c r="H94" s="186"/>
      <c r="I94" s="186"/>
      <c r="J94" s="187" t="s">
        <v>138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139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140</v>
      </c>
    </row>
    <row r="97" s="9" customFormat="1" ht="24.96" customHeight="1">
      <c r="A97" s="9"/>
      <c r="B97" s="189"/>
      <c r="C97" s="190"/>
      <c r="D97" s="191" t="s">
        <v>141</v>
      </c>
      <c r="E97" s="192"/>
      <c r="F97" s="192"/>
      <c r="G97" s="192"/>
      <c r="H97" s="192"/>
      <c r="I97" s="192"/>
      <c r="J97" s="193">
        <f>J124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142</v>
      </c>
      <c r="E98" s="197"/>
      <c r="F98" s="197"/>
      <c r="G98" s="197"/>
      <c r="H98" s="197"/>
      <c r="I98" s="197"/>
      <c r="J98" s="198">
        <f>J125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143</v>
      </c>
      <c r="E99" s="197"/>
      <c r="F99" s="197"/>
      <c r="G99" s="197"/>
      <c r="H99" s="197"/>
      <c r="I99" s="197"/>
      <c r="J99" s="198">
        <f>J139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144</v>
      </c>
      <c r="E100" s="197"/>
      <c r="F100" s="197"/>
      <c r="G100" s="197"/>
      <c r="H100" s="197"/>
      <c r="I100" s="197"/>
      <c r="J100" s="198">
        <f>J147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145</v>
      </c>
      <c r="E101" s="197"/>
      <c r="F101" s="197"/>
      <c r="G101" s="197"/>
      <c r="H101" s="197"/>
      <c r="I101" s="197"/>
      <c r="J101" s="198">
        <f>J165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146</v>
      </c>
      <c r="E102" s="192"/>
      <c r="F102" s="192"/>
      <c r="G102" s="192"/>
      <c r="H102" s="192"/>
      <c r="I102" s="192"/>
      <c r="J102" s="193">
        <f>J168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3"/>
      <c r="D103" s="196" t="s">
        <v>327</v>
      </c>
      <c r="E103" s="197"/>
      <c r="F103" s="197"/>
      <c r="G103" s="197"/>
      <c r="H103" s="197"/>
      <c r="I103" s="197"/>
      <c r="J103" s="198">
        <f>J169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149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4" t="str">
        <f>E7</f>
        <v>Rozšíření infrastruktury cestovního ruchu u Pilské nádrže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134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SO-06 - Opěrná stěna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k.ú. Zámek Žďár [795453]</v>
      </c>
      <c r="G117" s="40"/>
      <c r="H117" s="40"/>
      <c r="I117" s="32" t="s">
        <v>22</v>
      </c>
      <c r="J117" s="79" t="str">
        <f>IF(J12="","",J12)</f>
        <v>9. 9. 2024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30</v>
      </c>
      <c r="J119" s="36" t="str">
        <f>E21</f>
        <v xml:space="preserve">Tomáš Bezchleba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>Zdeněk Drda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200"/>
      <c r="B122" s="201"/>
      <c r="C122" s="202" t="s">
        <v>150</v>
      </c>
      <c r="D122" s="203" t="s">
        <v>62</v>
      </c>
      <c r="E122" s="203" t="s">
        <v>58</v>
      </c>
      <c r="F122" s="203" t="s">
        <v>59</v>
      </c>
      <c r="G122" s="203" t="s">
        <v>151</v>
      </c>
      <c r="H122" s="203" t="s">
        <v>152</v>
      </c>
      <c r="I122" s="203" t="s">
        <v>153</v>
      </c>
      <c r="J122" s="203" t="s">
        <v>138</v>
      </c>
      <c r="K122" s="204" t="s">
        <v>154</v>
      </c>
      <c r="L122" s="205"/>
      <c r="M122" s="100" t="s">
        <v>1</v>
      </c>
      <c r="N122" s="101" t="s">
        <v>41</v>
      </c>
      <c r="O122" s="101" t="s">
        <v>155</v>
      </c>
      <c r="P122" s="101" t="s">
        <v>156</v>
      </c>
      <c r="Q122" s="101" t="s">
        <v>157</v>
      </c>
      <c r="R122" s="101" t="s">
        <v>158</v>
      </c>
      <c r="S122" s="101" t="s">
        <v>159</v>
      </c>
      <c r="T122" s="102" t="s">
        <v>160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8"/>
      <c r="B123" s="39"/>
      <c r="C123" s="107" t="s">
        <v>161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P124+P168</f>
        <v>0</v>
      </c>
      <c r="Q123" s="104"/>
      <c r="R123" s="208">
        <f>R124+R168</f>
        <v>7.6985883299999998</v>
      </c>
      <c r="S123" s="104"/>
      <c r="T123" s="209">
        <f>T124+T168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76</v>
      </c>
      <c r="AU123" s="17" t="s">
        <v>140</v>
      </c>
      <c r="BK123" s="210">
        <f>BK124+BK168</f>
        <v>0</v>
      </c>
    </row>
    <row r="124" s="12" customFormat="1" ht="25.92" customHeight="1">
      <c r="A124" s="12"/>
      <c r="B124" s="211"/>
      <c r="C124" s="212"/>
      <c r="D124" s="213" t="s">
        <v>76</v>
      </c>
      <c r="E124" s="214" t="s">
        <v>162</v>
      </c>
      <c r="F124" s="214" t="s">
        <v>163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P125+P139+P147+P165</f>
        <v>0</v>
      </c>
      <c r="Q124" s="219"/>
      <c r="R124" s="220">
        <f>R125+R139+R147+R165</f>
        <v>7.6975883299999994</v>
      </c>
      <c r="S124" s="219"/>
      <c r="T124" s="221">
        <f>T125+T139+T147+T165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76</v>
      </c>
      <c r="AU124" s="223" t="s">
        <v>77</v>
      </c>
      <c r="AY124" s="222" t="s">
        <v>164</v>
      </c>
      <c r="BK124" s="224">
        <f>BK125+BK139+BK147+BK165</f>
        <v>0</v>
      </c>
    </row>
    <row r="125" s="12" customFormat="1" ht="22.8" customHeight="1">
      <c r="A125" s="12"/>
      <c r="B125" s="211"/>
      <c r="C125" s="212"/>
      <c r="D125" s="213" t="s">
        <v>76</v>
      </c>
      <c r="E125" s="225" t="s">
        <v>85</v>
      </c>
      <c r="F125" s="225" t="s">
        <v>165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SUM(P126:P138)</f>
        <v>0</v>
      </c>
      <c r="Q125" s="219"/>
      <c r="R125" s="220">
        <f>SUM(R126:R138)</f>
        <v>0</v>
      </c>
      <c r="S125" s="219"/>
      <c r="T125" s="221">
        <f>SUM(T126:T138)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85</v>
      </c>
      <c r="AY125" s="222" t="s">
        <v>164</v>
      </c>
      <c r="BK125" s="224">
        <f>SUM(BK126:BK138)</f>
        <v>0</v>
      </c>
    </row>
    <row r="126" s="2" customFormat="1" ht="33" customHeight="1">
      <c r="A126" s="38"/>
      <c r="B126" s="39"/>
      <c r="C126" s="227" t="s">
        <v>85</v>
      </c>
      <c r="D126" s="227" t="s">
        <v>166</v>
      </c>
      <c r="E126" s="228" t="s">
        <v>167</v>
      </c>
      <c r="F126" s="229" t="s">
        <v>168</v>
      </c>
      <c r="G126" s="230" t="s">
        <v>169</v>
      </c>
      <c r="H126" s="231">
        <v>1.288</v>
      </c>
      <c r="I126" s="232"/>
      <c r="J126" s="233">
        <f>ROUND(I126*H126,2)</f>
        <v>0</v>
      </c>
      <c r="K126" s="229" t="s">
        <v>170</v>
      </c>
      <c r="L126" s="44"/>
      <c r="M126" s="234" t="s">
        <v>1</v>
      </c>
      <c r="N126" s="235" t="s">
        <v>42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171</v>
      </c>
      <c r="AT126" s="238" t="s">
        <v>166</v>
      </c>
      <c r="AU126" s="238" t="s">
        <v>87</v>
      </c>
      <c r="AY126" s="17" t="s">
        <v>164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85</v>
      </c>
      <c r="BK126" s="239">
        <f>ROUND(I126*H126,2)</f>
        <v>0</v>
      </c>
      <c r="BL126" s="17" t="s">
        <v>171</v>
      </c>
      <c r="BM126" s="238" t="s">
        <v>744</v>
      </c>
    </row>
    <row r="127" s="2" customFormat="1">
      <c r="A127" s="38"/>
      <c r="B127" s="39"/>
      <c r="C127" s="40"/>
      <c r="D127" s="240" t="s">
        <v>173</v>
      </c>
      <c r="E127" s="40"/>
      <c r="F127" s="241" t="s">
        <v>174</v>
      </c>
      <c r="G127" s="40"/>
      <c r="H127" s="40"/>
      <c r="I127" s="242"/>
      <c r="J127" s="40"/>
      <c r="K127" s="40"/>
      <c r="L127" s="44"/>
      <c r="M127" s="243"/>
      <c r="N127" s="244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173</v>
      </c>
      <c r="AU127" s="17" t="s">
        <v>87</v>
      </c>
    </row>
    <row r="128" s="13" customFormat="1">
      <c r="A128" s="13"/>
      <c r="B128" s="245"/>
      <c r="C128" s="246"/>
      <c r="D128" s="247" t="s">
        <v>175</v>
      </c>
      <c r="E128" s="248" t="s">
        <v>1</v>
      </c>
      <c r="F128" s="249" t="s">
        <v>745</v>
      </c>
      <c r="G128" s="246"/>
      <c r="H128" s="250">
        <v>1.288</v>
      </c>
      <c r="I128" s="251"/>
      <c r="J128" s="246"/>
      <c r="K128" s="246"/>
      <c r="L128" s="252"/>
      <c r="M128" s="253"/>
      <c r="N128" s="254"/>
      <c r="O128" s="254"/>
      <c r="P128" s="254"/>
      <c r="Q128" s="254"/>
      <c r="R128" s="254"/>
      <c r="S128" s="254"/>
      <c r="T128" s="25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6" t="s">
        <v>175</v>
      </c>
      <c r="AU128" s="256" t="s">
        <v>87</v>
      </c>
      <c r="AV128" s="13" t="s">
        <v>87</v>
      </c>
      <c r="AW128" s="13" t="s">
        <v>32</v>
      </c>
      <c r="AX128" s="13" t="s">
        <v>77</v>
      </c>
      <c r="AY128" s="256" t="s">
        <v>164</v>
      </c>
    </row>
    <row r="129" s="14" customFormat="1">
      <c r="A129" s="14"/>
      <c r="B129" s="257"/>
      <c r="C129" s="258"/>
      <c r="D129" s="247" t="s">
        <v>175</v>
      </c>
      <c r="E129" s="259" t="s">
        <v>1</v>
      </c>
      <c r="F129" s="260" t="s">
        <v>177</v>
      </c>
      <c r="G129" s="258"/>
      <c r="H129" s="261">
        <v>1.288</v>
      </c>
      <c r="I129" s="262"/>
      <c r="J129" s="258"/>
      <c r="K129" s="258"/>
      <c r="L129" s="263"/>
      <c r="M129" s="264"/>
      <c r="N129" s="265"/>
      <c r="O129" s="265"/>
      <c r="P129" s="265"/>
      <c r="Q129" s="265"/>
      <c r="R129" s="265"/>
      <c r="S129" s="265"/>
      <c r="T129" s="26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7" t="s">
        <v>175</v>
      </c>
      <c r="AU129" s="267" t="s">
        <v>87</v>
      </c>
      <c r="AV129" s="14" t="s">
        <v>171</v>
      </c>
      <c r="AW129" s="14" t="s">
        <v>32</v>
      </c>
      <c r="AX129" s="14" t="s">
        <v>85</v>
      </c>
      <c r="AY129" s="267" t="s">
        <v>164</v>
      </c>
    </row>
    <row r="130" s="2" customFormat="1" ht="33" customHeight="1">
      <c r="A130" s="38"/>
      <c r="B130" s="39"/>
      <c r="C130" s="227" t="s">
        <v>87</v>
      </c>
      <c r="D130" s="227" t="s">
        <v>166</v>
      </c>
      <c r="E130" s="228" t="s">
        <v>178</v>
      </c>
      <c r="F130" s="229" t="s">
        <v>179</v>
      </c>
      <c r="G130" s="230" t="s">
        <v>169</v>
      </c>
      <c r="H130" s="231">
        <v>10.433</v>
      </c>
      <c r="I130" s="232"/>
      <c r="J130" s="233">
        <f>ROUND(I130*H130,2)</f>
        <v>0</v>
      </c>
      <c r="K130" s="229" t="s">
        <v>170</v>
      </c>
      <c r="L130" s="44"/>
      <c r="M130" s="234" t="s">
        <v>1</v>
      </c>
      <c r="N130" s="235" t="s">
        <v>42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171</v>
      </c>
      <c r="AT130" s="238" t="s">
        <v>166</v>
      </c>
      <c r="AU130" s="238" t="s">
        <v>87</v>
      </c>
      <c r="AY130" s="17" t="s">
        <v>164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85</v>
      </c>
      <c r="BK130" s="239">
        <f>ROUND(I130*H130,2)</f>
        <v>0</v>
      </c>
      <c r="BL130" s="17" t="s">
        <v>171</v>
      </c>
      <c r="BM130" s="238" t="s">
        <v>746</v>
      </c>
    </row>
    <row r="131" s="2" customFormat="1">
      <c r="A131" s="38"/>
      <c r="B131" s="39"/>
      <c r="C131" s="40"/>
      <c r="D131" s="240" t="s">
        <v>173</v>
      </c>
      <c r="E131" s="40"/>
      <c r="F131" s="241" t="s">
        <v>181</v>
      </c>
      <c r="G131" s="40"/>
      <c r="H131" s="40"/>
      <c r="I131" s="242"/>
      <c r="J131" s="40"/>
      <c r="K131" s="40"/>
      <c r="L131" s="44"/>
      <c r="M131" s="243"/>
      <c r="N131" s="244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173</v>
      </c>
      <c r="AU131" s="17" t="s">
        <v>87</v>
      </c>
    </row>
    <row r="132" s="15" customFormat="1">
      <c r="A132" s="15"/>
      <c r="B132" s="268"/>
      <c r="C132" s="269"/>
      <c r="D132" s="247" t="s">
        <v>175</v>
      </c>
      <c r="E132" s="270" t="s">
        <v>1</v>
      </c>
      <c r="F132" s="271" t="s">
        <v>355</v>
      </c>
      <c r="G132" s="269"/>
      <c r="H132" s="270" t="s">
        <v>1</v>
      </c>
      <c r="I132" s="272"/>
      <c r="J132" s="269"/>
      <c r="K132" s="269"/>
      <c r="L132" s="273"/>
      <c r="M132" s="274"/>
      <c r="N132" s="275"/>
      <c r="O132" s="275"/>
      <c r="P132" s="275"/>
      <c r="Q132" s="275"/>
      <c r="R132" s="275"/>
      <c r="S132" s="275"/>
      <c r="T132" s="27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7" t="s">
        <v>175</v>
      </c>
      <c r="AU132" s="277" t="s">
        <v>87</v>
      </c>
      <c r="AV132" s="15" t="s">
        <v>85</v>
      </c>
      <c r="AW132" s="15" t="s">
        <v>32</v>
      </c>
      <c r="AX132" s="15" t="s">
        <v>77</v>
      </c>
      <c r="AY132" s="277" t="s">
        <v>164</v>
      </c>
    </row>
    <row r="133" s="13" customFormat="1">
      <c r="A133" s="13"/>
      <c r="B133" s="245"/>
      <c r="C133" s="246"/>
      <c r="D133" s="247" t="s">
        <v>175</v>
      </c>
      <c r="E133" s="248" t="s">
        <v>1</v>
      </c>
      <c r="F133" s="249" t="s">
        <v>747</v>
      </c>
      <c r="G133" s="246"/>
      <c r="H133" s="250">
        <v>10.433</v>
      </c>
      <c r="I133" s="251"/>
      <c r="J133" s="246"/>
      <c r="K133" s="246"/>
      <c r="L133" s="252"/>
      <c r="M133" s="253"/>
      <c r="N133" s="254"/>
      <c r="O133" s="254"/>
      <c r="P133" s="254"/>
      <c r="Q133" s="254"/>
      <c r="R133" s="254"/>
      <c r="S133" s="254"/>
      <c r="T133" s="25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6" t="s">
        <v>175</v>
      </c>
      <c r="AU133" s="256" t="s">
        <v>87</v>
      </c>
      <c r="AV133" s="13" t="s">
        <v>87</v>
      </c>
      <c r="AW133" s="13" t="s">
        <v>32</v>
      </c>
      <c r="AX133" s="13" t="s">
        <v>77</v>
      </c>
      <c r="AY133" s="256" t="s">
        <v>164</v>
      </c>
    </row>
    <row r="134" s="14" customFormat="1">
      <c r="A134" s="14"/>
      <c r="B134" s="257"/>
      <c r="C134" s="258"/>
      <c r="D134" s="247" t="s">
        <v>175</v>
      </c>
      <c r="E134" s="259" t="s">
        <v>1</v>
      </c>
      <c r="F134" s="260" t="s">
        <v>177</v>
      </c>
      <c r="G134" s="258"/>
      <c r="H134" s="261">
        <v>10.433</v>
      </c>
      <c r="I134" s="262"/>
      <c r="J134" s="258"/>
      <c r="K134" s="258"/>
      <c r="L134" s="263"/>
      <c r="M134" s="264"/>
      <c r="N134" s="265"/>
      <c r="O134" s="265"/>
      <c r="P134" s="265"/>
      <c r="Q134" s="265"/>
      <c r="R134" s="265"/>
      <c r="S134" s="265"/>
      <c r="T134" s="26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7" t="s">
        <v>175</v>
      </c>
      <c r="AU134" s="267" t="s">
        <v>87</v>
      </c>
      <c r="AV134" s="14" t="s">
        <v>171</v>
      </c>
      <c r="AW134" s="14" t="s">
        <v>32</v>
      </c>
      <c r="AX134" s="14" t="s">
        <v>85</v>
      </c>
      <c r="AY134" s="267" t="s">
        <v>164</v>
      </c>
    </row>
    <row r="135" s="2" customFormat="1" ht="24.15" customHeight="1">
      <c r="A135" s="38"/>
      <c r="B135" s="39"/>
      <c r="C135" s="227" t="s">
        <v>132</v>
      </c>
      <c r="D135" s="227" t="s">
        <v>166</v>
      </c>
      <c r="E135" s="228" t="s">
        <v>748</v>
      </c>
      <c r="F135" s="229" t="s">
        <v>749</v>
      </c>
      <c r="G135" s="230" t="s">
        <v>169</v>
      </c>
      <c r="H135" s="231">
        <v>5.1500000000000004</v>
      </c>
      <c r="I135" s="232"/>
      <c r="J135" s="233">
        <f>ROUND(I135*H135,2)</f>
        <v>0</v>
      </c>
      <c r="K135" s="229" t="s">
        <v>170</v>
      </c>
      <c r="L135" s="44"/>
      <c r="M135" s="234" t="s">
        <v>1</v>
      </c>
      <c r="N135" s="235" t="s">
        <v>42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171</v>
      </c>
      <c r="AT135" s="238" t="s">
        <v>166</v>
      </c>
      <c r="AU135" s="238" t="s">
        <v>87</v>
      </c>
      <c r="AY135" s="17" t="s">
        <v>164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85</v>
      </c>
      <c r="BK135" s="239">
        <f>ROUND(I135*H135,2)</f>
        <v>0</v>
      </c>
      <c r="BL135" s="17" t="s">
        <v>171</v>
      </c>
      <c r="BM135" s="238" t="s">
        <v>750</v>
      </c>
    </row>
    <row r="136" s="2" customFormat="1">
      <c r="A136" s="38"/>
      <c r="B136" s="39"/>
      <c r="C136" s="40"/>
      <c r="D136" s="240" t="s">
        <v>173</v>
      </c>
      <c r="E136" s="40"/>
      <c r="F136" s="241" t="s">
        <v>751</v>
      </c>
      <c r="G136" s="40"/>
      <c r="H136" s="40"/>
      <c r="I136" s="242"/>
      <c r="J136" s="40"/>
      <c r="K136" s="40"/>
      <c r="L136" s="44"/>
      <c r="M136" s="243"/>
      <c r="N136" s="244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173</v>
      </c>
      <c r="AU136" s="17" t="s">
        <v>87</v>
      </c>
    </row>
    <row r="137" s="13" customFormat="1">
      <c r="A137" s="13"/>
      <c r="B137" s="245"/>
      <c r="C137" s="246"/>
      <c r="D137" s="247" t="s">
        <v>175</v>
      </c>
      <c r="E137" s="248" t="s">
        <v>1</v>
      </c>
      <c r="F137" s="249" t="s">
        <v>752</v>
      </c>
      <c r="G137" s="246"/>
      <c r="H137" s="250">
        <v>5.1500000000000004</v>
      </c>
      <c r="I137" s="251"/>
      <c r="J137" s="246"/>
      <c r="K137" s="246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175</v>
      </c>
      <c r="AU137" s="256" t="s">
        <v>87</v>
      </c>
      <c r="AV137" s="13" t="s">
        <v>87</v>
      </c>
      <c r="AW137" s="13" t="s">
        <v>32</v>
      </c>
      <c r="AX137" s="13" t="s">
        <v>77</v>
      </c>
      <c r="AY137" s="256" t="s">
        <v>164</v>
      </c>
    </row>
    <row r="138" s="14" customFormat="1">
      <c r="A138" s="14"/>
      <c r="B138" s="257"/>
      <c r="C138" s="258"/>
      <c r="D138" s="247" t="s">
        <v>175</v>
      </c>
      <c r="E138" s="259" t="s">
        <v>1</v>
      </c>
      <c r="F138" s="260" t="s">
        <v>177</v>
      </c>
      <c r="G138" s="258"/>
      <c r="H138" s="261">
        <v>5.1500000000000004</v>
      </c>
      <c r="I138" s="262"/>
      <c r="J138" s="258"/>
      <c r="K138" s="258"/>
      <c r="L138" s="263"/>
      <c r="M138" s="264"/>
      <c r="N138" s="265"/>
      <c r="O138" s="265"/>
      <c r="P138" s="265"/>
      <c r="Q138" s="265"/>
      <c r="R138" s="265"/>
      <c r="S138" s="265"/>
      <c r="T138" s="26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7" t="s">
        <v>175</v>
      </c>
      <c r="AU138" s="267" t="s">
        <v>87</v>
      </c>
      <c r="AV138" s="14" t="s">
        <v>171</v>
      </c>
      <c r="AW138" s="14" t="s">
        <v>32</v>
      </c>
      <c r="AX138" s="14" t="s">
        <v>85</v>
      </c>
      <c r="AY138" s="267" t="s">
        <v>164</v>
      </c>
    </row>
    <row r="139" s="12" customFormat="1" ht="22.8" customHeight="1">
      <c r="A139" s="12"/>
      <c r="B139" s="211"/>
      <c r="C139" s="212"/>
      <c r="D139" s="213" t="s">
        <v>76</v>
      </c>
      <c r="E139" s="225" t="s">
        <v>87</v>
      </c>
      <c r="F139" s="225" t="s">
        <v>210</v>
      </c>
      <c r="G139" s="212"/>
      <c r="H139" s="212"/>
      <c r="I139" s="215"/>
      <c r="J139" s="226">
        <f>BK139</f>
        <v>0</v>
      </c>
      <c r="K139" s="212"/>
      <c r="L139" s="217"/>
      <c r="M139" s="218"/>
      <c r="N139" s="219"/>
      <c r="O139" s="219"/>
      <c r="P139" s="220">
        <f>SUM(P140:P146)</f>
        <v>0</v>
      </c>
      <c r="Q139" s="219"/>
      <c r="R139" s="220">
        <f>SUM(R140:R146)</f>
        <v>2.9664637599999999</v>
      </c>
      <c r="S139" s="219"/>
      <c r="T139" s="221">
        <f>SUM(T140:T146)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2" t="s">
        <v>85</v>
      </c>
      <c r="AT139" s="223" t="s">
        <v>76</v>
      </c>
      <c r="AU139" s="223" t="s">
        <v>85</v>
      </c>
      <c r="AY139" s="222" t="s">
        <v>164</v>
      </c>
      <c r="BK139" s="224">
        <f>SUM(BK140:BK146)</f>
        <v>0</v>
      </c>
    </row>
    <row r="140" s="2" customFormat="1" ht="44.25" customHeight="1">
      <c r="A140" s="38"/>
      <c r="B140" s="39"/>
      <c r="C140" s="227" t="s">
        <v>171</v>
      </c>
      <c r="D140" s="227" t="s">
        <v>166</v>
      </c>
      <c r="E140" s="228" t="s">
        <v>753</v>
      </c>
      <c r="F140" s="229" t="s">
        <v>754</v>
      </c>
      <c r="G140" s="230" t="s">
        <v>482</v>
      </c>
      <c r="H140" s="231">
        <v>1</v>
      </c>
      <c r="I140" s="232"/>
      <c r="J140" s="233">
        <f>ROUND(I140*H140,2)</f>
        <v>0</v>
      </c>
      <c r="K140" s="229" t="s">
        <v>170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171</v>
      </c>
      <c r="AT140" s="238" t="s">
        <v>166</v>
      </c>
      <c r="AU140" s="238" t="s">
        <v>87</v>
      </c>
      <c r="AY140" s="17" t="s">
        <v>164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171</v>
      </c>
      <c r="BM140" s="238" t="s">
        <v>755</v>
      </c>
    </row>
    <row r="141" s="2" customFormat="1">
      <c r="A141" s="38"/>
      <c r="B141" s="39"/>
      <c r="C141" s="40"/>
      <c r="D141" s="240" t="s">
        <v>173</v>
      </c>
      <c r="E141" s="40"/>
      <c r="F141" s="241" t="s">
        <v>756</v>
      </c>
      <c r="G141" s="40"/>
      <c r="H141" s="40"/>
      <c r="I141" s="242"/>
      <c r="J141" s="40"/>
      <c r="K141" s="40"/>
      <c r="L141" s="44"/>
      <c r="M141" s="243"/>
      <c r="N141" s="24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173</v>
      </c>
      <c r="AU141" s="17" t="s">
        <v>87</v>
      </c>
    </row>
    <row r="142" s="2" customFormat="1" ht="16.5" customHeight="1">
      <c r="A142" s="38"/>
      <c r="B142" s="39"/>
      <c r="C142" s="278" t="s">
        <v>195</v>
      </c>
      <c r="D142" s="278" t="s">
        <v>204</v>
      </c>
      <c r="E142" s="279" t="s">
        <v>757</v>
      </c>
      <c r="F142" s="280" t="s">
        <v>758</v>
      </c>
      <c r="G142" s="281" t="s">
        <v>368</v>
      </c>
      <c r="H142" s="282">
        <v>0.5</v>
      </c>
      <c r="I142" s="283"/>
      <c r="J142" s="284">
        <f>ROUND(I142*H142,2)</f>
        <v>0</v>
      </c>
      <c r="K142" s="280" t="s">
        <v>170</v>
      </c>
      <c r="L142" s="285"/>
      <c r="M142" s="286" t="s">
        <v>1</v>
      </c>
      <c r="N142" s="287" t="s">
        <v>42</v>
      </c>
      <c r="O142" s="91"/>
      <c r="P142" s="236">
        <f>O142*H142</f>
        <v>0</v>
      </c>
      <c r="Q142" s="236">
        <v>0.0054999999999999997</v>
      </c>
      <c r="R142" s="236">
        <f>Q142*H142</f>
        <v>0.0027499999999999998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208</v>
      </c>
      <c r="AT142" s="238" t="s">
        <v>204</v>
      </c>
      <c r="AU142" s="238" t="s">
        <v>87</v>
      </c>
      <c r="AY142" s="17" t="s">
        <v>164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85</v>
      </c>
      <c r="BK142" s="239">
        <f>ROUND(I142*H142,2)</f>
        <v>0</v>
      </c>
      <c r="BL142" s="17" t="s">
        <v>171</v>
      </c>
      <c r="BM142" s="238" t="s">
        <v>759</v>
      </c>
    </row>
    <row r="143" s="2" customFormat="1" ht="16.5" customHeight="1">
      <c r="A143" s="38"/>
      <c r="B143" s="39"/>
      <c r="C143" s="227" t="s">
        <v>203</v>
      </c>
      <c r="D143" s="227" t="s">
        <v>166</v>
      </c>
      <c r="E143" s="228" t="s">
        <v>217</v>
      </c>
      <c r="F143" s="229" t="s">
        <v>218</v>
      </c>
      <c r="G143" s="230" t="s">
        <v>169</v>
      </c>
      <c r="H143" s="231">
        <v>1.288</v>
      </c>
      <c r="I143" s="232"/>
      <c r="J143" s="233">
        <f>ROUND(I143*H143,2)</f>
        <v>0</v>
      </c>
      <c r="K143" s="229" t="s">
        <v>170</v>
      </c>
      <c r="L143" s="44"/>
      <c r="M143" s="234" t="s">
        <v>1</v>
      </c>
      <c r="N143" s="235" t="s">
        <v>42</v>
      </c>
      <c r="O143" s="91"/>
      <c r="P143" s="236">
        <f>O143*H143</f>
        <v>0</v>
      </c>
      <c r="Q143" s="236">
        <v>2.3010199999999998</v>
      </c>
      <c r="R143" s="236">
        <f>Q143*H143</f>
        <v>2.9637137600000001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171</v>
      </c>
      <c r="AT143" s="238" t="s">
        <v>166</v>
      </c>
      <c r="AU143" s="238" t="s">
        <v>87</v>
      </c>
      <c r="AY143" s="17" t="s">
        <v>164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85</v>
      </c>
      <c r="BK143" s="239">
        <f>ROUND(I143*H143,2)</f>
        <v>0</v>
      </c>
      <c r="BL143" s="17" t="s">
        <v>171</v>
      </c>
      <c r="BM143" s="238" t="s">
        <v>760</v>
      </c>
    </row>
    <row r="144" s="2" customFormat="1">
      <c r="A144" s="38"/>
      <c r="B144" s="39"/>
      <c r="C144" s="40"/>
      <c r="D144" s="240" t="s">
        <v>173</v>
      </c>
      <c r="E144" s="40"/>
      <c r="F144" s="241" t="s">
        <v>220</v>
      </c>
      <c r="G144" s="40"/>
      <c r="H144" s="40"/>
      <c r="I144" s="242"/>
      <c r="J144" s="40"/>
      <c r="K144" s="40"/>
      <c r="L144" s="44"/>
      <c r="M144" s="243"/>
      <c r="N144" s="244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173</v>
      </c>
      <c r="AU144" s="17" t="s">
        <v>87</v>
      </c>
    </row>
    <row r="145" s="13" customFormat="1">
      <c r="A145" s="13"/>
      <c r="B145" s="245"/>
      <c r="C145" s="246"/>
      <c r="D145" s="247" t="s">
        <v>175</v>
      </c>
      <c r="E145" s="248" t="s">
        <v>1</v>
      </c>
      <c r="F145" s="249" t="s">
        <v>745</v>
      </c>
      <c r="G145" s="246"/>
      <c r="H145" s="250">
        <v>1.288</v>
      </c>
      <c r="I145" s="251"/>
      <c r="J145" s="246"/>
      <c r="K145" s="246"/>
      <c r="L145" s="252"/>
      <c r="M145" s="253"/>
      <c r="N145" s="254"/>
      <c r="O145" s="254"/>
      <c r="P145" s="254"/>
      <c r="Q145" s="254"/>
      <c r="R145" s="254"/>
      <c r="S145" s="254"/>
      <c r="T145" s="25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6" t="s">
        <v>175</v>
      </c>
      <c r="AU145" s="256" t="s">
        <v>87</v>
      </c>
      <c r="AV145" s="13" t="s">
        <v>87</v>
      </c>
      <c r="AW145" s="13" t="s">
        <v>32</v>
      </c>
      <c r="AX145" s="13" t="s">
        <v>77</v>
      </c>
      <c r="AY145" s="256" t="s">
        <v>164</v>
      </c>
    </row>
    <row r="146" s="14" customFormat="1">
      <c r="A146" s="14"/>
      <c r="B146" s="257"/>
      <c r="C146" s="258"/>
      <c r="D146" s="247" t="s">
        <v>175</v>
      </c>
      <c r="E146" s="259" t="s">
        <v>1</v>
      </c>
      <c r="F146" s="260" t="s">
        <v>177</v>
      </c>
      <c r="G146" s="258"/>
      <c r="H146" s="261">
        <v>1.288</v>
      </c>
      <c r="I146" s="262"/>
      <c r="J146" s="258"/>
      <c r="K146" s="258"/>
      <c r="L146" s="263"/>
      <c r="M146" s="264"/>
      <c r="N146" s="265"/>
      <c r="O146" s="265"/>
      <c r="P146" s="265"/>
      <c r="Q146" s="265"/>
      <c r="R146" s="265"/>
      <c r="S146" s="265"/>
      <c r="T146" s="26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7" t="s">
        <v>175</v>
      </c>
      <c r="AU146" s="267" t="s">
        <v>87</v>
      </c>
      <c r="AV146" s="14" t="s">
        <v>171</v>
      </c>
      <c r="AW146" s="14" t="s">
        <v>32</v>
      </c>
      <c r="AX146" s="14" t="s">
        <v>85</v>
      </c>
      <c r="AY146" s="267" t="s">
        <v>164</v>
      </c>
    </row>
    <row r="147" s="12" customFormat="1" ht="22.8" customHeight="1">
      <c r="A147" s="12"/>
      <c r="B147" s="211"/>
      <c r="C147" s="212"/>
      <c r="D147" s="213" t="s">
        <v>76</v>
      </c>
      <c r="E147" s="225" t="s">
        <v>132</v>
      </c>
      <c r="F147" s="225" t="s">
        <v>237</v>
      </c>
      <c r="G147" s="212"/>
      <c r="H147" s="212"/>
      <c r="I147" s="215"/>
      <c r="J147" s="226">
        <f>BK147</f>
        <v>0</v>
      </c>
      <c r="K147" s="212"/>
      <c r="L147" s="217"/>
      <c r="M147" s="218"/>
      <c r="N147" s="219"/>
      <c r="O147" s="219"/>
      <c r="P147" s="220">
        <f>SUM(P148:P164)</f>
        <v>0</v>
      </c>
      <c r="Q147" s="219"/>
      <c r="R147" s="220">
        <f>SUM(R148:R164)</f>
        <v>4.7311245699999995</v>
      </c>
      <c r="S147" s="219"/>
      <c r="T147" s="221">
        <f>SUM(T148:T164)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2" t="s">
        <v>85</v>
      </c>
      <c r="AT147" s="223" t="s">
        <v>76</v>
      </c>
      <c r="AU147" s="223" t="s">
        <v>85</v>
      </c>
      <c r="AY147" s="222" t="s">
        <v>164</v>
      </c>
      <c r="BK147" s="224">
        <f>SUM(BK148:BK164)</f>
        <v>0</v>
      </c>
    </row>
    <row r="148" s="2" customFormat="1" ht="21.75" customHeight="1">
      <c r="A148" s="38"/>
      <c r="B148" s="39"/>
      <c r="C148" s="227" t="s">
        <v>211</v>
      </c>
      <c r="D148" s="227" t="s">
        <v>166</v>
      </c>
      <c r="E148" s="228" t="s">
        <v>761</v>
      </c>
      <c r="F148" s="229" t="s">
        <v>762</v>
      </c>
      <c r="G148" s="230" t="s">
        <v>169</v>
      </c>
      <c r="H148" s="231">
        <v>1.72</v>
      </c>
      <c r="I148" s="232"/>
      <c r="J148" s="233">
        <f>ROUND(I148*H148,2)</f>
        <v>0</v>
      </c>
      <c r="K148" s="229" t="s">
        <v>301</v>
      </c>
      <c r="L148" s="44"/>
      <c r="M148" s="234" t="s">
        <v>1</v>
      </c>
      <c r="N148" s="235" t="s">
        <v>42</v>
      </c>
      <c r="O148" s="91"/>
      <c r="P148" s="236">
        <f>O148*H148</f>
        <v>0</v>
      </c>
      <c r="Q148" s="236">
        <v>2.5018699999999998</v>
      </c>
      <c r="R148" s="236">
        <f>Q148*H148</f>
        <v>4.3032163999999993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171</v>
      </c>
      <c r="AT148" s="238" t="s">
        <v>166</v>
      </c>
      <c r="AU148" s="238" t="s">
        <v>87</v>
      </c>
      <c r="AY148" s="17" t="s">
        <v>164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85</v>
      </c>
      <c r="BK148" s="239">
        <f>ROUND(I148*H148,2)</f>
        <v>0</v>
      </c>
      <c r="BL148" s="17" t="s">
        <v>171</v>
      </c>
      <c r="BM148" s="238" t="s">
        <v>763</v>
      </c>
    </row>
    <row r="149" s="2" customFormat="1">
      <c r="A149" s="38"/>
      <c r="B149" s="39"/>
      <c r="C149" s="40"/>
      <c r="D149" s="240" t="s">
        <v>173</v>
      </c>
      <c r="E149" s="40"/>
      <c r="F149" s="241" t="s">
        <v>764</v>
      </c>
      <c r="G149" s="40"/>
      <c r="H149" s="40"/>
      <c r="I149" s="242"/>
      <c r="J149" s="40"/>
      <c r="K149" s="40"/>
      <c r="L149" s="44"/>
      <c r="M149" s="243"/>
      <c r="N149" s="244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173</v>
      </c>
      <c r="AU149" s="17" t="s">
        <v>87</v>
      </c>
    </row>
    <row r="150" s="13" customFormat="1">
      <c r="A150" s="13"/>
      <c r="B150" s="245"/>
      <c r="C150" s="246"/>
      <c r="D150" s="247" t="s">
        <v>175</v>
      </c>
      <c r="E150" s="248" t="s">
        <v>1</v>
      </c>
      <c r="F150" s="249" t="s">
        <v>765</v>
      </c>
      <c r="G150" s="246"/>
      <c r="H150" s="250">
        <v>1.72</v>
      </c>
      <c r="I150" s="251"/>
      <c r="J150" s="246"/>
      <c r="K150" s="246"/>
      <c r="L150" s="252"/>
      <c r="M150" s="253"/>
      <c r="N150" s="254"/>
      <c r="O150" s="254"/>
      <c r="P150" s="254"/>
      <c r="Q150" s="254"/>
      <c r="R150" s="254"/>
      <c r="S150" s="254"/>
      <c r="T150" s="25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6" t="s">
        <v>175</v>
      </c>
      <c r="AU150" s="256" t="s">
        <v>87</v>
      </c>
      <c r="AV150" s="13" t="s">
        <v>87</v>
      </c>
      <c r="AW150" s="13" t="s">
        <v>32</v>
      </c>
      <c r="AX150" s="13" t="s">
        <v>77</v>
      </c>
      <c r="AY150" s="256" t="s">
        <v>164</v>
      </c>
    </row>
    <row r="151" s="14" customFormat="1">
      <c r="A151" s="14"/>
      <c r="B151" s="257"/>
      <c r="C151" s="258"/>
      <c r="D151" s="247" t="s">
        <v>175</v>
      </c>
      <c r="E151" s="259" t="s">
        <v>1</v>
      </c>
      <c r="F151" s="260" t="s">
        <v>177</v>
      </c>
      <c r="G151" s="258"/>
      <c r="H151" s="261">
        <v>1.72</v>
      </c>
      <c r="I151" s="262"/>
      <c r="J151" s="258"/>
      <c r="K151" s="258"/>
      <c r="L151" s="263"/>
      <c r="M151" s="264"/>
      <c r="N151" s="265"/>
      <c r="O151" s="265"/>
      <c r="P151" s="265"/>
      <c r="Q151" s="265"/>
      <c r="R151" s="265"/>
      <c r="S151" s="265"/>
      <c r="T151" s="26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7" t="s">
        <v>175</v>
      </c>
      <c r="AU151" s="267" t="s">
        <v>87</v>
      </c>
      <c r="AV151" s="14" t="s">
        <v>171</v>
      </c>
      <c r="AW151" s="14" t="s">
        <v>32</v>
      </c>
      <c r="AX151" s="14" t="s">
        <v>85</v>
      </c>
      <c r="AY151" s="267" t="s">
        <v>164</v>
      </c>
    </row>
    <row r="152" s="2" customFormat="1" ht="24.15" customHeight="1">
      <c r="A152" s="38"/>
      <c r="B152" s="39"/>
      <c r="C152" s="227" t="s">
        <v>208</v>
      </c>
      <c r="D152" s="227" t="s">
        <v>166</v>
      </c>
      <c r="E152" s="228" t="s">
        <v>389</v>
      </c>
      <c r="F152" s="229" t="s">
        <v>390</v>
      </c>
      <c r="G152" s="230" t="s">
        <v>130</v>
      </c>
      <c r="H152" s="231">
        <v>17.869</v>
      </c>
      <c r="I152" s="232"/>
      <c r="J152" s="233">
        <f>ROUND(I152*H152,2)</f>
        <v>0</v>
      </c>
      <c r="K152" s="229" t="s">
        <v>170</v>
      </c>
      <c r="L152" s="44"/>
      <c r="M152" s="234" t="s">
        <v>1</v>
      </c>
      <c r="N152" s="235" t="s">
        <v>42</v>
      </c>
      <c r="O152" s="91"/>
      <c r="P152" s="236">
        <f>O152*H152</f>
        <v>0</v>
      </c>
      <c r="Q152" s="236">
        <v>0.0027499999999999998</v>
      </c>
      <c r="R152" s="236">
        <f>Q152*H152</f>
        <v>0.049139749999999996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171</v>
      </c>
      <c r="AT152" s="238" t="s">
        <v>166</v>
      </c>
      <c r="AU152" s="238" t="s">
        <v>87</v>
      </c>
      <c r="AY152" s="17" t="s">
        <v>164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85</v>
      </c>
      <c r="BK152" s="239">
        <f>ROUND(I152*H152,2)</f>
        <v>0</v>
      </c>
      <c r="BL152" s="17" t="s">
        <v>171</v>
      </c>
      <c r="BM152" s="238" t="s">
        <v>766</v>
      </c>
    </row>
    <row r="153" s="2" customFormat="1">
      <c r="A153" s="38"/>
      <c r="B153" s="39"/>
      <c r="C153" s="40"/>
      <c r="D153" s="240" t="s">
        <v>173</v>
      </c>
      <c r="E153" s="40"/>
      <c r="F153" s="241" t="s">
        <v>392</v>
      </c>
      <c r="G153" s="40"/>
      <c r="H153" s="40"/>
      <c r="I153" s="242"/>
      <c r="J153" s="40"/>
      <c r="K153" s="40"/>
      <c r="L153" s="44"/>
      <c r="M153" s="243"/>
      <c r="N153" s="244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173</v>
      </c>
      <c r="AU153" s="17" t="s">
        <v>87</v>
      </c>
    </row>
    <row r="154" s="13" customFormat="1">
      <c r="A154" s="13"/>
      <c r="B154" s="245"/>
      <c r="C154" s="246"/>
      <c r="D154" s="247" t="s">
        <v>175</v>
      </c>
      <c r="E154" s="248" t="s">
        <v>1</v>
      </c>
      <c r="F154" s="249" t="s">
        <v>767</v>
      </c>
      <c r="G154" s="246"/>
      <c r="H154" s="250">
        <v>17.869</v>
      </c>
      <c r="I154" s="251"/>
      <c r="J154" s="246"/>
      <c r="K154" s="246"/>
      <c r="L154" s="252"/>
      <c r="M154" s="253"/>
      <c r="N154" s="254"/>
      <c r="O154" s="254"/>
      <c r="P154" s="254"/>
      <c r="Q154" s="254"/>
      <c r="R154" s="254"/>
      <c r="S154" s="254"/>
      <c r="T154" s="25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6" t="s">
        <v>175</v>
      </c>
      <c r="AU154" s="256" t="s">
        <v>87</v>
      </c>
      <c r="AV154" s="13" t="s">
        <v>87</v>
      </c>
      <c r="AW154" s="13" t="s">
        <v>32</v>
      </c>
      <c r="AX154" s="13" t="s">
        <v>77</v>
      </c>
      <c r="AY154" s="256" t="s">
        <v>164</v>
      </c>
    </row>
    <row r="155" s="14" customFormat="1">
      <c r="A155" s="14"/>
      <c r="B155" s="257"/>
      <c r="C155" s="258"/>
      <c r="D155" s="247" t="s">
        <v>175</v>
      </c>
      <c r="E155" s="259" t="s">
        <v>1</v>
      </c>
      <c r="F155" s="260" t="s">
        <v>177</v>
      </c>
      <c r="G155" s="258"/>
      <c r="H155" s="261">
        <v>17.869</v>
      </c>
      <c r="I155" s="262"/>
      <c r="J155" s="258"/>
      <c r="K155" s="258"/>
      <c r="L155" s="263"/>
      <c r="M155" s="264"/>
      <c r="N155" s="265"/>
      <c r="O155" s="265"/>
      <c r="P155" s="265"/>
      <c r="Q155" s="265"/>
      <c r="R155" s="265"/>
      <c r="S155" s="265"/>
      <c r="T155" s="26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7" t="s">
        <v>175</v>
      </c>
      <c r="AU155" s="267" t="s">
        <v>87</v>
      </c>
      <c r="AV155" s="14" t="s">
        <v>171</v>
      </c>
      <c r="AW155" s="14" t="s">
        <v>32</v>
      </c>
      <c r="AX155" s="14" t="s">
        <v>85</v>
      </c>
      <c r="AY155" s="267" t="s">
        <v>164</v>
      </c>
    </row>
    <row r="156" s="2" customFormat="1" ht="24.15" customHeight="1">
      <c r="A156" s="38"/>
      <c r="B156" s="39"/>
      <c r="C156" s="227" t="s">
        <v>221</v>
      </c>
      <c r="D156" s="227" t="s">
        <v>166</v>
      </c>
      <c r="E156" s="228" t="s">
        <v>395</v>
      </c>
      <c r="F156" s="229" t="s">
        <v>396</v>
      </c>
      <c r="G156" s="230" t="s">
        <v>130</v>
      </c>
      <c r="H156" s="231">
        <v>17.869</v>
      </c>
      <c r="I156" s="232"/>
      <c r="J156" s="233">
        <f>ROUND(I156*H156,2)</f>
        <v>0</v>
      </c>
      <c r="K156" s="229" t="s">
        <v>170</v>
      </c>
      <c r="L156" s="44"/>
      <c r="M156" s="234" t="s">
        <v>1</v>
      </c>
      <c r="N156" s="235" t="s">
        <v>42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171</v>
      </c>
      <c r="AT156" s="238" t="s">
        <v>166</v>
      </c>
      <c r="AU156" s="238" t="s">
        <v>87</v>
      </c>
      <c r="AY156" s="17" t="s">
        <v>164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85</v>
      </c>
      <c r="BK156" s="239">
        <f>ROUND(I156*H156,2)</f>
        <v>0</v>
      </c>
      <c r="BL156" s="17" t="s">
        <v>171</v>
      </c>
      <c r="BM156" s="238" t="s">
        <v>768</v>
      </c>
    </row>
    <row r="157" s="2" customFormat="1">
      <c r="A157" s="38"/>
      <c r="B157" s="39"/>
      <c r="C157" s="40"/>
      <c r="D157" s="240" t="s">
        <v>173</v>
      </c>
      <c r="E157" s="40"/>
      <c r="F157" s="241" t="s">
        <v>398</v>
      </c>
      <c r="G157" s="40"/>
      <c r="H157" s="40"/>
      <c r="I157" s="242"/>
      <c r="J157" s="40"/>
      <c r="K157" s="40"/>
      <c r="L157" s="44"/>
      <c r="M157" s="243"/>
      <c r="N157" s="244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173</v>
      </c>
      <c r="AU157" s="17" t="s">
        <v>87</v>
      </c>
    </row>
    <row r="158" s="2" customFormat="1" ht="16.5" customHeight="1">
      <c r="A158" s="38"/>
      <c r="B158" s="39"/>
      <c r="C158" s="227" t="s">
        <v>230</v>
      </c>
      <c r="D158" s="227" t="s">
        <v>166</v>
      </c>
      <c r="E158" s="228" t="s">
        <v>405</v>
      </c>
      <c r="F158" s="229" t="s">
        <v>406</v>
      </c>
      <c r="G158" s="230" t="s">
        <v>207</v>
      </c>
      <c r="H158" s="231">
        <v>0.36099999999999999</v>
      </c>
      <c r="I158" s="232"/>
      <c r="J158" s="233">
        <f>ROUND(I158*H158,2)</f>
        <v>0</v>
      </c>
      <c r="K158" s="229" t="s">
        <v>170</v>
      </c>
      <c r="L158" s="44"/>
      <c r="M158" s="234" t="s">
        <v>1</v>
      </c>
      <c r="N158" s="235" t="s">
        <v>42</v>
      </c>
      <c r="O158" s="91"/>
      <c r="P158" s="236">
        <f>O158*H158</f>
        <v>0</v>
      </c>
      <c r="Q158" s="236">
        <v>1.04922</v>
      </c>
      <c r="R158" s="236">
        <f>Q158*H158</f>
        <v>0.37876841999999999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171</v>
      </c>
      <c r="AT158" s="238" t="s">
        <v>166</v>
      </c>
      <c r="AU158" s="238" t="s">
        <v>87</v>
      </c>
      <c r="AY158" s="17" t="s">
        <v>164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85</v>
      </c>
      <c r="BK158" s="239">
        <f>ROUND(I158*H158,2)</f>
        <v>0</v>
      </c>
      <c r="BL158" s="17" t="s">
        <v>171</v>
      </c>
      <c r="BM158" s="238" t="s">
        <v>769</v>
      </c>
    </row>
    <row r="159" s="2" customFormat="1">
      <c r="A159" s="38"/>
      <c r="B159" s="39"/>
      <c r="C159" s="40"/>
      <c r="D159" s="240" t="s">
        <v>173</v>
      </c>
      <c r="E159" s="40"/>
      <c r="F159" s="241" t="s">
        <v>408</v>
      </c>
      <c r="G159" s="40"/>
      <c r="H159" s="40"/>
      <c r="I159" s="242"/>
      <c r="J159" s="40"/>
      <c r="K159" s="40"/>
      <c r="L159" s="44"/>
      <c r="M159" s="243"/>
      <c r="N159" s="244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173</v>
      </c>
      <c r="AU159" s="17" t="s">
        <v>87</v>
      </c>
    </row>
    <row r="160" s="15" customFormat="1">
      <c r="A160" s="15"/>
      <c r="B160" s="268"/>
      <c r="C160" s="269"/>
      <c r="D160" s="247" t="s">
        <v>175</v>
      </c>
      <c r="E160" s="270" t="s">
        <v>1</v>
      </c>
      <c r="F160" s="271" t="s">
        <v>235</v>
      </c>
      <c r="G160" s="269"/>
      <c r="H160" s="270" t="s">
        <v>1</v>
      </c>
      <c r="I160" s="272"/>
      <c r="J160" s="269"/>
      <c r="K160" s="269"/>
      <c r="L160" s="273"/>
      <c r="M160" s="274"/>
      <c r="N160" s="275"/>
      <c r="O160" s="275"/>
      <c r="P160" s="275"/>
      <c r="Q160" s="275"/>
      <c r="R160" s="275"/>
      <c r="S160" s="275"/>
      <c r="T160" s="27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7" t="s">
        <v>175</v>
      </c>
      <c r="AU160" s="277" t="s">
        <v>87</v>
      </c>
      <c r="AV160" s="15" t="s">
        <v>85</v>
      </c>
      <c r="AW160" s="15" t="s">
        <v>32</v>
      </c>
      <c r="AX160" s="15" t="s">
        <v>77</v>
      </c>
      <c r="AY160" s="277" t="s">
        <v>164</v>
      </c>
    </row>
    <row r="161" s="13" customFormat="1">
      <c r="A161" s="13"/>
      <c r="B161" s="245"/>
      <c r="C161" s="246"/>
      <c r="D161" s="247" t="s">
        <v>175</v>
      </c>
      <c r="E161" s="248" t="s">
        <v>1</v>
      </c>
      <c r="F161" s="249" t="s">
        <v>770</v>
      </c>
      <c r="G161" s="246"/>
      <c r="H161" s="250">
        <v>0.36099999999999999</v>
      </c>
      <c r="I161" s="251"/>
      <c r="J161" s="246"/>
      <c r="K161" s="246"/>
      <c r="L161" s="252"/>
      <c r="M161" s="253"/>
      <c r="N161" s="254"/>
      <c r="O161" s="254"/>
      <c r="P161" s="254"/>
      <c r="Q161" s="254"/>
      <c r="R161" s="254"/>
      <c r="S161" s="254"/>
      <c r="T161" s="25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6" t="s">
        <v>175</v>
      </c>
      <c r="AU161" s="256" t="s">
        <v>87</v>
      </c>
      <c r="AV161" s="13" t="s">
        <v>87</v>
      </c>
      <c r="AW161" s="13" t="s">
        <v>32</v>
      </c>
      <c r="AX161" s="13" t="s">
        <v>85</v>
      </c>
      <c r="AY161" s="256" t="s">
        <v>164</v>
      </c>
    </row>
    <row r="162" s="2" customFormat="1">
      <c r="A162" s="38"/>
      <c r="B162" s="39"/>
      <c r="C162" s="40"/>
      <c r="D162" s="247" t="s">
        <v>226</v>
      </c>
      <c r="E162" s="40"/>
      <c r="F162" s="288" t="s">
        <v>227</v>
      </c>
      <c r="G162" s="40"/>
      <c r="H162" s="40"/>
      <c r="I162" s="40"/>
      <c r="J162" s="40"/>
      <c r="K162" s="40"/>
      <c r="L162" s="44"/>
      <c r="M162" s="243"/>
      <c r="N162" s="244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U162" s="17" t="s">
        <v>87</v>
      </c>
    </row>
    <row r="163" s="2" customFormat="1">
      <c r="A163" s="38"/>
      <c r="B163" s="39"/>
      <c r="C163" s="40"/>
      <c r="D163" s="247" t="s">
        <v>226</v>
      </c>
      <c r="E163" s="40"/>
      <c r="F163" s="289" t="s">
        <v>771</v>
      </c>
      <c r="G163" s="40"/>
      <c r="H163" s="290">
        <v>3.008</v>
      </c>
      <c r="I163" s="40"/>
      <c r="J163" s="40"/>
      <c r="K163" s="40"/>
      <c r="L163" s="44"/>
      <c r="M163" s="243"/>
      <c r="N163" s="244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U163" s="17" t="s">
        <v>87</v>
      </c>
    </row>
    <row r="164" s="2" customFormat="1">
      <c r="A164" s="38"/>
      <c r="B164" s="39"/>
      <c r="C164" s="40"/>
      <c r="D164" s="247" t="s">
        <v>226</v>
      </c>
      <c r="E164" s="40"/>
      <c r="F164" s="289" t="s">
        <v>177</v>
      </c>
      <c r="G164" s="40"/>
      <c r="H164" s="290">
        <v>3.008</v>
      </c>
      <c r="I164" s="40"/>
      <c r="J164" s="40"/>
      <c r="K164" s="40"/>
      <c r="L164" s="44"/>
      <c r="M164" s="243"/>
      <c r="N164" s="244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U164" s="17" t="s">
        <v>87</v>
      </c>
    </row>
    <row r="165" s="12" customFormat="1" ht="22.8" customHeight="1">
      <c r="A165" s="12"/>
      <c r="B165" s="211"/>
      <c r="C165" s="212"/>
      <c r="D165" s="213" t="s">
        <v>76</v>
      </c>
      <c r="E165" s="225" t="s">
        <v>287</v>
      </c>
      <c r="F165" s="225" t="s">
        <v>288</v>
      </c>
      <c r="G165" s="212"/>
      <c r="H165" s="212"/>
      <c r="I165" s="215"/>
      <c r="J165" s="226">
        <f>BK165</f>
        <v>0</v>
      </c>
      <c r="K165" s="212"/>
      <c r="L165" s="217"/>
      <c r="M165" s="218"/>
      <c r="N165" s="219"/>
      <c r="O165" s="219"/>
      <c r="P165" s="220">
        <f>SUM(P166:P167)</f>
        <v>0</v>
      </c>
      <c r="Q165" s="219"/>
      <c r="R165" s="220">
        <f>SUM(R166:R167)</f>
        <v>0</v>
      </c>
      <c r="S165" s="219"/>
      <c r="T165" s="221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2" t="s">
        <v>85</v>
      </c>
      <c r="AT165" s="223" t="s">
        <v>76</v>
      </c>
      <c r="AU165" s="223" t="s">
        <v>85</v>
      </c>
      <c r="AY165" s="222" t="s">
        <v>164</v>
      </c>
      <c r="BK165" s="224">
        <f>SUM(BK166:BK167)</f>
        <v>0</v>
      </c>
    </row>
    <row r="166" s="2" customFormat="1" ht="33" customHeight="1">
      <c r="A166" s="38"/>
      <c r="B166" s="39"/>
      <c r="C166" s="227" t="s">
        <v>281</v>
      </c>
      <c r="D166" s="227" t="s">
        <v>166</v>
      </c>
      <c r="E166" s="228" t="s">
        <v>451</v>
      </c>
      <c r="F166" s="229" t="s">
        <v>452</v>
      </c>
      <c r="G166" s="230" t="s">
        <v>207</v>
      </c>
      <c r="H166" s="231">
        <v>7.6980000000000004</v>
      </c>
      <c r="I166" s="232"/>
      <c r="J166" s="233">
        <f>ROUND(I166*H166,2)</f>
        <v>0</v>
      </c>
      <c r="K166" s="229" t="s">
        <v>170</v>
      </c>
      <c r="L166" s="44"/>
      <c r="M166" s="234" t="s">
        <v>1</v>
      </c>
      <c r="N166" s="235" t="s">
        <v>42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171</v>
      </c>
      <c r="AT166" s="238" t="s">
        <v>166</v>
      </c>
      <c r="AU166" s="238" t="s">
        <v>87</v>
      </c>
      <c r="AY166" s="17" t="s">
        <v>164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85</v>
      </c>
      <c r="BK166" s="239">
        <f>ROUND(I166*H166,2)</f>
        <v>0</v>
      </c>
      <c r="BL166" s="17" t="s">
        <v>171</v>
      </c>
      <c r="BM166" s="238" t="s">
        <v>772</v>
      </c>
    </row>
    <row r="167" s="2" customFormat="1">
      <c r="A167" s="38"/>
      <c r="B167" s="39"/>
      <c r="C167" s="40"/>
      <c r="D167" s="240" t="s">
        <v>173</v>
      </c>
      <c r="E167" s="40"/>
      <c r="F167" s="241" t="s">
        <v>454</v>
      </c>
      <c r="G167" s="40"/>
      <c r="H167" s="40"/>
      <c r="I167" s="242"/>
      <c r="J167" s="40"/>
      <c r="K167" s="40"/>
      <c r="L167" s="44"/>
      <c r="M167" s="243"/>
      <c r="N167" s="244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173</v>
      </c>
      <c r="AU167" s="17" t="s">
        <v>87</v>
      </c>
    </row>
    <row r="168" s="12" customFormat="1" ht="25.92" customHeight="1">
      <c r="A168" s="12"/>
      <c r="B168" s="211"/>
      <c r="C168" s="212"/>
      <c r="D168" s="213" t="s">
        <v>76</v>
      </c>
      <c r="E168" s="214" t="s">
        <v>294</v>
      </c>
      <c r="F168" s="214" t="s">
        <v>295</v>
      </c>
      <c r="G168" s="212"/>
      <c r="H168" s="212"/>
      <c r="I168" s="215"/>
      <c r="J168" s="216">
        <f>BK168</f>
        <v>0</v>
      </c>
      <c r="K168" s="212"/>
      <c r="L168" s="217"/>
      <c r="M168" s="218"/>
      <c r="N168" s="219"/>
      <c r="O168" s="219"/>
      <c r="P168" s="220">
        <f>P169</f>
        <v>0</v>
      </c>
      <c r="Q168" s="219"/>
      <c r="R168" s="220">
        <f>R169</f>
        <v>0.001</v>
      </c>
      <c r="S168" s="219"/>
      <c r="T168" s="221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2" t="s">
        <v>87</v>
      </c>
      <c r="AT168" s="223" t="s">
        <v>76</v>
      </c>
      <c r="AU168" s="223" t="s">
        <v>77</v>
      </c>
      <c r="AY168" s="222" t="s">
        <v>164</v>
      </c>
      <c r="BK168" s="224">
        <f>BK169</f>
        <v>0</v>
      </c>
    </row>
    <row r="169" s="12" customFormat="1" ht="22.8" customHeight="1">
      <c r="A169" s="12"/>
      <c r="B169" s="211"/>
      <c r="C169" s="212"/>
      <c r="D169" s="213" t="s">
        <v>76</v>
      </c>
      <c r="E169" s="225" t="s">
        <v>455</v>
      </c>
      <c r="F169" s="225" t="s">
        <v>456</v>
      </c>
      <c r="G169" s="212"/>
      <c r="H169" s="212"/>
      <c r="I169" s="215"/>
      <c r="J169" s="226">
        <f>BK169</f>
        <v>0</v>
      </c>
      <c r="K169" s="212"/>
      <c r="L169" s="217"/>
      <c r="M169" s="218"/>
      <c r="N169" s="219"/>
      <c r="O169" s="219"/>
      <c r="P169" s="220">
        <f>SUM(P170:P176)</f>
        <v>0</v>
      </c>
      <c r="Q169" s="219"/>
      <c r="R169" s="220">
        <f>SUM(R170:R176)</f>
        <v>0.001</v>
      </c>
      <c r="S169" s="219"/>
      <c r="T169" s="221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2" t="s">
        <v>87</v>
      </c>
      <c r="AT169" s="223" t="s">
        <v>76</v>
      </c>
      <c r="AU169" s="223" t="s">
        <v>85</v>
      </c>
      <c r="AY169" s="222" t="s">
        <v>164</v>
      </c>
      <c r="BK169" s="224">
        <f>SUM(BK170:BK176)</f>
        <v>0</v>
      </c>
    </row>
    <row r="170" s="2" customFormat="1" ht="24.15" customHeight="1">
      <c r="A170" s="38"/>
      <c r="B170" s="39"/>
      <c r="C170" s="227" t="s">
        <v>8</v>
      </c>
      <c r="D170" s="227" t="s">
        <v>166</v>
      </c>
      <c r="E170" s="228" t="s">
        <v>457</v>
      </c>
      <c r="F170" s="229" t="s">
        <v>458</v>
      </c>
      <c r="G170" s="230" t="s">
        <v>130</v>
      </c>
      <c r="H170" s="231">
        <v>3.3479999999999999</v>
      </c>
      <c r="I170" s="232"/>
      <c r="J170" s="233">
        <f>ROUND(I170*H170,2)</f>
        <v>0</v>
      </c>
      <c r="K170" s="229" t="s">
        <v>170</v>
      </c>
      <c r="L170" s="44"/>
      <c r="M170" s="234" t="s">
        <v>1</v>
      </c>
      <c r="N170" s="235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302</v>
      </c>
      <c r="AT170" s="238" t="s">
        <v>166</v>
      </c>
      <c r="AU170" s="238" t="s">
        <v>87</v>
      </c>
      <c r="AY170" s="17" t="s">
        <v>164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85</v>
      </c>
      <c r="BK170" s="239">
        <f>ROUND(I170*H170,2)</f>
        <v>0</v>
      </c>
      <c r="BL170" s="17" t="s">
        <v>302</v>
      </c>
      <c r="BM170" s="238" t="s">
        <v>773</v>
      </c>
    </row>
    <row r="171" s="2" customFormat="1">
      <c r="A171" s="38"/>
      <c r="B171" s="39"/>
      <c r="C171" s="40"/>
      <c r="D171" s="240" t="s">
        <v>173</v>
      </c>
      <c r="E171" s="40"/>
      <c r="F171" s="241" t="s">
        <v>460</v>
      </c>
      <c r="G171" s="40"/>
      <c r="H171" s="40"/>
      <c r="I171" s="242"/>
      <c r="J171" s="40"/>
      <c r="K171" s="40"/>
      <c r="L171" s="44"/>
      <c r="M171" s="243"/>
      <c r="N171" s="244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173</v>
      </c>
      <c r="AU171" s="17" t="s">
        <v>87</v>
      </c>
    </row>
    <row r="172" s="13" customFormat="1">
      <c r="A172" s="13"/>
      <c r="B172" s="245"/>
      <c r="C172" s="246"/>
      <c r="D172" s="247" t="s">
        <v>175</v>
      </c>
      <c r="E172" s="248" t="s">
        <v>1</v>
      </c>
      <c r="F172" s="249" t="s">
        <v>774</v>
      </c>
      <c r="G172" s="246"/>
      <c r="H172" s="250">
        <v>3.3479999999999999</v>
      </c>
      <c r="I172" s="251"/>
      <c r="J172" s="246"/>
      <c r="K172" s="246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175</v>
      </c>
      <c r="AU172" s="256" t="s">
        <v>87</v>
      </c>
      <c r="AV172" s="13" t="s">
        <v>87</v>
      </c>
      <c r="AW172" s="13" t="s">
        <v>32</v>
      </c>
      <c r="AX172" s="13" t="s">
        <v>85</v>
      </c>
      <c r="AY172" s="256" t="s">
        <v>164</v>
      </c>
    </row>
    <row r="173" s="2" customFormat="1" ht="16.5" customHeight="1">
      <c r="A173" s="38"/>
      <c r="B173" s="39"/>
      <c r="C173" s="278" t="s">
        <v>388</v>
      </c>
      <c r="D173" s="278" t="s">
        <v>204</v>
      </c>
      <c r="E173" s="279" t="s">
        <v>462</v>
      </c>
      <c r="F173" s="280" t="s">
        <v>463</v>
      </c>
      <c r="G173" s="281" t="s">
        <v>207</v>
      </c>
      <c r="H173" s="282">
        <v>0.001</v>
      </c>
      <c r="I173" s="283"/>
      <c r="J173" s="284">
        <f>ROUND(I173*H173,2)</f>
        <v>0</v>
      </c>
      <c r="K173" s="280" t="s">
        <v>170</v>
      </c>
      <c r="L173" s="285"/>
      <c r="M173" s="286" t="s">
        <v>1</v>
      </c>
      <c r="N173" s="287" t="s">
        <v>42</v>
      </c>
      <c r="O173" s="91"/>
      <c r="P173" s="236">
        <f>O173*H173</f>
        <v>0</v>
      </c>
      <c r="Q173" s="236">
        <v>1</v>
      </c>
      <c r="R173" s="236">
        <f>Q173*H173</f>
        <v>0.001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255</v>
      </c>
      <c r="AT173" s="238" t="s">
        <v>204</v>
      </c>
      <c r="AU173" s="238" t="s">
        <v>87</v>
      </c>
      <c r="AY173" s="17" t="s">
        <v>164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85</v>
      </c>
      <c r="BK173" s="239">
        <f>ROUND(I173*H173,2)</f>
        <v>0</v>
      </c>
      <c r="BL173" s="17" t="s">
        <v>302</v>
      </c>
      <c r="BM173" s="238" t="s">
        <v>775</v>
      </c>
    </row>
    <row r="174" s="13" customFormat="1">
      <c r="A174" s="13"/>
      <c r="B174" s="245"/>
      <c r="C174" s="246"/>
      <c r="D174" s="247" t="s">
        <v>175</v>
      </c>
      <c r="E174" s="246"/>
      <c r="F174" s="249" t="s">
        <v>776</v>
      </c>
      <c r="G174" s="246"/>
      <c r="H174" s="250">
        <v>0.001</v>
      </c>
      <c r="I174" s="251"/>
      <c r="J174" s="246"/>
      <c r="K174" s="246"/>
      <c r="L174" s="252"/>
      <c r="M174" s="253"/>
      <c r="N174" s="254"/>
      <c r="O174" s="254"/>
      <c r="P174" s="254"/>
      <c r="Q174" s="254"/>
      <c r="R174" s="254"/>
      <c r="S174" s="254"/>
      <c r="T174" s="25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6" t="s">
        <v>175</v>
      </c>
      <c r="AU174" s="256" t="s">
        <v>87</v>
      </c>
      <c r="AV174" s="13" t="s">
        <v>87</v>
      </c>
      <c r="AW174" s="13" t="s">
        <v>4</v>
      </c>
      <c r="AX174" s="13" t="s">
        <v>85</v>
      </c>
      <c r="AY174" s="256" t="s">
        <v>164</v>
      </c>
    </row>
    <row r="175" s="2" customFormat="1" ht="24.15" customHeight="1">
      <c r="A175" s="38"/>
      <c r="B175" s="39"/>
      <c r="C175" s="227" t="s">
        <v>394</v>
      </c>
      <c r="D175" s="227" t="s">
        <v>166</v>
      </c>
      <c r="E175" s="228" t="s">
        <v>466</v>
      </c>
      <c r="F175" s="229" t="s">
        <v>467</v>
      </c>
      <c r="G175" s="230" t="s">
        <v>320</v>
      </c>
      <c r="H175" s="292"/>
      <c r="I175" s="232"/>
      <c r="J175" s="233">
        <f>ROUND(I175*H175,2)</f>
        <v>0</v>
      </c>
      <c r="K175" s="229" t="s">
        <v>170</v>
      </c>
      <c r="L175" s="44"/>
      <c r="M175" s="234" t="s">
        <v>1</v>
      </c>
      <c r="N175" s="235" t="s">
        <v>42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302</v>
      </c>
      <c r="AT175" s="238" t="s">
        <v>166</v>
      </c>
      <c r="AU175" s="238" t="s">
        <v>87</v>
      </c>
      <c r="AY175" s="17" t="s">
        <v>164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85</v>
      </c>
      <c r="BK175" s="239">
        <f>ROUND(I175*H175,2)</f>
        <v>0</v>
      </c>
      <c r="BL175" s="17" t="s">
        <v>302</v>
      </c>
      <c r="BM175" s="238" t="s">
        <v>777</v>
      </c>
    </row>
    <row r="176" s="2" customFormat="1">
      <c r="A176" s="38"/>
      <c r="B176" s="39"/>
      <c r="C176" s="40"/>
      <c r="D176" s="240" t="s">
        <v>173</v>
      </c>
      <c r="E176" s="40"/>
      <c r="F176" s="241" t="s">
        <v>469</v>
      </c>
      <c r="G176" s="40"/>
      <c r="H176" s="40"/>
      <c r="I176" s="242"/>
      <c r="J176" s="40"/>
      <c r="K176" s="40"/>
      <c r="L176" s="44"/>
      <c r="M176" s="293"/>
      <c r="N176" s="294"/>
      <c r="O176" s="295"/>
      <c r="P176" s="295"/>
      <c r="Q176" s="295"/>
      <c r="R176" s="295"/>
      <c r="S176" s="295"/>
      <c r="T176" s="296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173</v>
      </c>
      <c r="AU176" s="17" t="s">
        <v>87</v>
      </c>
    </row>
    <row r="177" s="2" customFormat="1" ht="6.96" customHeight="1">
      <c r="A177" s="38"/>
      <c r="B177" s="66"/>
      <c r="C177" s="67"/>
      <c r="D177" s="67"/>
      <c r="E177" s="67"/>
      <c r="F177" s="67"/>
      <c r="G177" s="67"/>
      <c r="H177" s="67"/>
      <c r="I177" s="67"/>
      <c r="J177" s="67"/>
      <c r="K177" s="67"/>
      <c r="L177" s="44"/>
      <c r="M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</row>
  </sheetData>
  <sheetProtection sheet="1" autoFilter="0" formatColumns="0" formatRows="0" objects="1" scenarios="1" spinCount="100000" saltValue="8fW3M7esW87dcNzIbIGormJgewTX8aUjYxPubBw6RBnVzYlsJ8BMMPP6czHPtg3swuxlZfYMcQyqtYC1F77LSQ==" hashValue="vuboTLWcyZXcKyxFRHeRglJ3gsezu0vGJdh6irPpNulVuUNowEkzNWCFOptK6a8g3ZJOiFyXrZU/RMFsnj4VcQ==" algorithmName="SHA-512" password="CC35"/>
  <autoFilter ref="C122:K17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7" r:id="rId1" display="https://podminky.urs.cz/item/CS_URS_2024_02/132251101"/>
    <hyperlink ref="F131" r:id="rId2" display="https://podminky.urs.cz/item/CS_URS_2024_02/132251251"/>
    <hyperlink ref="F136" r:id="rId3" display="https://podminky.urs.cz/item/CS_URS_2024_02/174151101"/>
    <hyperlink ref="F141" r:id="rId4" display="https://podminky.urs.cz/item/CS_URS_2024_02/270001111"/>
    <hyperlink ref="F144" r:id="rId5" display="https://podminky.urs.cz/item/CS_URS_2024_02/274313611"/>
    <hyperlink ref="F149" r:id="rId6" display="https://podminky.urs.cz/item/CS_URS_2025_01/311321815"/>
    <hyperlink ref="F153" r:id="rId7" display="https://podminky.urs.cz/item/CS_URS_2024_02/311351121"/>
    <hyperlink ref="F157" r:id="rId8" display="https://podminky.urs.cz/item/CS_URS_2024_02/311351122"/>
    <hyperlink ref="F159" r:id="rId9" display="https://podminky.urs.cz/item/CS_URS_2024_02/311361821"/>
    <hyperlink ref="F167" r:id="rId10" display="https://podminky.urs.cz/item/CS_URS_2024_02/998153131"/>
    <hyperlink ref="F171" r:id="rId11" display="https://podminky.urs.cz/item/CS_URS_2024_02/711112001"/>
    <hyperlink ref="F176" r:id="rId12" display="https://podminky.urs.cz/item/CS_URS_2024_02/99871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103</v>
      </c>
      <c r="AZ2" s="146" t="s">
        <v>128</v>
      </c>
      <c r="BA2" s="146" t="s">
        <v>741</v>
      </c>
      <c r="BB2" s="146" t="s">
        <v>169</v>
      </c>
      <c r="BC2" s="146" t="s">
        <v>778</v>
      </c>
      <c r="BD2" s="146" t="s">
        <v>132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779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ROUND((SUM(BE121:BE171)),  2)</f>
        <v>0</v>
      </c>
      <c r="G33" s="38"/>
      <c r="H33" s="38"/>
      <c r="I33" s="165">
        <v>0.20999999999999999</v>
      </c>
      <c r="J33" s="164">
        <f>ROUND(((SUM(BE121:BE171))*I33),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ROUND((SUM(BF121:BF171)),  2)</f>
        <v>0</v>
      </c>
      <c r="G34" s="38"/>
      <c r="H34" s="38"/>
      <c r="I34" s="165">
        <v>0.12</v>
      </c>
      <c r="J34" s="164">
        <f>ROUND(((SUM(BF121:BF171))*I34),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ROUND((SUM(BG121:BG171)),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ROUND((SUM(BH121:BH171)),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ROUND((SUM(BI121:BI171)),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SO-07 - Opěrná stěna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137</v>
      </c>
      <c r="D94" s="186"/>
      <c r="E94" s="186"/>
      <c r="F94" s="186"/>
      <c r="G94" s="186"/>
      <c r="H94" s="186"/>
      <c r="I94" s="186"/>
      <c r="J94" s="187" t="s">
        <v>138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139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140</v>
      </c>
    </row>
    <row r="97" s="9" customFormat="1" ht="24.96" customHeight="1">
      <c r="A97" s="9"/>
      <c r="B97" s="189"/>
      <c r="C97" s="190"/>
      <c r="D97" s="191" t="s">
        <v>141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142</v>
      </c>
      <c r="E98" s="197"/>
      <c r="F98" s="197"/>
      <c r="G98" s="197"/>
      <c r="H98" s="197"/>
      <c r="I98" s="197"/>
      <c r="J98" s="198">
        <f>J123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143</v>
      </c>
      <c r="E99" s="197"/>
      <c r="F99" s="197"/>
      <c r="G99" s="197"/>
      <c r="H99" s="197"/>
      <c r="I99" s="197"/>
      <c r="J99" s="198">
        <f>J132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144</v>
      </c>
      <c r="E100" s="197"/>
      <c r="F100" s="197"/>
      <c r="G100" s="197"/>
      <c r="H100" s="197"/>
      <c r="I100" s="197"/>
      <c r="J100" s="198">
        <f>J151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145</v>
      </c>
      <c r="E101" s="197"/>
      <c r="F101" s="197"/>
      <c r="G101" s="197"/>
      <c r="H101" s="197"/>
      <c r="I101" s="197"/>
      <c r="J101" s="198">
        <f>J169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4" t="str">
        <f>E7</f>
        <v>Rozšíření infrastruktury cestovního ruchu u Pilské nádrže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134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SO-07 - Opěrná stěna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k.ú. Zámek Žďár [795453]</v>
      </c>
      <c r="G115" s="40"/>
      <c r="H115" s="40"/>
      <c r="I115" s="32" t="s">
        <v>22</v>
      </c>
      <c r="J115" s="79" t="str">
        <f>IF(J12="","",J12)</f>
        <v>9. 9. 2024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 xml:space="preserve"> </v>
      </c>
      <c r="G117" s="40"/>
      <c r="H117" s="40"/>
      <c r="I117" s="32" t="s">
        <v>30</v>
      </c>
      <c r="J117" s="36" t="str">
        <f>E21</f>
        <v xml:space="preserve">Tomáš Bezchleba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>Zdeněk Drda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200"/>
      <c r="B120" s="201"/>
      <c r="C120" s="202" t="s">
        <v>150</v>
      </c>
      <c r="D120" s="203" t="s">
        <v>62</v>
      </c>
      <c r="E120" s="203" t="s">
        <v>58</v>
      </c>
      <c r="F120" s="203" t="s">
        <v>59</v>
      </c>
      <c r="G120" s="203" t="s">
        <v>151</v>
      </c>
      <c r="H120" s="203" t="s">
        <v>152</v>
      </c>
      <c r="I120" s="203" t="s">
        <v>153</v>
      </c>
      <c r="J120" s="203" t="s">
        <v>138</v>
      </c>
      <c r="K120" s="204" t="s">
        <v>154</v>
      </c>
      <c r="L120" s="205"/>
      <c r="M120" s="100" t="s">
        <v>1</v>
      </c>
      <c r="N120" s="101" t="s">
        <v>41</v>
      </c>
      <c r="O120" s="101" t="s">
        <v>155</v>
      </c>
      <c r="P120" s="101" t="s">
        <v>156</v>
      </c>
      <c r="Q120" s="101" t="s">
        <v>157</v>
      </c>
      <c r="R120" s="101" t="s">
        <v>158</v>
      </c>
      <c r="S120" s="101" t="s">
        <v>159</v>
      </c>
      <c r="T120" s="102" t="s">
        <v>160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8"/>
      <c r="B121" s="39"/>
      <c r="C121" s="107" t="s">
        <v>161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</f>
        <v>0</v>
      </c>
      <c r="Q121" s="104"/>
      <c r="R121" s="208">
        <f>R122</f>
        <v>4.0701139599999996</v>
      </c>
      <c r="S121" s="104"/>
      <c r="T121" s="209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76</v>
      </c>
      <c r="AU121" s="17" t="s">
        <v>140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76</v>
      </c>
      <c r="E122" s="214" t="s">
        <v>162</v>
      </c>
      <c r="F122" s="214" t="s">
        <v>163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P123+P132+P151+P169</f>
        <v>0</v>
      </c>
      <c r="Q122" s="219"/>
      <c r="R122" s="220">
        <f>R123+R132+R151+R169</f>
        <v>4.0701139599999996</v>
      </c>
      <c r="S122" s="219"/>
      <c r="T122" s="221">
        <f>T123+T132+T151+T169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85</v>
      </c>
      <c r="AT122" s="223" t="s">
        <v>76</v>
      </c>
      <c r="AU122" s="223" t="s">
        <v>77</v>
      </c>
      <c r="AY122" s="222" t="s">
        <v>164</v>
      </c>
      <c r="BK122" s="224">
        <f>BK123+BK132+BK151+BK169</f>
        <v>0</v>
      </c>
    </row>
    <row r="123" s="12" customFormat="1" ht="22.8" customHeight="1">
      <c r="A123" s="12"/>
      <c r="B123" s="211"/>
      <c r="C123" s="212"/>
      <c r="D123" s="213" t="s">
        <v>76</v>
      </c>
      <c r="E123" s="225" t="s">
        <v>85</v>
      </c>
      <c r="F123" s="225" t="s">
        <v>165</v>
      </c>
      <c r="G123" s="212"/>
      <c r="H123" s="212"/>
      <c r="I123" s="215"/>
      <c r="J123" s="226">
        <f>BK123</f>
        <v>0</v>
      </c>
      <c r="K123" s="212"/>
      <c r="L123" s="217"/>
      <c r="M123" s="218"/>
      <c r="N123" s="219"/>
      <c r="O123" s="219"/>
      <c r="P123" s="220">
        <f>SUM(P124:P131)</f>
        <v>0</v>
      </c>
      <c r="Q123" s="219"/>
      <c r="R123" s="220">
        <f>SUM(R124:R131)</f>
        <v>0</v>
      </c>
      <c r="S123" s="219"/>
      <c r="T123" s="221">
        <f>SUM(T124:T131)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76</v>
      </c>
      <c r="AU123" s="223" t="s">
        <v>85</v>
      </c>
      <c r="AY123" s="222" t="s">
        <v>164</v>
      </c>
      <c r="BK123" s="224">
        <f>SUM(BK124:BK131)</f>
        <v>0</v>
      </c>
    </row>
    <row r="124" s="2" customFormat="1" ht="33" customHeight="1">
      <c r="A124" s="38"/>
      <c r="B124" s="39"/>
      <c r="C124" s="227" t="s">
        <v>85</v>
      </c>
      <c r="D124" s="227" t="s">
        <v>166</v>
      </c>
      <c r="E124" s="228" t="s">
        <v>167</v>
      </c>
      <c r="F124" s="229" t="s">
        <v>168</v>
      </c>
      <c r="G124" s="230" t="s">
        <v>169</v>
      </c>
      <c r="H124" s="231">
        <v>0.80000000000000004</v>
      </c>
      <c r="I124" s="232"/>
      <c r="J124" s="233">
        <f>ROUND(I124*H124,2)</f>
        <v>0</v>
      </c>
      <c r="K124" s="229" t="s">
        <v>170</v>
      </c>
      <c r="L124" s="44"/>
      <c r="M124" s="234" t="s">
        <v>1</v>
      </c>
      <c r="N124" s="235" t="s">
        <v>42</v>
      </c>
      <c r="O124" s="91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8" t="s">
        <v>171</v>
      </c>
      <c r="AT124" s="238" t="s">
        <v>166</v>
      </c>
      <c r="AU124" s="238" t="s">
        <v>87</v>
      </c>
      <c r="AY124" s="17" t="s">
        <v>164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7" t="s">
        <v>85</v>
      </c>
      <c r="BK124" s="239">
        <f>ROUND(I124*H124,2)</f>
        <v>0</v>
      </c>
      <c r="BL124" s="17" t="s">
        <v>171</v>
      </c>
      <c r="BM124" s="238" t="s">
        <v>780</v>
      </c>
    </row>
    <row r="125" s="2" customFormat="1">
      <c r="A125" s="38"/>
      <c r="B125" s="39"/>
      <c r="C125" s="40"/>
      <c r="D125" s="240" t="s">
        <v>173</v>
      </c>
      <c r="E125" s="40"/>
      <c r="F125" s="241" t="s">
        <v>174</v>
      </c>
      <c r="G125" s="40"/>
      <c r="H125" s="40"/>
      <c r="I125" s="242"/>
      <c r="J125" s="40"/>
      <c r="K125" s="40"/>
      <c r="L125" s="44"/>
      <c r="M125" s="243"/>
      <c r="N125" s="244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173</v>
      </c>
      <c r="AU125" s="17" t="s">
        <v>87</v>
      </c>
    </row>
    <row r="126" s="13" customFormat="1">
      <c r="A126" s="13"/>
      <c r="B126" s="245"/>
      <c r="C126" s="246"/>
      <c r="D126" s="247" t="s">
        <v>175</v>
      </c>
      <c r="E126" s="248" t="s">
        <v>1</v>
      </c>
      <c r="F126" s="249" t="s">
        <v>781</v>
      </c>
      <c r="G126" s="246"/>
      <c r="H126" s="250">
        <v>0.80000000000000004</v>
      </c>
      <c r="I126" s="251"/>
      <c r="J126" s="246"/>
      <c r="K126" s="246"/>
      <c r="L126" s="252"/>
      <c r="M126" s="253"/>
      <c r="N126" s="254"/>
      <c r="O126" s="254"/>
      <c r="P126" s="254"/>
      <c r="Q126" s="254"/>
      <c r="R126" s="254"/>
      <c r="S126" s="254"/>
      <c r="T126" s="25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6" t="s">
        <v>175</v>
      </c>
      <c r="AU126" s="256" t="s">
        <v>87</v>
      </c>
      <c r="AV126" s="13" t="s">
        <v>87</v>
      </c>
      <c r="AW126" s="13" t="s">
        <v>32</v>
      </c>
      <c r="AX126" s="13" t="s">
        <v>77</v>
      </c>
      <c r="AY126" s="256" t="s">
        <v>164</v>
      </c>
    </row>
    <row r="127" s="14" customFormat="1">
      <c r="A127" s="14"/>
      <c r="B127" s="257"/>
      <c r="C127" s="258"/>
      <c r="D127" s="247" t="s">
        <v>175</v>
      </c>
      <c r="E127" s="259" t="s">
        <v>1</v>
      </c>
      <c r="F127" s="260" t="s">
        <v>177</v>
      </c>
      <c r="G127" s="258"/>
      <c r="H127" s="261">
        <v>0.80000000000000004</v>
      </c>
      <c r="I127" s="262"/>
      <c r="J127" s="258"/>
      <c r="K127" s="258"/>
      <c r="L127" s="263"/>
      <c r="M127" s="264"/>
      <c r="N127" s="265"/>
      <c r="O127" s="265"/>
      <c r="P127" s="265"/>
      <c r="Q127" s="265"/>
      <c r="R127" s="265"/>
      <c r="S127" s="265"/>
      <c r="T127" s="26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7" t="s">
        <v>175</v>
      </c>
      <c r="AU127" s="267" t="s">
        <v>87</v>
      </c>
      <c r="AV127" s="14" t="s">
        <v>171</v>
      </c>
      <c r="AW127" s="14" t="s">
        <v>32</v>
      </c>
      <c r="AX127" s="14" t="s">
        <v>85</v>
      </c>
      <c r="AY127" s="267" t="s">
        <v>164</v>
      </c>
    </row>
    <row r="128" s="2" customFormat="1" ht="24.15" customHeight="1">
      <c r="A128" s="38"/>
      <c r="B128" s="39"/>
      <c r="C128" s="227" t="s">
        <v>87</v>
      </c>
      <c r="D128" s="227" t="s">
        <v>166</v>
      </c>
      <c r="E128" s="228" t="s">
        <v>782</v>
      </c>
      <c r="F128" s="229" t="s">
        <v>783</v>
      </c>
      <c r="G128" s="230" t="s">
        <v>130</v>
      </c>
      <c r="H128" s="231">
        <v>2</v>
      </c>
      <c r="I128" s="232"/>
      <c r="J128" s="233">
        <f>ROUND(I128*H128,2)</f>
        <v>0</v>
      </c>
      <c r="K128" s="229" t="s">
        <v>170</v>
      </c>
      <c r="L128" s="44"/>
      <c r="M128" s="234" t="s">
        <v>1</v>
      </c>
      <c r="N128" s="235" t="s">
        <v>42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171</v>
      </c>
      <c r="AT128" s="238" t="s">
        <v>166</v>
      </c>
      <c r="AU128" s="238" t="s">
        <v>87</v>
      </c>
      <c r="AY128" s="17" t="s">
        <v>164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85</v>
      </c>
      <c r="BK128" s="239">
        <f>ROUND(I128*H128,2)</f>
        <v>0</v>
      </c>
      <c r="BL128" s="17" t="s">
        <v>171</v>
      </c>
      <c r="BM128" s="238" t="s">
        <v>784</v>
      </c>
    </row>
    <row r="129" s="2" customFormat="1">
      <c r="A129" s="38"/>
      <c r="B129" s="39"/>
      <c r="C129" s="40"/>
      <c r="D129" s="240" t="s">
        <v>173</v>
      </c>
      <c r="E129" s="40"/>
      <c r="F129" s="241" t="s">
        <v>785</v>
      </c>
      <c r="G129" s="40"/>
      <c r="H129" s="40"/>
      <c r="I129" s="242"/>
      <c r="J129" s="40"/>
      <c r="K129" s="40"/>
      <c r="L129" s="44"/>
      <c r="M129" s="243"/>
      <c r="N129" s="244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173</v>
      </c>
      <c r="AU129" s="17" t="s">
        <v>87</v>
      </c>
    </row>
    <row r="130" s="13" customFormat="1">
      <c r="A130" s="13"/>
      <c r="B130" s="245"/>
      <c r="C130" s="246"/>
      <c r="D130" s="247" t="s">
        <v>175</v>
      </c>
      <c r="E130" s="248" t="s">
        <v>1</v>
      </c>
      <c r="F130" s="249" t="s">
        <v>786</v>
      </c>
      <c r="G130" s="246"/>
      <c r="H130" s="250">
        <v>2</v>
      </c>
      <c r="I130" s="251"/>
      <c r="J130" s="246"/>
      <c r="K130" s="246"/>
      <c r="L130" s="252"/>
      <c r="M130" s="253"/>
      <c r="N130" s="254"/>
      <c r="O130" s="254"/>
      <c r="P130" s="254"/>
      <c r="Q130" s="254"/>
      <c r="R130" s="254"/>
      <c r="S130" s="254"/>
      <c r="T130" s="25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6" t="s">
        <v>175</v>
      </c>
      <c r="AU130" s="256" t="s">
        <v>87</v>
      </c>
      <c r="AV130" s="13" t="s">
        <v>87</v>
      </c>
      <c r="AW130" s="13" t="s">
        <v>32</v>
      </c>
      <c r="AX130" s="13" t="s">
        <v>77</v>
      </c>
      <c r="AY130" s="256" t="s">
        <v>164</v>
      </c>
    </row>
    <row r="131" s="14" customFormat="1">
      <c r="A131" s="14"/>
      <c r="B131" s="257"/>
      <c r="C131" s="258"/>
      <c r="D131" s="247" t="s">
        <v>175</v>
      </c>
      <c r="E131" s="259" t="s">
        <v>1</v>
      </c>
      <c r="F131" s="260" t="s">
        <v>177</v>
      </c>
      <c r="G131" s="258"/>
      <c r="H131" s="261">
        <v>2</v>
      </c>
      <c r="I131" s="262"/>
      <c r="J131" s="258"/>
      <c r="K131" s="258"/>
      <c r="L131" s="263"/>
      <c r="M131" s="264"/>
      <c r="N131" s="265"/>
      <c r="O131" s="265"/>
      <c r="P131" s="265"/>
      <c r="Q131" s="265"/>
      <c r="R131" s="265"/>
      <c r="S131" s="265"/>
      <c r="T131" s="26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7" t="s">
        <v>175</v>
      </c>
      <c r="AU131" s="267" t="s">
        <v>87</v>
      </c>
      <c r="AV131" s="14" t="s">
        <v>171</v>
      </c>
      <c r="AW131" s="14" t="s">
        <v>32</v>
      </c>
      <c r="AX131" s="14" t="s">
        <v>85</v>
      </c>
      <c r="AY131" s="267" t="s">
        <v>164</v>
      </c>
    </row>
    <row r="132" s="12" customFormat="1" ht="22.8" customHeight="1">
      <c r="A132" s="12"/>
      <c r="B132" s="211"/>
      <c r="C132" s="212"/>
      <c r="D132" s="213" t="s">
        <v>76</v>
      </c>
      <c r="E132" s="225" t="s">
        <v>87</v>
      </c>
      <c r="F132" s="225" t="s">
        <v>210</v>
      </c>
      <c r="G132" s="212"/>
      <c r="H132" s="212"/>
      <c r="I132" s="215"/>
      <c r="J132" s="226">
        <f>BK132</f>
        <v>0</v>
      </c>
      <c r="K132" s="212"/>
      <c r="L132" s="217"/>
      <c r="M132" s="218"/>
      <c r="N132" s="219"/>
      <c r="O132" s="219"/>
      <c r="P132" s="220">
        <f>SUM(P133:P150)</f>
        <v>0</v>
      </c>
      <c r="Q132" s="219"/>
      <c r="R132" s="220">
        <f>SUM(R133:R150)</f>
        <v>2.1199908999999999</v>
      </c>
      <c r="S132" s="219"/>
      <c r="T132" s="221">
        <f>SUM(T133:T150)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85</v>
      </c>
      <c r="AT132" s="223" t="s">
        <v>76</v>
      </c>
      <c r="AU132" s="223" t="s">
        <v>85</v>
      </c>
      <c r="AY132" s="222" t="s">
        <v>164</v>
      </c>
      <c r="BK132" s="224">
        <f>SUM(BK133:BK150)</f>
        <v>0</v>
      </c>
    </row>
    <row r="133" s="2" customFormat="1" ht="16.5" customHeight="1">
      <c r="A133" s="38"/>
      <c r="B133" s="39"/>
      <c r="C133" s="227" t="s">
        <v>132</v>
      </c>
      <c r="D133" s="227" t="s">
        <v>166</v>
      </c>
      <c r="E133" s="228" t="s">
        <v>217</v>
      </c>
      <c r="F133" s="229" t="s">
        <v>218</v>
      </c>
      <c r="G133" s="230" t="s">
        <v>169</v>
      </c>
      <c r="H133" s="231">
        <v>0.90000000000000002</v>
      </c>
      <c r="I133" s="232"/>
      <c r="J133" s="233">
        <f>ROUND(I133*H133,2)</f>
        <v>0</v>
      </c>
      <c r="K133" s="229" t="s">
        <v>170</v>
      </c>
      <c r="L133" s="44"/>
      <c r="M133" s="234" t="s">
        <v>1</v>
      </c>
      <c r="N133" s="235" t="s">
        <v>42</v>
      </c>
      <c r="O133" s="91"/>
      <c r="P133" s="236">
        <f>O133*H133</f>
        <v>0</v>
      </c>
      <c r="Q133" s="236">
        <v>2.3010199999999998</v>
      </c>
      <c r="R133" s="236">
        <f>Q133*H133</f>
        <v>2.0709179999999998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171</v>
      </c>
      <c r="AT133" s="238" t="s">
        <v>166</v>
      </c>
      <c r="AU133" s="238" t="s">
        <v>87</v>
      </c>
      <c r="AY133" s="17" t="s">
        <v>164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85</v>
      </c>
      <c r="BK133" s="239">
        <f>ROUND(I133*H133,2)</f>
        <v>0</v>
      </c>
      <c r="BL133" s="17" t="s">
        <v>171</v>
      </c>
      <c r="BM133" s="238" t="s">
        <v>787</v>
      </c>
    </row>
    <row r="134" s="2" customFormat="1">
      <c r="A134" s="38"/>
      <c r="B134" s="39"/>
      <c r="C134" s="40"/>
      <c r="D134" s="240" t="s">
        <v>173</v>
      </c>
      <c r="E134" s="40"/>
      <c r="F134" s="241" t="s">
        <v>220</v>
      </c>
      <c r="G134" s="40"/>
      <c r="H134" s="40"/>
      <c r="I134" s="242"/>
      <c r="J134" s="40"/>
      <c r="K134" s="40"/>
      <c r="L134" s="44"/>
      <c r="M134" s="243"/>
      <c r="N134" s="244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173</v>
      </c>
      <c r="AU134" s="17" t="s">
        <v>87</v>
      </c>
    </row>
    <row r="135" s="13" customFormat="1">
      <c r="A135" s="13"/>
      <c r="B135" s="245"/>
      <c r="C135" s="246"/>
      <c r="D135" s="247" t="s">
        <v>175</v>
      </c>
      <c r="E135" s="248" t="s">
        <v>1</v>
      </c>
      <c r="F135" s="249" t="s">
        <v>788</v>
      </c>
      <c r="G135" s="246"/>
      <c r="H135" s="250">
        <v>0.90000000000000002</v>
      </c>
      <c r="I135" s="251"/>
      <c r="J135" s="246"/>
      <c r="K135" s="246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175</v>
      </c>
      <c r="AU135" s="256" t="s">
        <v>87</v>
      </c>
      <c r="AV135" s="13" t="s">
        <v>87</v>
      </c>
      <c r="AW135" s="13" t="s">
        <v>32</v>
      </c>
      <c r="AX135" s="13" t="s">
        <v>77</v>
      </c>
      <c r="AY135" s="256" t="s">
        <v>164</v>
      </c>
    </row>
    <row r="136" s="14" customFormat="1">
      <c r="A136" s="14"/>
      <c r="B136" s="257"/>
      <c r="C136" s="258"/>
      <c r="D136" s="247" t="s">
        <v>175</v>
      </c>
      <c r="E136" s="259" t="s">
        <v>1</v>
      </c>
      <c r="F136" s="260" t="s">
        <v>177</v>
      </c>
      <c r="G136" s="258"/>
      <c r="H136" s="261">
        <v>0.90000000000000002</v>
      </c>
      <c r="I136" s="262"/>
      <c r="J136" s="258"/>
      <c r="K136" s="258"/>
      <c r="L136" s="263"/>
      <c r="M136" s="264"/>
      <c r="N136" s="265"/>
      <c r="O136" s="265"/>
      <c r="P136" s="265"/>
      <c r="Q136" s="265"/>
      <c r="R136" s="265"/>
      <c r="S136" s="265"/>
      <c r="T136" s="26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7" t="s">
        <v>175</v>
      </c>
      <c r="AU136" s="267" t="s">
        <v>87</v>
      </c>
      <c r="AV136" s="14" t="s">
        <v>171</v>
      </c>
      <c r="AW136" s="14" t="s">
        <v>32</v>
      </c>
      <c r="AX136" s="14" t="s">
        <v>85</v>
      </c>
      <c r="AY136" s="267" t="s">
        <v>164</v>
      </c>
    </row>
    <row r="137" s="2" customFormat="1" ht="16.5" customHeight="1">
      <c r="A137" s="38"/>
      <c r="B137" s="39"/>
      <c r="C137" s="227" t="s">
        <v>171</v>
      </c>
      <c r="D137" s="227" t="s">
        <v>166</v>
      </c>
      <c r="E137" s="228" t="s">
        <v>789</v>
      </c>
      <c r="F137" s="229" t="s">
        <v>790</v>
      </c>
      <c r="G137" s="230" t="s">
        <v>130</v>
      </c>
      <c r="H137" s="231">
        <v>0.5</v>
      </c>
      <c r="I137" s="232"/>
      <c r="J137" s="233">
        <f>ROUND(I137*H137,2)</f>
        <v>0</v>
      </c>
      <c r="K137" s="229" t="s">
        <v>170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0.0026900000000000001</v>
      </c>
      <c r="R137" s="236">
        <f>Q137*H137</f>
        <v>0.0013450000000000001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171</v>
      </c>
      <c r="AT137" s="238" t="s">
        <v>166</v>
      </c>
      <c r="AU137" s="238" t="s">
        <v>87</v>
      </c>
      <c r="AY137" s="17" t="s">
        <v>164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85</v>
      </c>
      <c r="BK137" s="239">
        <f>ROUND(I137*H137,2)</f>
        <v>0</v>
      </c>
      <c r="BL137" s="17" t="s">
        <v>171</v>
      </c>
      <c r="BM137" s="238" t="s">
        <v>791</v>
      </c>
    </row>
    <row r="138" s="2" customFormat="1">
      <c r="A138" s="38"/>
      <c r="B138" s="39"/>
      <c r="C138" s="40"/>
      <c r="D138" s="240" t="s">
        <v>173</v>
      </c>
      <c r="E138" s="40"/>
      <c r="F138" s="241" t="s">
        <v>792</v>
      </c>
      <c r="G138" s="40"/>
      <c r="H138" s="40"/>
      <c r="I138" s="242"/>
      <c r="J138" s="40"/>
      <c r="K138" s="40"/>
      <c r="L138" s="44"/>
      <c r="M138" s="243"/>
      <c r="N138" s="244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173</v>
      </c>
      <c r="AU138" s="17" t="s">
        <v>87</v>
      </c>
    </row>
    <row r="139" s="13" customFormat="1">
      <c r="A139" s="13"/>
      <c r="B139" s="245"/>
      <c r="C139" s="246"/>
      <c r="D139" s="247" t="s">
        <v>175</v>
      </c>
      <c r="E139" s="248" t="s">
        <v>1</v>
      </c>
      <c r="F139" s="249" t="s">
        <v>793</v>
      </c>
      <c r="G139" s="246"/>
      <c r="H139" s="250">
        <v>0.5</v>
      </c>
      <c r="I139" s="251"/>
      <c r="J139" s="246"/>
      <c r="K139" s="246"/>
      <c r="L139" s="252"/>
      <c r="M139" s="253"/>
      <c r="N139" s="254"/>
      <c r="O139" s="254"/>
      <c r="P139" s="254"/>
      <c r="Q139" s="254"/>
      <c r="R139" s="254"/>
      <c r="S139" s="254"/>
      <c r="T139" s="25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6" t="s">
        <v>175</v>
      </c>
      <c r="AU139" s="256" t="s">
        <v>87</v>
      </c>
      <c r="AV139" s="13" t="s">
        <v>87</v>
      </c>
      <c r="AW139" s="13" t="s">
        <v>32</v>
      </c>
      <c r="AX139" s="13" t="s">
        <v>77</v>
      </c>
      <c r="AY139" s="256" t="s">
        <v>164</v>
      </c>
    </row>
    <row r="140" s="14" customFormat="1">
      <c r="A140" s="14"/>
      <c r="B140" s="257"/>
      <c r="C140" s="258"/>
      <c r="D140" s="247" t="s">
        <v>175</v>
      </c>
      <c r="E140" s="259" t="s">
        <v>1</v>
      </c>
      <c r="F140" s="260" t="s">
        <v>177</v>
      </c>
      <c r="G140" s="258"/>
      <c r="H140" s="261">
        <v>0.5</v>
      </c>
      <c r="I140" s="262"/>
      <c r="J140" s="258"/>
      <c r="K140" s="258"/>
      <c r="L140" s="263"/>
      <c r="M140" s="264"/>
      <c r="N140" s="265"/>
      <c r="O140" s="265"/>
      <c r="P140" s="265"/>
      <c r="Q140" s="265"/>
      <c r="R140" s="265"/>
      <c r="S140" s="265"/>
      <c r="T140" s="26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7" t="s">
        <v>175</v>
      </c>
      <c r="AU140" s="267" t="s">
        <v>87</v>
      </c>
      <c r="AV140" s="14" t="s">
        <v>171</v>
      </c>
      <c r="AW140" s="14" t="s">
        <v>32</v>
      </c>
      <c r="AX140" s="14" t="s">
        <v>85</v>
      </c>
      <c r="AY140" s="267" t="s">
        <v>164</v>
      </c>
    </row>
    <row r="141" s="2" customFormat="1" ht="16.5" customHeight="1">
      <c r="A141" s="38"/>
      <c r="B141" s="39"/>
      <c r="C141" s="227" t="s">
        <v>195</v>
      </c>
      <c r="D141" s="227" t="s">
        <v>166</v>
      </c>
      <c r="E141" s="228" t="s">
        <v>794</v>
      </c>
      <c r="F141" s="229" t="s">
        <v>795</v>
      </c>
      <c r="G141" s="230" t="s">
        <v>130</v>
      </c>
      <c r="H141" s="231">
        <v>0.5</v>
      </c>
      <c r="I141" s="232"/>
      <c r="J141" s="233">
        <f>ROUND(I141*H141,2)</f>
        <v>0</v>
      </c>
      <c r="K141" s="229" t="s">
        <v>170</v>
      </c>
      <c r="L141" s="44"/>
      <c r="M141" s="234" t="s">
        <v>1</v>
      </c>
      <c r="N141" s="235" t="s">
        <v>42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171</v>
      </c>
      <c r="AT141" s="238" t="s">
        <v>166</v>
      </c>
      <c r="AU141" s="238" t="s">
        <v>87</v>
      </c>
      <c r="AY141" s="17" t="s">
        <v>164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85</v>
      </c>
      <c r="BK141" s="239">
        <f>ROUND(I141*H141,2)</f>
        <v>0</v>
      </c>
      <c r="BL141" s="17" t="s">
        <v>171</v>
      </c>
      <c r="BM141" s="238" t="s">
        <v>796</v>
      </c>
    </row>
    <row r="142" s="2" customFormat="1">
      <c r="A142" s="38"/>
      <c r="B142" s="39"/>
      <c r="C142" s="40"/>
      <c r="D142" s="240" t="s">
        <v>173</v>
      </c>
      <c r="E142" s="40"/>
      <c r="F142" s="241" t="s">
        <v>797</v>
      </c>
      <c r="G142" s="40"/>
      <c r="H142" s="40"/>
      <c r="I142" s="242"/>
      <c r="J142" s="40"/>
      <c r="K142" s="40"/>
      <c r="L142" s="44"/>
      <c r="M142" s="243"/>
      <c r="N142" s="244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173</v>
      </c>
      <c r="AU142" s="17" t="s">
        <v>87</v>
      </c>
    </row>
    <row r="143" s="2" customFormat="1" ht="21.75" customHeight="1">
      <c r="A143" s="38"/>
      <c r="B143" s="39"/>
      <c r="C143" s="227" t="s">
        <v>203</v>
      </c>
      <c r="D143" s="227" t="s">
        <v>166</v>
      </c>
      <c r="E143" s="228" t="s">
        <v>798</v>
      </c>
      <c r="F143" s="229" t="s">
        <v>799</v>
      </c>
      <c r="G143" s="230" t="s">
        <v>207</v>
      </c>
      <c r="H143" s="231">
        <v>0.044999999999999998</v>
      </c>
      <c r="I143" s="232"/>
      <c r="J143" s="233">
        <f>ROUND(I143*H143,2)</f>
        <v>0</v>
      </c>
      <c r="K143" s="229" t="s">
        <v>170</v>
      </c>
      <c r="L143" s="44"/>
      <c r="M143" s="234" t="s">
        <v>1</v>
      </c>
      <c r="N143" s="235" t="s">
        <v>42</v>
      </c>
      <c r="O143" s="91"/>
      <c r="P143" s="236">
        <f>O143*H143</f>
        <v>0</v>
      </c>
      <c r="Q143" s="236">
        <v>1.0606199999999999</v>
      </c>
      <c r="R143" s="236">
        <f>Q143*H143</f>
        <v>0.047727899999999997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171</v>
      </c>
      <c r="AT143" s="238" t="s">
        <v>166</v>
      </c>
      <c r="AU143" s="238" t="s">
        <v>87</v>
      </c>
      <c r="AY143" s="17" t="s">
        <v>164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85</v>
      </c>
      <c r="BK143" s="239">
        <f>ROUND(I143*H143,2)</f>
        <v>0</v>
      </c>
      <c r="BL143" s="17" t="s">
        <v>171</v>
      </c>
      <c r="BM143" s="238" t="s">
        <v>800</v>
      </c>
    </row>
    <row r="144" s="2" customFormat="1">
      <c r="A144" s="38"/>
      <c r="B144" s="39"/>
      <c r="C144" s="40"/>
      <c r="D144" s="240" t="s">
        <v>173</v>
      </c>
      <c r="E144" s="40"/>
      <c r="F144" s="241" t="s">
        <v>801</v>
      </c>
      <c r="G144" s="40"/>
      <c r="H144" s="40"/>
      <c r="I144" s="242"/>
      <c r="J144" s="40"/>
      <c r="K144" s="40"/>
      <c r="L144" s="44"/>
      <c r="M144" s="243"/>
      <c r="N144" s="244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173</v>
      </c>
      <c r="AU144" s="17" t="s">
        <v>87</v>
      </c>
    </row>
    <row r="145" s="15" customFormat="1">
      <c r="A145" s="15"/>
      <c r="B145" s="268"/>
      <c r="C145" s="269"/>
      <c r="D145" s="247" t="s">
        <v>175</v>
      </c>
      <c r="E145" s="270" t="s">
        <v>1</v>
      </c>
      <c r="F145" s="271" t="s">
        <v>235</v>
      </c>
      <c r="G145" s="269"/>
      <c r="H145" s="270" t="s">
        <v>1</v>
      </c>
      <c r="I145" s="272"/>
      <c r="J145" s="269"/>
      <c r="K145" s="269"/>
      <c r="L145" s="273"/>
      <c r="M145" s="274"/>
      <c r="N145" s="275"/>
      <c r="O145" s="275"/>
      <c r="P145" s="275"/>
      <c r="Q145" s="275"/>
      <c r="R145" s="275"/>
      <c r="S145" s="275"/>
      <c r="T145" s="27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7" t="s">
        <v>175</v>
      </c>
      <c r="AU145" s="277" t="s">
        <v>87</v>
      </c>
      <c r="AV145" s="15" t="s">
        <v>85</v>
      </c>
      <c r="AW145" s="15" t="s">
        <v>32</v>
      </c>
      <c r="AX145" s="15" t="s">
        <v>77</v>
      </c>
      <c r="AY145" s="277" t="s">
        <v>164</v>
      </c>
    </row>
    <row r="146" s="13" customFormat="1">
      <c r="A146" s="13"/>
      <c r="B146" s="245"/>
      <c r="C146" s="246"/>
      <c r="D146" s="247" t="s">
        <v>175</v>
      </c>
      <c r="E146" s="248" t="s">
        <v>1</v>
      </c>
      <c r="F146" s="249" t="s">
        <v>802</v>
      </c>
      <c r="G146" s="246"/>
      <c r="H146" s="250">
        <v>0.044999999999999998</v>
      </c>
      <c r="I146" s="251"/>
      <c r="J146" s="246"/>
      <c r="K146" s="246"/>
      <c r="L146" s="252"/>
      <c r="M146" s="253"/>
      <c r="N146" s="254"/>
      <c r="O146" s="254"/>
      <c r="P146" s="254"/>
      <c r="Q146" s="254"/>
      <c r="R146" s="254"/>
      <c r="S146" s="254"/>
      <c r="T146" s="25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6" t="s">
        <v>175</v>
      </c>
      <c r="AU146" s="256" t="s">
        <v>87</v>
      </c>
      <c r="AV146" s="13" t="s">
        <v>87</v>
      </c>
      <c r="AW146" s="13" t="s">
        <v>32</v>
      </c>
      <c r="AX146" s="13" t="s">
        <v>85</v>
      </c>
      <c r="AY146" s="256" t="s">
        <v>164</v>
      </c>
    </row>
    <row r="147" s="2" customFormat="1">
      <c r="A147" s="38"/>
      <c r="B147" s="39"/>
      <c r="C147" s="40"/>
      <c r="D147" s="247" t="s">
        <v>226</v>
      </c>
      <c r="E147" s="40"/>
      <c r="F147" s="288" t="s">
        <v>227</v>
      </c>
      <c r="G147" s="40"/>
      <c r="H147" s="40"/>
      <c r="I147" s="40"/>
      <c r="J147" s="40"/>
      <c r="K147" s="40"/>
      <c r="L147" s="44"/>
      <c r="M147" s="243"/>
      <c r="N147" s="244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U147" s="17" t="s">
        <v>87</v>
      </c>
    </row>
    <row r="148" s="2" customFormat="1">
      <c r="A148" s="38"/>
      <c r="B148" s="39"/>
      <c r="C148" s="40"/>
      <c r="D148" s="247" t="s">
        <v>226</v>
      </c>
      <c r="E148" s="40"/>
      <c r="F148" s="289" t="s">
        <v>788</v>
      </c>
      <c r="G148" s="40"/>
      <c r="H148" s="290">
        <v>0.90000000000000002</v>
      </c>
      <c r="I148" s="40"/>
      <c r="J148" s="40"/>
      <c r="K148" s="40"/>
      <c r="L148" s="44"/>
      <c r="M148" s="243"/>
      <c r="N148" s="244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U148" s="17" t="s">
        <v>87</v>
      </c>
    </row>
    <row r="149" s="2" customFormat="1">
      <c r="A149" s="38"/>
      <c r="B149" s="39"/>
      <c r="C149" s="40"/>
      <c r="D149" s="247" t="s">
        <v>226</v>
      </c>
      <c r="E149" s="40"/>
      <c r="F149" s="289" t="s">
        <v>177</v>
      </c>
      <c r="G149" s="40"/>
      <c r="H149" s="290">
        <v>0.90000000000000002</v>
      </c>
      <c r="I149" s="40"/>
      <c r="J149" s="40"/>
      <c r="K149" s="40"/>
      <c r="L149" s="44"/>
      <c r="M149" s="243"/>
      <c r="N149" s="244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U149" s="17" t="s">
        <v>87</v>
      </c>
    </row>
    <row r="150" s="2" customFormat="1">
      <c r="A150" s="38"/>
      <c r="B150" s="39"/>
      <c r="C150" s="40"/>
      <c r="D150" s="247" t="s">
        <v>226</v>
      </c>
      <c r="E150" s="40"/>
      <c r="F150" s="289" t="s">
        <v>77</v>
      </c>
      <c r="G150" s="40"/>
      <c r="H150" s="290">
        <v>0</v>
      </c>
      <c r="I150" s="40"/>
      <c r="J150" s="40"/>
      <c r="K150" s="40"/>
      <c r="L150" s="44"/>
      <c r="M150" s="243"/>
      <c r="N150" s="244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U150" s="17" t="s">
        <v>87</v>
      </c>
    </row>
    <row r="151" s="12" customFormat="1" ht="22.8" customHeight="1">
      <c r="A151" s="12"/>
      <c r="B151" s="211"/>
      <c r="C151" s="212"/>
      <c r="D151" s="213" t="s">
        <v>76</v>
      </c>
      <c r="E151" s="225" t="s">
        <v>132</v>
      </c>
      <c r="F151" s="225" t="s">
        <v>237</v>
      </c>
      <c r="G151" s="212"/>
      <c r="H151" s="212"/>
      <c r="I151" s="215"/>
      <c r="J151" s="226">
        <f>BK151</f>
        <v>0</v>
      </c>
      <c r="K151" s="212"/>
      <c r="L151" s="217"/>
      <c r="M151" s="218"/>
      <c r="N151" s="219"/>
      <c r="O151" s="219"/>
      <c r="P151" s="220">
        <f>SUM(P152:P168)</f>
        <v>0</v>
      </c>
      <c r="Q151" s="219"/>
      <c r="R151" s="220">
        <f>SUM(R152:R168)</f>
        <v>1.9501230599999999</v>
      </c>
      <c r="S151" s="219"/>
      <c r="T151" s="221">
        <f>SUM(T152:T168)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2" t="s">
        <v>85</v>
      </c>
      <c r="AT151" s="223" t="s">
        <v>76</v>
      </c>
      <c r="AU151" s="223" t="s">
        <v>85</v>
      </c>
      <c r="AY151" s="222" t="s">
        <v>164</v>
      </c>
      <c r="BK151" s="224">
        <f>SUM(BK152:BK168)</f>
        <v>0</v>
      </c>
    </row>
    <row r="152" s="2" customFormat="1" ht="24.15" customHeight="1">
      <c r="A152" s="38"/>
      <c r="B152" s="39"/>
      <c r="C152" s="227" t="s">
        <v>211</v>
      </c>
      <c r="D152" s="227" t="s">
        <v>166</v>
      </c>
      <c r="E152" s="228" t="s">
        <v>389</v>
      </c>
      <c r="F152" s="229" t="s">
        <v>390</v>
      </c>
      <c r="G152" s="230" t="s">
        <v>130</v>
      </c>
      <c r="H152" s="231">
        <v>3.5640000000000001</v>
      </c>
      <c r="I152" s="232"/>
      <c r="J152" s="233">
        <f>ROUND(I152*H152,2)</f>
        <v>0</v>
      </c>
      <c r="K152" s="229" t="s">
        <v>170</v>
      </c>
      <c r="L152" s="44"/>
      <c r="M152" s="234" t="s">
        <v>1</v>
      </c>
      <c r="N152" s="235" t="s">
        <v>42</v>
      </c>
      <c r="O152" s="91"/>
      <c r="P152" s="236">
        <f>O152*H152</f>
        <v>0</v>
      </c>
      <c r="Q152" s="236">
        <v>0.0027499999999999998</v>
      </c>
      <c r="R152" s="236">
        <f>Q152*H152</f>
        <v>0.0098009999999999989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171</v>
      </c>
      <c r="AT152" s="238" t="s">
        <v>166</v>
      </c>
      <c r="AU152" s="238" t="s">
        <v>87</v>
      </c>
      <c r="AY152" s="17" t="s">
        <v>164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85</v>
      </c>
      <c r="BK152" s="239">
        <f>ROUND(I152*H152,2)</f>
        <v>0</v>
      </c>
      <c r="BL152" s="17" t="s">
        <v>171</v>
      </c>
      <c r="BM152" s="238" t="s">
        <v>803</v>
      </c>
    </row>
    <row r="153" s="2" customFormat="1">
      <c r="A153" s="38"/>
      <c r="B153" s="39"/>
      <c r="C153" s="40"/>
      <c r="D153" s="240" t="s">
        <v>173</v>
      </c>
      <c r="E153" s="40"/>
      <c r="F153" s="241" t="s">
        <v>392</v>
      </c>
      <c r="G153" s="40"/>
      <c r="H153" s="40"/>
      <c r="I153" s="242"/>
      <c r="J153" s="40"/>
      <c r="K153" s="40"/>
      <c r="L153" s="44"/>
      <c r="M153" s="243"/>
      <c r="N153" s="244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173</v>
      </c>
      <c r="AU153" s="17" t="s">
        <v>87</v>
      </c>
    </row>
    <row r="154" s="13" customFormat="1">
      <c r="A154" s="13"/>
      <c r="B154" s="245"/>
      <c r="C154" s="246"/>
      <c r="D154" s="247" t="s">
        <v>175</v>
      </c>
      <c r="E154" s="248" t="s">
        <v>1</v>
      </c>
      <c r="F154" s="249" t="s">
        <v>804</v>
      </c>
      <c r="G154" s="246"/>
      <c r="H154" s="250">
        <v>3.5640000000000001</v>
      </c>
      <c r="I154" s="251"/>
      <c r="J154" s="246"/>
      <c r="K154" s="246"/>
      <c r="L154" s="252"/>
      <c r="M154" s="253"/>
      <c r="N154" s="254"/>
      <c r="O154" s="254"/>
      <c r="P154" s="254"/>
      <c r="Q154" s="254"/>
      <c r="R154" s="254"/>
      <c r="S154" s="254"/>
      <c r="T154" s="25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6" t="s">
        <v>175</v>
      </c>
      <c r="AU154" s="256" t="s">
        <v>87</v>
      </c>
      <c r="AV154" s="13" t="s">
        <v>87</v>
      </c>
      <c r="AW154" s="13" t="s">
        <v>32</v>
      </c>
      <c r="AX154" s="13" t="s">
        <v>77</v>
      </c>
      <c r="AY154" s="256" t="s">
        <v>164</v>
      </c>
    </row>
    <row r="155" s="14" customFormat="1">
      <c r="A155" s="14"/>
      <c r="B155" s="257"/>
      <c r="C155" s="258"/>
      <c r="D155" s="247" t="s">
        <v>175</v>
      </c>
      <c r="E155" s="259" t="s">
        <v>1</v>
      </c>
      <c r="F155" s="260" t="s">
        <v>177</v>
      </c>
      <c r="G155" s="258"/>
      <c r="H155" s="261">
        <v>3.5640000000000001</v>
      </c>
      <c r="I155" s="262"/>
      <c r="J155" s="258"/>
      <c r="K155" s="258"/>
      <c r="L155" s="263"/>
      <c r="M155" s="264"/>
      <c r="N155" s="265"/>
      <c r="O155" s="265"/>
      <c r="P155" s="265"/>
      <c r="Q155" s="265"/>
      <c r="R155" s="265"/>
      <c r="S155" s="265"/>
      <c r="T155" s="26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7" t="s">
        <v>175</v>
      </c>
      <c r="AU155" s="267" t="s">
        <v>87</v>
      </c>
      <c r="AV155" s="14" t="s">
        <v>171</v>
      </c>
      <c r="AW155" s="14" t="s">
        <v>32</v>
      </c>
      <c r="AX155" s="14" t="s">
        <v>85</v>
      </c>
      <c r="AY155" s="267" t="s">
        <v>164</v>
      </c>
    </row>
    <row r="156" s="2" customFormat="1" ht="24.15" customHeight="1">
      <c r="A156" s="38"/>
      <c r="B156" s="39"/>
      <c r="C156" s="227" t="s">
        <v>208</v>
      </c>
      <c r="D156" s="227" t="s">
        <v>166</v>
      </c>
      <c r="E156" s="228" t="s">
        <v>395</v>
      </c>
      <c r="F156" s="229" t="s">
        <v>396</v>
      </c>
      <c r="G156" s="230" t="s">
        <v>130</v>
      </c>
      <c r="H156" s="231">
        <v>3.5640000000000001</v>
      </c>
      <c r="I156" s="232"/>
      <c r="J156" s="233">
        <f>ROUND(I156*H156,2)</f>
        <v>0</v>
      </c>
      <c r="K156" s="229" t="s">
        <v>170</v>
      </c>
      <c r="L156" s="44"/>
      <c r="M156" s="234" t="s">
        <v>1</v>
      </c>
      <c r="N156" s="235" t="s">
        <v>42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171</v>
      </c>
      <c r="AT156" s="238" t="s">
        <v>166</v>
      </c>
      <c r="AU156" s="238" t="s">
        <v>87</v>
      </c>
      <c r="AY156" s="17" t="s">
        <v>164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85</v>
      </c>
      <c r="BK156" s="239">
        <f>ROUND(I156*H156,2)</f>
        <v>0</v>
      </c>
      <c r="BL156" s="17" t="s">
        <v>171</v>
      </c>
      <c r="BM156" s="238" t="s">
        <v>805</v>
      </c>
    </row>
    <row r="157" s="2" customFormat="1">
      <c r="A157" s="38"/>
      <c r="B157" s="39"/>
      <c r="C157" s="40"/>
      <c r="D157" s="240" t="s">
        <v>173</v>
      </c>
      <c r="E157" s="40"/>
      <c r="F157" s="241" t="s">
        <v>398</v>
      </c>
      <c r="G157" s="40"/>
      <c r="H157" s="40"/>
      <c r="I157" s="242"/>
      <c r="J157" s="40"/>
      <c r="K157" s="40"/>
      <c r="L157" s="44"/>
      <c r="M157" s="243"/>
      <c r="N157" s="244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173</v>
      </c>
      <c r="AU157" s="17" t="s">
        <v>87</v>
      </c>
    </row>
    <row r="158" s="2" customFormat="1" ht="24.15" customHeight="1">
      <c r="A158" s="38"/>
      <c r="B158" s="39"/>
      <c r="C158" s="227" t="s">
        <v>221</v>
      </c>
      <c r="D158" s="227" t="s">
        <v>166</v>
      </c>
      <c r="E158" s="228" t="s">
        <v>400</v>
      </c>
      <c r="F158" s="229" t="s">
        <v>401</v>
      </c>
      <c r="G158" s="230" t="s">
        <v>130</v>
      </c>
      <c r="H158" s="231">
        <v>3.5640000000000001</v>
      </c>
      <c r="I158" s="232"/>
      <c r="J158" s="233">
        <f>ROUND(I158*H158,2)</f>
        <v>0</v>
      </c>
      <c r="K158" s="229" t="s">
        <v>170</v>
      </c>
      <c r="L158" s="44"/>
      <c r="M158" s="234" t="s">
        <v>1</v>
      </c>
      <c r="N158" s="235" t="s">
        <v>42</v>
      </c>
      <c r="O158" s="91"/>
      <c r="P158" s="236">
        <f>O158*H158</f>
        <v>0</v>
      </c>
      <c r="Q158" s="236">
        <v>0.0025000000000000001</v>
      </c>
      <c r="R158" s="236">
        <f>Q158*H158</f>
        <v>0.0089099999999999995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171</v>
      </c>
      <c r="AT158" s="238" t="s">
        <v>166</v>
      </c>
      <c r="AU158" s="238" t="s">
        <v>87</v>
      </c>
      <c r="AY158" s="17" t="s">
        <v>164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85</v>
      </c>
      <c r="BK158" s="239">
        <f>ROUND(I158*H158,2)</f>
        <v>0</v>
      </c>
      <c r="BL158" s="17" t="s">
        <v>171</v>
      </c>
      <c r="BM158" s="238" t="s">
        <v>806</v>
      </c>
    </row>
    <row r="159" s="2" customFormat="1">
      <c r="A159" s="38"/>
      <c r="B159" s="39"/>
      <c r="C159" s="40"/>
      <c r="D159" s="240" t="s">
        <v>173</v>
      </c>
      <c r="E159" s="40"/>
      <c r="F159" s="241" t="s">
        <v>403</v>
      </c>
      <c r="G159" s="40"/>
      <c r="H159" s="40"/>
      <c r="I159" s="242"/>
      <c r="J159" s="40"/>
      <c r="K159" s="40"/>
      <c r="L159" s="44"/>
      <c r="M159" s="243"/>
      <c r="N159" s="244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173</v>
      </c>
      <c r="AU159" s="17" t="s">
        <v>87</v>
      </c>
    </row>
    <row r="160" s="2" customFormat="1" ht="16.5" customHeight="1">
      <c r="A160" s="38"/>
      <c r="B160" s="39"/>
      <c r="C160" s="227" t="s">
        <v>230</v>
      </c>
      <c r="D160" s="227" t="s">
        <v>166</v>
      </c>
      <c r="E160" s="228" t="s">
        <v>405</v>
      </c>
      <c r="F160" s="229" t="s">
        <v>406</v>
      </c>
      <c r="G160" s="230" t="s">
        <v>207</v>
      </c>
      <c r="H160" s="231">
        <v>0.090999999999999998</v>
      </c>
      <c r="I160" s="232"/>
      <c r="J160" s="233">
        <f>ROUND(I160*H160,2)</f>
        <v>0</v>
      </c>
      <c r="K160" s="229" t="s">
        <v>170</v>
      </c>
      <c r="L160" s="44"/>
      <c r="M160" s="234" t="s">
        <v>1</v>
      </c>
      <c r="N160" s="235" t="s">
        <v>42</v>
      </c>
      <c r="O160" s="91"/>
      <c r="P160" s="236">
        <f>O160*H160</f>
        <v>0</v>
      </c>
      <c r="Q160" s="236">
        <v>1.04922</v>
      </c>
      <c r="R160" s="236">
        <f>Q160*H160</f>
        <v>0.095479019999999998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171</v>
      </c>
      <c r="AT160" s="238" t="s">
        <v>166</v>
      </c>
      <c r="AU160" s="238" t="s">
        <v>87</v>
      </c>
      <c r="AY160" s="17" t="s">
        <v>164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85</v>
      </c>
      <c r="BK160" s="239">
        <f>ROUND(I160*H160,2)</f>
        <v>0</v>
      </c>
      <c r="BL160" s="17" t="s">
        <v>171</v>
      </c>
      <c r="BM160" s="238" t="s">
        <v>807</v>
      </c>
    </row>
    <row r="161" s="2" customFormat="1">
      <c r="A161" s="38"/>
      <c r="B161" s="39"/>
      <c r="C161" s="40"/>
      <c r="D161" s="240" t="s">
        <v>173</v>
      </c>
      <c r="E161" s="40"/>
      <c r="F161" s="241" t="s">
        <v>408</v>
      </c>
      <c r="G161" s="40"/>
      <c r="H161" s="40"/>
      <c r="I161" s="242"/>
      <c r="J161" s="40"/>
      <c r="K161" s="40"/>
      <c r="L161" s="44"/>
      <c r="M161" s="243"/>
      <c r="N161" s="244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173</v>
      </c>
      <c r="AU161" s="17" t="s">
        <v>87</v>
      </c>
    </row>
    <row r="162" s="15" customFormat="1">
      <c r="A162" s="15"/>
      <c r="B162" s="268"/>
      <c r="C162" s="269"/>
      <c r="D162" s="247" t="s">
        <v>175</v>
      </c>
      <c r="E162" s="270" t="s">
        <v>1</v>
      </c>
      <c r="F162" s="271" t="s">
        <v>386</v>
      </c>
      <c r="G162" s="269"/>
      <c r="H162" s="270" t="s">
        <v>1</v>
      </c>
      <c r="I162" s="272"/>
      <c r="J162" s="269"/>
      <c r="K162" s="269"/>
      <c r="L162" s="273"/>
      <c r="M162" s="274"/>
      <c r="N162" s="275"/>
      <c r="O162" s="275"/>
      <c r="P162" s="275"/>
      <c r="Q162" s="275"/>
      <c r="R162" s="275"/>
      <c r="S162" s="275"/>
      <c r="T162" s="27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7" t="s">
        <v>175</v>
      </c>
      <c r="AU162" s="277" t="s">
        <v>87</v>
      </c>
      <c r="AV162" s="15" t="s">
        <v>85</v>
      </c>
      <c r="AW162" s="15" t="s">
        <v>32</v>
      </c>
      <c r="AX162" s="15" t="s">
        <v>77</v>
      </c>
      <c r="AY162" s="277" t="s">
        <v>164</v>
      </c>
    </row>
    <row r="163" s="13" customFormat="1">
      <c r="A163" s="13"/>
      <c r="B163" s="245"/>
      <c r="C163" s="246"/>
      <c r="D163" s="247" t="s">
        <v>175</v>
      </c>
      <c r="E163" s="248" t="s">
        <v>1</v>
      </c>
      <c r="F163" s="249" t="s">
        <v>808</v>
      </c>
      <c r="G163" s="246"/>
      <c r="H163" s="250">
        <v>0.090999999999999998</v>
      </c>
      <c r="I163" s="251"/>
      <c r="J163" s="246"/>
      <c r="K163" s="246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175</v>
      </c>
      <c r="AU163" s="256" t="s">
        <v>87</v>
      </c>
      <c r="AV163" s="13" t="s">
        <v>87</v>
      </c>
      <c r="AW163" s="13" t="s">
        <v>32</v>
      </c>
      <c r="AX163" s="13" t="s">
        <v>77</v>
      </c>
      <c r="AY163" s="256" t="s">
        <v>164</v>
      </c>
    </row>
    <row r="164" s="14" customFormat="1">
      <c r="A164" s="14"/>
      <c r="B164" s="257"/>
      <c r="C164" s="258"/>
      <c r="D164" s="247" t="s">
        <v>175</v>
      </c>
      <c r="E164" s="259" t="s">
        <v>1</v>
      </c>
      <c r="F164" s="260" t="s">
        <v>177</v>
      </c>
      <c r="G164" s="258"/>
      <c r="H164" s="261">
        <v>0.090999999999999998</v>
      </c>
      <c r="I164" s="262"/>
      <c r="J164" s="258"/>
      <c r="K164" s="258"/>
      <c r="L164" s="263"/>
      <c r="M164" s="264"/>
      <c r="N164" s="265"/>
      <c r="O164" s="265"/>
      <c r="P164" s="265"/>
      <c r="Q164" s="265"/>
      <c r="R164" s="265"/>
      <c r="S164" s="265"/>
      <c r="T164" s="26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7" t="s">
        <v>175</v>
      </c>
      <c r="AU164" s="267" t="s">
        <v>87</v>
      </c>
      <c r="AV164" s="14" t="s">
        <v>171</v>
      </c>
      <c r="AW164" s="14" t="s">
        <v>32</v>
      </c>
      <c r="AX164" s="14" t="s">
        <v>85</v>
      </c>
      <c r="AY164" s="267" t="s">
        <v>164</v>
      </c>
    </row>
    <row r="165" s="2" customFormat="1" ht="21.75" customHeight="1">
      <c r="A165" s="38"/>
      <c r="B165" s="39"/>
      <c r="C165" s="227" t="s">
        <v>388</v>
      </c>
      <c r="D165" s="227" t="s">
        <v>166</v>
      </c>
      <c r="E165" s="228" t="s">
        <v>411</v>
      </c>
      <c r="F165" s="229" t="s">
        <v>412</v>
      </c>
      <c r="G165" s="230" t="s">
        <v>169</v>
      </c>
      <c r="H165" s="231">
        <v>0.64800000000000002</v>
      </c>
      <c r="I165" s="232"/>
      <c r="J165" s="233">
        <f>ROUND(I165*H165,2)</f>
        <v>0</v>
      </c>
      <c r="K165" s="229" t="s">
        <v>301</v>
      </c>
      <c r="L165" s="44"/>
      <c r="M165" s="234" t="s">
        <v>1</v>
      </c>
      <c r="N165" s="235" t="s">
        <v>42</v>
      </c>
      <c r="O165" s="91"/>
      <c r="P165" s="236">
        <f>O165*H165</f>
        <v>0</v>
      </c>
      <c r="Q165" s="236">
        <v>2.8332299999999999</v>
      </c>
      <c r="R165" s="236">
        <f>Q165*H165</f>
        <v>1.83593304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171</v>
      </c>
      <c r="AT165" s="238" t="s">
        <v>166</v>
      </c>
      <c r="AU165" s="238" t="s">
        <v>87</v>
      </c>
      <c r="AY165" s="17" t="s">
        <v>164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85</v>
      </c>
      <c r="BK165" s="239">
        <f>ROUND(I165*H165,2)</f>
        <v>0</v>
      </c>
      <c r="BL165" s="17" t="s">
        <v>171</v>
      </c>
      <c r="BM165" s="238" t="s">
        <v>809</v>
      </c>
    </row>
    <row r="166" s="2" customFormat="1">
      <c r="A166" s="38"/>
      <c r="B166" s="39"/>
      <c r="C166" s="40"/>
      <c r="D166" s="240" t="s">
        <v>173</v>
      </c>
      <c r="E166" s="40"/>
      <c r="F166" s="241" t="s">
        <v>414</v>
      </c>
      <c r="G166" s="40"/>
      <c r="H166" s="40"/>
      <c r="I166" s="242"/>
      <c r="J166" s="40"/>
      <c r="K166" s="40"/>
      <c r="L166" s="44"/>
      <c r="M166" s="243"/>
      <c r="N166" s="244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173</v>
      </c>
      <c r="AU166" s="17" t="s">
        <v>87</v>
      </c>
    </row>
    <row r="167" s="13" customFormat="1">
      <c r="A167" s="13"/>
      <c r="B167" s="245"/>
      <c r="C167" s="246"/>
      <c r="D167" s="247" t="s">
        <v>175</v>
      </c>
      <c r="E167" s="248" t="s">
        <v>1</v>
      </c>
      <c r="F167" s="249" t="s">
        <v>810</v>
      </c>
      <c r="G167" s="246"/>
      <c r="H167" s="250">
        <v>0.64800000000000002</v>
      </c>
      <c r="I167" s="251"/>
      <c r="J167" s="246"/>
      <c r="K167" s="246"/>
      <c r="L167" s="252"/>
      <c r="M167" s="253"/>
      <c r="N167" s="254"/>
      <c r="O167" s="254"/>
      <c r="P167" s="254"/>
      <c r="Q167" s="254"/>
      <c r="R167" s="254"/>
      <c r="S167" s="254"/>
      <c r="T167" s="25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6" t="s">
        <v>175</v>
      </c>
      <c r="AU167" s="256" t="s">
        <v>87</v>
      </c>
      <c r="AV167" s="13" t="s">
        <v>87</v>
      </c>
      <c r="AW167" s="13" t="s">
        <v>32</v>
      </c>
      <c r="AX167" s="13" t="s">
        <v>77</v>
      </c>
      <c r="AY167" s="256" t="s">
        <v>164</v>
      </c>
    </row>
    <row r="168" s="14" customFormat="1">
      <c r="A168" s="14"/>
      <c r="B168" s="257"/>
      <c r="C168" s="258"/>
      <c r="D168" s="247" t="s">
        <v>175</v>
      </c>
      <c r="E168" s="259" t="s">
        <v>1</v>
      </c>
      <c r="F168" s="260" t="s">
        <v>177</v>
      </c>
      <c r="G168" s="258"/>
      <c r="H168" s="261">
        <v>0.64800000000000002</v>
      </c>
      <c r="I168" s="262"/>
      <c r="J168" s="258"/>
      <c r="K168" s="258"/>
      <c r="L168" s="263"/>
      <c r="M168" s="264"/>
      <c r="N168" s="265"/>
      <c r="O168" s="265"/>
      <c r="P168" s="265"/>
      <c r="Q168" s="265"/>
      <c r="R168" s="265"/>
      <c r="S168" s="265"/>
      <c r="T168" s="26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7" t="s">
        <v>175</v>
      </c>
      <c r="AU168" s="267" t="s">
        <v>87</v>
      </c>
      <c r="AV168" s="14" t="s">
        <v>171</v>
      </c>
      <c r="AW168" s="14" t="s">
        <v>32</v>
      </c>
      <c r="AX168" s="14" t="s">
        <v>85</v>
      </c>
      <c r="AY168" s="267" t="s">
        <v>164</v>
      </c>
    </row>
    <row r="169" s="12" customFormat="1" ht="22.8" customHeight="1">
      <c r="A169" s="12"/>
      <c r="B169" s="211"/>
      <c r="C169" s="212"/>
      <c r="D169" s="213" t="s">
        <v>76</v>
      </c>
      <c r="E169" s="225" t="s">
        <v>287</v>
      </c>
      <c r="F169" s="225" t="s">
        <v>288</v>
      </c>
      <c r="G169" s="212"/>
      <c r="H169" s="212"/>
      <c r="I169" s="215"/>
      <c r="J169" s="226">
        <f>BK169</f>
        <v>0</v>
      </c>
      <c r="K169" s="212"/>
      <c r="L169" s="217"/>
      <c r="M169" s="218"/>
      <c r="N169" s="219"/>
      <c r="O169" s="219"/>
      <c r="P169" s="220">
        <f>SUM(P170:P171)</f>
        <v>0</v>
      </c>
      <c r="Q169" s="219"/>
      <c r="R169" s="220">
        <f>SUM(R170:R171)</f>
        <v>0</v>
      </c>
      <c r="S169" s="219"/>
      <c r="T169" s="221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2" t="s">
        <v>85</v>
      </c>
      <c r="AT169" s="223" t="s">
        <v>76</v>
      </c>
      <c r="AU169" s="223" t="s">
        <v>85</v>
      </c>
      <c r="AY169" s="222" t="s">
        <v>164</v>
      </c>
      <c r="BK169" s="224">
        <f>SUM(BK170:BK171)</f>
        <v>0</v>
      </c>
    </row>
    <row r="170" s="2" customFormat="1" ht="33" customHeight="1">
      <c r="A170" s="38"/>
      <c r="B170" s="39"/>
      <c r="C170" s="227" t="s">
        <v>8</v>
      </c>
      <c r="D170" s="227" t="s">
        <v>166</v>
      </c>
      <c r="E170" s="228" t="s">
        <v>451</v>
      </c>
      <c r="F170" s="229" t="s">
        <v>452</v>
      </c>
      <c r="G170" s="230" t="s">
        <v>207</v>
      </c>
      <c r="H170" s="231">
        <v>4.0700000000000003</v>
      </c>
      <c r="I170" s="232"/>
      <c r="J170" s="233">
        <f>ROUND(I170*H170,2)</f>
        <v>0</v>
      </c>
      <c r="K170" s="229" t="s">
        <v>170</v>
      </c>
      <c r="L170" s="44"/>
      <c r="M170" s="234" t="s">
        <v>1</v>
      </c>
      <c r="N170" s="235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171</v>
      </c>
      <c r="AT170" s="238" t="s">
        <v>166</v>
      </c>
      <c r="AU170" s="238" t="s">
        <v>87</v>
      </c>
      <c r="AY170" s="17" t="s">
        <v>164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85</v>
      </c>
      <c r="BK170" s="239">
        <f>ROUND(I170*H170,2)</f>
        <v>0</v>
      </c>
      <c r="BL170" s="17" t="s">
        <v>171</v>
      </c>
      <c r="BM170" s="238" t="s">
        <v>811</v>
      </c>
    </row>
    <row r="171" s="2" customFormat="1">
      <c r="A171" s="38"/>
      <c r="B171" s="39"/>
      <c r="C171" s="40"/>
      <c r="D171" s="240" t="s">
        <v>173</v>
      </c>
      <c r="E171" s="40"/>
      <c r="F171" s="241" t="s">
        <v>454</v>
      </c>
      <c r="G171" s="40"/>
      <c r="H171" s="40"/>
      <c r="I171" s="242"/>
      <c r="J171" s="40"/>
      <c r="K171" s="40"/>
      <c r="L171" s="44"/>
      <c r="M171" s="293"/>
      <c r="N171" s="294"/>
      <c r="O171" s="295"/>
      <c r="P171" s="295"/>
      <c r="Q171" s="295"/>
      <c r="R171" s="295"/>
      <c r="S171" s="295"/>
      <c r="T171" s="296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173</v>
      </c>
      <c r="AU171" s="17" t="s">
        <v>87</v>
      </c>
    </row>
    <row r="172" s="2" customFormat="1" ht="6.96" customHeight="1">
      <c r="A172" s="38"/>
      <c r="B172" s="66"/>
      <c r="C172" s="67"/>
      <c r="D172" s="67"/>
      <c r="E172" s="67"/>
      <c r="F172" s="67"/>
      <c r="G172" s="67"/>
      <c r="H172" s="67"/>
      <c r="I172" s="67"/>
      <c r="J172" s="67"/>
      <c r="K172" s="67"/>
      <c r="L172" s="44"/>
      <c r="M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</sheetData>
  <sheetProtection sheet="1" autoFilter="0" formatColumns="0" formatRows="0" objects="1" scenarios="1" spinCount="100000" saltValue="56m8w7WtBwZ1fdP6ELrwYhko0wXJ314Q8B2WHnaN/3jrvLmIkW4OFRl/golQoOJpggTnvbA7+gyR3PKdwNFgdw==" hashValue="PoBC9GFHk3RmRg84zO3CTM/zMi0U02u8B3/HR4CIopoikuD/3eBwEtXkvSMW8soakGdIHDV2GaO3DsQ9fUrvoQ==" algorithmName="SHA-512" password="CC35"/>
  <autoFilter ref="C120:K17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4_02/132251101"/>
    <hyperlink ref="F129" r:id="rId2" display="https://podminky.urs.cz/item/CS_URS_2024_02/181912111"/>
    <hyperlink ref="F134" r:id="rId3" display="https://podminky.urs.cz/item/CS_URS_2024_02/274313611"/>
    <hyperlink ref="F138" r:id="rId4" display="https://podminky.urs.cz/item/CS_URS_2024_02/274351121"/>
    <hyperlink ref="F142" r:id="rId5" display="https://podminky.urs.cz/item/CS_URS_2024_02/274351122"/>
    <hyperlink ref="F144" r:id="rId6" display="https://podminky.urs.cz/item/CS_URS_2024_02/274361821"/>
    <hyperlink ref="F153" r:id="rId7" display="https://podminky.urs.cz/item/CS_URS_2024_02/311351121"/>
    <hyperlink ref="F157" r:id="rId8" display="https://podminky.urs.cz/item/CS_URS_2024_02/311351122"/>
    <hyperlink ref="F159" r:id="rId9" display="https://podminky.urs.cz/item/CS_URS_2024_02/311351911"/>
    <hyperlink ref="F161" r:id="rId10" display="https://podminky.urs.cz/item/CS_URS_2024_02/311361821"/>
    <hyperlink ref="F166" r:id="rId11" display="https://podminky.urs.cz/item/CS_URS_2025_01/321321116"/>
    <hyperlink ref="F171" r:id="rId12" display="https://podminky.urs.cz/item/CS_URS_2024_02/9981531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  <c r="AZ2" s="146" t="s">
        <v>128</v>
      </c>
      <c r="BA2" s="146" t="s">
        <v>741</v>
      </c>
      <c r="BB2" s="146" t="s">
        <v>169</v>
      </c>
      <c r="BC2" s="146" t="s">
        <v>812</v>
      </c>
      <c r="BD2" s="146" t="s">
        <v>132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813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ROUND((SUM(BE120:BE159)),  2)</f>
        <v>0</v>
      </c>
      <c r="G33" s="38"/>
      <c r="H33" s="38"/>
      <c r="I33" s="165">
        <v>0.20999999999999999</v>
      </c>
      <c r="J33" s="164">
        <f>ROUND(((SUM(BE120:BE159))*I33),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ROUND((SUM(BF120:BF159)),  2)</f>
        <v>0</v>
      </c>
      <c r="G34" s="38"/>
      <c r="H34" s="38"/>
      <c r="I34" s="165">
        <v>0.12</v>
      </c>
      <c r="J34" s="164">
        <f>ROUND(((SUM(BF120:BF159))*I34),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ROUND((SUM(BG120:BG159)),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ROUND((SUM(BH120:BH159)),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ROUND((SUM(BI120:BI159)),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SO-09 - Opěrná stěna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137</v>
      </c>
      <c r="D94" s="186"/>
      <c r="E94" s="186"/>
      <c r="F94" s="186"/>
      <c r="G94" s="186"/>
      <c r="H94" s="186"/>
      <c r="I94" s="186"/>
      <c r="J94" s="187" t="s">
        <v>138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139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140</v>
      </c>
    </row>
    <row r="97" s="9" customFormat="1" ht="24.96" customHeight="1">
      <c r="A97" s="9"/>
      <c r="B97" s="189"/>
      <c r="C97" s="190"/>
      <c r="D97" s="191" t="s">
        <v>141</v>
      </c>
      <c r="E97" s="192"/>
      <c r="F97" s="192"/>
      <c r="G97" s="192"/>
      <c r="H97" s="192"/>
      <c r="I97" s="192"/>
      <c r="J97" s="193">
        <f>J121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142</v>
      </c>
      <c r="E98" s="197"/>
      <c r="F98" s="197"/>
      <c r="G98" s="197"/>
      <c r="H98" s="197"/>
      <c r="I98" s="197"/>
      <c r="J98" s="198">
        <f>J122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143</v>
      </c>
      <c r="E99" s="197"/>
      <c r="F99" s="197"/>
      <c r="G99" s="197"/>
      <c r="H99" s="197"/>
      <c r="I99" s="197"/>
      <c r="J99" s="198">
        <f>J135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145</v>
      </c>
      <c r="E100" s="197"/>
      <c r="F100" s="197"/>
      <c r="G100" s="197"/>
      <c r="H100" s="197"/>
      <c r="I100" s="197"/>
      <c r="J100" s="198">
        <f>J157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149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84" t="str">
        <f>E7</f>
        <v>Rozšíření infrastruktury cestovního ruchu u Pilské nádrže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134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SO-09 - Opěrná stěna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k.ú. Zámek Žďár [795453]</v>
      </c>
      <c r="G114" s="40"/>
      <c r="H114" s="40"/>
      <c r="I114" s="32" t="s">
        <v>22</v>
      </c>
      <c r="J114" s="79" t="str">
        <f>IF(J12="","",J12)</f>
        <v>9. 9. 2024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 xml:space="preserve"> </v>
      </c>
      <c r="G116" s="40"/>
      <c r="H116" s="40"/>
      <c r="I116" s="32" t="s">
        <v>30</v>
      </c>
      <c r="J116" s="36" t="str">
        <f>E21</f>
        <v xml:space="preserve">Tomáš Bezchleba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Zdeněk Drda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200"/>
      <c r="B119" s="201"/>
      <c r="C119" s="202" t="s">
        <v>150</v>
      </c>
      <c r="D119" s="203" t="s">
        <v>62</v>
      </c>
      <c r="E119" s="203" t="s">
        <v>58</v>
      </c>
      <c r="F119" s="203" t="s">
        <v>59</v>
      </c>
      <c r="G119" s="203" t="s">
        <v>151</v>
      </c>
      <c r="H119" s="203" t="s">
        <v>152</v>
      </c>
      <c r="I119" s="203" t="s">
        <v>153</v>
      </c>
      <c r="J119" s="203" t="s">
        <v>138</v>
      </c>
      <c r="K119" s="204" t="s">
        <v>154</v>
      </c>
      <c r="L119" s="205"/>
      <c r="M119" s="100" t="s">
        <v>1</v>
      </c>
      <c r="N119" s="101" t="s">
        <v>41</v>
      </c>
      <c r="O119" s="101" t="s">
        <v>155</v>
      </c>
      <c r="P119" s="101" t="s">
        <v>156</v>
      </c>
      <c r="Q119" s="101" t="s">
        <v>157</v>
      </c>
      <c r="R119" s="101" t="s">
        <v>158</v>
      </c>
      <c r="S119" s="101" t="s">
        <v>159</v>
      </c>
      <c r="T119" s="102" t="s">
        <v>160</v>
      </c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</row>
    <row r="120" s="2" customFormat="1" ht="22.8" customHeight="1">
      <c r="A120" s="38"/>
      <c r="B120" s="39"/>
      <c r="C120" s="107" t="s">
        <v>161</v>
      </c>
      <c r="D120" s="40"/>
      <c r="E120" s="40"/>
      <c r="F120" s="40"/>
      <c r="G120" s="40"/>
      <c r="H120" s="40"/>
      <c r="I120" s="40"/>
      <c r="J120" s="206">
        <f>BK120</f>
        <v>0</v>
      </c>
      <c r="K120" s="40"/>
      <c r="L120" s="44"/>
      <c r="M120" s="103"/>
      <c r="N120" s="207"/>
      <c r="O120" s="104"/>
      <c r="P120" s="208">
        <f>P121</f>
        <v>0</v>
      </c>
      <c r="Q120" s="104"/>
      <c r="R120" s="208">
        <f>R121</f>
        <v>9.9731976000000007</v>
      </c>
      <c r="S120" s="104"/>
      <c r="T120" s="209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76</v>
      </c>
      <c r="AU120" s="17" t="s">
        <v>140</v>
      </c>
      <c r="BK120" s="210">
        <f>BK121</f>
        <v>0</v>
      </c>
    </row>
    <row r="121" s="12" customFormat="1" ht="25.92" customHeight="1">
      <c r="A121" s="12"/>
      <c r="B121" s="211"/>
      <c r="C121" s="212"/>
      <c r="D121" s="213" t="s">
        <v>76</v>
      </c>
      <c r="E121" s="214" t="s">
        <v>162</v>
      </c>
      <c r="F121" s="214" t="s">
        <v>163</v>
      </c>
      <c r="G121" s="212"/>
      <c r="H121" s="212"/>
      <c r="I121" s="215"/>
      <c r="J121" s="216">
        <f>BK121</f>
        <v>0</v>
      </c>
      <c r="K121" s="212"/>
      <c r="L121" s="217"/>
      <c r="M121" s="218"/>
      <c r="N121" s="219"/>
      <c r="O121" s="219"/>
      <c r="P121" s="220">
        <f>P122+P135+P157</f>
        <v>0</v>
      </c>
      <c r="Q121" s="219"/>
      <c r="R121" s="220">
        <f>R122+R135+R157</f>
        <v>9.9731976000000007</v>
      </c>
      <c r="S121" s="219"/>
      <c r="T121" s="221">
        <f>T122+T135+T157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2" t="s">
        <v>85</v>
      </c>
      <c r="AT121" s="223" t="s">
        <v>76</v>
      </c>
      <c r="AU121" s="223" t="s">
        <v>77</v>
      </c>
      <c r="AY121" s="222" t="s">
        <v>164</v>
      </c>
      <c r="BK121" s="224">
        <f>BK122+BK135+BK157</f>
        <v>0</v>
      </c>
    </row>
    <row r="122" s="12" customFormat="1" ht="22.8" customHeight="1">
      <c r="A122" s="12"/>
      <c r="B122" s="211"/>
      <c r="C122" s="212"/>
      <c r="D122" s="213" t="s">
        <v>76</v>
      </c>
      <c r="E122" s="225" t="s">
        <v>85</v>
      </c>
      <c r="F122" s="225" t="s">
        <v>165</v>
      </c>
      <c r="G122" s="212"/>
      <c r="H122" s="212"/>
      <c r="I122" s="215"/>
      <c r="J122" s="226">
        <f>BK122</f>
        <v>0</v>
      </c>
      <c r="K122" s="212"/>
      <c r="L122" s="217"/>
      <c r="M122" s="218"/>
      <c r="N122" s="219"/>
      <c r="O122" s="219"/>
      <c r="P122" s="220">
        <f>SUM(P123:P134)</f>
        <v>0</v>
      </c>
      <c r="Q122" s="219"/>
      <c r="R122" s="220">
        <f>SUM(R123:R134)</f>
        <v>0</v>
      </c>
      <c r="S122" s="219"/>
      <c r="T122" s="221">
        <f>SUM(T123:T134)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85</v>
      </c>
      <c r="AT122" s="223" t="s">
        <v>76</v>
      </c>
      <c r="AU122" s="223" t="s">
        <v>85</v>
      </c>
      <c r="AY122" s="222" t="s">
        <v>164</v>
      </c>
      <c r="BK122" s="224">
        <f>SUM(BK123:BK134)</f>
        <v>0</v>
      </c>
    </row>
    <row r="123" s="2" customFormat="1" ht="33" customHeight="1">
      <c r="A123" s="38"/>
      <c r="B123" s="39"/>
      <c r="C123" s="227" t="s">
        <v>85</v>
      </c>
      <c r="D123" s="227" t="s">
        <v>166</v>
      </c>
      <c r="E123" s="228" t="s">
        <v>167</v>
      </c>
      <c r="F123" s="229" t="s">
        <v>168</v>
      </c>
      <c r="G123" s="230" t="s">
        <v>169</v>
      </c>
      <c r="H123" s="231">
        <v>3.6800000000000002</v>
      </c>
      <c r="I123" s="232"/>
      <c r="J123" s="233">
        <f>ROUND(I123*H123,2)</f>
        <v>0</v>
      </c>
      <c r="K123" s="229" t="s">
        <v>170</v>
      </c>
      <c r="L123" s="44"/>
      <c r="M123" s="234" t="s">
        <v>1</v>
      </c>
      <c r="N123" s="235" t="s">
        <v>42</v>
      </c>
      <c r="O123" s="91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8" t="s">
        <v>171</v>
      </c>
      <c r="AT123" s="238" t="s">
        <v>166</v>
      </c>
      <c r="AU123" s="238" t="s">
        <v>87</v>
      </c>
      <c r="AY123" s="17" t="s">
        <v>164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7" t="s">
        <v>85</v>
      </c>
      <c r="BK123" s="239">
        <f>ROUND(I123*H123,2)</f>
        <v>0</v>
      </c>
      <c r="BL123" s="17" t="s">
        <v>171</v>
      </c>
      <c r="BM123" s="238" t="s">
        <v>814</v>
      </c>
    </row>
    <row r="124" s="2" customFormat="1">
      <c r="A124" s="38"/>
      <c r="B124" s="39"/>
      <c r="C124" s="40"/>
      <c r="D124" s="240" t="s">
        <v>173</v>
      </c>
      <c r="E124" s="40"/>
      <c r="F124" s="241" t="s">
        <v>174</v>
      </c>
      <c r="G124" s="40"/>
      <c r="H124" s="40"/>
      <c r="I124" s="242"/>
      <c r="J124" s="40"/>
      <c r="K124" s="40"/>
      <c r="L124" s="44"/>
      <c r="M124" s="243"/>
      <c r="N124" s="244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173</v>
      </c>
      <c r="AU124" s="17" t="s">
        <v>87</v>
      </c>
    </row>
    <row r="125" s="13" customFormat="1">
      <c r="A125" s="13"/>
      <c r="B125" s="245"/>
      <c r="C125" s="246"/>
      <c r="D125" s="247" t="s">
        <v>175</v>
      </c>
      <c r="E125" s="248" t="s">
        <v>1</v>
      </c>
      <c r="F125" s="249" t="s">
        <v>815</v>
      </c>
      <c r="G125" s="246"/>
      <c r="H125" s="250">
        <v>3.6800000000000002</v>
      </c>
      <c r="I125" s="251"/>
      <c r="J125" s="246"/>
      <c r="K125" s="246"/>
      <c r="L125" s="252"/>
      <c r="M125" s="253"/>
      <c r="N125" s="254"/>
      <c r="O125" s="254"/>
      <c r="P125" s="254"/>
      <c r="Q125" s="254"/>
      <c r="R125" s="254"/>
      <c r="S125" s="254"/>
      <c r="T125" s="25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6" t="s">
        <v>175</v>
      </c>
      <c r="AU125" s="256" t="s">
        <v>87</v>
      </c>
      <c r="AV125" s="13" t="s">
        <v>87</v>
      </c>
      <c r="AW125" s="13" t="s">
        <v>32</v>
      </c>
      <c r="AX125" s="13" t="s">
        <v>77</v>
      </c>
      <c r="AY125" s="256" t="s">
        <v>164</v>
      </c>
    </row>
    <row r="126" s="14" customFormat="1">
      <c r="A126" s="14"/>
      <c r="B126" s="257"/>
      <c r="C126" s="258"/>
      <c r="D126" s="247" t="s">
        <v>175</v>
      </c>
      <c r="E126" s="259" t="s">
        <v>1</v>
      </c>
      <c r="F126" s="260" t="s">
        <v>177</v>
      </c>
      <c r="G126" s="258"/>
      <c r="H126" s="261">
        <v>3.6800000000000002</v>
      </c>
      <c r="I126" s="262"/>
      <c r="J126" s="258"/>
      <c r="K126" s="258"/>
      <c r="L126" s="263"/>
      <c r="M126" s="264"/>
      <c r="N126" s="265"/>
      <c r="O126" s="265"/>
      <c r="P126" s="265"/>
      <c r="Q126" s="265"/>
      <c r="R126" s="265"/>
      <c r="S126" s="265"/>
      <c r="T126" s="26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7" t="s">
        <v>175</v>
      </c>
      <c r="AU126" s="267" t="s">
        <v>87</v>
      </c>
      <c r="AV126" s="14" t="s">
        <v>171</v>
      </c>
      <c r="AW126" s="14" t="s">
        <v>32</v>
      </c>
      <c r="AX126" s="14" t="s">
        <v>85</v>
      </c>
      <c r="AY126" s="267" t="s">
        <v>164</v>
      </c>
    </row>
    <row r="127" s="2" customFormat="1" ht="37.8" customHeight="1">
      <c r="A127" s="38"/>
      <c r="B127" s="39"/>
      <c r="C127" s="227" t="s">
        <v>87</v>
      </c>
      <c r="D127" s="227" t="s">
        <v>166</v>
      </c>
      <c r="E127" s="228" t="s">
        <v>190</v>
      </c>
      <c r="F127" s="229" t="s">
        <v>191</v>
      </c>
      <c r="G127" s="230" t="s">
        <v>169</v>
      </c>
      <c r="H127" s="231">
        <v>3.6800000000000002</v>
      </c>
      <c r="I127" s="232"/>
      <c r="J127" s="233">
        <f>ROUND(I127*H127,2)</f>
        <v>0</v>
      </c>
      <c r="K127" s="229" t="s">
        <v>170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171</v>
      </c>
      <c r="AT127" s="238" t="s">
        <v>166</v>
      </c>
      <c r="AU127" s="238" t="s">
        <v>87</v>
      </c>
      <c r="AY127" s="17" t="s">
        <v>164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85</v>
      </c>
      <c r="BK127" s="239">
        <f>ROUND(I127*H127,2)</f>
        <v>0</v>
      </c>
      <c r="BL127" s="17" t="s">
        <v>171</v>
      </c>
      <c r="BM127" s="238" t="s">
        <v>816</v>
      </c>
    </row>
    <row r="128" s="2" customFormat="1">
      <c r="A128" s="38"/>
      <c r="B128" s="39"/>
      <c r="C128" s="40"/>
      <c r="D128" s="240" t="s">
        <v>173</v>
      </c>
      <c r="E128" s="40"/>
      <c r="F128" s="241" t="s">
        <v>193</v>
      </c>
      <c r="G128" s="40"/>
      <c r="H128" s="40"/>
      <c r="I128" s="242"/>
      <c r="J128" s="40"/>
      <c r="K128" s="40"/>
      <c r="L128" s="44"/>
      <c r="M128" s="243"/>
      <c r="N128" s="244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173</v>
      </c>
      <c r="AU128" s="17" t="s">
        <v>87</v>
      </c>
    </row>
    <row r="129" s="13" customFormat="1">
      <c r="A129" s="13"/>
      <c r="B129" s="245"/>
      <c r="C129" s="246"/>
      <c r="D129" s="247" t="s">
        <v>175</v>
      </c>
      <c r="E129" s="248" t="s">
        <v>1</v>
      </c>
      <c r="F129" s="249" t="s">
        <v>817</v>
      </c>
      <c r="G129" s="246"/>
      <c r="H129" s="250">
        <v>3.6800000000000002</v>
      </c>
      <c r="I129" s="251"/>
      <c r="J129" s="246"/>
      <c r="K129" s="246"/>
      <c r="L129" s="252"/>
      <c r="M129" s="253"/>
      <c r="N129" s="254"/>
      <c r="O129" s="254"/>
      <c r="P129" s="254"/>
      <c r="Q129" s="254"/>
      <c r="R129" s="254"/>
      <c r="S129" s="254"/>
      <c r="T129" s="25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6" t="s">
        <v>175</v>
      </c>
      <c r="AU129" s="256" t="s">
        <v>87</v>
      </c>
      <c r="AV129" s="13" t="s">
        <v>87</v>
      </c>
      <c r="AW129" s="13" t="s">
        <v>32</v>
      </c>
      <c r="AX129" s="13" t="s">
        <v>77</v>
      </c>
      <c r="AY129" s="256" t="s">
        <v>164</v>
      </c>
    </row>
    <row r="130" s="14" customFormat="1">
      <c r="A130" s="14"/>
      <c r="B130" s="257"/>
      <c r="C130" s="258"/>
      <c r="D130" s="247" t="s">
        <v>175</v>
      </c>
      <c r="E130" s="259" t="s">
        <v>1</v>
      </c>
      <c r="F130" s="260" t="s">
        <v>177</v>
      </c>
      <c r="G130" s="258"/>
      <c r="H130" s="261">
        <v>3.6800000000000002</v>
      </c>
      <c r="I130" s="262"/>
      <c r="J130" s="258"/>
      <c r="K130" s="258"/>
      <c r="L130" s="263"/>
      <c r="M130" s="264"/>
      <c r="N130" s="265"/>
      <c r="O130" s="265"/>
      <c r="P130" s="265"/>
      <c r="Q130" s="265"/>
      <c r="R130" s="265"/>
      <c r="S130" s="265"/>
      <c r="T130" s="26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7" t="s">
        <v>175</v>
      </c>
      <c r="AU130" s="267" t="s">
        <v>87</v>
      </c>
      <c r="AV130" s="14" t="s">
        <v>171</v>
      </c>
      <c r="AW130" s="14" t="s">
        <v>32</v>
      </c>
      <c r="AX130" s="14" t="s">
        <v>85</v>
      </c>
      <c r="AY130" s="267" t="s">
        <v>164</v>
      </c>
    </row>
    <row r="131" s="2" customFormat="1" ht="24.15" customHeight="1">
      <c r="A131" s="38"/>
      <c r="B131" s="39"/>
      <c r="C131" s="227" t="s">
        <v>132</v>
      </c>
      <c r="D131" s="227" t="s">
        <v>166</v>
      </c>
      <c r="E131" s="228" t="s">
        <v>748</v>
      </c>
      <c r="F131" s="229" t="s">
        <v>749</v>
      </c>
      <c r="G131" s="230" t="s">
        <v>169</v>
      </c>
      <c r="H131" s="231">
        <v>1.8600000000000001</v>
      </c>
      <c r="I131" s="232"/>
      <c r="J131" s="233">
        <f>ROUND(I131*H131,2)</f>
        <v>0</v>
      </c>
      <c r="K131" s="229" t="s">
        <v>170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171</v>
      </c>
      <c r="AT131" s="238" t="s">
        <v>166</v>
      </c>
      <c r="AU131" s="238" t="s">
        <v>87</v>
      </c>
      <c r="AY131" s="17" t="s">
        <v>164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85</v>
      </c>
      <c r="BK131" s="239">
        <f>ROUND(I131*H131,2)</f>
        <v>0</v>
      </c>
      <c r="BL131" s="17" t="s">
        <v>171</v>
      </c>
      <c r="BM131" s="238" t="s">
        <v>818</v>
      </c>
    </row>
    <row r="132" s="2" customFormat="1">
      <c r="A132" s="38"/>
      <c r="B132" s="39"/>
      <c r="C132" s="40"/>
      <c r="D132" s="240" t="s">
        <v>173</v>
      </c>
      <c r="E132" s="40"/>
      <c r="F132" s="241" t="s">
        <v>751</v>
      </c>
      <c r="G132" s="40"/>
      <c r="H132" s="40"/>
      <c r="I132" s="242"/>
      <c r="J132" s="40"/>
      <c r="K132" s="40"/>
      <c r="L132" s="44"/>
      <c r="M132" s="243"/>
      <c r="N132" s="244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173</v>
      </c>
      <c r="AU132" s="17" t="s">
        <v>87</v>
      </c>
    </row>
    <row r="133" s="13" customFormat="1">
      <c r="A133" s="13"/>
      <c r="B133" s="245"/>
      <c r="C133" s="246"/>
      <c r="D133" s="247" t="s">
        <v>175</v>
      </c>
      <c r="E133" s="248" t="s">
        <v>1</v>
      </c>
      <c r="F133" s="249" t="s">
        <v>819</v>
      </c>
      <c r="G133" s="246"/>
      <c r="H133" s="250">
        <v>1.8600000000000001</v>
      </c>
      <c r="I133" s="251"/>
      <c r="J133" s="246"/>
      <c r="K133" s="246"/>
      <c r="L133" s="252"/>
      <c r="M133" s="253"/>
      <c r="N133" s="254"/>
      <c r="O133" s="254"/>
      <c r="P133" s="254"/>
      <c r="Q133" s="254"/>
      <c r="R133" s="254"/>
      <c r="S133" s="254"/>
      <c r="T133" s="25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6" t="s">
        <v>175</v>
      </c>
      <c r="AU133" s="256" t="s">
        <v>87</v>
      </c>
      <c r="AV133" s="13" t="s">
        <v>87</v>
      </c>
      <c r="AW133" s="13" t="s">
        <v>32</v>
      </c>
      <c r="AX133" s="13" t="s">
        <v>77</v>
      </c>
      <c r="AY133" s="256" t="s">
        <v>164</v>
      </c>
    </row>
    <row r="134" s="14" customFormat="1">
      <c r="A134" s="14"/>
      <c r="B134" s="257"/>
      <c r="C134" s="258"/>
      <c r="D134" s="247" t="s">
        <v>175</v>
      </c>
      <c r="E134" s="259" t="s">
        <v>1</v>
      </c>
      <c r="F134" s="260" t="s">
        <v>177</v>
      </c>
      <c r="G134" s="258"/>
      <c r="H134" s="261">
        <v>1.8600000000000001</v>
      </c>
      <c r="I134" s="262"/>
      <c r="J134" s="258"/>
      <c r="K134" s="258"/>
      <c r="L134" s="263"/>
      <c r="M134" s="264"/>
      <c r="N134" s="265"/>
      <c r="O134" s="265"/>
      <c r="P134" s="265"/>
      <c r="Q134" s="265"/>
      <c r="R134" s="265"/>
      <c r="S134" s="265"/>
      <c r="T134" s="26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7" t="s">
        <v>175</v>
      </c>
      <c r="AU134" s="267" t="s">
        <v>87</v>
      </c>
      <c r="AV134" s="14" t="s">
        <v>171</v>
      </c>
      <c r="AW134" s="14" t="s">
        <v>32</v>
      </c>
      <c r="AX134" s="14" t="s">
        <v>85</v>
      </c>
      <c r="AY134" s="267" t="s">
        <v>164</v>
      </c>
    </row>
    <row r="135" s="12" customFormat="1" ht="22.8" customHeight="1">
      <c r="A135" s="12"/>
      <c r="B135" s="211"/>
      <c r="C135" s="212"/>
      <c r="D135" s="213" t="s">
        <v>76</v>
      </c>
      <c r="E135" s="225" t="s">
        <v>87</v>
      </c>
      <c r="F135" s="225" t="s">
        <v>210</v>
      </c>
      <c r="G135" s="212"/>
      <c r="H135" s="212"/>
      <c r="I135" s="215"/>
      <c r="J135" s="226">
        <f>BK135</f>
        <v>0</v>
      </c>
      <c r="K135" s="212"/>
      <c r="L135" s="217"/>
      <c r="M135" s="218"/>
      <c r="N135" s="219"/>
      <c r="O135" s="219"/>
      <c r="P135" s="220">
        <f>SUM(P136:P156)</f>
        <v>0</v>
      </c>
      <c r="Q135" s="219"/>
      <c r="R135" s="220">
        <f>SUM(R136:R156)</f>
        <v>9.9731976000000007</v>
      </c>
      <c r="S135" s="219"/>
      <c r="T135" s="221">
        <f>SUM(T136:T156)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2" t="s">
        <v>85</v>
      </c>
      <c r="AT135" s="223" t="s">
        <v>76</v>
      </c>
      <c r="AU135" s="223" t="s">
        <v>85</v>
      </c>
      <c r="AY135" s="222" t="s">
        <v>164</v>
      </c>
      <c r="BK135" s="224">
        <f>SUM(BK136:BK156)</f>
        <v>0</v>
      </c>
    </row>
    <row r="136" s="2" customFormat="1" ht="16.5" customHeight="1">
      <c r="A136" s="38"/>
      <c r="B136" s="39"/>
      <c r="C136" s="227" t="s">
        <v>171</v>
      </c>
      <c r="D136" s="227" t="s">
        <v>166</v>
      </c>
      <c r="E136" s="228" t="s">
        <v>217</v>
      </c>
      <c r="F136" s="229" t="s">
        <v>218</v>
      </c>
      <c r="G136" s="230" t="s">
        <v>169</v>
      </c>
      <c r="H136" s="231">
        <v>3.6800000000000002</v>
      </c>
      <c r="I136" s="232"/>
      <c r="J136" s="233">
        <f>ROUND(I136*H136,2)</f>
        <v>0</v>
      </c>
      <c r="K136" s="229" t="s">
        <v>170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2.3010199999999998</v>
      </c>
      <c r="R136" s="236">
        <f>Q136*H136</f>
        <v>8.4677536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171</v>
      </c>
      <c r="AT136" s="238" t="s">
        <v>166</v>
      </c>
      <c r="AU136" s="238" t="s">
        <v>87</v>
      </c>
      <c r="AY136" s="17" t="s">
        <v>164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85</v>
      </c>
      <c r="BK136" s="239">
        <f>ROUND(I136*H136,2)</f>
        <v>0</v>
      </c>
      <c r="BL136" s="17" t="s">
        <v>171</v>
      </c>
      <c r="BM136" s="238" t="s">
        <v>820</v>
      </c>
    </row>
    <row r="137" s="2" customFormat="1">
      <c r="A137" s="38"/>
      <c r="B137" s="39"/>
      <c r="C137" s="40"/>
      <c r="D137" s="240" t="s">
        <v>173</v>
      </c>
      <c r="E137" s="40"/>
      <c r="F137" s="241" t="s">
        <v>220</v>
      </c>
      <c r="G137" s="40"/>
      <c r="H137" s="40"/>
      <c r="I137" s="242"/>
      <c r="J137" s="40"/>
      <c r="K137" s="40"/>
      <c r="L137" s="44"/>
      <c r="M137" s="243"/>
      <c r="N137" s="244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173</v>
      </c>
      <c r="AU137" s="17" t="s">
        <v>87</v>
      </c>
    </row>
    <row r="138" s="13" customFormat="1">
      <c r="A138" s="13"/>
      <c r="B138" s="245"/>
      <c r="C138" s="246"/>
      <c r="D138" s="247" t="s">
        <v>175</v>
      </c>
      <c r="E138" s="248" t="s">
        <v>1</v>
      </c>
      <c r="F138" s="249" t="s">
        <v>815</v>
      </c>
      <c r="G138" s="246"/>
      <c r="H138" s="250">
        <v>3.6800000000000002</v>
      </c>
      <c r="I138" s="251"/>
      <c r="J138" s="246"/>
      <c r="K138" s="246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175</v>
      </c>
      <c r="AU138" s="256" t="s">
        <v>87</v>
      </c>
      <c r="AV138" s="13" t="s">
        <v>87</v>
      </c>
      <c r="AW138" s="13" t="s">
        <v>32</v>
      </c>
      <c r="AX138" s="13" t="s">
        <v>77</v>
      </c>
      <c r="AY138" s="256" t="s">
        <v>164</v>
      </c>
    </row>
    <row r="139" s="14" customFormat="1">
      <c r="A139" s="14"/>
      <c r="B139" s="257"/>
      <c r="C139" s="258"/>
      <c r="D139" s="247" t="s">
        <v>175</v>
      </c>
      <c r="E139" s="259" t="s">
        <v>1</v>
      </c>
      <c r="F139" s="260" t="s">
        <v>177</v>
      </c>
      <c r="G139" s="258"/>
      <c r="H139" s="261">
        <v>3.6800000000000002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175</v>
      </c>
      <c r="AU139" s="267" t="s">
        <v>87</v>
      </c>
      <c r="AV139" s="14" t="s">
        <v>171</v>
      </c>
      <c r="AW139" s="14" t="s">
        <v>32</v>
      </c>
      <c r="AX139" s="14" t="s">
        <v>85</v>
      </c>
      <c r="AY139" s="267" t="s">
        <v>164</v>
      </c>
    </row>
    <row r="140" s="2" customFormat="1" ht="21.75" customHeight="1">
      <c r="A140" s="38"/>
      <c r="B140" s="39"/>
      <c r="C140" s="227" t="s">
        <v>230</v>
      </c>
      <c r="D140" s="227" t="s">
        <v>166</v>
      </c>
      <c r="E140" s="228" t="s">
        <v>411</v>
      </c>
      <c r="F140" s="229" t="s">
        <v>412</v>
      </c>
      <c r="G140" s="230" t="s">
        <v>169</v>
      </c>
      <c r="H140" s="231">
        <v>0.504</v>
      </c>
      <c r="I140" s="232"/>
      <c r="J140" s="233">
        <f>ROUND(I140*H140,2)</f>
        <v>0</v>
      </c>
      <c r="K140" s="229" t="s">
        <v>301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2.8332299999999999</v>
      </c>
      <c r="R140" s="236">
        <f>Q140*H140</f>
        <v>1.42794792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171</v>
      </c>
      <c r="AT140" s="238" t="s">
        <v>166</v>
      </c>
      <c r="AU140" s="238" t="s">
        <v>87</v>
      </c>
      <c r="AY140" s="17" t="s">
        <v>164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171</v>
      </c>
      <c r="BM140" s="238" t="s">
        <v>821</v>
      </c>
    </row>
    <row r="141" s="2" customFormat="1">
      <c r="A141" s="38"/>
      <c r="B141" s="39"/>
      <c r="C141" s="40"/>
      <c r="D141" s="240" t="s">
        <v>173</v>
      </c>
      <c r="E141" s="40"/>
      <c r="F141" s="241" t="s">
        <v>414</v>
      </c>
      <c r="G141" s="40"/>
      <c r="H141" s="40"/>
      <c r="I141" s="242"/>
      <c r="J141" s="40"/>
      <c r="K141" s="40"/>
      <c r="L141" s="44"/>
      <c r="M141" s="243"/>
      <c r="N141" s="24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173</v>
      </c>
      <c r="AU141" s="17" t="s">
        <v>87</v>
      </c>
    </row>
    <row r="142" s="13" customFormat="1">
      <c r="A142" s="13"/>
      <c r="B142" s="245"/>
      <c r="C142" s="246"/>
      <c r="D142" s="247" t="s">
        <v>175</v>
      </c>
      <c r="E142" s="248" t="s">
        <v>1</v>
      </c>
      <c r="F142" s="249" t="s">
        <v>822</v>
      </c>
      <c r="G142" s="246"/>
      <c r="H142" s="250">
        <v>0.504</v>
      </c>
      <c r="I142" s="251"/>
      <c r="J142" s="246"/>
      <c r="K142" s="246"/>
      <c r="L142" s="252"/>
      <c r="M142" s="253"/>
      <c r="N142" s="254"/>
      <c r="O142" s="254"/>
      <c r="P142" s="254"/>
      <c r="Q142" s="254"/>
      <c r="R142" s="254"/>
      <c r="S142" s="254"/>
      <c r="T142" s="25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6" t="s">
        <v>175</v>
      </c>
      <c r="AU142" s="256" t="s">
        <v>87</v>
      </c>
      <c r="AV142" s="13" t="s">
        <v>87</v>
      </c>
      <c r="AW142" s="13" t="s">
        <v>32</v>
      </c>
      <c r="AX142" s="13" t="s">
        <v>77</v>
      </c>
      <c r="AY142" s="256" t="s">
        <v>164</v>
      </c>
    </row>
    <row r="143" s="14" customFormat="1">
      <c r="A143" s="14"/>
      <c r="B143" s="257"/>
      <c r="C143" s="258"/>
      <c r="D143" s="247" t="s">
        <v>175</v>
      </c>
      <c r="E143" s="259" t="s">
        <v>1</v>
      </c>
      <c r="F143" s="260" t="s">
        <v>177</v>
      </c>
      <c r="G143" s="258"/>
      <c r="H143" s="261">
        <v>0.504</v>
      </c>
      <c r="I143" s="262"/>
      <c r="J143" s="258"/>
      <c r="K143" s="258"/>
      <c r="L143" s="263"/>
      <c r="M143" s="264"/>
      <c r="N143" s="265"/>
      <c r="O143" s="265"/>
      <c r="P143" s="265"/>
      <c r="Q143" s="265"/>
      <c r="R143" s="265"/>
      <c r="S143" s="265"/>
      <c r="T143" s="26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7" t="s">
        <v>175</v>
      </c>
      <c r="AU143" s="267" t="s">
        <v>87</v>
      </c>
      <c r="AV143" s="14" t="s">
        <v>171</v>
      </c>
      <c r="AW143" s="14" t="s">
        <v>32</v>
      </c>
      <c r="AX143" s="14" t="s">
        <v>85</v>
      </c>
      <c r="AY143" s="267" t="s">
        <v>164</v>
      </c>
    </row>
    <row r="144" s="2" customFormat="1" ht="16.5" customHeight="1">
      <c r="A144" s="38"/>
      <c r="B144" s="39"/>
      <c r="C144" s="227" t="s">
        <v>203</v>
      </c>
      <c r="D144" s="227" t="s">
        <v>166</v>
      </c>
      <c r="E144" s="228" t="s">
        <v>789</v>
      </c>
      <c r="F144" s="229" t="s">
        <v>790</v>
      </c>
      <c r="G144" s="230" t="s">
        <v>130</v>
      </c>
      <c r="H144" s="231">
        <v>5.1520000000000001</v>
      </c>
      <c r="I144" s="232"/>
      <c r="J144" s="233">
        <f>ROUND(I144*H144,2)</f>
        <v>0</v>
      </c>
      <c r="K144" s="229" t="s">
        <v>170</v>
      </c>
      <c r="L144" s="44"/>
      <c r="M144" s="234" t="s">
        <v>1</v>
      </c>
      <c r="N144" s="235" t="s">
        <v>42</v>
      </c>
      <c r="O144" s="91"/>
      <c r="P144" s="236">
        <f>O144*H144</f>
        <v>0</v>
      </c>
      <c r="Q144" s="236">
        <v>0.0026900000000000001</v>
      </c>
      <c r="R144" s="236">
        <f>Q144*H144</f>
        <v>0.013858880000000001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171</v>
      </c>
      <c r="AT144" s="238" t="s">
        <v>166</v>
      </c>
      <c r="AU144" s="238" t="s">
        <v>87</v>
      </c>
      <c r="AY144" s="17" t="s">
        <v>164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85</v>
      </c>
      <c r="BK144" s="239">
        <f>ROUND(I144*H144,2)</f>
        <v>0</v>
      </c>
      <c r="BL144" s="17" t="s">
        <v>171</v>
      </c>
      <c r="BM144" s="238" t="s">
        <v>823</v>
      </c>
    </row>
    <row r="145" s="2" customFormat="1">
      <c r="A145" s="38"/>
      <c r="B145" s="39"/>
      <c r="C145" s="40"/>
      <c r="D145" s="240" t="s">
        <v>173</v>
      </c>
      <c r="E145" s="40"/>
      <c r="F145" s="241" t="s">
        <v>792</v>
      </c>
      <c r="G145" s="40"/>
      <c r="H145" s="40"/>
      <c r="I145" s="242"/>
      <c r="J145" s="40"/>
      <c r="K145" s="40"/>
      <c r="L145" s="44"/>
      <c r="M145" s="243"/>
      <c r="N145" s="244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173</v>
      </c>
      <c r="AU145" s="17" t="s">
        <v>87</v>
      </c>
    </row>
    <row r="146" s="13" customFormat="1">
      <c r="A146" s="13"/>
      <c r="B146" s="245"/>
      <c r="C146" s="246"/>
      <c r="D146" s="247" t="s">
        <v>175</v>
      </c>
      <c r="E146" s="248" t="s">
        <v>1</v>
      </c>
      <c r="F146" s="249" t="s">
        <v>824</v>
      </c>
      <c r="G146" s="246"/>
      <c r="H146" s="250">
        <v>5.1520000000000001</v>
      </c>
      <c r="I146" s="251"/>
      <c r="J146" s="246"/>
      <c r="K146" s="246"/>
      <c r="L146" s="252"/>
      <c r="M146" s="253"/>
      <c r="N146" s="254"/>
      <c r="O146" s="254"/>
      <c r="P146" s="254"/>
      <c r="Q146" s="254"/>
      <c r="R146" s="254"/>
      <c r="S146" s="254"/>
      <c r="T146" s="25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6" t="s">
        <v>175</v>
      </c>
      <c r="AU146" s="256" t="s">
        <v>87</v>
      </c>
      <c r="AV146" s="13" t="s">
        <v>87</v>
      </c>
      <c r="AW146" s="13" t="s">
        <v>32</v>
      </c>
      <c r="AX146" s="13" t="s">
        <v>77</v>
      </c>
      <c r="AY146" s="256" t="s">
        <v>164</v>
      </c>
    </row>
    <row r="147" s="14" customFormat="1">
      <c r="A147" s="14"/>
      <c r="B147" s="257"/>
      <c r="C147" s="258"/>
      <c r="D147" s="247" t="s">
        <v>175</v>
      </c>
      <c r="E147" s="259" t="s">
        <v>1</v>
      </c>
      <c r="F147" s="260" t="s">
        <v>177</v>
      </c>
      <c r="G147" s="258"/>
      <c r="H147" s="261">
        <v>5.1520000000000001</v>
      </c>
      <c r="I147" s="262"/>
      <c r="J147" s="258"/>
      <c r="K147" s="258"/>
      <c r="L147" s="263"/>
      <c r="M147" s="264"/>
      <c r="N147" s="265"/>
      <c r="O147" s="265"/>
      <c r="P147" s="265"/>
      <c r="Q147" s="265"/>
      <c r="R147" s="265"/>
      <c r="S147" s="265"/>
      <c r="T147" s="26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7" t="s">
        <v>175</v>
      </c>
      <c r="AU147" s="267" t="s">
        <v>87</v>
      </c>
      <c r="AV147" s="14" t="s">
        <v>171</v>
      </c>
      <c r="AW147" s="14" t="s">
        <v>32</v>
      </c>
      <c r="AX147" s="14" t="s">
        <v>85</v>
      </c>
      <c r="AY147" s="267" t="s">
        <v>164</v>
      </c>
    </row>
    <row r="148" s="2" customFormat="1" ht="16.5" customHeight="1">
      <c r="A148" s="38"/>
      <c r="B148" s="39"/>
      <c r="C148" s="227" t="s">
        <v>211</v>
      </c>
      <c r="D148" s="227" t="s">
        <v>166</v>
      </c>
      <c r="E148" s="228" t="s">
        <v>794</v>
      </c>
      <c r="F148" s="229" t="s">
        <v>795</v>
      </c>
      <c r="G148" s="230" t="s">
        <v>130</v>
      </c>
      <c r="H148" s="231">
        <v>5.1520000000000001</v>
      </c>
      <c r="I148" s="232"/>
      <c r="J148" s="233">
        <f>ROUND(I148*H148,2)</f>
        <v>0</v>
      </c>
      <c r="K148" s="229" t="s">
        <v>170</v>
      </c>
      <c r="L148" s="44"/>
      <c r="M148" s="234" t="s">
        <v>1</v>
      </c>
      <c r="N148" s="235" t="s">
        <v>42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171</v>
      </c>
      <c r="AT148" s="238" t="s">
        <v>166</v>
      </c>
      <c r="AU148" s="238" t="s">
        <v>87</v>
      </c>
      <c r="AY148" s="17" t="s">
        <v>164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85</v>
      </c>
      <c r="BK148" s="239">
        <f>ROUND(I148*H148,2)</f>
        <v>0</v>
      </c>
      <c r="BL148" s="17" t="s">
        <v>171</v>
      </c>
      <c r="BM148" s="238" t="s">
        <v>825</v>
      </c>
    </row>
    <row r="149" s="2" customFormat="1">
      <c r="A149" s="38"/>
      <c r="B149" s="39"/>
      <c r="C149" s="40"/>
      <c r="D149" s="240" t="s">
        <v>173</v>
      </c>
      <c r="E149" s="40"/>
      <c r="F149" s="241" t="s">
        <v>797</v>
      </c>
      <c r="G149" s="40"/>
      <c r="H149" s="40"/>
      <c r="I149" s="242"/>
      <c r="J149" s="40"/>
      <c r="K149" s="40"/>
      <c r="L149" s="44"/>
      <c r="M149" s="243"/>
      <c r="N149" s="244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173</v>
      </c>
      <c r="AU149" s="17" t="s">
        <v>87</v>
      </c>
    </row>
    <row r="150" s="2" customFormat="1" ht="21.75" customHeight="1">
      <c r="A150" s="38"/>
      <c r="B150" s="39"/>
      <c r="C150" s="227" t="s">
        <v>208</v>
      </c>
      <c r="D150" s="227" t="s">
        <v>166</v>
      </c>
      <c r="E150" s="228" t="s">
        <v>798</v>
      </c>
      <c r="F150" s="229" t="s">
        <v>799</v>
      </c>
      <c r="G150" s="230" t="s">
        <v>207</v>
      </c>
      <c r="H150" s="231">
        <v>0.059999999999999998</v>
      </c>
      <c r="I150" s="232"/>
      <c r="J150" s="233">
        <f>ROUND(I150*H150,2)</f>
        <v>0</v>
      </c>
      <c r="K150" s="229" t="s">
        <v>170</v>
      </c>
      <c r="L150" s="44"/>
      <c r="M150" s="234" t="s">
        <v>1</v>
      </c>
      <c r="N150" s="235" t="s">
        <v>42</v>
      </c>
      <c r="O150" s="91"/>
      <c r="P150" s="236">
        <f>O150*H150</f>
        <v>0</v>
      </c>
      <c r="Q150" s="236">
        <v>1.0606199999999999</v>
      </c>
      <c r="R150" s="236">
        <f>Q150*H150</f>
        <v>0.063637199999999991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171</v>
      </c>
      <c r="AT150" s="238" t="s">
        <v>166</v>
      </c>
      <c r="AU150" s="238" t="s">
        <v>87</v>
      </c>
      <c r="AY150" s="17" t="s">
        <v>164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85</v>
      </c>
      <c r="BK150" s="239">
        <f>ROUND(I150*H150,2)</f>
        <v>0</v>
      </c>
      <c r="BL150" s="17" t="s">
        <v>171</v>
      </c>
      <c r="BM150" s="238" t="s">
        <v>826</v>
      </c>
    </row>
    <row r="151" s="2" customFormat="1">
      <c r="A151" s="38"/>
      <c r="B151" s="39"/>
      <c r="C151" s="40"/>
      <c r="D151" s="240" t="s">
        <v>173</v>
      </c>
      <c r="E151" s="40"/>
      <c r="F151" s="241" t="s">
        <v>801</v>
      </c>
      <c r="G151" s="40"/>
      <c r="H151" s="40"/>
      <c r="I151" s="242"/>
      <c r="J151" s="40"/>
      <c r="K151" s="40"/>
      <c r="L151" s="44"/>
      <c r="M151" s="243"/>
      <c r="N151" s="244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173</v>
      </c>
      <c r="AU151" s="17" t="s">
        <v>87</v>
      </c>
    </row>
    <row r="152" s="15" customFormat="1">
      <c r="A152" s="15"/>
      <c r="B152" s="268"/>
      <c r="C152" s="269"/>
      <c r="D152" s="247" t="s">
        <v>175</v>
      </c>
      <c r="E152" s="270" t="s">
        <v>1</v>
      </c>
      <c r="F152" s="271" t="s">
        <v>235</v>
      </c>
      <c r="G152" s="269"/>
      <c r="H152" s="270" t="s">
        <v>1</v>
      </c>
      <c r="I152" s="272"/>
      <c r="J152" s="269"/>
      <c r="K152" s="269"/>
      <c r="L152" s="273"/>
      <c r="M152" s="274"/>
      <c r="N152" s="275"/>
      <c r="O152" s="275"/>
      <c r="P152" s="275"/>
      <c r="Q152" s="275"/>
      <c r="R152" s="275"/>
      <c r="S152" s="275"/>
      <c r="T152" s="27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7" t="s">
        <v>175</v>
      </c>
      <c r="AU152" s="277" t="s">
        <v>87</v>
      </c>
      <c r="AV152" s="15" t="s">
        <v>85</v>
      </c>
      <c r="AW152" s="15" t="s">
        <v>32</v>
      </c>
      <c r="AX152" s="15" t="s">
        <v>77</v>
      </c>
      <c r="AY152" s="277" t="s">
        <v>164</v>
      </c>
    </row>
    <row r="153" s="13" customFormat="1">
      <c r="A153" s="13"/>
      <c r="B153" s="245"/>
      <c r="C153" s="246"/>
      <c r="D153" s="247" t="s">
        <v>175</v>
      </c>
      <c r="E153" s="248" t="s">
        <v>1</v>
      </c>
      <c r="F153" s="249" t="s">
        <v>770</v>
      </c>
      <c r="G153" s="246"/>
      <c r="H153" s="250">
        <v>0.059999999999999998</v>
      </c>
      <c r="I153" s="251"/>
      <c r="J153" s="246"/>
      <c r="K153" s="246"/>
      <c r="L153" s="252"/>
      <c r="M153" s="253"/>
      <c r="N153" s="254"/>
      <c r="O153" s="254"/>
      <c r="P153" s="254"/>
      <c r="Q153" s="254"/>
      <c r="R153" s="254"/>
      <c r="S153" s="254"/>
      <c r="T153" s="25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6" t="s">
        <v>175</v>
      </c>
      <c r="AU153" s="256" t="s">
        <v>87</v>
      </c>
      <c r="AV153" s="13" t="s">
        <v>87</v>
      </c>
      <c r="AW153" s="13" t="s">
        <v>32</v>
      </c>
      <c r="AX153" s="13" t="s">
        <v>85</v>
      </c>
      <c r="AY153" s="256" t="s">
        <v>164</v>
      </c>
    </row>
    <row r="154" s="2" customFormat="1">
      <c r="A154" s="38"/>
      <c r="B154" s="39"/>
      <c r="C154" s="40"/>
      <c r="D154" s="247" t="s">
        <v>226</v>
      </c>
      <c r="E154" s="40"/>
      <c r="F154" s="288" t="s">
        <v>227</v>
      </c>
      <c r="G154" s="40"/>
      <c r="H154" s="40"/>
      <c r="I154" s="40"/>
      <c r="J154" s="40"/>
      <c r="K154" s="40"/>
      <c r="L154" s="44"/>
      <c r="M154" s="243"/>
      <c r="N154" s="244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U154" s="17" t="s">
        <v>87</v>
      </c>
    </row>
    <row r="155" s="2" customFormat="1">
      <c r="A155" s="38"/>
      <c r="B155" s="39"/>
      <c r="C155" s="40"/>
      <c r="D155" s="247" t="s">
        <v>226</v>
      </c>
      <c r="E155" s="40"/>
      <c r="F155" s="289" t="s">
        <v>822</v>
      </c>
      <c r="G155" s="40"/>
      <c r="H155" s="290">
        <v>0.504</v>
      </c>
      <c r="I155" s="40"/>
      <c r="J155" s="40"/>
      <c r="K155" s="40"/>
      <c r="L155" s="44"/>
      <c r="M155" s="243"/>
      <c r="N155" s="244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U155" s="17" t="s">
        <v>87</v>
      </c>
    </row>
    <row r="156" s="2" customFormat="1">
      <c r="A156" s="38"/>
      <c r="B156" s="39"/>
      <c r="C156" s="40"/>
      <c r="D156" s="247" t="s">
        <v>226</v>
      </c>
      <c r="E156" s="40"/>
      <c r="F156" s="289" t="s">
        <v>177</v>
      </c>
      <c r="G156" s="40"/>
      <c r="H156" s="290">
        <v>0.504</v>
      </c>
      <c r="I156" s="40"/>
      <c r="J156" s="40"/>
      <c r="K156" s="40"/>
      <c r="L156" s="44"/>
      <c r="M156" s="243"/>
      <c r="N156" s="24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U156" s="17" t="s">
        <v>87</v>
      </c>
    </row>
    <row r="157" s="12" customFormat="1" ht="22.8" customHeight="1">
      <c r="A157" s="12"/>
      <c r="B157" s="211"/>
      <c r="C157" s="212"/>
      <c r="D157" s="213" t="s">
        <v>76</v>
      </c>
      <c r="E157" s="225" t="s">
        <v>287</v>
      </c>
      <c r="F157" s="225" t="s">
        <v>288</v>
      </c>
      <c r="G157" s="212"/>
      <c r="H157" s="212"/>
      <c r="I157" s="215"/>
      <c r="J157" s="226">
        <f>BK157</f>
        <v>0</v>
      </c>
      <c r="K157" s="212"/>
      <c r="L157" s="217"/>
      <c r="M157" s="218"/>
      <c r="N157" s="219"/>
      <c r="O157" s="219"/>
      <c r="P157" s="220">
        <f>SUM(P158:P159)</f>
        <v>0</v>
      </c>
      <c r="Q157" s="219"/>
      <c r="R157" s="220">
        <f>SUM(R158:R159)</f>
        <v>0</v>
      </c>
      <c r="S157" s="219"/>
      <c r="T157" s="221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2" t="s">
        <v>85</v>
      </c>
      <c r="AT157" s="223" t="s">
        <v>76</v>
      </c>
      <c r="AU157" s="223" t="s">
        <v>85</v>
      </c>
      <c r="AY157" s="222" t="s">
        <v>164</v>
      </c>
      <c r="BK157" s="224">
        <f>SUM(BK158:BK159)</f>
        <v>0</v>
      </c>
    </row>
    <row r="158" s="2" customFormat="1" ht="33" customHeight="1">
      <c r="A158" s="38"/>
      <c r="B158" s="39"/>
      <c r="C158" s="227" t="s">
        <v>221</v>
      </c>
      <c r="D158" s="227" t="s">
        <v>166</v>
      </c>
      <c r="E158" s="228" t="s">
        <v>451</v>
      </c>
      <c r="F158" s="229" t="s">
        <v>452</v>
      </c>
      <c r="G158" s="230" t="s">
        <v>207</v>
      </c>
      <c r="H158" s="231">
        <v>9.9730000000000008</v>
      </c>
      <c r="I158" s="232"/>
      <c r="J158" s="233">
        <f>ROUND(I158*H158,2)</f>
        <v>0</v>
      </c>
      <c r="K158" s="229" t="s">
        <v>170</v>
      </c>
      <c r="L158" s="44"/>
      <c r="M158" s="234" t="s">
        <v>1</v>
      </c>
      <c r="N158" s="235" t="s">
        <v>42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171</v>
      </c>
      <c r="AT158" s="238" t="s">
        <v>166</v>
      </c>
      <c r="AU158" s="238" t="s">
        <v>87</v>
      </c>
      <c r="AY158" s="17" t="s">
        <v>164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85</v>
      </c>
      <c r="BK158" s="239">
        <f>ROUND(I158*H158,2)</f>
        <v>0</v>
      </c>
      <c r="BL158" s="17" t="s">
        <v>171</v>
      </c>
      <c r="BM158" s="238" t="s">
        <v>827</v>
      </c>
    </row>
    <row r="159" s="2" customFormat="1">
      <c r="A159" s="38"/>
      <c r="B159" s="39"/>
      <c r="C159" s="40"/>
      <c r="D159" s="240" t="s">
        <v>173</v>
      </c>
      <c r="E159" s="40"/>
      <c r="F159" s="241" t="s">
        <v>454</v>
      </c>
      <c r="G159" s="40"/>
      <c r="H159" s="40"/>
      <c r="I159" s="242"/>
      <c r="J159" s="40"/>
      <c r="K159" s="40"/>
      <c r="L159" s="44"/>
      <c r="M159" s="293"/>
      <c r="N159" s="294"/>
      <c r="O159" s="295"/>
      <c r="P159" s="295"/>
      <c r="Q159" s="295"/>
      <c r="R159" s="295"/>
      <c r="S159" s="295"/>
      <c r="T159" s="296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173</v>
      </c>
      <c r="AU159" s="17" t="s">
        <v>87</v>
      </c>
    </row>
    <row r="160" s="2" customFormat="1" ht="6.96" customHeight="1">
      <c r="A160" s="38"/>
      <c r="B160" s="66"/>
      <c r="C160" s="67"/>
      <c r="D160" s="67"/>
      <c r="E160" s="67"/>
      <c r="F160" s="67"/>
      <c r="G160" s="67"/>
      <c r="H160" s="67"/>
      <c r="I160" s="67"/>
      <c r="J160" s="67"/>
      <c r="K160" s="67"/>
      <c r="L160" s="44"/>
      <c r="M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</row>
  </sheetData>
  <sheetProtection sheet="1" autoFilter="0" formatColumns="0" formatRows="0" objects="1" scenarios="1" spinCount="100000" saltValue="jTNr2/sFJnAaRSzL4PalJYAS/x2hP0pthlPnxVGBEPYu2PG5l/OOF4SbJkdkRzzofPzIz+4GwMQZW/Jve0zn3g==" hashValue="snMlIRNWB0DPI7bxrxgrujyhEsEt2GdMJLu4TU2cfzfcBClomqwpVHz6+bVw4UVlYNtHxdcjkVCwslwaafnNgg==" algorithmName="SHA-512" password="CC35"/>
  <autoFilter ref="C119:K15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hyperlinks>
    <hyperlink ref="F124" r:id="rId1" display="https://podminky.urs.cz/item/CS_URS_2024_02/132251101"/>
    <hyperlink ref="F128" r:id="rId2" display="https://podminky.urs.cz/item/CS_URS_2024_02/162251102"/>
    <hyperlink ref="F132" r:id="rId3" display="https://podminky.urs.cz/item/CS_URS_2024_02/174151101"/>
    <hyperlink ref="F137" r:id="rId4" display="https://podminky.urs.cz/item/CS_URS_2024_02/274313611"/>
    <hyperlink ref="F141" r:id="rId5" display="https://podminky.urs.cz/item/CS_URS_2025_01/321321116"/>
    <hyperlink ref="F145" r:id="rId6" display="https://podminky.urs.cz/item/CS_URS_2024_02/274351121"/>
    <hyperlink ref="F149" r:id="rId7" display="https://podminky.urs.cz/item/CS_URS_2024_02/274351122"/>
    <hyperlink ref="F151" r:id="rId8" display="https://podminky.urs.cz/item/CS_URS_2024_02/274361821"/>
    <hyperlink ref="F159" r:id="rId9" display="https://podminky.urs.cz/item/CS_URS_2024_02/9981531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Zdeněk Drda</dc:creator>
  <cp:lastModifiedBy>Zdeněk Drda</cp:lastModifiedBy>
  <dcterms:created xsi:type="dcterms:W3CDTF">2025-04-26T19:01:40Z</dcterms:created>
  <dcterms:modified xsi:type="dcterms:W3CDTF">2025-04-26T19:01:48Z</dcterms:modified>
</cp:coreProperties>
</file>