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stavební úpravy" sheetId="2" r:id="rId2"/>
    <sheet name="D.1.4.1 - vodovod, kanali..." sheetId="3" r:id="rId3"/>
    <sheet name="D.1.4.2 - ústřední vytápění" sheetId="4" r:id="rId4"/>
    <sheet name="D.1.4.3 - elektrické rozv..." sheetId="5" r:id="rId5"/>
    <sheet name="D.1.4.4 - elektrické rozv..." sheetId="6" r:id="rId6"/>
    <sheet name="D.1.4. - ostatní a vedlej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01 - stavební úpravy'!$C$131:$K$269</definedName>
    <definedName name="_xlnm.Print_Area" localSheetId="1">'SO 01 - stavební úpravy'!$C$4:$J$76,'SO 01 - stavební úpravy'!$C$82:$J$113,'SO 01 - stavební úpravy'!$C$119:$J$269</definedName>
    <definedName name="_xlnm.Print_Titles" localSheetId="1">'SO 01 - stavební úpravy'!$131:$131</definedName>
    <definedName name="_xlnm._FilterDatabase" localSheetId="2" hidden="1">'D.1.4.1 - vodovod, kanali...'!$C$120:$K$148</definedName>
    <definedName name="_xlnm.Print_Area" localSheetId="2">'D.1.4.1 - vodovod, kanali...'!$C$4:$J$76,'D.1.4.1 - vodovod, kanali...'!$C$82:$J$102,'D.1.4.1 - vodovod, kanali...'!$C$108:$J$148</definedName>
    <definedName name="_xlnm.Print_Titles" localSheetId="2">'D.1.4.1 - vodovod, kanali...'!$120:$120</definedName>
    <definedName name="_xlnm._FilterDatabase" localSheetId="3" hidden="1">'D.1.4.2 - ústřední vytápění'!$C$117:$K$135</definedName>
    <definedName name="_xlnm.Print_Area" localSheetId="3">'D.1.4.2 - ústřední vytápění'!$C$4:$J$76,'D.1.4.2 - ústřední vytápění'!$C$82:$J$99,'D.1.4.2 - ústřední vytápění'!$C$105:$J$135</definedName>
    <definedName name="_xlnm.Print_Titles" localSheetId="3">'D.1.4.2 - ústřední vytápění'!$117:$117</definedName>
    <definedName name="_xlnm._FilterDatabase" localSheetId="4" hidden="1">'D.1.4.3 - elektrické rozv...'!$C$124:$K$188</definedName>
    <definedName name="_xlnm.Print_Area" localSheetId="4">'D.1.4.3 - elektrické rozv...'!$C$4:$J$76,'D.1.4.3 - elektrické rozv...'!$C$82:$J$106,'D.1.4.3 - elektrické rozv...'!$C$112:$J$188</definedName>
    <definedName name="_xlnm.Print_Titles" localSheetId="4">'D.1.4.3 - elektrické rozv...'!$124:$124</definedName>
    <definedName name="_xlnm._FilterDatabase" localSheetId="5" hidden="1">'D.1.4.4 - elektrické rozv...'!$C$122:$K$155</definedName>
    <definedName name="_xlnm.Print_Area" localSheetId="5">'D.1.4.4 - elektrické rozv...'!$C$4:$J$76,'D.1.4.4 - elektrické rozv...'!$C$82:$J$104,'D.1.4.4 - elektrické rozv...'!$C$110:$J$155</definedName>
    <definedName name="_xlnm.Print_Titles" localSheetId="5">'D.1.4.4 - elektrické rozv...'!$122:$122</definedName>
    <definedName name="_xlnm._FilterDatabase" localSheetId="6" hidden="1">'D.1.4. - ostatní a vedlej...'!$C$120:$K$141</definedName>
    <definedName name="_xlnm.Print_Area" localSheetId="6">'D.1.4. - ostatní a vedlej...'!$C$4:$J$76,'D.1.4. - ostatní a vedlej...'!$C$82:$J$102,'D.1.4. - ostatní a vedlej...'!$C$108:$J$141</definedName>
    <definedName name="_xlnm.Print_Titles" localSheetId="6">'D.1.4. - ostatní a vedlej...'!$120:$120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6" r="J37"/>
  <c r="J36"/>
  <c i="1" r="AY99"/>
  <c i="6" r="J35"/>
  <c i="1" r="AX99"/>
  <c i="6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5" r="J37"/>
  <c r="J36"/>
  <c i="1" r="AY98"/>
  <c i="5" r="J35"/>
  <c i="1" r="AX98"/>
  <c i="5"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4" r="J37"/>
  <c r="J36"/>
  <c i="1" r="AY97"/>
  <c i="4" r="J35"/>
  <c i="1" r="AX97"/>
  <c i="4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3" r="J37"/>
  <c r="J36"/>
  <c i="1" r="AY96"/>
  <c i="3" r="J35"/>
  <c i="1" r="AX96"/>
  <c i="3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T122"/>
  <c r="R123"/>
  <c r="R122"/>
  <c r="P123"/>
  <c r="P122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2" r="J37"/>
  <c r="J36"/>
  <c i="1" r="AY95"/>
  <c i="2" r="J35"/>
  <c i="1" r="AX95"/>
  <c i="2"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T237"/>
  <c r="R238"/>
  <c r="R237"/>
  <c r="P238"/>
  <c r="P237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60"/>
  <c r="BH160"/>
  <c r="BG160"/>
  <c r="BF160"/>
  <c r="T160"/>
  <c r="R160"/>
  <c r="P160"/>
  <c r="BI154"/>
  <c r="BH154"/>
  <c r="BG154"/>
  <c r="BF154"/>
  <c r="T154"/>
  <c r="R154"/>
  <c r="P154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J129"/>
  <c r="J128"/>
  <c r="F128"/>
  <c r="F126"/>
  <c r="E124"/>
  <c r="J92"/>
  <c r="J91"/>
  <c r="F91"/>
  <c r="F89"/>
  <c r="E87"/>
  <c r="J18"/>
  <c r="E18"/>
  <c r="F129"/>
  <c r="J17"/>
  <c r="J12"/>
  <c r="J126"/>
  <c r="E7"/>
  <c r="E85"/>
  <c i="1" r="L90"/>
  <c r="AM90"/>
  <c r="AM89"/>
  <c r="L89"/>
  <c r="AM87"/>
  <c r="L87"/>
  <c r="L85"/>
  <c r="L84"/>
  <c i="2" r="BK186"/>
  <c r="J203"/>
  <c r="J228"/>
  <c r="BK197"/>
  <c r="BK205"/>
  <c r="J188"/>
  <c r="J166"/>
  <c i="3" r="BK147"/>
  <c i="5" r="J188"/>
  <c r="BK163"/>
  <c r="BK133"/>
  <c r="BK146"/>
  <c r="BK158"/>
  <c r="J134"/>
  <c r="J135"/>
  <c r="J136"/>
  <c i="6" r="BK152"/>
  <c r="BK155"/>
  <c r="BK143"/>
  <c r="J149"/>
  <c r="BK146"/>
  <c r="BK133"/>
  <c r="J126"/>
  <c r="BK127"/>
  <c i="7" r="J138"/>
  <c r="BK132"/>
  <c i="2" r="BK264"/>
  <c r="BK196"/>
  <c r="J150"/>
  <c r="J241"/>
  <c i="3" r="BK132"/>
  <c r="BK128"/>
  <c r="J136"/>
  <c r="BK136"/>
  <c r="BK138"/>
  <c i="4" r="BK134"/>
  <c r="J121"/>
  <c i="5" r="BK177"/>
  <c r="J137"/>
  <c r="BK172"/>
  <c r="J147"/>
  <c r="J142"/>
  <c i="7" r="BK130"/>
  <c i="3" r="J128"/>
  <c r="J126"/>
  <c i="4" r="J133"/>
  <c i="5" r="BK182"/>
  <c r="J153"/>
  <c r="J182"/>
  <c r="J165"/>
  <c r="BK184"/>
  <c r="BK181"/>
  <c r="J168"/>
  <c r="BK150"/>
  <c r="J131"/>
  <c r="J151"/>
  <c r="BK165"/>
  <c r="BK155"/>
  <c r="BK148"/>
  <c r="BK142"/>
  <c r="BK147"/>
  <c i="6" r="J146"/>
  <c r="J153"/>
  <c r="BK126"/>
  <c r="BK153"/>
  <c r="J152"/>
  <c r="J129"/>
  <c r="J151"/>
  <c r="BK131"/>
  <c r="BK125"/>
  <c i="7" r="J139"/>
  <c r="J135"/>
  <c r="BK135"/>
  <c r="J127"/>
  <c i="2" r="BK254"/>
  <c r="BK241"/>
  <c r="J205"/>
  <c r="BK188"/>
  <c r="J245"/>
  <c r="J183"/>
  <c r="BK249"/>
  <c r="J174"/>
  <c r="BK160"/>
  <c r="J226"/>
  <c r="J177"/>
  <c r="J192"/>
  <c r="BK206"/>
  <c r="BK184"/>
  <c i="3" r="BK140"/>
  <c r="J144"/>
  <c r="J130"/>
  <c r="BK139"/>
  <c r="BK141"/>
  <c r="J141"/>
  <c i="4" r="J135"/>
  <c r="J134"/>
  <c i="5" r="J162"/>
  <c r="BK186"/>
  <c r="J173"/>
  <c r="BK162"/>
  <c r="BK175"/>
  <c r="BK164"/>
  <c r="BK127"/>
  <c r="J148"/>
  <c r="BK132"/>
  <c r="BK144"/>
  <c i="6" r="J145"/>
  <c r="J125"/>
  <c r="J155"/>
  <c r="J127"/>
  <c r="BK142"/>
  <c r="J136"/>
  <c r="J128"/>
  <c i="7" r="J141"/>
  <c r="BK141"/>
  <c r="BK138"/>
  <c i="2" r="J161"/>
  <c r="J179"/>
  <c r="BK181"/>
  <c r="J196"/>
  <c r="BK220"/>
  <c r="J167"/>
  <c r="BK198"/>
  <c r="J220"/>
  <c r="BK194"/>
  <c i="3" r="BK146"/>
  <c r="BK145"/>
  <c r="J133"/>
  <c r="J129"/>
  <c r="J135"/>
  <c i="4" r="BK121"/>
  <c i="5" r="J181"/>
  <c r="J133"/>
  <c r="J179"/>
  <c r="J183"/>
  <c r="BK134"/>
  <c i="2" r="BK269"/>
  <c r="BK143"/>
  <c r="BK259"/>
  <c r="BK228"/>
  <c r="J164"/>
  <c r="BK238"/>
  <c r="J206"/>
  <c r="BK236"/>
  <c r="BK226"/>
  <c r="J198"/>
  <c r="J169"/>
  <c i="3" r="J140"/>
  <c r="J132"/>
  <c r="J147"/>
  <c r="J123"/>
  <c r="J139"/>
  <c r="BK126"/>
  <c i="4" r="BK133"/>
  <c i="5" r="BK138"/>
  <c r="BK130"/>
  <c r="J146"/>
  <c r="BK143"/>
  <c r="J127"/>
  <c i="2" r="J249"/>
  <c r="J232"/>
  <c r="J190"/>
  <c r="J264"/>
  <c r="J184"/>
  <c r="BK150"/>
  <c r="BK169"/>
  <c r="J215"/>
  <c r="BK195"/>
  <c r="J202"/>
  <c r="BK134"/>
  <c r="BK192"/>
  <c r="BK164"/>
  <c r="BK167"/>
  <c r="BK166"/>
  <c r="J186"/>
  <c r="BK211"/>
  <c r="J178"/>
  <c r="BK170"/>
  <c r="BK203"/>
  <c r="BK179"/>
  <c i="3" r="BK133"/>
  <c r="J131"/>
  <c r="J127"/>
  <c r="J146"/>
  <c r="BK129"/>
  <c i="4" r="J129"/>
  <c r="BK129"/>
  <c i="5" r="J159"/>
  <c r="BK170"/>
  <c r="J150"/>
  <c r="BK173"/>
  <c r="BK131"/>
  <c r="J172"/>
  <c r="BK153"/>
  <c r="BK136"/>
  <c r="J157"/>
  <c r="BK151"/>
  <c r="J130"/>
  <c i="6" r="BK147"/>
  <c r="J133"/>
  <c r="J147"/>
  <c r="BK136"/>
  <c r="J143"/>
  <c r="BK149"/>
  <c r="J131"/>
  <c r="BK145"/>
  <c i="7" r="J136"/>
  <c r="BK136"/>
  <c r="BK124"/>
  <c i="2" r="BK174"/>
  <c r="J139"/>
  <c r="J170"/>
  <c r="J194"/>
  <c r="J143"/>
  <c r="J134"/>
  <c r="BK161"/>
  <c r="J154"/>
  <c r="J238"/>
  <c r="BK202"/>
  <c r="BK177"/>
  <c i="3" r="BK148"/>
  <c r="BK131"/>
  <c r="J148"/>
  <c r="J142"/>
  <c r="BK123"/>
  <c i="4" r="BK135"/>
  <c i="5" r="J170"/>
  <c r="J184"/>
  <c r="J155"/>
  <c r="J143"/>
  <c r="BK137"/>
  <c r="J175"/>
  <c i="2" r="J256"/>
  <c r="J236"/>
  <c r="J195"/>
  <c r="BK139"/>
  <c r="J197"/>
  <c r="BK256"/>
  <c r="BK232"/>
  <c r="BK178"/>
  <c r="BK190"/>
  <c r="J181"/>
  <c i="1" r="AS94"/>
  <c i="2" r="J160"/>
  <c i="3" r="BK142"/>
  <c r="BK135"/>
  <c r="BK130"/>
  <c r="BK144"/>
  <c r="J145"/>
  <c r="J138"/>
  <c r="BK127"/>
  <c i="4" r="J125"/>
  <c r="BK125"/>
  <c i="5" r="BK183"/>
  <c r="BK188"/>
  <c r="J132"/>
  <c r="J177"/>
  <c r="BK157"/>
  <c r="J186"/>
  <c r="BK141"/>
  <c r="BK185"/>
  <c i="7" r="J130"/>
  <c r="J124"/>
  <c i="2" r="J269"/>
  <c r="J259"/>
  <c r="J211"/>
  <c r="BK154"/>
  <c r="J254"/>
  <c r="BK245"/>
  <c r="BK215"/>
  <c r="BK183"/>
  <c i="5" r="J185"/>
  <c r="BK176"/>
  <c r="BK135"/>
  <c r="BK145"/>
  <c r="J158"/>
  <c r="J163"/>
  <c r="J176"/>
  <c r="BK179"/>
  <c r="BK159"/>
  <c r="BK168"/>
  <c r="J144"/>
  <c r="J164"/>
  <c r="J138"/>
  <c r="J145"/>
  <c r="J141"/>
  <c i="6" r="BK128"/>
  <c r="J154"/>
  <c r="BK151"/>
  <c r="BK154"/>
  <c r="J142"/>
  <c r="BK140"/>
  <c r="BK129"/>
  <c r="J140"/>
  <c i="7" r="BK139"/>
  <c r="BK127"/>
  <c r="J132"/>
  <c i="2" l="1" r="P165"/>
  <c r="P182"/>
  <c r="R240"/>
  <c i="3" r="R143"/>
  <c i="2" r="BK193"/>
  <c r="J193"/>
  <c r="J106"/>
  <c r="R253"/>
  <c i="3" r="P125"/>
  <c r="R134"/>
  <c i="4" r="P120"/>
  <c r="P119"/>
  <c r="P118"/>
  <c i="1" r="AU97"/>
  <c i="5" r="T149"/>
  <c r="BK180"/>
  <c r="J180"/>
  <c r="J105"/>
  <c i="2" r="R165"/>
  <c r="BK176"/>
  <c r="J176"/>
  <c r="J104"/>
  <c r="R227"/>
  <c i="5" r="R140"/>
  <c r="T180"/>
  <c i="2" r="T159"/>
  <c r="P193"/>
  <c r="P258"/>
  <c r="P257"/>
  <c i="3" r="BK143"/>
  <c r="J143"/>
  <c r="J101"/>
  <c i="2" r="P159"/>
  <c r="R168"/>
  <c r="T227"/>
  <c i="3" r="T134"/>
  <c i="5" r="R129"/>
  <c r="T161"/>
  <c r="R180"/>
  <c i="6" r="P150"/>
  <c i="2" r="P176"/>
  <c r="P172"/>
  <c r="P227"/>
  <c r="BK258"/>
  <c r="J258"/>
  <c r="J112"/>
  <c i="3" r="BK125"/>
  <c r="T143"/>
  <c i="5" r="BK140"/>
  <c r="J140"/>
  <c r="J99"/>
  <c r="P167"/>
  <c i="6" r="P130"/>
  <c r="T150"/>
  <c i="2" r="T165"/>
  <c r="BK182"/>
  <c r="J182"/>
  <c r="J105"/>
  <c r="T240"/>
  <c i="6" r="BK130"/>
  <c r="J130"/>
  <c r="J98"/>
  <c r="T144"/>
  <c i="3" r="R125"/>
  <c r="R124"/>
  <c r="R121"/>
  <c i="4" r="BK120"/>
  <c r="J120"/>
  <c r="J98"/>
  <c i="5" r="P149"/>
  <c r="T167"/>
  <c i="6" r="T124"/>
  <c r="BK139"/>
  <c r="R150"/>
  <c i="2" r="T133"/>
  <c r="T193"/>
  <c r="P253"/>
  <c i="6" r="BK124"/>
  <c r="P144"/>
  <c i="2" r="BK159"/>
  <c r="J159"/>
  <c r="J98"/>
  <c r="T168"/>
  <c r="R176"/>
  <c r="R172"/>
  <c r="BK227"/>
  <c r="J227"/>
  <c r="J107"/>
  <c r="R258"/>
  <c r="R257"/>
  <c i="4" r="R120"/>
  <c r="R119"/>
  <c r="R118"/>
  <c i="5" r="T129"/>
  <c r="P161"/>
  <c r="BK174"/>
  <c r="J174"/>
  <c r="J104"/>
  <c i="6" r="R130"/>
  <c r="BK144"/>
  <c r="J144"/>
  <c r="J102"/>
  <c i="2" r="P133"/>
  <c r="BK168"/>
  <c r="J168"/>
  <c r="J101"/>
  <c r="R182"/>
  <c r="BK240"/>
  <c r="J240"/>
  <c r="J109"/>
  <c r="BK253"/>
  <c r="J253"/>
  <c r="J110"/>
  <c i="3" r="BK134"/>
  <c r="J134"/>
  <c r="J100"/>
  <c i="5" r="P129"/>
  <c r="BK161"/>
  <c r="J161"/>
  <c r="J101"/>
  <c r="T174"/>
  <c i="2" r="R159"/>
  <c r="P168"/>
  <c r="T182"/>
  <c r="T253"/>
  <c i="3" r="T125"/>
  <c r="T124"/>
  <c r="T121"/>
  <c r="P143"/>
  <c i="4" r="T120"/>
  <c r="T119"/>
  <c r="T118"/>
  <c i="5" r="BK149"/>
  <c r="J149"/>
  <c r="J100"/>
  <c r="P174"/>
  <c r="P166"/>
  <c r="BK129"/>
  <c r="J129"/>
  <c r="J98"/>
  <c r="T140"/>
  <c r="BK167"/>
  <c r="J167"/>
  <c r="J103"/>
  <c r="R174"/>
  <c i="6" r="T130"/>
  <c r="T139"/>
  <c r="T138"/>
  <c i="2" r="R133"/>
  <c r="R193"/>
  <c r="T258"/>
  <c r="T257"/>
  <c i="3" r="P134"/>
  <c i="5" r="P140"/>
  <c r="R161"/>
  <c i="6" r="P124"/>
  <c r="P139"/>
  <c r="R144"/>
  <c i="7" r="P134"/>
  <c r="P129"/>
  <c r="P122"/>
  <c r="P121"/>
  <c i="1" r="AU100"/>
  <c i="5" r="R149"/>
  <c r="R167"/>
  <c r="R166"/>
  <c r="P180"/>
  <c i="6" r="R124"/>
  <c r="R139"/>
  <c r="R138"/>
  <c r="BK150"/>
  <c r="J150"/>
  <c r="J103"/>
  <c i="7" r="R134"/>
  <c r="R129"/>
  <c r="R122"/>
  <c r="R121"/>
  <c i="2" r="BK133"/>
  <c r="J133"/>
  <c r="J97"/>
  <c r="BK165"/>
  <c r="J165"/>
  <c r="J100"/>
  <c r="T176"/>
  <c r="T172"/>
  <c r="P240"/>
  <c i="7" r="BK134"/>
  <c r="J134"/>
  <c r="J101"/>
  <c r="T134"/>
  <c r="T129"/>
  <c r="T122"/>
  <c r="T121"/>
  <c i="2" r="BK173"/>
  <c r="J173"/>
  <c r="J103"/>
  <c r="BK237"/>
  <c r="J237"/>
  <c r="J108"/>
  <c i="3" r="BK122"/>
  <c r="J122"/>
  <c r="J97"/>
  <c i="6" r="BK135"/>
  <c r="J135"/>
  <c r="J99"/>
  <c i="2" r="BK163"/>
  <c r="J163"/>
  <c r="J99"/>
  <c i="5" r="BK126"/>
  <c r="J126"/>
  <c r="J97"/>
  <c i="7" r="BK129"/>
  <c r="J129"/>
  <c r="J100"/>
  <c r="BK126"/>
  <c r="J126"/>
  <c r="J99"/>
  <c r="BK123"/>
  <c i="6" r="J124"/>
  <c r="J97"/>
  <c i="7" r="J89"/>
  <c i="6" r="J139"/>
  <c r="J101"/>
  <c i="7" r="E111"/>
  <c r="BE130"/>
  <c r="F118"/>
  <c r="BE127"/>
  <c r="BE135"/>
  <c r="BE136"/>
  <c r="BE139"/>
  <c r="BE141"/>
  <c r="BE124"/>
  <c r="BE132"/>
  <c r="BE138"/>
  <c i="6" r="BE128"/>
  <c r="BE142"/>
  <c r="BE146"/>
  <c i="5" r="BK166"/>
  <c r="J166"/>
  <c r="J102"/>
  <c i="6" r="E113"/>
  <c r="BE126"/>
  <c r="BE127"/>
  <c r="BE133"/>
  <c r="BE131"/>
  <c r="BE143"/>
  <c r="BE147"/>
  <c r="BE129"/>
  <c r="BE145"/>
  <c r="BE152"/>
  <c r="BE153"/>
  <c r="BE155"/>
  <c r="F92"/>
  <c r="J117"/>
  <c r="BE125"/>
  <c r="BE136"/>
  <c r="BE140"/>
  <c r="BE149"/>
  <c r="BE151"/>
  <c r="BE154"/>
  <c i="5" r="E85"/>
  <c r="BE138"/>
  <c r="J119"/>
  <c r="BE127"/>
  <c r="BE137"/>
  <c r="BE141"/>
  <c r="BE143"/>
  <c r="BE144"/>
  <c r="BE146"/>
  <c r="BE150"/>
  <c r="BE153"/>
  <c r="BE158"/>
  <c r="BE170"/>
  <c i="4" r="BK119"/>
  <c r="BK118"/>
  <c r="J118"/>
  <c r="J96"/>
  <c i="5" r="BE134"/>
  <c r="BE147"/>
  <c r="BE173"/>
  <c r="BE177"/>
  <c r="BE164"/>
  <c r="BE145"/>
  <c r="BE151"/>
  <c r="BE157"/>
  <c r="BE181"/>
  <c r="BE130"/>
  <c r="BE155"/>
  <c r="BE165"/>
  <c r="BE179"/>
  <c r="BE135"/>
  <c r="BE136"/>
  <c r="BE162"/>
  <c r="BE183"/>
  <c r="BE185"/>
  <c r="BE188"/>
  <c r="F92"/>
  <c r="BE148"/>
  <c r="BE159"/>
  <c r="BE168"/>
  <c r="BE182"/>
  <c r="BE131"/>
  <c r="BE132"/>
  <c r="BE133"/>
  <c r="BE142"/>
  <c r="BE175"/>
  <c r="BE172"/>
  <c r="BE163"/>
  <c r="BE176"/>
  <c r="BE184"/>
  <c r="BE186"/>
  <c i="4" r="E85"/>
  <c r="J89"/>
  <c r="BE121"/>
  <c r="F92"/>
  <c r="BE125"/>
  <c i="3" r="J125"/>
  <c r="J99"/>
  <c i="4" r="BE129"/>
  <c r="BE134"/>
  <c r="BE135"/>
  <c r="BE133"/>
  <c i="2" r="BK257"/>
  <c r="J257"/>
  <c r="J111"/>
  <c i="3" r="BE128"/>
  <c r="E85"/>
  <c r="J115"/>
  <c r="BE126"/>
  <c r="BE127"/>
  <c r="F118"/>
  <c r="BE140"/>
  <c r="BE129"/>
  <c r="BE139"/>
  <c r="BE133"/>
  <c r="BE144"/>
  <c r="BE123"/>
  <c r="BE141"/>
  <c r="BE135"/>
  <c r="BE142"/>
  <c r="BE145"/>
  <c r="BE148"/>
  <c r="BE146"/>
  <c r="BE130"/>
  <c r="BE131"/>
  <c r="BE138"/>
  <c r="BE136"/>
  <c r="BE147"/>
  <c r="BE132"/>
  <c i="2" r="BE194"/>
  <c r="BE197"/>
  <c r="BE143"/>
  <c r="E122"/>
  <c r="BE190"/>
  <c r="BE211"/>
  <c r="BE177"/>
  <c r="BE181"/>
  <c r="BE160"/>
  <c r="BE196"/>
  <c r="BE206"/>
  <c r="BE232"/>
  <c r="BE134"/>
  <c r="BE178"/>
  <c r="BE202"/>
  <c r="BE205"/>
  <c r="BE226"/>
  <c r="J89"/>
  <c r="BE188"/>
  <c r="BE139"/>
  <c r="BE169"/>
  <c r="BE183"/>
  <c r="BE215"/>
  <c r="BE241"/>
  <c r="BE254"/>
  <c r="BE166"/>
  <c r="BE170"/>
  <c r="BE195"/>
  <c r="BE220"/>
  <c r="BE161"/>
  <c r="BE164"/>
  <c r="BE167"/>
  <c r="BE174"/>
  <c r="BE238"/>
  <c r="BE269"/>
  <c r="BE179"/>
  <c r="BE186"/>
  <c r="BE192"/>
  <c r="BE198"/>
  <c r="BE203"/>
  <c r="BE245"/>
  <c r="BE249"/>
  <c r="F92"/>
  <c r="BE150"/>
  <c r="BE154"/>
  <c r="BE184"/>
  <c r="BE228"/>
  <c r="BE236"/>
  <c r="BE256"/>
  <c r="BE259"/>
  <c r="BE264"/>
  <c r="F37"/>
  <c i="1" r="BD95"/>
  <c i="4" r="F34"/>
  <c i="1" r="BA97"/>
  <c i="5" r="F36"/>
  <c i="1" r="BC98"/>
  <c i="2" r="F35"/>
  <c i="1" r="BB95"/>
  <c i="7" r="F35"/>
  <c i="1" r="BB100"/>
  <c i="6" r="F37"/>
  <c i="1" r="BD99"/>
  <c i="3" r="F37"/>
  <c i="1" r="BD96"/>
  <c i="5" r="F34"/>
  <c i="1" r="BA98"/>
  <c i="3" r="J34"/>
  <c i="1" r="AW96"/>
  <c i="5" r="F37"/>
  <c i="1" r="BD98"/>
  <c i="6" r="J34"/>
  <c i="1" r="AW99"/>
  <c i="2" r="F34"/>
  <c i="1" r="BA95"/>
  <c i="7" r="F37"/>
  <c i="1" r="BD100"/>
  <c i="2" r="J34"/>
  <c i="1" r="AW95"/>
  <c i="3" r="F36"/>
  <c i="1" r="BC96"/>
  <c i="4" r="F37"/>
  <c i="1" r="BD97"/>
  <c i="6" r="F34"/>
  <c i="1" r="BA99"/>
  <c i="7" r="J34"/>
  <c i="1" r="AW100"/>
  <c i="4" r="F35"/>
  <c i="1" r="BB97"/>
  <c i="5" r="J34"/>
  <c i="1" r="AW98"/>
  <c i="4" r="J34"/>
  <c i="1" r="AW97"/>
  <c i="6" r="F35"/>
  <c i="1" r="BB99"/>
  <c i="7" r="F34"/>
  <c i="1" r="BA100"/>
  <c i="3" r="F35"/>
  <c i="1" r="BB96"/>
  <c i="5" r="F35"/>
  <c i="1" r="BB98"/>
  <c i="2" r="F36"/>
  <c i="1" r="BC95"/>
  <c i="3" r="F34"/>
  <c i="1" r="BA96"/>
  <c i="4" r="F36"/>
  <c i="1" r="BC97"/>
  <c i="6" r="F36"/>
  <c i="1" r="BC99"/>
  <c i="7" r="F36"/>
  <c i="1" r="BC100"/>
  <c i="7" l="1" r="BK122"/>
  <c r="BK121"/>
  <c r="J121"/>
  <c i="6" r="R123"/>
  <c i="5" r="R125"/>
  <c r="P125"/>
  <c i="1" r="AU98"/>
  <c i="2" r="T132"/>
  <c r="P132"/>
  <c i="1" r="AU95"/>
  <c i="6" r="T123"/>
  <c r="P138"/>
  <c r="P123"/>
  <c i="1" r="AU99"/>
  <c i="6" r="BK138"/>
  <c r="J138"/>
  <c r="J100"/>
  <c i="3" r="P124"/>
  <c r="P121"/>
  <c i="1" r="AU96"/>
  <c i="2" r="R132"/>
  <c i="5" r="T166"/>
  <c i="3" r="BK124"/>
  <c r="J124"/>
  <c r="J98"/>
  <c i="5" r="T125"/>
  <c i="2" r="BK172"/>
  <c r="J172"/>
  <c r="J102"/>
  <c i="7" r="J123"/>
  <c r="J98"/>
  <c i="5" r="BK125"/>
  <c r="J125"/>
  <c r="J96"/>
  <c i="4" r="J119"/>
  <c r="J97"/>
  <c i="7" r="J30"/>
  <c i="1" r="AG100"/>
  <c i="2" r="F33"/>
  <c i="1" r="AZ95"/>
  <c i="6" r="J33"/>
  <c i="1" r="AV99"/>
  <c r="AT99"/>
  <c i="7" r="J33"/>
  <c i="1" r="AV100"/>
  <c r="AT100"/>
  <c r="AN100"/>
  <c i="3" r="J33"/>
  <c i="1" r="AV96"/>
  <c r="AT96"/>
  <c i="4" r="J30"/>
  <c i="1" r="AG97"/>
  <c i="5" r="F33"/>
  <c i="1" r="AZ98"/>
  <c i="2" r="J33"/>
  <c i="1" r="AV95"/>
  <c r="AT95"/>
  <c i="6" r="F33"/>
  <c i="1" r="AZ99"/>
  <c r="BD94"/>
  <c r="W33"/>
  <c i="7" r="F33"/>
  <c i="1" r="AZ100"/>
  <c i="3" r="F33"/>
  <c i="1" r="AZ96"/>
  <c i="5" r="J33"/>
  <c i="1" r="AV98"/>
  <c r="AT98"/>
  <c i="4" r="J33"/>
  <c i="1" r="AV97"/>
  <c r="AT97"/>
  <c r="BB94"/>
  <c r="AX94"/>
  <c i="4" r="F33"/>
  <c i="1" r="AZ97"/>
  <c r="BA94"/>
  <c r="AW94"/>
  <c r="AK30"/>
  <c r="BC94"/>
  <c r="AY94"/>
  <c i="6" l="1" r="BK123"/>
  <c r="J123"/>
  <c r="J96"/>
  <c i="2" r="BK132"/>
  <c r="J132"/>
  <c r="J96"/>
  <c i="3" r="BK121"/>
  <c r="J121"/>
  <c r="J96"/>
  <c i="7" r="J122"/>
  <c r="J97"/>
  <c r="J96"/>
  <c r="J39"/>
  <c i="1" r="AN97"/>
  <c i="4" r="J39"/>
  <c i="1" r="AU94"/>
  <c r="W31"/>
  <c r="W32"/>
  <c r="AZ94"/>
  <c r="W29"/>
  <c r="W30"/>
  <c i="5" r="J30"/>
  <c i="1" r="AG98"/>
  <c r="AN98"/>
  <c i="5" l="1" r="J39"/>
  <c i="3" r="J30"/>
  <c i="1" r="AG96"/>
  <c r="AN96"/>
  <c i="2" r="J30"/>
  <c i="1" r="AG95"/>
  <c r="AN95"/>
  <c i="6" r="J30"/>
  <c i="1" r="AG99"/>
  <c r="AV94"/>
  <c r="AK29"/>
  <c i="2" l="1" r="J39"/>
  <c i="6" r="J39"/>
  <c i="3" r="J39"/>
  <c i="1" r="AN99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<sst xmlns="http://schemas.openxmlformats.org/spreadsheetml/2006/main">
  <si>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</si>
  <si>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</si>
  <si>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</si>
  <si>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</si>
  <si>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</si>
  <si>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{a246a3ec-7257-48f7-a46e-8a56049288be}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</si>
  <si>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</si>
  <si>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</si>
  <si>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</si>
  <si>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</si>
  <si>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</si>
  <si>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</si>
  <si>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</si>
  <si>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</si>
  <si>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</si>
  <si>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</si>
  <si>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</si>
  <si>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Poliklinika Žďár nad Sázavou -stavební úpravy prostor v 1.NP ordinace MUDr. Jelínkové</t>
  </si>
  <si>
    <t>KSO:</t>
  </si>
  <si>
    <t>CC-CZ:</t>
  </si>
  <si>
    <t>Místo:</t>
  </si>
  <si>
    <t>Studentská 1699/4</t>
  </si>
  <si>
    <t>Datum:</t>
  </si>
  <si>
    <t>12. 5. 2025</t>
  </si>
  <si>
    <t>Zadavatel:</t>
  </si>
  <si>
    <t>IČ:</t>
  </si>
  <si>
    <t xml:space="preserve">Poliklinika  Žďár nad Zázavou</t>
  </si>
  <si>
    <t>DIČ:</t>
  </si>
  <si>
    <t>Uchazeč:</t>
  </si>
  <si>
    <t>Vyplň údaj</t>
  </si>
  <si>
    <t>Projektant:</t>
  </si>
  <si>
    <t>Filip Marek, Brněnská 326/34, Žďár nad Sázavou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</si>
  <si>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</si>
  <si>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</si>
  <si>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</si>
  <si>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</si>
  <si>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</si>
  <si>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</si>
  <si>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</si>
  <si>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</si>
  <si>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</si>
  <si>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</si>
  <si>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</si>
  <si>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</si>
  <si>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</si>
  <si>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</si>
  <si>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</si>
  <si>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</si>
  <si>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</si>
  <si>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</si>
  <si>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</si>
  <si>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</si>
  <si>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</si>
  <si>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</si>
  <si>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</si>
  <si>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</si>
  <si>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</si>
  <si>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</si>
  <si>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</si>
  <si>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</si>
  <si>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</si>
  <si>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</si>
  <si>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</si>
  <si>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</si>
  <si>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</si>
  <si>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</si>
  <si>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</si>
  <si>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</si>
  <si>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</si>
  <si>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</si>
  <si>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</si>
  <si>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</si>
  <si>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</si>
  <si>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</si>
  <si>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</si>
  <si>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</si>
  <si>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</si>
  <si>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</si>
  <si>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</si>
  <si>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</si>
  <si>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</si>
  <si>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</t>
  </si>
  <si>
    <t>STA</t>
  </si>
  <si>
    <t>1</t>
  </si>
  <si>
    <t>{d8a8b0e4-5f72-4703-bb86-5bf0e79f4139}</t>
  </si>
  <si>
    <t>2</t>
  </si>
  <si>
    <t>D.1.4.1</t>
  </si>
  <si>
    <t>vodovod, kanalizace</t>
  </si>
  <si>
    <t>{288badd3-f735-40b3-a6e0-c2a6bae98dba}</t>
  </si>
  <si>
    <t>D.1.4.2</t>
  </si>
  <si>
    <t>ústřední vytápění</t>
  </si>
  <si>
    <t>{80cf402e-f1af-41cd-b1fb-d3a9f435cb2f}</t>
  </si>
  <si>
    <t>D.1.4.3</t>
  </si>
  <si>
    <t>elektrické rozvody silnoproudé</t>
  </si>
  <si>
    <t>{320544c1-b986-4178-bb1c-adfaa231e43c}</t>
  </si>
  <si>
    <t>D.1.4.4</t>
  </si>
  <si>
    <t>elektrické rozvody slaboproudé</t>
  </si>
  <si>
    <t>{b2028f67-5806-49ad-b313-96021496e1d1}</t>
  </si>
  <si>
    <t>D.1.4.</t>
  </si>
  <si>
    <t>ostatní a vedlejší náklady</t>
  </si>
  <si>
    <t>{dfa0a4c1-c373-43bb-b5b8-b5e3fc5f51e7}</t>
  </si>
  <si>
    <t>KRYCÍ LIST SOUPISU PRACÍ</t>
  </si>
  <si>
    <t>Objekt:</t>
  </si>
  <si>
    <t>SO 01 - stavební úpravy</t>
  </si>
  <si>
    <t>Město Žďár nad Zázavou</t>
  </si>
  <si>
    <t>REKAPITULACE ČLENĚNÍ SOUPISU PRACÍ</t>
  </si>
  <si>
    <t>Kód dílu - Popis</t>
  </si>
  <si>
    <t>Cena celkem [CZK]</t>
  </si>
  <si>
    <t>Náklady ze soupisu prací</t>
  </si>
  <si>
    <t>-1</t>
  </si>
  <si>
    <t>61 - Úprava povrchů vnitřní</t>
  </si>
  <si>
    <t>64 - Výplně otvorů</t>
  </si>
  <si>
    <t>94 - Lešení a stavební výtahy</t>
  </si>
  <si>
    <t>95 - Různé dokončovací konstrukce a práce na pozemních stavbách</t>
  </si>
  <si>
    <t>96 - Bourání konstrukcí</t>
  </si>
  <si>
    <t>HSV - Práce a dodávky HSV</t>
  </si>
  <si>
    <t xml:space="preserve">    3 - Svislé a kompletní konstrukce</t>
  </si>
  <si>
    <t xml:space="preserve">    997 - Přesun sutě</t>
  </si>
  <si>
    <t>766 - Konstrukce truhlářské</t>
  </si>
  <si>
    <t>776 - Podlahy povlakové</t>
  </si>
  <si>
    <t>777 - Podlahy ze syntetických hmot</t>
  </si>
  <si>
    <t>783 - Nátěry</t>
  </si>
  <si>
    <t>784 - Malby</t>
  </si>
  <si>
    <t>786 - Čalounické úpravy</t>
  </si>
  <si>
    <t>PSV - Práce a dodávky PSV</t>
  </si>
  <si>
    <t xml:space="preserve">    763 - Konstrukce suché výstavby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</si>
  <si>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</si>
  <si>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</si>
  <si>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</si>
  <si>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</si>
  <si>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</si>
  <si>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</si>
  <si>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</si>
  <si>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</si>
  <si>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</si>
  <si>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</si>
  <si>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</si>
  <si>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</si>
  <si>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</si>
  <si>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61</t>
  </si>
  <si>
    <t>Úprava povrchů vnitřní</t>
  </si>
  <si>
    <t>ROZPOCET</t>
  </si>
  <si>
    <t>K</t>
  </si>
  <si>
    <t>610991111R00</t>
  </si>
  <si>
    <t>Zakrývání výplní vnitřních otvorů</t>
  </si>
  <si>
    <t>m2</t>
  </si>
  <si>
    <t>4</t>
  </si>
  <si>
    <t>1659456909</t>
  </si>
  <si>
    <t>P</t>
  </si>
  <si>
    <t>Poznámka k položce:_x000d_
včetně zakrytí stávajících žaluzií</t>
  </si>
  <si>
    <t>VV</t>
  </si>
  <si>
    <t>3,3*2+0,8*2"M103</t>
  </si>
  <si>
    <t>2,1*2+0,8*2"M102</t>
  </si>
  <si>
    <t>Součet</t>
  </si>
  <si>
    <t>602016191R00</t>
  </si>
  <si>
    <t>Penetrační nátěr stěn</t>
  </si>
  <si>
    <t>-404559242</t>
  </si>
  <si>
    <t>3,45*3,25+6,5*3,25+3,85*3,25+6,5*3,25-(3,25*2)"M103</t>
  </si>
  <si>
    <t>2,4*3,25+6,5*3,25+2,1*3,25+6,5*3,25+4*3,25-(2,1*2)"M102</t>
  </si>
  <si>
    <t>3</t>
  </si>
  <si>
    <t>612403399RT2</t>
  </si>
  <si>
    <t>Hrubá výplň rýh ve stěnách maltou</t>
  </si>
  <si>
    <t>1036665467</t>
  </si>
  <si>
    <t>Poznámka k položce:_x000d_
s použitím suché maltové směsi</t>
  </si>
  <si>
    <t>0,07*4"vodovod, kanalizace</t>
  </si>
  <si>
    <t>0,03*45"elektro</t>
  </si>
  <si>
    <t>0,07*10"elektro</t>
  </si>
  <si>
    <t>612471411R00</t>
  </si>
  <si>
    <t>Úprava vnitřních stěn aktivovaným štukem</t>
  </si>
  <si>
    <t>-755539502</t>
  </si>
  <si>
    <t>5</t>
  </si>
  <si>
    <t>612481211RT2</t>
  </si>
  <si>
    <t>Montáž výztužné sítě(perlinky)do stěrky-vnit.stěny</t>
  </si>
  <si>
    <t>-1138107547</t>
  </si>
  <si>
    <t>Poznámka k položce:_x000d_
včetně výztužné sítě a stěrkového tmelu</t>
  </si>
  <si>
    <t>64</t>
  </si>
  <si>
    <t>Výplně otvorů</t>
  </si>
  <si>
    <t>6</t>
  </si>
  <si>
    <t>642944121</t>
  </si>
  <si>
    <t>Osazování ocelových zárubní dodatečné pl do 2,5 m2</t>
  </si>
  <si>
    <t>kus</t>
  </si>
  <si>
    <t>-30397536</t>
  </si>
  <si>
    <t>7</t>
  </si>
  <si>
    <t>M</t>
  </si>
  <si>
    <t>55331437</t>
  </si>
  <si>
    <t>zárubeň jednokřídlá ocelová pro dodatečnou montáž tl stěny 110-150mm rozměru 800/1970, 2100mm</t>
  </si>
  <si>
    <t>8</t>
  </si>
  <si>
    <t>1508068056</t>
  </si>
  <si>
    <t>Poznámka k položce:_x000d_
DZUP</t>
  </si>
  <si>
    <t>94</t>
  </si>
  <si>
    <t>Lešení a stavební výtahy</t>
  </si>
  <si>
    <t>949101111</t>
  </si>
  <si>
    <t>Lešení pomocné pro objekty pozemních staveb s lešeňovou podlahou v do 1,9 m zatížení do 150 kg/m2</t>
  </si>
  <si>
    <t>-569122663</t>
  </si>
  <si>
    <t>95</t>
  </si>
  <si>
    <t>Různé dokončovací konstrukce a práce na pozemních stavbách</t>
  </si>
  <si>
    <t>9</t>
  </si>
  <si>
    <t>952901111R00</t>
  </si>
  <si>
    <t>Vyčištění budov o výšce podlaží do 4 m</t>
  </si>
  <si>
    <t>467842839</t>
  </si>
  <si>
    <t>10</t>
  </si>
  <si>
    <t>952902110R00</t>
  </si>
  <si>
    <t xml:space="preserve">Zametání v místnostech, chodbách, na  schodišti</t>
  </si>
  <si>
    <t>1551386586</t>
  </si>
  <si>
    <t>96</t>
  </si>
  <si>
    <t>Bourání konstrukcí</t>
  </si>
  <si>
    <t>11</t>
  </si>
  <si>
    <t>968061125R00</t>
  </si>
  <si>
    <t>Vyvěšení dřevěných a plastových dveřních křídel pl. do 2 m2</t>
  </si>
  <si>
    <t>-866023480</t>
  </si>
  <si>
    <t>978059541</t>
  </si>
  <si>
    <t>Odsekání a odebrání obkladů stěn z vnitřních obkládaček plochy přes 1 m2</t>
  </si>
  <si>
    <t>1685075920</t>
  </si>
  <si>
    <t>2,5*1,5+2,8*1,5+2,2*1,5</t>
  </si>
  <si>
    <t>HSV</t>
  </si>
  <si>
    <t>Práce a dodávky HSV</t>
  </si>
  <si>
    <t>Svislé a kompletní konstrukce</t>
  </si>
  <si>
    <t>13</t>
  </si>
  <si>
    <t>340271045</t>
  </si>
  <si>
    <t>Zazdívka otvorů v příčkách nebo stěnách pl přes 1 do 4 m2 tvárnicemi pórobetonovými tl 150 mm</t>
  </si>
  <si>
    <t>-1263440270</t>
  </si>
  <si>
    <t>0,6*2"zadívka dveří</t>
  </si>
  <si>
    <t>997</t>
  </si>
  <si>
    <t>Přesun sutě</t>
  </si>
  <si>
    <t>14</t>
  </si>
  <si>
    <t>997013153</t>
  </si>
  <si>
    <t>Vnitrostaveništní doprava suti a vybouraných hmot pro budovy v přes 9 do 12 m s omezením mechanizace</t>
  </si>
  <si>
    <t>t</t>
  </si>
  <si>
    <t>851740092</t>
  </si>
  <si>
    <t>15</t>
  </si>
  <si>
    <t>997013501</t>
  </si>
  <si>
    <t>Odvoz suti a vybouraných hmot na skládku nebo meziskládku do 1 km se složením</t>
  </si>
  <si>
    <t>-1856217167</t>
  </si>
  <si>
    <t>16</t>
  </si>
  <si>
    <t>997013509</t>
  </si>
  <si>
    <t>Příplatek k odvozu suti a vybouraných hmot na skládku ZKD 1 km přes 1 km</t>
  </si>
  <si>
    <t>745794403</t>
  </si>
  <si>
    <t>1,427*15 'Přepočtené koeficientem množství</t>
  </si>
  <si>
    <t>17</t>
  </si>
  <si>
    <t>997013631</t>
  </si>
  <si>
    <t>Poplatek za uložení na skládce (skládkovné) stavebního odpadu směsného kód odpadu 17 09 04</t>
  </si>
  <si>
    <t>-622657264</t>
  </si>
  <si>
    <t>766</t>
  </si>
  <si>
    <t>Konstrukce truhlářské</t>
  </si>
  <si>
    <t>18</t>
  </si>
  <si>
    <t>766660001</t>
  </si>
  <si>
    <t>Montáž dveřních křídel otvíravých jednokřídlových š do 0,8 m do ocelové zárubně</t>
  </si>
  <si>
    <t>-1002532830</t>
  </si>
  <si>
    <t>19</t>
  </si>
  <si>
    <t>MSN.0027534.URS0r5</t>
  </si>
  <si>
    <t>dveře interiérové jednokřídlé levé plné, HPL laminát,bílé, 80x197</t>
  </si>
  <si>
    <t>32</t>
  </si>
  <si>
    <t>2061766050</t>
  </si>
  <si>
    <t xml:space="preserve">Poznámka k položce:_x000d_
včetně zámku FAB_x000d_
odstín bude vzorkován_x000d_
</t>
  </si>
  <si>
    <t>20</t>
  </si>
  <si>
    <t>766661112RV1</t>
  </si>
  <si>
    <t>nasazení dveřních křídel 1kř.</t>
  </si>
  <si>
    <t>1473133371</t>
  </si>
  <si>
    <t>Poznámka k položce:_x000d_
nasazení po novém póstrování</t>
  </si>
  <si>
    <t>766670021R00</t>
  </si>
  <si>
    <t>Montáž kliky a štítku</t>
  </si>
  <si>
    <t>303631685</t>
  </si>
  <si>
    <t>Poznámka k položce:_x000d_
3x stávající z důvodu čalounění_x000d_
1x nová</t>
  </si>
  <si>
    <t>22</t>
  </si>
  <si>
    <t>54914594</t>
  </si>
  <si>
    <t xml:space="preserve">Kliky se štítem dveř  FAB/ Cr</t>
  </si>
  <si>
    <t>-2071954283</t>
  </si>
  <si>
    <t>Poznámka k položce:_x000d_
1x klika/klika _x000d_
montáž skrz dveře pomocí svorníků_x000d_
VYVZORKOVAT PŘED OBJEDNÁNÍM!!!_x000d_
osazeno na nové dveře</t>
  </si>
  <si>
    <t>23</t>
  </si>
  <si>
    <t>998766202R00</t>
  </si>
  <si>
    <t>Přesun hmot pro truhlářské konstr., výšky do 12 m</t>
  </si>
  <si>
    <t>987606619</t>
  </si>
  <si>
    <t>776</t>
  </si>
  <si>
    <t>Podlahy povlakové</t>
  </si>
  <si>
    <t>24</t>
  </si>
  <si>
    <t>776111111</t>
  </si>
  <si>
    <t>Broušení anhydritového podkladu povlakových podlah</t>
  </si>
  <si>
    <t>1882317154</t>
  </si>
  <si>
    <t>25</t>
  </si>
  <si>
    <t>776111116</t>
  </si>
  <si>
    <t>Odstranění zbytků lepidla z podkladu povlakových podlah broušením</t>
  </si>
  <si>
    <t>1968988461</t>
  </si>
  <si>
    <t>26</t>
  </si>
  <si>
    <t>776111311</t>
  </si>
  <si>
    <t>Vysátí podkladu povlakových podlah</t>
  </si>
  <si>
    <t>-270752715</t>
  </si>
  <si>
    <t>27</t>
  </si>
  <si>
    <t>776121321</t>
  </si>
  <si>
    <t>Neředěná penetrace savého podkladu povlakových podlah</t>
  </si>
  <si>
    <t>-806436989</t>
  </si>
  <si>
    <t>28</t>
  </si>
  <si>
    <t>776421111</t>
  </si>
  <si>
    <t>Montáž obvodových lišt lepením</t>
  </si>
  <si>
    <t>m</t>
  </si>
  <si>
    <t>1903982483</t>
  </si>
  <si>
    <t>20,1"M103</t>
  </si>
  <si>
    <t>17,5"M102</t>
  </si>
  <si>
    <t>29</t>
  </si>
  <si>
    <t>28411006</t>
  </si>
  <si>
    <t>lišta soklová PVC samolepící 15x50mm</t>
  </si>
  <si>
    <t>1061088024</t>
  </si>
  <si>
    <t>30</t>
  </si>
  <si>
    <t>776421311</t>
  </si>
  <si>
    <t>Montáž přechodových samolepících lišt</t>
  </si>
  <si>
    <t>-1506934888</t>
  </si>
  <si>
    <t>4*0,8</t>
  </si>
  <si>
    <t>31</t>
  </si>
  <si>
    <t>59054130</t>
  </si>
  <si>
    <t>profil přechodový nerezový samolepící 35mm</t>
  </si>
  <si>
    <t>-49078336</t>
  </si>
  <si>
    <t>776511810RT3</t>
  </si>
  <si>
    <t>Odstranění PVC a koberců lepených bez podložky</t>
  </si>
  <si>
    <t>692517358</t>
  </si>
  <si>
    <t>Poznámka k položce:_x000d_
z ploch do 10 m2</t>
  </si>
  <si>
    <t>22,3"M103</t>
  </si>
  <si>
    <t>14,5"M102</t>
  </si>
  <si>
    <t>33</t>
  </si>
  <si>
    <t>776401800R00</t>
  </si>
  <si>
    <t>Demontáž soklíků nebo lišt, pryžových nebo z PVC</t>
  </si>
  <si>
    <t>-1995745996</t>
  </si>
  <si>
    <t>34</t>
  </si>
  <si>
    <t>776521200RV1</t>
  </si>
  <si>
    <t>Lepení povlakových podlah z dílců PVC a CV (vinyl) - odstín dle investora</t>
  </si>
  <si>
    <t>-1612906615</t>
  </si>
  <si>
    <t>Poznámka k položce:_x000d_
včetně vinylové podlahoviny tl. 2 mm , 100% bez ftalátové</t>
  </si>
  <si>
    <t>35</t>
  </si>
  <si>
    <t>776520030RAB</t>
  </si>
  <si>
    <t>Podlaha povlaková z PVC, soklík, 100% bez ftalátů, útlum 15dB - odstín dle investora</t>
  </si>
  <si>
    <t>-1503527731</t>
  </si>
  <si>
    <t>20,1*0,05"M103</t>
  </si>
  <si>
    <t>17,5*0,05"M102</t>
  </si>
  <si>
    <t>20,3*1,15"M103</t>
  </si>
  <si>
    <t>14,5*1,15"M102</t>
  </si>
  <si>
    <t>36</t>
  </si>
  <si>
    <t>998776112</t>
  </si>
  <si>
    <t>Přesun hmot tonážní pro podlahy povlakové s omezením mechanizace v objektech v přes 6 do 12 m</t>
  </si>
  <si>
    <t>-215539137</t>
  </si>
  <si>
    <t>777</t>
  </si>
  <si>
    <t>Podlahy ze syntetických hmot</t>
  </si>
  <si>
    <t>37</t>
  </si>
  <si>
    <t>777553010R00</t>
  </si>
  <si>
    <t>Penetrace savého podkladu disperzí</t>
  </si>
  <si>
    <t>-680780740</t>
  </si>
  <si>
    <t>22,3"M201</t>
  </si>
  <si>
    <t>14,5"M202</t>
  </si>
  <si>
    <t>38</t>
  </si>
  <si>
    <t>777553210R00</t>
  </si>
  <si>
    <t xml:space="preserve">Vyrovnání podlah, samonivel. hmota  tl. 2mm</t>
  </si>
  <si>
    <t>-1705519481</t>
  </si>
  <si>
    <t>39</t>
  </si>
  <si>
    <t>998777102R00</t>
  </si>
  <si>
    <t>Přesun hmot pro podlahy syntetické, výšky do 12 m</t>
  </si>
  <si>
    <t>426017316</t>
  </si>
  <si>
    <t>783</t>
  </si>
  <si>
    <t>Nátěry</t>
  </si>
  <si>
    <t>40</t>
  </si>
  <si>
    <t>783222100RV</t>
  </si>
  <si>
    <t>Nátěr syntetický kovových konstrukcí dvojnásobný - zárubně</t>
  </si>
  <si>
    <t>ks</t>
  </si>
  <si>
    <t>-1540373036</t>
  </si>
  <si>
    <t>Poznámka k položce:_x000d_
odstín dle investora</t>
  </si>
  <si>
    <t>784</t>
  </si>
  <si>
    <t>Malby</t>
  </si>
  <si>
    <t>41</t>
  </si>
  <si>
    <t>784161401R00</t>
  </si>
  <si>
    <t>Penetrace podkladu nátěrem, Klasik, 1 x</t>
  </si>
  <si>
    <t>-1206921577</t>
  </si>
  <si>
    <t>42</t>
  </si>
  <si>
    <t>784165512R00</t>
  </si>
  <si>
    <t>Malba disperzní, bílá, bez penetrace, 2 x</t>
  </si>
  <si>
    <t>726796700</t>
  </si>
  <si>
    <t>43</t>
  </si>
  <si>
    <t>784402801R00</t>
  </si>
  <si>
    <t>Odstranění malby oškrábáním v místnosti H do 3,8 m</t>
  </si>
  <si>
    <t>-592730772</t>
  </si>
  <si>
    <t>786</t>
  </si>
  <si>
    <t>Čalounické úpravy</t>
  </si>
  <si>
    <t>44</t>
  </si>
  <si>
    <t>786622211R001</t>
  </si>
  <si>
    <t>čalounění a odhlučnění dveřních křídel, bílé</t>
  </si>
  <si>
    <t>-331742493</t>
  </si>
  <si>
    <t>Poznámka k položce:_x000d_
včetně dodávky čalounění a odhlučnění</t>
  </si>
  <si>
    <t>45</t>
  </si>
  <si>
    <t>998786102R00</t>
  </si>
  <si>
    <t>Přesun hmot pro zastiň. techniku, výšky do 12 m</t>
  </si>
  <si>
    <t>-1137926107</t>
  </si>
  <si>
    <t>PSV</t>
  </si>
  <si>
    <t>Práce a dodávky PSV</t>
  </si>
  <si>
    <t>763</t>
  </si>
  <si>
    <t>Konstrukce suché výstavby</t>
  </si>
  <si>
    <t>46</t>
  </si>
  <si>
    <t>763431011</t>
  </si>
  <si>
    <t>Montáž minerálního podhledu s vyjímatelnými panely vel. do 0,36 m2 na zavěšený polozapuštěný rošt</t>
  </si>
  <si>
    <t>-1233071733</t>
  </si>
  <si>
    <t>Poznámka k položce:_x000d_
včetně čela podhledu</t>
  </si>
  <si>
    <t>3,4*5,5</t>
  </si>
  <si>
    <t>5,5*2,35</t>
  </si>
  <si>
    <t>47</t>
  </si>
  <si>
    <t>ECP.G35403420</t>
  </si>
  <si>
    <t>Hygiene Clinic E T24, Bílá 010, 600x600x15mm</t>
  </si>
  <si>
    <t>119845640</t>
  </si>
  <si>
    <t xml:space="preserve">Poznámka k položce:_x000d_
AKUSTICKÝ KAZETOVÝ PODHLED Z MINERÁLNÍCH DESEK  S VIDITELNÝM ZAPUŠTĚNÝM_x000d_
ROŠTEM A POLOZAPUŠTĚNOU HRANOU MINERÁLNÍ DESKY S BÍLÝM NÁTĚREM_x000d_
NOSNÝ ROŠT TVOŘEN HLAVNÍMI A VEDLEJŠÍMI PROFILY KOTVENÝMI DO KONSTRUKCE STROPU_x000d_
MINERÁLNÍ DESKY 600x600x15 mm, ABSORPČNÍ TŘÍDA - A, </t>
  </si>
  <si>
    <t>3,4*5,5*1,10</t>
  </si>
  <si>
    <t>5,5*2,35*1,10</t>
  </si>
  <si>
    <t>48</t>
  </si>
  <si>
    <t>763431201</t>
  </si>
  <si>
    <t>Napojení minerálního podhledu na stěnu obvodovou lištou</t>
  </si>
  <si>
    <t>-1767174042</t>
  </si>
  <si>
    <t>D.1.4.1 - vodovod, kanalizace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</si>
  <si>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</si>
  <si>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</si>
  <si>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</si>
  <si>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974031142</t>
  </si>
  <si>
    <t>Vysekání rýh ve zdivu cihelném hl do 70 mm š do 70 mm</t>
  </si>
  <si>
    <t>801300922</t>
  </si>
  <si>
    <t>721</t>
  </si>
  <si>
    <t>Zdravotechnika - vnitřní kanalizace</t>
  </si>
  <si>
    <t>721171803</t>
  </si>
  <si>
    <t>Demontáž potrubí z PVC D do 75</t>
  </si>
  <si>
    <t>413265886</t>
  </si>
  <si>
    <t>721171912</t>
  </si>
  <si>
    <t>Potrubí z PP propojení potrubí DN 40</t>
  </si>
  <si>
    <t>-1220319541</t>
  </si>
  <si>
    <t>721171913</t>
  </si>
  <si>
    <t>Potrubí z PP propojení potrubí DN 50</t>
  </si>
  <si>
    <t>711203273</t>
  </si>
  <si>
    <t>721174042</t>
  </si>
  <si>
    <t>Potrubí kanalizační z PP připojovací DN 40</t>
  </si>
  <si>
    <t>-669586654</t>
  </si>
  <si>
    <t>721174043</t>
  </si>
  <si>
    <t>Potrubí kanalizační z PP připojovací DN 50</t>
  </si>
  <si>
    <t>-932972045</t>
  </si>
  <si>
    <t>721194104</t>
  </si>
  <si>
    <t>Vyvedení a upevnění odpadních výpustek DN 40</t>
  </si>
  <si>
    <t>-485269025</t>
  </si>
  <si>
    <t>721194105</t>
  </si>
  <si>
    <t>Vyvedení a upevnění odpadních výpustek DN 50</t>
  </si>
  <si>
    <t>266110558</t>
  </si>
  <si>
    <t>998721102</t>
  </si>
  <si>
    <t>Přesun hmot tonážní pro vnitřní kanalizaci v objektech v přes 6 do 12 m</t>
  </si>
  <si>
    <t>204329123</t>
  </si>
  <si>
    <t>722</t>
  </si>
  <si>
    <t>Zdravotechnika - vnitřní vodovod</t>
  </si>
  <si>
    <t>722170801</t>
  </si>
  <si>
    <t>Demontáž rozvodů vody z plastů D do 25</t>
  </si>
  <si>
    <t>-883122819</t>
  </si>
  <si>
    <t>722171913</t>
  </si>
  <si>
    <t>Potrubí plastové odříznutí trubky D přes 20 do 25 mm</t>
  </si>
  <si>
    <t>870227376</t>
  </si>
  <si>
    <t>Poznámka k položce:_x000d_
napojení na stávající rozvod vody</t>
  </si>
  <si>
    <t>722175002</t>
  </si>
  <si>
    <t>Potrubí vodovodní plastové PP-RCT svar polyfúze D 20x2,8 mm</t>
  </si>
  <si>
    <t>1305042418</t>
  </si>
  <si>
    <t>722181241</t>
  </si>
  <si>
    <t>Ochrana vodovodního potrubí přilepenými termoizolačními trubicemi z PE tl přes 13 do 20 mm DN do 22 mm</t>
  </si>
  <si>
    <t>675986649</t>
  </si>
  <si>
    <t>722190401</t>
  </si>
  <si>
    <t>Vyvedení a upevnění výpustku DN do 25</t>
  </si>
  <si>
    <t>493538636</t>
  </si>
  <si>
    <t>722190901</t>
  </si>
  <si>
    <t>Uzavření nebo otevření vodovodního potrubí při opravách</t>
  </si>
  <si>
    <t>1110897208</t>
  </si>
  <si>
    <t>998722102</t>
  </si>
  <si>
    <t>Přesun hmot tonážní pro vnitřní vodovod v objektech v přes 6 do 12 m</t>
  </si>
  <si>
    <t>803328254</t>
  </si>
  <si>
    <t>725</t>
  </si>
  <si>
    <t>Zdravotechnika - zařizovací předměty</t>
  </si>
  <si>
    <t>725813111</t>
  </si>
  <si>
    <t>Ventil rohový bez připojovací trubičky nebo flexi hadičky G 1/2"</t>
  </si>
  <si>
    <t>soubor</t>
  </si>
  <si>
    <t>1803059690</t>
  </si>
  <si>
    <t>725210821</t>
  </si>
  <si>
    <t>Demontáž umyvadel bez výtokových armatur</t>
  </si>
  <si>
    <t>-14519083</t>
  </si>
  <si>
    <t>725820801</t>
  </si>
  <si>
    <t>Demontáž baterie nástěnné do G 3 / 4</t>
  </si>
  <si>
    <t>-1558471142</t>
  </si>
  <si>
    <t>725860811</t>
  </si>
  <si>
    <t>Demontáž uzávěrů zápachu jednoduchých</t>
  </si>
  <si>
    <t>-47725110</t>
  </si>
  <si>
    <t>998725102</t>
  </si>
  <si>
    <t>Přesun hmot tonážní pro zařizovací předměty v objektech v přes 6 do 12 m</t>
  </si>
  <si>
    <t>-1090216387</t>
  </si>
  <si>
    <t>D.1.4.2 - ústřední vytápění</t>
  </si>
  <si>
    <t xml:space="preserve">    783 - Dokončovací práce - nátěry</t>
  </si>
  <si>
    <t>Dokončovací práce - nátěry</t>
  </si>
  <si>
    <t>783601341</t>
  </si>
  <si>
    <t>Odrezivění litinových otopných těles před provedením nátěru</t>
  </si>
  <si>
    <t>1181258854</t>
  </si>
  <si>
    <t>0,255*26"těleso M103</t>
  </si>
  <si>
    <t xml:space="preserve">0,255*21"těleso M102 </t>
  </si>
  <si>
    <t>783601347</t>
  </si>
  <si>
    <t>Odmaštění litinových otopných těles odmašťovačem rozpouštědlovým před provedením nátěru</t>
  </si>
  <si>
    <t>-912595920</t>
  </si>
  <si>
    <t xml:space="preserve">0,255*26"těleso M103 </t>
  </si>
  <si>
    <t>783617147</t>
  </si>
  <si>
    <t>Krycí dvojnásobný syntetický nátěr litinových otopných těles</t>
  </si>
  <si>
    <t>1587374295</t>
  </si>
  <si>
    <t>783601715</t>
  </si>
  <si>
    <t>Odmaštění ředidlovým odmašťovačem potrubí DN do 50 mm</t>
  </si>
  <si>
    <t>-149384089</t>
  </si>
  <si>
    <t>783614653</t>
  </si>
  <si>
    <t>Základní antikorozní jednonásobný syntetický samozákladující potrubí DN do 50 mm</t>
  </si>
  <si>
    <t>-1428184746</t>
  </si>
  <si>
    <t>783617615</t>
  </si>
  <si>
    <t>Krycí dvojnásobný syntetický tepelně odolný nátěr potrubí DN do 50 mm</t>
  </si>
  <si>
    <t>-720917789</t>
  </si>
  <si>
    <t>D.1.4.3 - elektrické rozvody silnoproudé</t>
  </si>
  <si>
    <t>7413 - Rozvaděče NN a příslušenství</t>
  </si>
  <si>
    <t>7414 - Kompletační materiál</t>
  </si>
  <si>
    <t>7417 - Elektroinstalační materiál</t>
  </si>
  <si>
    <t>7419 - Kabelové rozvody</t>
  </si>
  <si>
    <t>7421 - Svítidla</t>
  </si>
  <si>
    <t xml:space="preserve">    9 - Ostatní konstrukce a práce, bourání</t>
  </si>
  <si>
    <t>HZS - Hodinové zúčtovací sazby</t>
  </si>
  <si>
    <t>7413</t>
  </si>
  <si>
    <t>Rozvaděče NN a příslušenství</t>
  </si>
  <si>
    <t>7413.R001</t>
  </si>
  <si>
    <t>R01 rozvaděč ordinace - rozvaděč dle výkresové dokumentace, kompletní včetně přístrojů a montáže</t>
  </si>
  <si>
    <t>-2017609376</t>
  </si>
  <si>
    <t>Poznámka k položce:_x000d_
včetně montáže</t>
  </si>
  <si>
    <t>7414</t>
  </si>
  <si>
    <t>Kompletační materiál</t>
  </si>
  <si>
    <t>741310101</t>
  </si>
  <si>
    <t>Montáž spínačů jedno nebo dvoupólových polozapuštěných nebo zapuštěných se zapojením vodičů bezšroubové připojení vypínačů, řazení 1-jednopólových</t>
  </si>
  <si>
    <t>-651574551</t>
  </si>
  <si>
    <t>10.028.722R001</t>
  </si>
  <si>
    <t>spínač jednopólový řaz.1, IP44, pod omítku - kompletní</t>
  </si>
  <si>
    <t>341791878</t>
  </si>
  <si>
    <t>741310121R002</t>
  </si>
  <si>
    <t>Montáž spínačů jedno nebo dvoupólových polozapuštěných nebo zapuštěných se zapojením vodičů bezšroubové připojení přepínačů, řazení 6-sériových</t>
  </si>
  <si>
    <t>-1516586356</t>
  </si>
  <si>
    <t>10.028.722R003</t>
  </si>
  <si>
    <t>spínač jednopólový řaz.6, IP44, - kompletní, pod omítku</t>
  </si>
  <si>
    <t>827505484</t>
  </si>
  <si>
    <t>741310121R002a</t>
  </si>
  <si>
    <t>Montáž spínačů jedno nebo dvoupólových polozapuštěných nebo zapuštěných se zapojením vodičů bezšroubové připojení přepínačů, řazení 2x6-sériových</t>
  </si>
  <si>
    <t>1338058332</t>
  </si>
  <si>
    <t>10.028.722R003a</t>
  </si>
  <si>
    <t>spínač jednopólový řaz.2x6, IP44, - kompletní, pod omítku</t>
  </si>
  <si>
    <t>-1887654094</t>
  </si>
  <si>
    <t>741313001R01</t>
  </si>
  <si>
    <t>Montáž zásuvek domovních se zapojením vodičů bezšroubové připojení polozapuštěných nebo zapuštěných 10/16 A, provedení 2P + PE</t>
  </si>
  <si>
    <t>660452525</t>
  </si>
  <si>
    <t>34555101R002</t>
  </si>
  <si>
    <t>zásuvka 230V, 16A, jednonásobná pod omítku bílá - kompletní</t>
  </si>
  <si>
    <t>403159836</t>
  </si>
  <si>
    <t>34555101R004</t>
  </si>
  <si>
    <t>svorka pro připojení potenciálu, zapuštěná, kompletní</t>
  </si>
  <si>
    <t>334158373</t>
  </si>
  <si>
    <t>7417</t>
  </si>
  <si>
    <t>Elektroinstalační materiál</t>
  </si>
  <si>
    <t>741110062</t>
  </si>
  <si>
    <t>Montáž trubka plastová ohebná D přes 23 do 35 mm uložená pod omítku</t>
  </si>
  <si>
    <t>246039861</t>
  </si>
  <si>
    <t>34571073</t>
  </si>
  <si>
    <t>trubka elektroinstalační ohebná z PVC (EN) 2325</t>
  </si>
  <si>
    <t>-1501356144</t>
  </si>
  <si>
    <t>741110513R01</t>
  </si>
  <si>
    <t>Montáž lišt a kanálků, žlabů elektroinstalačních se spojkami, ohyby a rohy a s nasunutím do krabic vkládacích s víčkem</t>
  </si>
  <si>
    <t>-904618590</t>
  </si>
  <si>
    <t>34575604R001</t>
  </si>
  <si>
    <t>žlab kabelový drátěný žárově zinkovaný 50/50mm</t>
  </si>
  <si>
    <t>-619108866</t>
  </si>
  <si>
    <t>34575604R002</t>
  </si>
  <si>
    <t>žlab kabelový drátěný žárově zinkovaný 100/50mm</t>
  </si>
  <si>
    <t>424083662</t>
  </si>
  <si>
    <t>741112021</t>
  </si>
  <si>
    <t>Montáž krabic elektroinstalačních bez napojení na trubky a lišty, demontáže a montáže víčka a přístroje protahovacích nebo odbočných nástěnných plastových čtyřh</t>
  </si>
  <si>
    <t>-1257565242</t>
  </si>
  <si>
    <t>34571524R002</t>
  </si>
  <si>
    <t>krabice přístrojová kompletní</t>
  </si>
  <si>
    <t>-196772171</t>
  </si>
  <si>
    <t>34571524R003</t>
  </si>
  <si>
    <t>krabice rozpojovací kompletní</t>
  </si>
  <si>
    <t>-2033360861</t>
  </si>
  <si>
    <t>7419</t>
  </si>
  <si>
    <t>Kabelové rozvody</t>
  </si>
  <si>
    <t>741122211</t>
  </si>
  <si>
    <t>Montáž kabelů měděných bez ukončení uložených volně nebo v liště plných kulatých (CYKY) počtu a průřezu žil 3x1,5 až 6 mm2</t>
  </si>
  <si>
    <t>1006728451</t>
  </si>
  <si>
    <t>34111030</t>
  </si>
  <si>
    <t>kabel silový s Cu jádrem 1 kV 3x1,5mm2</t>
  </si>
  <si>
    <t>777739705</t>
  </si>
  <si>
    <t>Poznámka k položce:_x000d_
3J</t>
  </si>
  <si>
    <t>34111036</t>
  </si>
  <si>
    <t>kabel silový s Cu jádrem 1 kV 3x2,5mm2</t>
  </si>
  <si>
    <t>316423192</t>
  </si>
  <si>
    <t>34111030.A1</t>
  </si>
  <si>
    <t>kabel silový s Cu jádrem 1 kV 3x1,5mm2 (CYKY-O 3x1,5)</t>
  </si>
  <si>
    <t>-1240678101</t>
  </si>
  <si>
    <t>Poznámka k položce:_x000d_
3O</t>
  </si>
  <si>
    <t>741122232</t>
  </si>
  <si>
    <t>Montáž kabelů měděných bez ukončení uložených volně nebo v liště plných kulatých (CYKY) počtu a průřezu žil 5x4 až 6 mm2</t>
  </si>
  <si>
    <t>16515747</t>
  </si>
  <si>
    <t>34111100</t>
  </si>
  <si>
    <t>kabel silový s Cu jádrem 1 kV 5x6mm2</t>
  </si>
  <si>
    <t>-1044924835</t>
  </si>
  <si>
    <t>34140826</t>
  </si>
  <si>
    <t>vodič propojovací jádro Cu plné izolace PVC 450/750V H07V-K-6 ZZ</t>
  </si>
  <si>
    <t>806294466</t>
  </si>
  <si>
    <t>7421</t>
  </si>
  <si>
    <t>Svítidla</t>
  </si>
  <si>
    <t>741372062R01</t>
  </si>
  <si>
    <t>Montáž svítidel LED se zapojením vodičů bytových nebo společenských místností přisazených stropních panelových</t>
  </si>
  <si>
    <t>419903679</t>
  </si>
  <si>
    <t>7421.R001</t>
  </si>
  <si>
    <t>Svítidlo A - viz tabulka svítidel</t>
  </si>
  <si>
    <t>-1998125419</t>
  </si>
  <si>
    <t>7421.R002</t>
  </si>
  <si>
    <t>Svítidlo B - viz tabulka svítidel</t>
  </si>
  <si>
    <t>1046624348</t>
  </si>
  <si>
    <t>7421.R004</t>
  </si>
  <si>
    <t>Svítidlo N- viz tabulka svítidel</t>
  </si>
  <si>
    <t>-1155487828</t>
  </si>
  <si>
    <t>Ostatní konstrukce a práce, bourání</t>
  </si>
  <si>
    <t>973031344</t>
  </si>
  <si>
    <t>Vysekání kapes ve zdivu cihelném na MV nebo MVC pl do 0,25 m2 hl do 150 mm</t>
  </si>
  <si>
    <t>682363827</t>
  </si>
  <si>
    <t>1"pro rozvaděč 370x660*90mm</t>
  </si>
  <si>
    <t>974031121</t>
  </si>
  <si>
    <t>Vysekání rýh ve zdivu cihelném hl do 30 mm š do 30 mm</t>
  </si>
  <si>
    <t>-242877419</t>
  </si>
  <si>
    <t>Poznámka k položce:_x000d_
silnoproud + slaboproud</t>
  </si>
  <si>
    <t>974031122</t>
  </si>
  <si>
    <t>Vysekání rýh ve zdivu cihelném hl do 30 mm š do 70 mm</t>
  </si>
  <si>
    <t>-2081851823</t>
  </si>
  <si>
    <t>977132112</t>
  </si>
  <si>
    <t>Vyvrtání otvorů pro elektroinstalační krabice ve stěnách z cihel hloubky přes 60 do 90 mm</t>
  </si>
  <si>
    <t>-1275670940</t>
  </si>
  <si>
    <t>997013213</t>
  </si>
  <si>
    <t>Vnitrostaveništní doprava suti a vybouraných hmot pro budovy v přes 9 do 12 m ručně</t>
  </si>
  <si>
    <t>-2051810906</t>
  </si>
  <si>
    <t>-373285795</t>
  </si>
  <si>
    <t>562224051</t>
  </si>
  <si>
    <t>0,252*10 'Přepočtené koeficientem množství</t>
  </si>
  <si>
    <t>-754487974</t>
  </si>
  <si>
    <t>HZS</t>
  </si>
  <si>
    <t>Hodinové zúčtovací sazby</t>
  </si>
  <si>
    <t>HZS2231R001</t>
  </si>
  <si>
    <t>vytyčení stávajících rozvodů v upravované části budovy</t>
  </si>
  <si>
    <t>hod</t>
  </si>
  <si>
    <t>512</t>
  </si>
  <si>
    <t>62993671</t>
  </si>
  <si>
    <t>HZS2231R002</t>
  </si>
  <si>
    <t>koordinace s ostatními profesemi na stavbě, koordinace s dodavatelem vybavení ordinace</t>
  </si>
  <si>
    <t>-1783540540</t>
  </si>
  <si>
    <t>HZS2231R003</t>
  </si>
  <si>
    <t>demontáže stávajících svitidel a rozvodů- do sutě</t>
  </si>
  <si>
    <t>143753281</t>
  </si>
  <si>
    <t>HZS2231R004a</t>
  </si>
  <si>
    <t>úpravy ve stávajícím rozvaděči R1-S</t>
  </si>
  <si>
    <t>1517863165</t>
  </si>
  <si>
    <t>HZS2231R006</t>
  </si>
  <si>
    <t xml:space="preserve">připojení - pospojování vodivých částí </t>
  </si>
  <si>
    <t>53997602</t>
  </si>
  <si>
    <t>HZS2231R007</t>
  </si>
  <si>
    <t>likvidace odpadů, poplatek za skládkovné</t>
  </si>
  <si>
    <t>-2019502470</t>
  </si>
  <si>
    <t>Poznámka k položce:_x000d_
likvidace starých světel, zásuvek, lišt, kabelů atd</t>
  </si>
  <si>
    <t>HZS2231R010</t>
  </si>
  <si>
    <t xml:space="preserve">revize elektrických rozvodů,  protokol</t>
  </si>
  <si>
    <t>1297881695</t>
  </si>
  <si>
    <t>D.1.4.4 - elektrické rozvody slaboproudé</t>
  </si>
  <si>
    <t>74203 - Strukturovaná kabeláž</t>
  </si>
  <si>
    <t>74211 - Kabely</t>
  </si>
  <si>
    <t xml:space="preserve">    997 - Doprava suti a vybouraných hmot</t>
  </si>
  <si>
    <t>741110002</t>
  </si>
  <si>
    <t>Montáž trubek elektroinstalačních s nasunutím nebo našroubováním do krabic plastových tuhých, uložených pevně, vnější O přes 23 do 35 mm</t>
  </si>
  <si>
    <t>-1835272507</t>
  </si>
  <si>
    <t>-857573710</t>
  </si>
  <si>
    <t>1630656424</t>
  </si>
  <si>
    <t>686379217</t>
  </si>
  <si>
    <t>34571524R004</t>
  </si>
  <si>
    <t>krabice odbočná s víčkem kompletní</t>
  </si>
  <si>
    <t>-183951287</t>
  </si>
  <si>
    <t>74203</t>
  </si>
  <si>
    <t>Strukturovaná kabeláž</t>
  </si>
  <si>
    <t>74203.R14</t>
  </si>
  <si>
    <t>datová zásuvka 1x RJ45, kompletní</t>
  </si>
  <si>
    <t>1000527363</t>
  </si>
  <si>
    <t>Poznámka k položce:_x000d_
včetně monáže</t>
  </si>
  <si>
    <t>74203.R14a</t>
  </si>
  <si>
    <t>datový konektor RJ45, CAT 5E kompletní</t>
  </si>
  <si>
    <t>-144134145</t>
  </si>
  <si>
    <t>74211</t>
  </si>
  <si>
    <t>Kabely</t>
  </si>
  <si>
    <t>34121015.R02</t>
  </si>
  <si>
    <t>Kabel datový pro strukturované kabeláže FTP CAT 5E 4x2x0,5, stíněný, drát, bezhalogenový plášť, barvy šedé, pro vnitřní použití, pracovní tep</t>
  </si>
  <si>
    <t>1662306154</t>
  </si>
  <si>
    <t>1850041475</t>
  </si>
  <si>
    <t>977132111</t>
  </si>
  <si>
    <t>Vyvrtání otvorů pro elektroinstalační krabice ve stěnách z cihel hloubky do 60 mm</t>
  </si>
  <si>
    <t>1889194072</t>
  </si>
  <si>
    <t>977132112RM1</t>
  </si>
  <si>
    <t>Vyvrtání otvoru 50 mm</t>
  </si>
  <si>
    <t>-1335718199</t>
  </si>
  <si>
    <t>Doprava suti a vybouraných hmot</t>
  </si>
  <si>
    <t>997013113</t>
  </si>
  <si>
    <t>Vnitrostaveništní doprava suti a vybouraných hmot pro budovy v přes 9 do 12 m</t>
  </si>
  <si>
    <t>-1220812724</t>
  </si>
  <si>
    <t>-897302034</t>
  </si>
  <si>
    <t>1658783980</t>
  </si>
  <si>
    <t>0,049*15 'Přepočtené koeficientem množství</t>
  </si>
  <si>
    <t>693326627</t>
  </si>
  <si>
    <t>-828666749</t>
  </si>
  <si>
    <t>HZS2231R0010</t>
  </si>
  <si>
    <t xml:space="preserve">demontáž a zpětná moontáž stávajícího vyvolávacího systému </t>
  </si>
  <si>
    <t>-2007536367</t>
  </si>
  <si>
    <t>HZS2231R008</t>
  </si>
  <si>
    <t>připojení, naprogramování a předávací protokol PC</t>
  </si>
  <si>
    <t>965267160</t>
  </si>
  <si>
    <t>HZS2231R009</t>
  </si>
  <si>
    <t>přeložení stávajících 2ks EPS čidel ze stropu na nový podhled, uvedení do provozu</t>
  </si>
  <si>
    <t>-999724463</t>
  </si>
  <si>
    <t>HZS2231R009a</t>
  </si>
  <si>
    <t>úprava stávajícího (UTP) PC kabelu</t>
  </si>
  <si>
    <t>1396806026</t>
  </si>
  <si>
    <t>D.1.4. - ostatní a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</si>
  <si>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</si>
  <si>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</si>
  <si>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</si>
  <si>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</si>
  <si>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 xml:space="preserve">      90 - Hodinové zúčtovací sazby (HZS)</t>
  </si>
  <si>
    <t>VRN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</si>
  <si>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</si>
  <si>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</si>
  <si>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</si>
  <si>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</si>
  <si>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</si>
  <si>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</si>
  <si>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272690294</t>
  </si>
  <si>
    <t>Poznámka k položce:_x000d_
vyhledání stávajících rozvodů vody, kanalizace, elektro</t>
  </si>
  <si>
    <t>VRN3</t>
  </si>
  <si>
    <t>Zařízení staveniště</t>
  </si>
  <si>
    <t>030001000</t>
  </si>
  <si>
    <t>-1580127435</t>
  </si>
  <si>
    <t xml:space="preserve">Poznámka k položce:_x000d_
zřízení, provoz, odstranění_x000d_
zabezbečení stavby </t>
  </si>
  <si>
    <t>VRN9</t>
  </si>
  <si>
    <t>Ostatní náklady</t>
  </si>
  <si>
    <t>013254000</t>
  </si>
  <si>
    <t>Dokumentace skutečného provedení stavby</t>
  </si>
  <si>
    <t>-1763362028</t>
  </si>
  <si>
    <t>Poznámka k položce:_x000d_
zaměření stavby a rozvodů</t>
  </si>
  <si>
    <t>043002000</t>
  </si>
  <si>
    <t>Zkoušky a ostatní měření</t>
  </si>
  <si>
    <t>687372803</t>
  </si>
  <si>
    <t xml:space="preserve">Poznámka k položce:_x000d_
topná zkouška, zkouška těsnosti rozvodů vody , zkouška ditatace_x000d_
- včetně protokolu_x000d_
</t>
  </si>
  <si>
    <t>90</t>
  </si>
  <si>
    <t>Hodinové zúčtovací sazby (HZS)</t>
  </si>
  <si>
    <t xml:space="preserve">900      R00</t>
  </si>
  <si>
    <t>HZS - vystěhování všech místností dotčených stavbou</t>
  </si>
  <si>
    <t>h</t>
  </si>
  <si>
    <t>1097666892</t>
  </si>
  <si>
    <t xml:space="preserve">900      R01</t>
  </si>
  <si>
    <t>HZS - kompletní servis plastových stávajících oken, seřízení,</t>
  </si>
  <si>
    <t>kpl.</t>
  </si>
  <si>
    <t>1003090637</t>
  </si>
  <si>
    <t>Poznámka k položce:_x000d_
seřízení oken_x000d_
výměna těsnění_x000d_
doplnění krytek</t>
  </si>
  <si>
    <t xml:space="preserve">900      R02</t>
  </si>
  <si>
    <t>HZS - příplatek za omezení času bouracích prací ( např. večerní hodiny, soboty, neděle )</t>
  </si>
  <si>
    <t>-1691887029</t>
  </si>
  <si>
    <t>HZS2212</t>
  </si>
  <si>
    <t>Hodinová zúčtovací sazba instalatér odborný</t>
  </si>
  <si>
    <t>262144</t>
  </si>
  <si>
    <t>176313072</t>
  </si>
  <si>
    <t xml:space="preserve">Poznámka k položce:_x000d_
 odvzdušnění sysémů, vypuštění a napuštění sysémů </t>
  </si>
  <si>
    <t>HZS2212R001</t>
  </si>
  <si>
    <t>Koordinační práce s dodavatelem technického vybavení ordinace, účast na kontrolních dnech</t>
  </si>
  <si>
    <t>2138674826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</si>
</sst>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7/2025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Poliklinika Žďár nad Sázavou -stavební úpravy prostor v 1.NP ordinace MUDr. Jelínkové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Studentská 1699/4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12. 5. 2025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Poliklinika  Žďár nad Zázavou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Filip Marek, Brněnská 326/34, Žďár nad Sázavou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Filip Marek, Brněnská 326/34, Žďár nad Sázavou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ROUND(SUM(AG95:AG100),2)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ROUND(SUM(AS95:AS100),2)</f>
        <v>0</v>
      </c>
      <c r="AT94" s="113">
        <f>ROUND(SUM(AV94:AW94),2)</f>
        <v>0</v>
      </c>
      <c r="AU94" s="114">
        <f>ROUND(SUM(AU95:AU100),5)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ROUND(SUM(AZ95:AZ100),2)</f>
        <v>0</v>
      </c>
      <c r="BA94" s="113">
        <f>ROUND(SUM(BA95:BA100),2)</f>
        <v>0</v>
      </c>
      <c r="BB94" s="113">
        <f>ROUND(SUM(BB95:BB100),2)</f>
        <v>0</v>
      </c>
      <c r="BC94" s="113">
        <f>ROUND(SUM(BC95:BC100),2)</f>
        <v>0</v>
      </c>
      <c r="BD94" s="115">
        <f>ROUND(SUM(BD95:BD100),2)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01 - stavební úpravy'!J30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'SO 01 - stavební úpravy'!P132</f>
        <v>0</v>
      </c>
      <c r="AV95" s="127">
        <f>'SO 01 - stavební úpravy'!J33</f>
        <v>0</v>
      </c>
      <c r="AW95" s="127">
        <f>'SO 01 - stavební úpravy'!J34</f>
        <v>0</v>
      </c>
      <c r="AX95" s="127">
        <f>'SO 01 - stavební úpravy'!J35</f>
        <v>0</v>
      </c>
      <c r="AY95" s="127">
        <f>'SO 01 - stavební úpravy'!J36</f>
        <v>0</v>
      </c>
      <c r="AZ95" s="127">
        <f>'SO 01 - stavební úpravy'!F33</f>
        <v>0</v>
      </c>
      <c r="BA95" s="127">
        <f>'SO 01 - stavební úpravy'!F34</f>
        <v>0</v>
      </c>
      <c r="BB95" s="127">
        <f>'SO 01 - stavební úpravy'!F35</f>
        <v>0</v>
      </c>
      <c r="BC95" s="127">
        <f>'SO 01 - stavební úpravy'!F36</f>
        <v>0</v>
      </c>
      <c r="BD95" s="129">
        <f>'SO 01 - stavební úpravy'!F37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'D.1.4.1 - vodovod, kanali...'!J30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26">
        <v>0</v>
      </c>
      <c r="AT96" s="127">
        <f>ROUND(SUM(AV96:AW96),2)</f>
        <v>0</v>
      </c>
      <c r="AU96" s="128">
        <f>'D.1.4.1 - vodovod, kanali...'!P121</f>
        <v>0</v>
      </c>
      <c r="AV96" s="127">
        <f>'D.1.4.1 - vodovod, kanali...'!J33</f>
        <v>0</v>
      </c>
      <c r="AW96" s="127">
        <f>'D.1.4.1 - vodovod, kanali...'!J34</f>
        <v>0</v>
      </c>
      <c r="AX96" s="127">
        <f>'D.1.4.1 - vodovod, kanali...'!J35</f>
        <v>0</v>
      </c>
      <c r="AY96" s="127">
        <f>'D.1.4.1 - vodovod, kanali...'!J36</f>
        <v>0</v>
      </c>
      <c r="AZ96" s="127">
        <f>'D.1.4.1 - vodovod, kanali...'!F33</f>
        <v>0</v>
      </c>
      <c r="BA96" s="127">
        <f>'D.1.4.1 - vodovod, kanali...'!F34</f>
        <v>0</v>
      </c>
      <c r="BB96" s="127">
        <f>'D.1.4.1 - vodovod, kanali...'!F35</f>
        <v>0</v>
      </c>
      <c r="BC96" s="127">
        <f>'D.1.4.1 - vodovod, kanali...'!F36</f>
        <v>0</v>
      </c>
      <c r="BD96" s="129">
        <f>'D.1.4.1 - vodovod, kanali...'!F37</f>
        <v>0</v>
      </c>
      <c r="BE96" s="7"/>
      <c r="BT96" s="130" t="s">
        <v>83</v>
      </c>
      <c r="BV96" s="130" t="s">
        <v>77</v>
      </c>
      <c r="BW96" s="130" t="s">
        <v>88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79</v>
      </c>
      <c r="B97" s="119"/>
      <c r="C97" s="120"/>
      <c r="D97" s="121" t="s">
        <v>89</v>
      </c>
      <c r="E97" s="121"/>
      <c r="F97" s="121"/>
      <c r="G97" s="121"/>
      <c r="H97" s="121"/>
      <c r="I97" s="122"/>
      <c r="J97" s="121" t="s">
        <v>90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'D.1.4.2 - ústřední vytápění'!J30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82</v>
      </c>
      <c r="AR97" s="125"/>
      <c r="AS97" s="126">
        <v>0</v>
      </c>
      <c r="AT97" s="127">
        <f>ROUND(SUM(AV97:AW97),2)</f>
        <v>0</v>
      </c>
      <c r="AU97" s="128">
        <f>'D.1.4.2 - ústřední vytápění'!P118</f>
        <v>0</v>
      </c>
      <c r="AV97" s="127">
        <f>'D.1.4.2 - ústřední vytápění'!J33</f>
        <v>0</v>
      </c>
      <c r="AW97" s="127">
        <f>'D.1.4.2 - ústřední vytápění'!J34</f>
        <v>0</v>
      </c>
      <c r="AX97" s="127">
        <f>'D.1.4.2 - ústřední vytápění'!J35</f>
        <v>0</v>
      </c>
      <c r="AY97" s="127">
        <f>'D.1.4.2 - ústřední vytápění'!J36</f>
        <v>0</v>
      </c>
      <c r="AZ97" s="127">
        <f>'D.1.4.2 - ústřední vytápění'!F33</f>
        <v>0</v>
      </c>
      <c r="BA97" s="127">
        <f>'D.1.4.2 - ústřední vytápění'!F34</f>
        <v>0</v>
      </c>
      <c r="BB97" s="127">
        <f>'D.1.4.2 - ústřední vytápění'!F35</f>
        <v>0</v>
      </c>
      <c r="BC97" s="127">
        <f>'D.1.4.2 - ústřední vytápění'!F36</f>
        <v>0</v>
      </c>
      <c r="BD97" s="129">
        <f>'D.1.4.2 - ústřední vytápění'!F37</f>
        <v>0</v>
      </c>
      <c r="BE97" s="7"/>
      <c r="BT97" s="130" t="s">
        <v>83</v>
      </c>
      <c r="BV97" s="130" t="s">
        <v>77</v>
      </c>
      <c r="BW97" s="130" t="s">
        <v>91</v>
      </c>
      <c r="BX97" s="130" t="s">
        <v>5</v>
      </c>
      <c r="CL97" s="130" t="s">
        <v>1</v>
      </c>
      <c r="CM97" s="130" t="s">
        <v>85</v>
      </c>
    </row>
    <row r="98" s="7" customFormat="1" ht="16.5" customHeight="1">
      <c r="A98" s="118" t="s">
        <v>79</v>
      </c>
      <c r="B98" s="119"/>
      <c r="C98" s="120"/>
      <c r="D98" s="121" t="s">
        <v>92</v>
      </c>
      <c r="E98" s="121"/>
      <c r="F98" s="121"/>
      <c r="G98" s="121"/>
      <c r="H98" s="121"/>
      <c r="I98" s="122"/>
      <c r="J98" s="121" t="s">
        <v>93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'D.1.4.3 - elektrické rozv...'!J30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82</v>
      </c>
      <c r="AR98" s="125"/>
      <c r="AS98" s="126">
        <v>0</v>
      </c>
      <c r="AT98" s="127">
        <f>ROUND(SUM(AV98:AW98),2)</f>
        <v>0</v>
      </c>
      <c r="AU98" s="128">
        <f>'D.1.4.3 - elektrické rozv...'!P125</f>
        <v>0</v>
      </c>
      <c r="AV98" s="127">
        <f>'D.1.4.3 - elektrické rozv...'!J33</f>
        <v>0</v>
      </c>
      <c r="AW98" s="127">
        <f>'D.1.4.3 - elektrické rozv...'!J34</f>
        <v>0</v>
      </c>
      <c r="AX98" s="127">
        <f>'D.1.4.3 - elektrické rozv...'!J35</f>
        <v>0</v>
      </c>
      <c r="AY98" s="127">
        <f>'D.1.4.3 - elektrické rozv...'!J36</f>
        <v>0</v>
      </c>
      <c r="AZ98" s="127">
        <f>'D.1.4.3 - elektrické rozv...'!F33</f>
        <v>0</v>
      </c>
      <c r="BA98" s="127">
        <f>'D.1.4.3 - elektrické rozv...'!F34</f>
        <v>0</v>
      </c>
      <c r="BB98" s="127">
        <f>'D.1.4.3 - elektrické rozv...'!F35</f>
        <v>0</v>
      </c>
      <c r="BC98" s="127">
        <f>'D.1.4.3 - elektrické rozv...'!F36</f>
        <v>0</v>
      </c>
      <c r="BD98" s="129">
        <f>'D.1.4.3 - elektrické rozv...'!F37</f>
        <v>0</v>
      </c>
      <c r="BE98" s="7"/>
      <c r="BT98" s="130" t="s">
        <v>83</v>
      </c>
      <c r="BV98" s="130" t="s">
        <v>77</v>
      </c>
      <c r="BW98" s="130" t="s">
        <v>94</v>
      </c>
      <c r="BX98" s="130" t="s">
        <v>5</v>
      </c>
      <c r="CL98" s="130" t="s">
        <v>1</v>
      </c>
      <c r="CM98" s="130" t="s">
        <v>85</v>
      </c>
    </row>
    <row r="99" s="7" customFormat="1" ht="16.5" customHeight="1">
      <c r="A99" s="118" t="s">
        <v>79</v>
      </c>
      <c r="B99" s="119"/>
      <c r="C99" s="120"/>
      <c r="D99" s="121" t="s">
        <v>95</v>
      </c>
      <c r="E99" s="121"/>
      <c r="F99" s="121"/>
      <c r="G99" s="121"/>
      <c r="H99" s="121"/>
      <c r="I99" s="122"/>
      <c r="J99" s="121" t="s">
        <v>96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'D.1.4.4 - elektrické rozv...'!J30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82</v>
      </c>
      <c r="AR99" s="125"/>
      <c r="AS99" s="126">
        <v>0</v>
      </c>
      <c r="AT99" s="127">
        <f>ROUND(SUM(AV99:AW99),2)</f>
        <v>0</v>
      </c>
      <c r="AU99" s="128">
        <f>'D.1.4.4 - elektrické rozv...'!P123</f>
        <v>0</v>
      </c>
      <c r="AV99" s="127">
        <f>'D.1.4.4 - elektrické rozv...'!J33</f>
        <v>0</v>
      </c>
      <c r="AW99" s="127">
        <f>'D.1.4.4 - elektrické rozv...'!J34</f>
        <v>0</v>
      </c>
      <c r="AX99" s="127">
        <f>'D.1.4.4 - elektrické rozv...'!J35</f>
        <v>0</v>
      </c>
      <c r="AY99" s="127">
        <f>'D.1.4.4 - elektrické rozv...'!J36</f>
        <v>0</v>
      </c>
      <c r="AZ99" s="127">
        <f>'D.1.4.4 - elektrické rozv...'!F33</f>
        <v>0</v>
      </c>
      <c r="BA99" s="127">
        <f>'D.1.4.4 - elektrické rozv...'!F34</f>
        <v>0</v>
      </c>
      <c r="BB99" s="127">
        <f>'D.1.4.4 - elektrické rozv...'!F35</f>
        <v>0</v>
      </c>
      <c r="BC99" s="127">
        <f>'D.1.4.4 - elektrické rozv...'!F36</f>
        <v>0</v>
      </c>
      <c r="BD99" s="129">
        <f>'D.1.4.4 - elektrické rozv...'!F37</f>
        <v>0</v>
      </c>
      <c r="BE99" s="7"/>
      <c r="BT99" s="130" t="s">
        <v>83</v>
      </c>
      <c r="BV99" s="130" t="s">
        <v>77</v>
      </c>
      <c r="BW99" s="130" t="s">
        <v>97</v>
      </c>
      <c r="BX99" s="130" t="s">
        <v>5</v>
      </c>
      <c r="CL99" s="130" t="s">
        <v>1</v>
      </c>
      <c r="CM99" s="130" t="s">
        <v>85</v>
      </c>
    </row>
    <row r="100" s="7" customFormat="1" ht="16.5" customHeight="1">
      <c r="A100" s="118" t="s">
        <v>79</v>
      </c>
      <c r="B100" s="119"/>
      <c r="C100" s="120"/>
      <c r="D100" s="121" t="s">
        <v>98</v>
      </c>
      <c r="E100" s="121"/>
      <c r="F100" s="121"/>
      <c r="G100" s="121"/>
      <c r="H100" s="121"/>
      <c r="I100" s="122"/>
      <c r="J100" s="121" t="s">
        <v>99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'D.1.4. - ostatní a vedlej...'!J30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82</v>
      </c>
      <c r="AR100" s="125"/>
      <c r="AS100" s="131">
        <v>0</v>
      </c>
      <c r="AT100" s="132">
        <f>ROUND(SUM(AV100:AW100),2)</f>
        <v>0</v>
      </c>
      <c r="AU100" s="133">
        <f>'D.1.4. - ostatní a vedlej...'!P121</f>
        <v>0</v>
      </c>
      <c r="AV100" s="132">
        <f>'D.1.4. - ostatní a vedlej...'!J33</f>
        <v>0</v>
      </c>
      <c r="AW100" s="132">
        <f>'D.1.4. - ostatní a vedlej...'!J34</f>
        <v>0</v>
      </c>
      <c r="AX100" s="132">
        <f>'D.1.4. - ostatní a vedlej...'!J35</f>
        <v>0</v>
      </c>
      <c r="AY100" s="132">
        <f>'D.1.4. - ostatní a vedlej...'!J36</f>
        <v>0</v>
      </c>
      <c r="AZ100" s="132">
        <f>'D.1.4. - ostatní a vedlej...'!F33</f>
        <v>0</v>
      </c>
      <c r="BA100" s="132">
        <f>'D.1.4. - ostatní a vedlej...'!F34</f>
        <v>0</v>
      </c>
      <c r="BB100" s="132">
        <f>'D.1.4. - ostatní a vedlej...'!F35</f>
        <v>0</v>
      </c>
      <c r="BC100" s="132">
        <f>'D.1.4. - ostatní a vedlej...'!F36</f>
        <v>0</v>
      </c>
      <c r="BD100" s="134">
        <f>'D.1.4. - ostatní a vedlej...'!F37</f>
        <v>0</v>
      </c>
      <c r="BE100" s="7"/>
      <c r="BT100" s="130" t="s">
        <v>83</v>
      </c>
      <c r="BV100" s="130" t="s">
        <v>77</v>
      </c>
      <c r="BW100" s="130" t="s">
        <v>100</v>
      </c>
      <c r="BX100" s="130" t="s">
        <v>5</v>
      </c>
      <c r="CL100" s="130" t="s">
        <v>1</v>
      </c>
      <c r="CM100" s="130" t="s">
        <v>85</v>
      </c>
    </row>
    <row r="101" s="2" customFormat="1" ht="30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sheetProtection sheet="1" formatColumns="0" formatRows="0" objects="1" scenarios="1" spinCount="100000" saltValue="M0V/+GyKNzLpcXXOBAo9sLWbbVf6VuW5unPQr+Xy4p89QQF1ry3tVUPcYnS+MY1iexmdDbMrGjRH2XvbJLhjhQ==" hashValue="V8zzHBIel2OlTDmywRQk8Z2mb1ujDz8gF82RsM8g+f8J1gs2hX9RWaNbYr/2UN7YVJGQNtuRsmo/zo8c8QP0Qg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stavební úpravy'!C2" display="/"/>
    <hyperlink ref="A96" location="'D.1.4.1 - vodovod, kanali...'!C2" display="/"/>
    <hyperlink ref="A97" location="'D.1.4.2 - ústřední vytápění'!C2" display="/"/>
    <hyperlink ref="A98" location="'D.1.4.3 - elektrické rozv...'!C2" display="/"/>
    <hyperlink ref="A99" location="'D.1.4.4 - elektrické rozv...'!C2" display="/"/>
    <hyperlink ref="A100" location="'D.1.4. - ostatní a vedle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ROUND(J132,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ROUND((SUM(BE132:BE269)),  2)</f>
        <v>0</v>
      </c>
      <c r="G33" s="37"/>
      <c r="H33" s="37"/>
      <c r="I33" s="154">
        <v>0.20999999999999999</v>
      </c>
      <c r="J33" s="153">
        <f>ROUND(((SUM(BE132:BE269))*I33),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ROUND((SUM(BF132:BF269)),  2)</f>
        <v>0</v>
      </c>
      <c r="G34" s="37"/>
      <c r="H34" s="37"/>
      <c r="I34" s="154">
        <v>0.12</v>
      </c>
      <c r="J34" s="153">
        <f>ROUND(((SUM(BF132:BF269))*I34),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ROUND((SUM(BG132:BG269)),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ROUND((SUM(BH132:BH269)),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ROUND((SUM(BI132:BI269)),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01 - stavební úpravy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J132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110</v>
      </c>
      <c r="E97" s="181"/>
      <c r="F97" s="181"/>
      <c r="G97" s="181"/>
      <c r="H97" s="181"/>
      <c r="I97" s="181"/>
      <c r="J97" s="182">
        <f>J133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111</v>
      </c>
      <c r="E98" s="181"/>
      <c r="F98" s="181"/>
      <c r="G98" s="181"/>
      <c r="H98" s="181"/>
      <c r="I98" s="181"/>
      <c r="J98" s="182">
        <f>J159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112</v>
      </c>
      <c r="E99" s="181"/>
      <c r="F99" s="181"/>
      <c r="G99" s="181"/>
      <c r="H99" s="181"/>
      <c r="I99" s="181"/>
      <c r="J99" s="182">
        <f>J163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113</v>
      </c>
      <c r="E100" s="181"/>
      <c r="F100" s="181"/>
      <c r="G100" s="181"/>
      <c r="H100" s="181"/>
      <c r="I100" s="181"/>
      <c r="J100" s="182">
        <f>J165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114</v>
      </c>
      <c r="E101" s="181"/>
      <c r="F101" s="181"/>
      <c r="G101" s="181"/>
      <c r="H101" s="181"/>
      <c r="I101" s="181"/>
      <c r="J101" s="182">
        <f>J168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115</v>
      </c>
      <c r="E102" s="181"/>
      <c r="F102" s="181"/>
      <c r="G102" s="181"/>
      <c r="H102" s="181"/>
      <c r="I102" s="181"/>
      <c r="J102" s="182">
        <f>J172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4"/>
      <c r="C103" s="185"/>
      <c r="D103" s="186" t="s">
        <v>116</v>
      </c>
      <c r="E103" s="187"/>
      <c r="F103" s="187"/>
      <c r="G103" s="187"/>
      <c r="H103" s="187"/>
      <c r="I103" s="187"/>
      <c r="J103" s="188">
        <f>J173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117</v>
      </c>
      <c r="E104" s="187"/>
      <c r="F104" s="187"/>
      <c r="G104" s="187"/>
      <c r="H104" s="187"/>
      <c r="I104" s="187"/>
      <c r="J104" s="188">
        <f>J176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118</v>
      </c>
      <c r="E105" s="181"/>
      <c r="F105" s="181"/>
      <c r="G105" s="181"/>
      <c r="H105" s="181"/>
      <c r="I105" s="181"/>
      <c r="J105" s="182">
        <f>J182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119</v>
      </c>
      <c r="E106" s="181"/>
      <c r="F106" s="181"/>
      <c r="G106" s="181"/>
      <c r="H106" s="181"/>
      <c r="I106" s="181"/>
      <c r="J106" s="182">
        <f>J193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120</v>
      </c>
      <c r="E107" s="181"/>
      <c r="F107" s="181"/>
      <c r="G107" s="181"/>
      <c r="H107" s="181"/>
      <c r="I107" s="181"/>
      <c r="J107" s="182">
        <f>J227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121</v>
      </c>
      <c r="E108" s="181"/>
      <c r="F108" s="181"/>
      <c r="G108" s="181"/>
      <c r="H108" s="181"/>
      <c r="I108" s="181"/>
      <c r="J108" s="182">
        <f>J237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122</v>
      </c>
      <c r="E109" s="181"/>
      <c r="F109" s="181"/>
      <c r="G109" s="181"/>
      <c r="H109" s="181"/>
      <c r="I109" s="181"/>
      <c r="J109" s="182">
        <f>J240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123</v>
      </c>
      <c r="E110" s="181"/>
      <c r="F110" s="181"/>
      <c r="G110" s="181"/>
      <c r="H110" s="181"/>
      <c r="I110" s="181"/>
      <c r="J110" s="182">
        <f>J253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8"/>
      <c r="C111" s="179"/>
      <c r="D111" s="180" t="s">
        <v>124</v>
      </c>
      <c r="E111" s="181"/>
      <c r="F111" s="181"/>
      <c r="G111" s="181"/>
      <c r="H111" s="181"/>
      <c r="I111" s="181"/>
      <c r="J111" s="182">
        <f>J257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4"/>
      <c r="C112" s="185"/>
      <c r="D112" s="186" t="s">
        <v>125</v>
      </c>
      <c r="E112" s="187"/>
      <c r="F112" s="187"/>
      <c r="G112" s="187"/>
      <c r="H112" s="187"/>
      <c r="I112" s="187"/>
      <c r="J112" s="188">
        <f>J258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2" t="s">
        <v>126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6.25" customHeight="1">
      <c r="A122" s="37"/>
      <c r="B122" s="38"/>
      <c r="C122" s="39"/>
      <c r="D122" s="39"/>
      <c r="E122" s="173" t="str">
        <f>E7</f>
        <v>Poliklinika Žďár nad Sázavou -stavební úpravy prostor v 1.NP ordinace MUDr. Jelínkové</v>
      </c>
      <c r="F122" s="31"/>
      <c r="G122" s="31"/>
      <c r="H122" s="31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102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75" t="str">
        <f>E9</f>
        <v>SO 01 - stavební úpravy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9"/>
      <c r="E126" s="39"/>
      <c r="F126" s="26" t="str">
        <f>F12</f>
        <v>Studentská 1699/4</v>
      </c>
      <c r="G126" s="39"/>
      <c r="H126" s="39"/>
      <c r="I126" s="31" t="s">
        <v>22</v>
      </c>
      <c r="J126" s="78" t="str">
        <f>IF(J12="","",J12)</f>
        <v>12. 5. 2025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40.05" customHeight="1">
      <c r="A128" s="37"/>
      <c r="B128" s="38"/>
      <c r="C128" s="31" t="s">
        <v>24</v>
      </c>
      <c r="D128" s="39"/>
      <c r="E128" s="39"/>
      <c r="F128" s="26" t="str">
        <f>E15</f>
        <v>Město Žďár nad Zázavou</v>
      </c>
      <c r="G128" s="39"/>
      <c r="H128" s="39"/>
      <c r="I128" s="31" t="s">
        <v>30</v>
      </c>
      <c r="J128" s="35" t="str">
        <f>E21</f>
        <v>Filip Marek, Brněnská 326/34, Žďár nad Sázavou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05" customHeight="1">
      <c r="A129" s="37"/>
      <c r="B129" s="38"/>
      <c r="C129" s="31" t="s">
        <v>28</v>
      </c>
      <c r="D129" s="39"/>
      <c r="E129" s="39"/>
      <c r="F129" s="26" t="str">
        <f>IF(E18="","",E18)</f>
        <v>Vyplň údaj</v>
      </c>
      <c r="G129" s="39"/>
      <c r="H129" s="39"/>
      <c r="I129" s="31" t="s">
        <v>33</v>
      </c>
      <c r="J129" s="35" t="str">
        <f>E24</f>
        <v>Filip Marek, Brněnská 326/34, Žďár nad Sázavou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90"/>
      <c r="B131" s="191"/>
      <c r="C131" s="192" t="s">
        <v>127</v>
      </c>
      <c r="D131" s="193" t="s">
        <v>60</v>
      </c>
      <c r="E131" s="193" t="s">
        <v>56</v>
      </c>
      <c r="F131" s="193" t="s">
        <v>57</v>
      </c>
      <c r="G131" s="193" t="s">
        <v>128</v>
      </c>
      <c r="H131" s="193" t="s">
        <v>129</v>
      </c>
      <c r="I131" s="193" t="s">
        <v>130</v>
      </c>
      <c r="J131" s="194" t="s">
        <v>107</v>
      </c>
      <c r="K131" s="195" t="s">
        <v>131</v>
      </c>
      <c r="L131" s="196"/>
      <c r="M131" s="99" t="s">
        <v>1</v>
      </c>
      <c r="N131" s="100" t="s">
        <v>39</v>
      </c>
      <c r="O131" s="100" t="s">
        <v>132</v>
      </c>
      <c r="P131" s="100" t="s">
        <v>133</v>
      </c>
      <c r="Q131" s="100" t="s">
        <v>134</v>
      </c>
      <c r="R131" s="100" t="s">
        <v>135</v>
      </c>
      <c r="S131" s="100" t="s">
        <v>136</v>
      </c>
      <c r="T131" s="101" t="s">
        <v>137</v>
      </c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</row>
    <row r="132" s="2" customFormat="1" ht="22.8" customHeight="1">
      <c r="A132" s="37"/>
      <c r="B132" s="38"/>
      <c r="C132" s="106" t="s">
        <v>138</v>
      </c>
      <c r="D132" s="39"/>
      <c r="E132" s="39"/>
      <c r="F132" s="39"/>
      <c r="G132" s="39"/>
      <c r="H132" s="39"/>
      <c r="I132" s="39"/>
      <c r="J132" s="197">
        <f>BK132</f>
        <v>0</v>
      </c>
      <c r="K132" s="39"/>
      <c r="L132" s="43"/>
      <c r="M132" s="102"/>
      <c r="N132" s="198"/>
      <c r="O132" s="103"/>
      <c r="P132" s="199">
        <f>P133+P159+P163+P165+P168+P172+P182+P193+P227+P237+P240+P253+P257</f>
        <v>0</v>
      </c>
      <c r="Q132" s="103"/>
      <c r="R132" s="199">
        <f>R133+R159+R163+R165+R168+R172+R182+R193+R227+R237+R240+R253+R257</f>
        <v>0.83660599999999996</v>
      </c>
      <c r="S132" s="103"/>
      <c r="T132" s="200">
        <f>T133+T159+T163+T165+T168+T172+T182+T193+T227+T237+T240+T253+T257</f>
        <v>1.4274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74</v>
      </c>
      <c r="AU132" s="16" t="s">
        <v>109</v>
      </c>
      <c r="BK132" s="201">
        <f>BK133+BK159+BK163+BK165+BK168+BK172+BK182+BK193+BK227+BK237+BK240+BK253+BK257</f>
        <v>0</v>
      </c>
    </row>
    <row r="133" s="12" customFormat="1" ht="25.92" customHeight="1">
      <c r="A133" s="12"/>
      <c r="B133" s="202"/>
      <c r="C133" s="203"/>
      <c r="D133" s="204" t="s">
        <v>74</v>
      </c>
      <c r="E133" s="205" t="s">
        <v>139</v>
      </c>
      <c r="F133" s="205" t="s">
        <v>140</v>
      </c>
      <c r="G133" s="203"/>
      <c r="H133" s="203"/>
      <c r="I133" s="206"/>
      <c r="J133" s="207">
        <f>BK133</f>
        <v>0</v>
      </c>
      <c r="K133" s="203"/>
      <c r="L133" s="208"/>
      <c r="M133" s="209"/>
      <c r="N133" s="210"/>
      <c r="O133" s="210"/>
      <c r="P133" s="211">
        <f>SUM(P134:P158)</f>
        <v>0</v>
      </c>
      <c r="Q133" s="210"/>
      <c r="R133" s="211">
        <f>SUM(R134:R158)</f>
        <v>0</v>
      </c>
      <c r="S133" s="210"/>
      <c r="T133" s="212">
        <f>SUM(T134:T158)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83</v>
      </c>
      <c r="AT133" s="214" t="s">
        <v>74</v>
      </c>
      <c r="AU133" s="214" t="s">
        <v>75</v>
      </c>
      <c r="AY133" s="213" t="s">
        <v>141</v>
      </c>
      <c r="BK133" s="215">
        <f>SUM(BK134:BK158)</f>
        <v>0</v>
      </c>
    </row>
    <row r="134" s="2" customFormat="1" ht="16.5" customHeight="1">
      <c r="A134" s="37"/>
      <c r="B134" s="38"/>
      <c r="C134" s="216" t="s">
        <v>83</v>
      </c>
      <c r="D134" s="216" t="s">
        <v>142</v>
      </c>
      <c r="E134" s="217" t="s">
        <v>143</v>
      </c>
      <c r="F134" s="218" t="s">
        <v>144</v>
      </c>
      <c r="G134" s="219" t="s">
        <v>145</v>
      </c>
      <c r="H134" s="220">
        <v>14</v>
      </c>
      <c r="I134" s="221"/>
      <c r="J134" s="222">
        <f>ROUND(I134*H134,2)</f>
        <v>0</v>
      </c>
      <c r="K134" s="223"/>
      <c r="L134" s="43"/>
      <c r="M134" s="224" t="s">
        <v>1</v>
      </c>
      <c r="N134" s="225" t="s">
        <v>40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146</v>
      </c>
      <c r="AT134" s="228" t="s">
        <v>142</v>
      </c>
      <c r="AU134" s="228" t="s">
        <v>83</v>
      </c>
      <c r="AY134" s="16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83</v>
      </c>
      <c r="BK134" s="229">
        <f>ROUND(I134*H134,2)</f>
        <v>0</v>
      </c>
      <c r="BL134" s="16" t="s">
        <v>146</v>
      </c>
      <c r="BM134" s="228" t="s">
        <v>147</v>
      </c>
    </row>
    <row r="135" s="2" customFormat="1">
      <c r="A135" s="37"/>
      <c r="B135" s="38"/>
      <c r="C135" s="39"/>
      <c r="D135" s="230" t="s">
        <v>148</v>
      </c>
      <c r="E135" s="39"/>
      <c r="F135" s="231" t="s">
        <v>149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148</v>
      </c>
      <c r="AU135" s="16" t="s">
        <v>83</v>
      </c>
    </row>
    <row r="136" s="13" customFormat="1">
      <c r="A136" s="13"/>
      <c r="B136" s="235"/>
      <c r="C136" s="236"/>
      <c r="D136" s="230" t="s">
        <v>150</v>
      </c>
      <c r="E136" s="237" t="s">
        <v>1</v>
      </c>
      <c r="F136" s="238" t="s">
        <v>151</v>
      </c>
      <c r="G136" s="236"/>
      <c r="H136" s="239">
        <v>8.1999999999999993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150</v>
      </c>
      <c r="AU136" s="245" t="s">
        <v>83</v>
      </c>
      <c r="AV136" s="13" t="s">
        <v>85</v>
      </c>
      <c r="AW136" s="13" t="s">
        <v>32</v>
      </c>
      <c r="AX136" s="13" t="s">
        <v>75</v>
      </c>
      <c r="AY136" s="245" t="s">
        <v>141</v>
      </c>
    </row>
    <row r="137" s="13" customFormat="1">
      <c r="A137" s="13"/>
      <c r="B137" s="235"/>
      <c r="C137" s="236"/>
      <c r="D137" s="230" t="s">
        <v>150</v>
      </c>
      <c r="E137" s="237" t="s">
        <v>1</v>
      </c>
      <c r="F137" s="238" t="s">
        <v>152</v>
      </c>
      <c r="G137" s="236"/>
      <c r="H137" s="239">
        <v>5.7999999999999998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150</v>
      </c>
      <c r="AU137" s="245" t="s">
        <v>83</v>
      </c>
      <c r="AV137" s="13" t="s">
        <v>85</v>
      </c>
      <c r="AW137" s="13" t="s">
        <v>32</v>
      </c>
      <c r="AX137" s="13" t="s">
        <v>75</v>
      </c>
      <c r="AY137" s="245" t="s">
        <v>141</v>
      </c>
    </row>
    <row r="138" s="14" customFormat="1">
      <c r="A138" s="14"/>
      <c r="B138" s="246"/>
      <c r="C138" s="247"/>
      <c r="D138" s="230" t="s">
        <v>150</v>
      </c>
      <c r="E138" s="248" t="s">
        <v>1</v>
      </c>
      <c r="F138" s="249" t="s">
        <v>153</v>
      </c>
      <c r="G138" s="247"/>
      <c r="H138" s="250">
        <v>14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150</v>
      </c>
      <c r="AU138" s="256" t="s">
        <v>83</v>
      </c>
      <c r="AV138" s="14" t="s">
        <v>146</v>
      </c>
      <c r="AW138" s="14" t="s">
        <v>32</v>
      </c>
      <c r="AX138" s="14" t="s">
        <v>83</v>
      </c>
      <c r="AY138" s="256" t="s">
        <v>141</v>
      </c>
    </row>
    <row r="139" s="2" customFormat="1" ht="16.5" customHeight="1">
      <c r="A139" s="37"/>
      <c r="B139" s="38"/>
      <c r="C139" s="216" t="s">
        <v>85</v>
      </c>
      <c r="D139" s="216" t="s">
        <v>142</v>
      </c>
      <c r="E139" s="217" t="s">
        <v>154</v>
      </c>
      <c r="F139" s="218" t="s">
        <v>155</v>
      </c>
      <c r="G139" s="219" t="s">
        <v>145</v>
      </c>
      <c r="H139" s="220">
        <v>125.15000000000001</v>
      </c>
      <c r="I139" s="221"/>
      <c r="J139" s="222">
        <f>ROUND(I139*H139,2)</f>
        <v>0</v>
      </c>
      <c r="K139" s="223"/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146</v>
      </c>
      <c r="AT139" s="228" t="s">
        <v>142</v>
      </c>
      <c r="AU139" s="228" t="s">
        <v>83</v>
      </c>
      <c r="AY139" s="16" t="s">
        <v>141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83</v>
      </c>
      <c r="BK139" s="229">
        <f>ROUND(I139*H139,2)</f>
        <v>0</v>
      </c>
      <c r="BL139" s="16" t="s">
        <v>146</v>
      </c>
      <c r="BM139" s="228" t="s">
        <v>156</v>
      </c>
    </row>
    <row r="140" s="13" customFormat="1">
      <c r="A140" s="13"/>
      <c r="B140" s="235"/>
      <c r="C140" s="236"/>
      <c r="D140" s="230" t="s">
        <v>150</v>
      </c>
      <c r="E140" s="237" t="s">
        <v>1</v>
      </c>
      <c r="F140" s="238" t="s">
        <v>157</v>
      </c>
      <c r="G140" s="236"/>
      <c r="H140" s="239">
        <v>59.475000000000001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150</v>
      </c>
      <c r="AU140" s="245" t="s">
        <v>83</v>
      </c>
      <c r="AV140" s="13" t="s">
        <v>85</v>
      </c>
      <c r="AW140" s="13" t="s">
        <v>32</v>
      </c>
      <c r="AX140" s="13" t="s">
        <v>75</v>
      </c>
      <c r="AY140" s="245" t="s">
        <v>141</v>
      </c>
    </row>
    <row r="141" s="13" customFormat="1">
      <c r="A141" s="13"/>
      <c r="B141" s="235"/>
      <c r="C141" s="236"/>
      <c r="D141" s="230" t="s">
        <v>150</v>
      </c>
      <c r="E141" s="237" t="s">
        <v>1</v>
      </c>
      <c r="F141" s="238" t="s">
        <v>158</v>
      </c>
      <c r="G141" s="236"/>
      <c r="H141" s="239">
        <v>65.674999999999997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150</v>
      </c>
      <c r="AU141" s="245" t="s">
        <v>83</v>
      </c>
      <c r="AV141" s="13" t="s">
        <v>85</v>
      </c>
      <c r="AW141" s="13" t="s">
        <v>32</v>
      </c>
      <c r="AX141" s="13" t="s">
        <v>75</v>
      </c>
      <c r="AY141" s="245" t="s">
        <v>141</v>
      </c>
    </row>
    <row r="142" s="14" customFormat="1">
      <c r="A142" s="14"/>
      <c r="B142" s="246"/>
      <c r="C142" s="247"/>
      <c r="D142" s="230" t="s">
        <v>150</v>
      </c>
      <c r="E142" s="248" t="s">
        <v>1</v>
      </c>
      <c r="F142" s="249" t="s">
        <v>153</v>
      </c>
      <c r="G142" s="247"/>
      <c r="H142" s="250">
        <v>125.15000000000001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150</v>
      </c>
      <c r="AU142" s="256" t="s">
        <v>83</v>
      </c>
      <c r="AV142" s="14" t="s">
        <v>146</v>
      </c>
      <c r="AW142" s="14" t="s">
        <v>32</v>
      </c>
      <c r="AX142" s="14" t="s">
        <v>83</v>
      </c>
      <c r="AY142" s="256" t="s">
        <v>141</v>
      </c>
    </row>
    <row r="143" s="2" customFormat="1" ht="16.5" customHeight="1">
      <c r="A143" s="37"/>
      <c r="B143" s="38"/>
      <c r="C143" s="216" t="s">
        <v>159</v>
      </c>
      <c r="D143" s="216" t="s">
        <v>142</v>
      </c>
      <c r="E143" s="217" t="s">
        <v>160</v>
      </c>
      <c r="F143" s="218" t="s">
        <v>161</v>
      </c>
      <c r="G143" s="219" t="s">
        <v>145</v>
      </c>
      <c r="H143" s="220">
        <v>3.6800000000000002</v>
      </c>
      <c r="I143" s="221"/>
      <c r="J143" s="222">
        <f>ROUND(I143*H143,2)</f>
        <v>0</v>
      </c>
      <c r="K143" s="223"/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146</v>
      </c>
      <c r="AT143" s="228" t="s">
        <v>142</v>
      </c>
      <c r="AU143" s="228" t="s">
        <v>83</v>
      </c>
      <c r="AY143" s="16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83</v>
      </c>
      <c r="BK143" s="229">
        <f>ROUND(I143*H143,2)</f>
        <v>0</v>
      </c>
      <c r="BL143" s="16" t="s">
        <v>146</v>
      </c>
      <c r="BM143" s="228" t="s">
        <v>162</v>
      </c>
    </row>
    <row r="144" s="2" customFormat="1">
      <c r="A144" s="37"/>
      <c r="B144" s="38"/>
      <c r="C144" s="39"/>
      <c r="D144" s="230" t="s">
        <v>148</v>
      </c>
      <c r="E144" s="39"/>
      <c r="F144" s="231" t="s">
        <v>163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148</v>
      </c>
      <c r="AU144" s="16" t="s">
        <v>83</v>
      </c>
    </row>
    <row r="145" s="13" customFormat="1">
      <c r="A145" s="13"/>
      <c r="B145" s="235"/>
      <c r="C145" s="236"/>
      <c r="D145" s="230" t="s">
        <v>150</v>
      </c>
      <c r="E145" s="237" t="s">
        <v>1</v>
      </c>
      <c r="F145" s="238" t="s">
        <v>164</v>
      </c>
      <c r="G145" s="236"/>
      <c r="H145" s="239">
        <v>0.28000000000000003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150</v>
      </c>
      <c r="AU145" s="245" t="s">
        <v>83</v>
      </c>
      <c r="AV145" s="13" t="s">
        <v>85</v>
      </c>
      <c r="AW145" s="13" t="s">
        <v>32</v>
      </c>
      <c r="AX145" s="13" t="s">
        <v>75</v>
      </c>
      <c r="AY145" s="245" t="s">
        <v>141</v>
      </c>
    </row>
    <row r="146" s="13" customFormat="1">
      <c r="A146" s="13"/>
      <c r="B146" s="235"/>
      <c r="C146" s="236"/>
      <c r="D146" s="230" t="s">
        <v>150</v>
      </c>
      <c r="E146" s="237" t="s">
        <v>1</v>
      </c>
      <c r="F146" s="238" t="s">
        <v>165</v>
      </c>
      <c r="G146" s="236"/>
      <c r="H146" s="239">
        <v>1.3500000000000001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150</v>
      </c>
      <c r="AU146" s="245" t="s">
        <v>83</v>
      </c>
      <c r="AV146" s="13" t="s">
        <v>85</v>
      </c>
      <c r="AW146" s="13" t="s">
        <v>32</v>
      </c>
      <c r="AX146" s="13" t="s">
        <v>75</v>
      </c>
      <c r="AY146" s="245" t="s">
        <v>141</v>
      </c>
    </row>
    <row r="147" s="13" customFormat="1">
      <c r="A147" s="13"/>
      <c r="B147" s="235"/>
      <c r="C147" s="236"/>
      <c r="D147" s="230" t="s">
        <v>150</v>
      </c>
      <c r="E147" s="237" t="s">
        <v>1</v>
      </c>
      <c r="F147" s="238" t="s">
        <v>166</v>
      </c>
      <c r="G147" s="236"/>
      <c r="H147" s="239">
        <v>0.69999999999999996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150</v>
      </c>
      <c r="AU147" s="245" t="s">
        <v>83</v>
      </c>
      <c r="AV147" s="13" t="s">
        <v>85</v>
      </c>
      <c r="AW147" s="13" t="s">
        <v>32</v>
      </c>
      <c r="AX147" s="13" t="s">
        <v>75</v>
      </c>
      <c r="AY147" s="245" t="s">
        <v>141</v>
      </c>
    </row>
    <row r="148" s="13" customFormat="1">
      <c r="A148" s="13"/>
      <c r="B148" s="235"/>
      <c r="C148" s="236"/>
      <c r="D148" s="230" t="s">
        <v>150</v>
      </c>
      <c r="E148" s="237" t="s">
        <v>1</v>
      </c>
      <c r="F148" s="238" t="s">
        <v>165</v>
      </c>
      <c r="G148" s="236"/>
      <c r="H148" s="239">
        <v>1.3500000000000001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150</v>
      </c>
      <c r="AU148" s="245" t="s">
        <v>83</v>
      </c>
      <c r="AV148" s="13" t="s">
        <v>85</v>
      </c>
      <c r="AW148" s="13" t="s">
        <v>32</v>
      </c>
      <c r="AX148" s="13" t="s">
        <v>75</v>
      </c>
      <c r="AY148" s="245" t="s">
        <v>141</v>
      </c>
    </row>
    <row r="149" s="14" customFormat="1">
      <c r="A149" s="14"/>
      <c r="B149" s="246"/>
      <c r="C149" s="247"/>
      <c r="D149" s="230" t="s">
        <v>150</v>
      </c>
      <c r="E149" s="248" t="s">
        <v>1</v>
      </c>
      <c r="F149" s="249" t="s">
        <v>153</v>
      </c>
      <c r="G149" s="247"/>
      <c r="H149" s="250">
        <v>3.6800000000000002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150</v>
      </c>
      <c r="AU149" s="256" t="s">
        <v>83</v>
      </c>
      <c r="AV149" s="14" t="s">
        <v>146</v>
      </c>
      <c r="AW149" s="14" t="s">
        <v>32</v>
      </c>
      <c r="AX149" s="14" t="s">
        <v>83</v>
      </c>
      <c r="AY149" s="256" t="s">
        <v>141</v>
      </c>
    </row>
    <row r="150" s="2" customFormat="1" ht="16.5" customHeight="1">
      <c r="A150" s="37"/>
      <c r="B150" s="38"/>
      <c r="C150" s="216" t="s">
        <v>146</v>
      </c>
      <c r="D150" s="216" t="s">
        <v>142</v>
      </c>
      <c r="E150" s="217" t="s">
        <v>167</v>
      </c>
      <c r="F150" s="218" t="s">
        <v>168</v>
      </c>
      <c r="G150" s="219" t="s">
        <v>145</v>
      </c>
      <c r="H150" s="220">
        <v>125.15000000000001</v>
      </c>
      <c r="I150" s="221"/>
      <c r="J150" s="222">
        <f>ROUND(I150*H150,2)</f>
        <v>0</v>
      </c>
      <c r="K150" s="223"/>
      <c r="L150" s="43"/>
      <c r="M150" s="224" t="s">
        <v>1</v>
      </c>
      <c r="N150" s="225" t="s">
        <v>40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146</v>
      </c>
      <c r="AT150" s="228" t="s">
        <v>142</v>
      </c>
      <c r="AU150" s="228" t="s">
        <v>83</v>
      </c>
      <c r="AY150" s="16" t="s">
        <v>141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83</v>
      </c>
      <c r="BK150" s="229">
        <f>ROUND(I150*H150,2)</f>
        <v>0</v>
      </c>
      <c r="BL150" s="16" t="s">
        <v>146</v>
      </c>
      <c r="BM150" s="228" t="s">
        <v>169</v>
      </c>
    </row>
    <row r="151" s="13" customFormat="1">
      <c r="A151" s="13"/>
      <c r="B151" s="235"/>
      <c r="C151" s="236"/>
      <c r="D151" s="230" t="s">
        <v>150</v>
      </c>
      <c r="E151" s="237" t="s">
        <v>1</v>
      </c>
      <c r="F151" s="238" t="s">
        <v>157</v>
      </c>
      <c r="G151" s="236"/>
      <c r="H151" s="239">
        <v>59.475000000000001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150</v>
      </c>
      <c r="AU151" s="245" t="s">
        <v>83</v>
      </c>
      <c r="AV151" s="13" t="s">
        <v>85</v>
      </c>
      <c r="AW151" s="13" t="s">
        <v>32</v>
      </c>
      <c r="AX151" s="13" t="s">
        <v>75</v>
      </c>
      <c r="AY151" s="245" t="s">
        <v>141</v>
      </c>
    </row>
    <row r="152" s="13" customFormat="1">
      <c r="A152" s="13"/>
      <c r="B152" s="235"/>
      <c r="C152" s="236"/>
      <c r="D152" s="230" t="s">
        <v>150</v>
      </c>
      <c r="E152" s="237" t="s">
        <v>1</v>
      </c>
      <c r="F152" s="238" t="s">
        <v>158</v>
      </c>
      <c r="G152" s="236"/>
      <c r="H152" s="239">
        <v>65.674999999999997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150</v>
      </c>
      <c r="AU152" s="245" t="s">
        <v>83</v>
      </c>
      <c r="AV152" s="13" t="s">
        <v>85</v>
      </c>
      <c r="AW152" s="13" t="s">
        <v>32</v>
      </c>
      <c r="AX152" s="13" t="s">
        <v>75</v>
      </c>
      <c r="AY152" s="245" t="s">
        <v>141</v>
      </c>
    </row>
    <row r="153" s="14" customFormat="1">
      <c r="A153" s="14"/>
      <c r="B153" s="246"/>
      <c r="C153" s="247"/>
      <c r="D153" s="230" t="s">
        <v>150</v>
      </c>
      <c r="E153" s="248" t="s">
        <v>1</v>
      </c>
      <c r="F153" s="249" t="s">
        <v>153</v>
      </c>
      <c r="G153" s="247"/>
      <c r="H153" s="250">
        <v>125.15000000000001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150</v>
      </c>
      <c r="AU153" s="256" t="s">
        <v>83</v>
      </c>
      <c r="AV153" s="14" t="s">
        <v>146</v>
      </c>
      <c r="AW153" s="14" t="s">
        <v>32</v>
      </c>
      <c r="AX153" s="14" t="s">
        <v>83</v>
      </c>
      <c r="AY153" s="256" t="s">
        <v>141</v>
      </c>
    </row>
    <row r="154" s="2" customFormat="1" ht="16.5" customHeight="1">
      <c r="A154" s="37"/>
      <c r="B154" s="38"/>
      <c r="C154" s="216" t="s">
        <v>170</v>
      </c>
      <c r="D154" s="216" t="s">
        <v>142</v>
      </c>
      <c r="E154" s="217" t="s">
        <v>171</v>
      </c>
      <c r="F154" s="218" t="s">
        <v>172</v>
      </c>
      <c r="G154" s="219" t="s">
        <v>145</v>
      </c>
      <c r="H154" s="220">
        <v>125.15000000000001</v>
      </c>
      <c r="I154" s="221"/>
      <c r="J154" s="222">
        <f>ROUND(I154*H154,2)</f>
        <v>0</v>
      </c>
      <c r="K154" s="223"/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146</v>
      </c>
      <c r="AT154" s="228" t="s">
        <v>142</v>
      </c>
      <c r="AU154" s="228" t="s">
        <v>83</v>
      </c>
      <c r="AY154" s="16" t="s">
        <v>141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83</v>
      </c>
      <c r="BK154" s="229">
        <f>ROUND(I154*H154,2)</f>
        <v>0</v>
      </c>
      <c r="BL154" s="16" t="s">
        <v>146</v>
      </c>
      <c r="BM154" s="228" t="s">
        <v>173</v>
      </c>
    </row>
    <row r="155" s="2" customFormat="1">
      <c r="A155" s="37"/>
      <c r="B155" s="38"/>
      <c r="C155" s="39"/>
      <c r="D155" s="230" t="s">
        <v>148</v>
      </c>
      <c r="E155" s="39"/>
      <c r="F155" s="231" t="s">
        <v>174</v>
      </c>
      <c r="G155" s="39"/>
      <c r="H155" s="39"/>
      <c r="I155" s="232"/>
      <c r="J155" s="39"/>
      <c r="K155" s="39"/>
      <c r="L155" s="43"/>
      <c r="M155" s="233"/>
      <c r="N155" s="234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148</v>
      </c>
      <c r="AU155" s="16" t="s">
        <v>83</v>
      </c>
    </row>
    <row r="156" s="13" customFormat="1">
      <c r="A156" s="13"/>
      <c r="B156" s="235"/>
      <c r="C156" s="236"/>
      <c r="D156" s="230" t="s">
        <v>150</v>
      </c>
      <c r="E156" s="237" t="s">
        <v>1</v>
      </c>
      <c r="F156" s="238" t="s">
        <v>157</v>
      </c>
      <c r="G156" s="236"/>
      <c r="H156" s="239">
        <v>59.475000000000001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150</v>
      </c>
      <c r="AU156" s="245" t="s">
        <v>83</v>
      </c>
      <c r="AV156" s="13" t="s">
        <v>85</v>
      </c>
      <c r="AW156" s="13" t="s">
        <v>32</v>
      </c>
      <c r="AX156" s="13" t="s">
        <v>75</v>
      </c>
      <c r="AY156" s="245" t="s">
        <v>141</v>
      </c>
    </row>
    <row r="157" s="13" customFormat="1">
      <c r="A157" s="13"/>
      <c r="B157" s="235"/>
      <c r="C157" s="236"/>
      <c r="D157" s="230" t="s">
        <v>150</v>
      </c>
      <c r="E157" s="237" t="s">
        <v>1</v>
      </c>
      <c r="F157" s="238" t="s">
        <v>158</v>
      </c>
      <c r="G157" s="236"/>
      <c r="H157" s="239">
        <v>65.674999999999997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150</v>
      </c>
      <c r="AU157" s="245" t="s">
        <v>83</v>
      </c>
      <c r="AV157" s="13" t="s">
        <v>85</v>
      </c>
      <c r="AW157" s="13" t="s">
        <v>32</v>
      </c>
      <c r="AX157" s="13" t="s">
        <v>75</v>
      </c>
      <c r="AY157" s="245" t="s">
        <v>141</v>
      </c>
    </row>
    <row r="158" s="14" customFormat="1">
      <c r="A158" s="14"/>
      <c r="B158" s="246"/>
      <c r="C158" s="247"/>
      <c r="D158" s="230" t="s">
        <v>150</v>
      </c>
      <c r="E158" s="248" t="s">
        <v>1</v>
      </c>
      <c r="F158" s="249" t="s">
        <v>153</v>
      </c>
      <c r="G158" s="247"/>
      <c r="H158" s="250">
        <v>125.15000000000001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150</v>
      </c>
      <c r="AU158" s="256" t="s">
        <v>83</v>
      </c>
      <c r="AV158" s="14" t="s">
        <v>146</v>
      </c>
      <c r="AW158" s="14" t="s">
        <v>32</v>
      </c>
      <c r="AX158" s="14" t="s">
        <v>83</v>
      </c>
      <c r="AY158" s="256" t="s">
        <v>141</v>
      </c>
    </row>
    <row r="159" s="12" customFormat="1" ht="25.92" customHeight="1">
      <c r="A159" s="12"/>
      <c r="B159" s="202"/>
      <c r="C159" s="203"/>
      <c r="D159" s="204" t="s">
        <v>74</v>
      </c>
      <c r="E159" s="205" t="s">
        <v>175</v>
      </c>
      <c r="F159" s="205" t="s">
        <v>176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SUM(P160:P162)</f>
        <v>0</v>
      </c>
      <c r="Q159" s="210"/>
      <c r="R159" s="211">
        <f>SUM(R160:R162)</f>
        <v>0.071649999999999991</v>
      </c>
      <c r="S159" s="210"/>
      <c r="T159" s="212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83</v>
      </c>
      <c r="AT159" s="214" t="s">
        <v>74</v>
      </c>
      <c r="AU159" s="214" t="s">
        <v>75</v>
      </c>
      <c r="AY159" s="213" t="s">
        <v>141</v>
      </c>
      <c r="BK159" s="215">
        <f>SUM(BK160:BK162)</f>
        <v>0</v>
      </c>
    </row>
    <row r="160" s="2" customFormat="1" ht="21.75" customHeight="1">
      <c r="A160" s="37"/>
      <c r="B160" s="38"/>
      <c r="C160" s="216" t="s">
        <v>177</v>
      </c>
      <c r="D160" s="216" t="s">
        <v>142</v>
      </c>
      <c r="E160" s="217" t="s">
        <v>178</v>
      </c>
      <c r="F160" s="218" t="s">
        <v>179</v>
      </c>
      <c r="G160" s="219" t="s">
        <v>180</v>
      </c>
      <c r="H160" s="220">
        <v>1</v>
      </c>
      <c r="I160" s="221"/>
      <c r="J160" s="222">
        <f>ROUND(I160*H160,2)</f>
        <v>0</v>
      </c>
      <c r="K160" s="223"/>
      <c r="L160" s="43"/>
      <c r="M160" s="224" t="s">
        <v>1</v>
      </c>
      <c r="N160" s="225" t="s">
        <v>40</v>
      </c>
      <c r="O160" s="90"/>
      <c r="P160" s="226">
        <f>O160*H160</f>
        <v>0</v>
      </c>
      <c r="Q160" s="226">
        <v>0.056439999999999997</v>
      </c>
      <c r="R160" s="226">
        <f>Q160*H160</f>
        <v>0.056439999999999997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146</v>
      </c>
      <c r="AT160" s="228" t="s">
        <v>142</v>
      </c>
      <c r="AU160" s="228" t="s">
        <v>83</v>
      </c>
      <c r="AY160" s="16" t="s">
        <v>141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83</v>
      </c>
      <c r="BK160" s="229">
        <f>ROUND(I160*H160,2)</f>
        <v>0</v>
      </c>
      <c r="BL160" s="16" t="s">
        <v>146</v>
      </c>
      <c r="BM160" s="228" t="s">
        <v>181</v>
      </c>
    </row>
    <row r="161" s="2" customFormat="1" ht="33" customHeight="1">
      <c r="A161" s="37"/>
      <c r="B161" s="38"/>
      <c r="C161" s="257" t="s">
        <v>182</v>
      </c>
      <c r="D161" s="257" t="s">
        <v>183</v>
      </c>
      <c r="E161" s="258" t="s">
        <v>184</v>
      </c>
      <c r="F161" s="259" t="s">
        <v>185</v>
      </c>
      <c r="G161" s="260" t="s">
        <v>180</v>
      </c>
      <c r="H161" s="261">
        <v>1</v>
      </c>
      <c r="I161" s="262"/>
      <c r="J161" s="263">
        <f>ROUND(I161*H161,2)</f>
        <v>0</v>
      </c>
      <c r="K161" s="264"/>
      <c r="L161" s="265"/>
      <c r="M161" s="266" t="s">
        <v>1</v>
      </c>
      <c r="N161" s="267" t="s">
        <v>40</v>
      </c>
      <c r="O161" s="90"/>
      <c r="P161" s="226">
        <f>O161*H161</f>
        <v>0</v>
      </c>
      <c r="Q161" s="226">
        <v>0.01521</v>
      </c>
      <c r="R161" s="226">
        <f>Q161*H161</f>
        <v>0.01521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186</v>
      </c>
      <c r="AT161" s="228" t="s">
        <v>183</v>
      </c>
      <c r="AU161" s="228" t="s">
        <v>83</v>
      </c>
      <c r="AY161" s="16" t="s">
        <v>141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83</v>
      </c>
      <c r="BK161" s="229">
        <f>ROUND(I161*H161,2)</f>
        <v>0</v>
      </c>
      <c r="BL161" s="16" t="s">
        <v>146</v>
      </c>
      <c r="BM161" s="228" t="s">
        <v>187</v>
      </c>
    </row>
    <row r="162" s="2" customFormat="1">
      <c r="A162" s="37"/>
      <c r="B162" s="38"/>
      <c r="C162" s="39"/>
      <c r="D162" s="230" t="s">
        <v>148</v>
      </c>
      <c r="E162" s="39"/>
      <c r="F162" s="231" t="s">
        <v>188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148</v>
      </c>
      <c r="AU162" s="16" t="s">
        <v>83</v>
      </c>
    </row>
    <row r="163" s="12" customFormat="1" ht="25.92" customHeight="1">
      <c r="A163" s="12"/>
      <c r="B163" s="202"/>
      <c r="C163" s="203"/>
      <c r="D163" s="204" t="s">
        <v>74</v>
      </c>
      <c r="E163" s="205" t="s">
        <v>189</v>
      </c>
      <c r="F163" s="205" t="s">
        <v>190</v>
      </c>
      <c r="G163" s="203"/>
      <c r="H163" s="203"/>
      <c r="I163" s="206"/>
      <c r="J163" s="207">
        <f>BK163</f>
        <v>0</v>
      </c>
      <c r="K163" s="203"/>
      <c r="L163" s="208"/>
      <c r="M163" s="209"/>
      <c r="N163" s="210"/>
      <c r="O163" s="210"/>
      <c r="P163" s="211">
        <f>P164</f>
        <v>0</v>
      </c>
      <c r="Q163" s="210"/>
      <c r="R163" s="211">
        <f>R164</f>
        <v>0</v>
      </c>
      <c r="S163" s="210"/>
      <c r="T163" s="21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83</v>
      </c>
      <c r="AT163" s="214" t="s">
        <v>74</v>
      </c>
      <c r="AU163" s="214" t="s">
        <v>75</v>
      </c>
      <c r="AY163" s="213" t="s">
        <v>141</v>
      </c>
      <c r="BK163" s="215">
        <f>BK164</f>
        <v>0</v>
      </c>
    </row>
    <row r="164" s="2" customFormat="1" ht="33" customHeight="1">
      <c r="A164" s="37"/>
      <c r="B164" s="38"/>
      <c r="C164" s="216" t="s">
        <v>186</v>
      </c>
      <c r="D164" s="216" t="s">
        <v>142</v>
      </c>
      <c r="E164" s="217" t="s">
        <v>191</v>
      </c>
      <c r="F164" s="218" t="s">
        <v>192</v>
      </c>
      <c r="G164" s="219" t="s">
        <v>145</v>
      </c>
      <c r="H164" s="220">
        <v>36.899999999999999</v>
      </c>
      <c r="I164" s="221"/>
      <c r="J164" s="222">
        <f>ROUND(I164*H164,2)</f>
        <v>0</v>
      </c>
      <c r="K164" s="223"/>
      <c r="L164" s="43"/>
      <c r="M164" s="224" t="s">
        <v>1</v>
      </c>
      <c r="N164" s="225" t="s">
        <v>40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146</v>
      </c>
      <c r="AT164" s="228" t="s">
        <v>142</v>
      </c>
      <c r="AU164" s="228" t="s">
        <v>83</v>
      </c>
      <c r="AY164" s="16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83</v>
      </c>
      <c r="BK164" s="229">
        <f>ROUND(I164*H164,2)</f>
        <v>0</v>
      </c>
      <c r="BL164" s="16" t="s">
        <v>146</v>
      </c>
      <c r="BM164" s="228" t="s">
        <v>193</v>
      </c>
    </row>
    <row r="165" s="12" customFormat="1" ht="25.92" customHeight="1">
      <c r="A165" s="12"/>
      <c r="B165" s="202"/>
      <c r="C165" s="203"/>
      <c r="D165" s="204" t="s">
        <v>74</v>
      </c>
      <c r="E165" s="205" t="s">
        <v>194</v>
      </c>
      <c r="F165" s="205" t="s">
        <v>195</v>
      </c>
      <c r="G165" s="203"/>
      <c r="H165" s="203"/>
      <c r="I165" s="206"/>
      <c r="J165" s="207">
        <f>BK165</f>
        <v>0</v>
      </c>
      <c r="K165" s="203"/>
      <c r="L165" s="208"/>
      <c r="M165" s="209"/>
      <c r="N165" s="210"/>
      <c r="O165" s="210"/>
      <c r="P165" s="211">
        <f>SUM(P166:P167)</f>
        <v>0</v>
      </c>
      <c r="Q165" s="210"/>
      <c r="R165" s="211">
        <f>SUM(R166:R167)</f>
        <v>0</v>
      </c>
      <c r="S165" s="210"/>
      <c r="T165" s="212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83</v>
      </c>
      <c r="AT165" s="214" t="s">
        <v>74</v>
      </c>
      <c r="AU165" s="214" t="s">
        <v>75</v>
      </c>
      <c r="AY165" s="213" t="s">
        <v>141</v>
      </c>
      <c r="BK165" s="215">
        <f>SUM(BK166:BK167)</f>
        <v>0</v>
      </c>
    </row>
    <row r="166" s="2" customFormat="1" ht="16.5" customHeight="1">
      <c r="A166" s="37"/>
      <c r="B166" s="38"/>
      <c r="C166" s="216" t="s">
        <v>196</v>
      </c>
      <c r="D166" s="216" t="s">
        <v>142</v>
      </c>
      <c r="E166" s="217" t="s">
        <v>197</v>
      </c>
      <c r="F166" s="218" t="s">
        <v>198</v>
      </c>
      <c r="G166" s="219" t="s">
        <v>145</v>
      </c>
      <c r="H166" s="220">
        <v>90</v>
      </c>
      <c r="I166" s="221"/>
      <c r="J166" s="222">
        <f>ROUND(I166*H166,2)</f>
        <v>0</v>
      </c>
      <c r="K166" s="223"/>
      <c r="L166" s="43"/>
      <c r="M166" s="224" t="s">
        <v>1</v>
      </c>
      <c r="N166" s="225" t="s">
        <v>40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146</v>
      </c>
      <c r="AT166" s="228" t="s">
        <v>142</v>
      </c>
      <c r="AU166" s="228" t="s">
        <v>83</v>
      </c>
      <c r="AY166" s="16" t="s">
        <v>141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83</v>
      </c>
      <c r="BK166" s="229">
        <f>ROUND(I166*H166,2)</f>
        <v>0</v>
      </c>
      <c r="BL166" s="16" t="s">
        <v>146</v>
      </c>
      <c r="BM166" s="228" t="s">
        <v>199</v>
      </c>
    </row>
    <row r="167" s="2" customFormat="1" ht="16.5" customHeight="1">
      <c r="A167" s="37"/>
      <c r="B167" s="38"/>
      <c r="C167" s="216" t="s">
        <v>200</v>
      </c>
      <c r="D167" s="216" t="s">
        <v>142</v>
      </c>
      <c r="E167" s="217" t="s">
        <v>201</v>
      </c>
      <c r="F167" s="218" t="s">
        <v>202</v>
      </c>
      <c r="G167" s="219" t="s">
        <v>145</v>
      </c>
      <c r="H167" s="220">
        <v>104</v>
      </c>
      <c r="I167" s="221"/>
      <c r="J167" s="222">
        <f>ROUND(I167*H167,2)</f>
        <v>0</v>
      </c>
      <c r="K167" s="223"/>
      <c r="L167" s="43"/>
      <c r="M167" s="224" t="s">
        <v>1</v>
      </c>
      <c r="N167" s="225" t="s">
        <v>40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146</v>
      </c>
      <c r="AT167" s="228" t="s">
        <v>142</v>
      </c>
      <c r="AU167" s="228" t="s">
        <v>83</v>
      </c>
      <c r="AY167" s="16" t="s">
        <v>141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83</v>
      </c>
      <c r="BK167" s="229">
        <f>ROUND(I167*H167,2)</f>
        <v>0</v>
      </c>
      <c r="BL167" s="16" t="s">
        <v>146</v>
      </c>
      <c r="BM167" s="228" t="s">
        <v>203</v>
      </c>
    </row>
    <row r="168" s="12" customFormat="1" ht="25.92" customHeight="1">
      <c r="A168" s="12"/>
      <c r="B168" s="202"/>
      <c r="C168" s="203"/>
      <c r="D168" s="204" t="s">
        <v>74</v>
      </c>
      <c r="E168" s="205" t="s">
        <v>204</v>
      </c>
      <c r="F168" s="205" t="s">
        <v>205</v>
      </c>
      <c r="G168" s="203"/>
      <c r="H168" s="203"/>
      <c r="I168" s="206"/>
      <c r="J168" s="207">
        <f>BK168</f>
        <v>0</v>
      </c>
      <c r="K168" s="203"/>
      <c r="L168" s="208"/>
      <c r="M168" s="209"/>
      <c r="N168" s="210"/>
      <c r="O168" s="210"/>
      <c r="P168" s="211">
        <f>SUM(P169:P171)</f>
        <v>0</v>
      </c>
      <c r="Q168" s="210"/>
      <c r="R168" s="211">
        <f>SUM(R169:R171)</f>
        <v>0</v>
      </c>
      <c r="S168" s="210"/>
      <c r="T168" s="212">
        <f>SUM(T169:T171)</f>
        <v>0.76500000000000001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83</v>
      </c>
      <c r="AT168" s="214" t="s">
        <v>74</v>
      </c>
      <c r="AU168" s="214" t="s">
        <v>75</v>
      </c>
      <c r="AY168" s="213" t="s">
        <v>141</v>
      </c>
      <c r="BK168" s="215">
        <f>SUM(BK169:BK171)</f>
        <v>0</v>
      </c>
    </row>
    <row r="169" s="2" customFormat="1" ht="24.15" customHeight="1">
      <c r="A169" s="37"/>
      <c r="B169" s="38"/>
      <c r="C169" s="216" t="s">
        <v>206</v>
      </c>
      <c r="D169" s="216" t="s">
        <v>142</v>
      </c>
      <c r="E169" s="217" t="s">
        <v>207</v>
      </c>
      <c r="F169" s="218" t="s">
        <v>208</v>
      </c>
      <c r="G169" s="219" t="s">
        <v>180</v>
      </c>
      <c r="H169" s="220">
        <v>5</v>
      </c>
      <c r="I169" s="221"/>
      <c r="J169" s="222">
        <f>ROUND(I169*H169,2)</f>
        <v>0</v>
      </c>
      <c r="K169" s="223"/>
      <c r="L169" s="43"/>
      <c r="M169" s="224" t="s">
        <v>1</v>
      </c>
      <c r="N169" s="225" t="s">
        <v>40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146</v>
      </c>
      <c r="AT169" s="228" t="s">
        <v>142</v>
      </c>
      <c r="AU169" s="228" t="s">
        <v>83</v>
      </c>
      <c r="AY169" s="16" t="s">
        <v>141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83</v>
      </c>
      <c r="BK169" s="229">
        <f>ROUND(I169*H169,2)</f>
        <v>0</v>
      </c>
      <c r="BL169" s="16" t="s">
        <v>146</v>
      </c>
      <c r="BM169" s="228" t="s">
        <v>209</v>
      </c>
    </row>
    <row r="170" s="2" customFormat="1" ht="24.15" customHeight="1">
      <c r="A170" s="37"/>
      <c r="B170" s="38"/>
      <c r="C170" s="216" t="s">
        <v>8</v>
      </c>
      <c r="D170" s="216" t="s">
        <v>142</v>
      </c>
      <c r="E170" s="217" t="s">
        <v>210</v>
      </c>
      <c r="F170" s="218" t="s">
        <v>211</v>
      </c>
      <c r="G170" s="219" t="s">
        <v>145</v>
      </c>
      <c r="H170" s="220">
        <v>11.25</v>
      </c>
      <c r="I170" s="221"/>
      <c r="J170" s="222">
        <f>ROUND(I170*H170,2)</f>
        <v>0</v>
      </c>
      <c r="K170" s="223"/>
      <c r="L170" s="43"/>
      <c r="M170" s="224" t="s">
        <v>1</v>
      </c>
      <c r="N170" s="225" t="s">
        <v>40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0.068000000000000005</v>
      </c>
      <c r="T170" s="227">
        <f>S170*H170</f>
        <v>0.76500000000000001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146</v>
      </c>
      <c r="AT170" s="228" t="s">
        <v>142</v>
      </c>
      <c r="AU170" s="228" t="s">
        <v>83</v>
      </c>
      <c r="AY170" s="16" t="s">
        <v>141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83</v>
      </c>
      <c r="BK170" s="229">
        <f>ROUND(I170*H170,2)</f>
        <v>0</v>
      </c>
      <c r="BL170" s="16" t="s">
        <v>146</v>
      </c>
      <c r="BM170" s="228" t="s">
        <v>212</v>
      </c>
    </row>
    <row r="171" s="13" customFormat="1">
      <c r="A171" s="13"/>
      <c r="B171" s="235"/>
      <c r="C171" s="236"/>
      <c r="D171" s="230" t="s">
        <v>150</v>
      </c>
      <c r="E171" s="237" t="s">
        <v>1</v>
      </c>
      <c r="F171" s="238" t="s">
        <v>213</v>
      </c>
      <c r="G171" s="236"/>
      <c r="H171" s="239">
        <v>11.25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150</v>
      </c>
      <c r="AU171" s="245" t="s">
        <v>83</v>
      </c>
      <c r="AV171" s="13" t="s">
        <v>85</v>
      </c>
      <c r="AW171" s="13" t="s">
        <v>32</v>
      </c>
      <c r="AX171" s="13" t="s">
        <v>83</v>
      </c>
      <c r="AY171" s="245" t="s">
        <v>141</v>
      </c>
    </row>
    <row r="172" s="12" customFormat="1" ht="25.92" customHeight="1">
      <c r="A172" s="12"/>
      <c r="B172" s="202"/>
      <c r="C172" s="203"/>
      <c r="D172" s="204" t="s">
        <v>74</v>
      </c>
      <c r="E172" s="205" t="s">
        <v>214</v>
      </c>
      <c r="F172" s="205" t="s">
        <v>215</v>
      </c>
      <c r="G172" s="203"/>
      <c r="H172" s="203"/>
      <c r="I172" s="206"/>
      <c r="J172" s="207">
        <f>BK172</f>
        <v>0</v>
      </c>
      <c r="K172" s="203"/>
      <c r="L172" s="208"/>
      <c r="M172" s="209"/>
      <c r="N172" s="210"/>
      <c r="O172" s="210"/>
      <c r="P172" s="211">
        <f>P173+P176</f>
        <v>0</v>
      </c>
      <c r="Q172" s="210"/>
      <c r="R172" s="211">
        <f>R173+R176</f>
        <v>0.095051999999999998</v>
      </c>
      <c r="S172" s="210"/>
      <c r="T172" s="212">
        <f>T173+T176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83</v>
      </c>
      <c r="AT172" s="214" t="s">
        <v>74</v>
      </c>
      <c r="AU172" s="214" t="s">
        <v>75</v>
      </c>
      <c r="AY172" s="213" t="s">
        <v>141</v>
      </c>
      <c r="BK172" s="215">
        <f>BK173+BK176</f>
        <v>0</v>
      </c>
    </row>
    <row r="173" s="12" customFormat="1" ht="22.8" customHeight="1">
      <c r="A173" s="12"/>
      <c r="B173" s="202"/>
      <c r="C173" s="203"/>
      <c r="D173" s="204" t="s">
        <v>74</v>
      </c>
      <c r="E173" s="268" t="s">
        <v>159</v>
      </c>
      <c r="F173" s="268" t="s">
        <v>216</v>
      </c>
      <c r="G173" s="203"/>
      <c r="H173" s="203"/>
      <c r="I173" s="206"/>
      <c r="J173" s="269">
        <f>BK173</f>
        <v>0</v>
      </c>
      <c r="K173" s="203"/>
      <c r="L173" s="208"/>
      <c r="M173" s="209"/>
      <c r="N173" s="210"/>
      <c r="O173" s="210"/>
      <c r="P173" s="211">
        <f>SUM(P174:P175)</f>
        <v>0</v>
      </c>
      <c r="Q173" s="210"/>
      <c r="R173" s="211">
        <f>SUM(R174:R175)</f>
        <v>0.095051999999999998</v>
      </c>
      <c r="S173" s="210"/>
      <c r="T173" s="212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83</v>
      </c>
      <c r="AT173" s="214" t="s">
        <v>74</v>
      </c>
      <c r="AU173" s="214" t="s">
        <v>83</v>
      </c>
      <c r="AY173" s="213" t="s">
        <v>141</v>
      </c>
      <c r="BK173" s="215">
        <f>SUM(BK174:BK175)</f>
        <v>0</v>
      </c>
    </row>
    <row r="174" s="2" customFormat="1" ht="33" customHeight="1">
      <c r="A174" s="37"/>
      <c r="B174" s="38"/>
      <c r="C174" s="216" t="s">
        <v>217</v>
      </c>
      <c r="D174" s="216" t="s">
        <v>142</v>
      </c>
      <c r="E174" s="217" t="s">
        <v>218</v>
      </c>
      <c r="F174" s="218" t="s">
        <v>219</v>
      </c>
      <c r="G174" s="219" t="s">
        <v>145</v>
      </c>
      <c r="H174" s="220">
        <v>1.2</v>
      </c>
      <c r="I174" s="221"/>
      <c r="J174" s="222">
        <f>ROUND(I174*H174,2)</f>
        <v>0</v>
      </c>
      <c r="K174" s="223"/>
      <c r="L174" s="43"/>
      <c r="M174" s="224" t="s">
        <v>1</v>
      </c>
      <c r="N174" s="225" t="s">
        <v>40</v>
      </c>
      <c r="O174" s="90"/>
      <c r="P174" s="226">
        <f>O174*H174</f>
        <v>0</v>
      </c>
      <c r="Q174" s="226">
        <v>0.079210000000000003</v>
      </c>
      <c r="R174" s="226">
        <f>Q174*H174</f>
        <v>0.095051999999999998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146</v>
      </c>
      <c r="AT174" s="228" t="s">
        <v>142</v>
      </c>
      <c r="AU174" s="228" t="s">
        <v>85</v>
      </c>
      <c r="AY174" s="16" t="s">
        <v>141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83</v>
      </c>
      <c r="BK174" s="229">
        <f>ROUND(I174*H174,2)</f>
        <v>0</v>
      </c>
      <c r="BL174" s="16" t="s">
        <v>146</v>
      </c>
      <c r="BM174" s="228" t="s">
        <v>220</v>
      </c>
    </row>
    <row r="175" s="13" customFormat="1">
      <c r="A175" s="13"/>
      <c r="B175" s="235"/>
      <c r="C175" s="236"/>
      <c r="D175" s="230" t="s">
        <v>150</v>
      </c>
      <c r="E175" s="237" t="s">
        <v>1</v>
      </c>
      <c r="F175" s="238" t="s">
        <v>221</v>
      </c>
      <c r="G175" s="236"/>
      <c r="H175" s="239">
        <v>1.2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150</v>
      </c>
      <c r="AU175" s="245" t="s">
        <v>85</v>
      </c>
      <c r="AV175" s="13" t="s">
        <v>85</v>
      </c>
      <c r="AW175" s="13" t="s">
        <v>32</v>
      </c>
      <c r="AX175" s="13" t="s">
        <v>83</v>
      </c>
      <c r="AY175" s="245" t="s">
        <v>141</v>
      </c>
    </row>
    <row r="176" s="12" customFormat="1" ht="22.8" customHeight="1">
      <c r="A176" s="12"/>
      <c r="B176" s="202"/>
      <c r="C176" s="203"/>
      <c r="D176" s="204" t="s">
        <v>74</v>
      </c>
      <c r="E176" s="268" t="s">
        <v>222</v>
      </c>
      <c r="F176" s="268" t="s">
        <v>223</v>
      </c>
      <c r="G176" s="203"/>
      <c r="H176" s="203"/>
      <c r="I176" s="206"/>
      <c r="J176" s="269">
        <f>BK176</f>
        <v>0</v>
      </c>
      <c r="K176" s="203"/>
      <c r="L176" s="208"/>
      <c r="M176" s="209"/>
      <c r="N176" s="210"/>
      <c r="O176" s="210"/>
      <c r="P176" s="211">
        <f>SUM(P177:P181)</f>
        <v>0</v>
      </c>
      <c r="Q176" s="210"/>
      <c r="R176" s="211">
        <f>SUM(R177:R181)</f>
        <v>0</v>
      </c>
      <c r="S176" s="210"/>
      <c r="T176" s="212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83</v>
      </c>
      <c r="AT176" s="214" t="s">
        <v>74</v>
      </c>
      <c r="AU176" s="214" t="s">
        <v>83</v>
      </c>
      <c r="AY176" s="213" t="s">
        <v>141</v>
      </c>
      <c r="BK176" s="215">
        <f>SUM(BK177:BK181)</f>
        <v>0</v>
      </c>
    </row>
    <row r="177" s="2" customFormat="1" ht="33" customHeight="1">
      <c r="A177" s="37"/>
      <c r="B177" s="38"/>
      <c r="C177" s="216" t="s">
        <v>224</v>
      </c>
      <c r="D177" s="216" t="s">
        <v>142</v>
      </c>
      <c r="E177" s="217" t="s">
        <v>225</v>
      </c>
      <c r="F177" s="218" t="s">
        <v>226</v>
      </c>
      <c r="G177" s="219" t="s">
        <v>227</v>
      </c>
      <c r="H177" s="220">
        <v>1.4270000000000001</v>
      </c>
      <c r="I177" s="221"/>
      <c r="J177" s="222">
        <f>ROUND(I177*H177,2)</f>
        <v>0</v>
      </c>
      <c r="K177" s="223"/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146</v>
      </c>
      <c r="AT177" s="228" t="s">
        <v>142</v>
      </c>
      <c r="AU177" s="228" t="s">
        <v>85</v>
      </c>
      <c r="AY177" s="16" t="s">
        <v>141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83</v>
      </c>
      <c r="BK177" s="229">
        <f>ROUND(I177*H177,2)</f>
        <v>0</v>
      </c>
      <c r="BL177" s="16" t="s">
        <v>146</v>
      </c>
      <c r="BM177" s="228" t="s">
        <v>228</v>
      </c>
    </row>
    <row r="178" s="2" customFormat="1" ht="24.15" customHeight="1">
      <c r="A178" s="37"/>
      <c r="B178" s="38"/>
      <c r="C178" s="216" t="s">
        <v>229</v>
      </c>
      <c r="D178" s="216" t="s">
        <v>142</v>
      </c>
      <c r="E178" s="217" t="s">
        <v>230</v>
      </c>
      <c r="F178" s="218" t="s">
        <v>231</v>
      </c>
      <c r="G178" s="219" t="s">
        <v>227</v>
      </c>
      <c r="H178" s="220">
        <v>1.4270000000000001</v>
      </c>
      <c r="I178" s="221"/>
      <c r="J178" s="222">
        <f>ROUND(I178*H178,2)</f>
        <v>0</v>
      </c>
      <c r="K178" s="223"/>
      <c r="L178" s="43"/>
      <c r="M178" s="224" t="s">
        <v>1</v>
      </c>
      <c r="N178" s="225" t="s">
        <v>40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146</v>
      </c>
      <c r="AT178" s="228" t="s">
        <v>142</v>
      </c>
      <c r="AU178" s="228" t="s">
        <v>85</v>
      </c>
      <c r="AY178" s="16" t="s">
        <v>141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83</v>
      </c>
      <c r="BK178" s="229">
        <f>ROUND(I178*H178,2)</f>
        <v>0</v>
      </c>
      <c r="BL178" s="16" t="s">
        <v>146</v>
      </c>
      <c r="BM178" s="228" t="s">
        <v>232</v>
      </c>
    </row>
    <row r="179" s="2" customFormat="1" ht="24.15" customHeight="1">
      <c r="A179" s="37"/>
      <c r="B179" s="38"/>
      <c r="C179" s="216" t="s">
        <v>233</v>
      </c>
      <c r="D179" s="216" t="s">
        <v>142</v>
      </c>
      <c r="E179" s="217" t="s">
        <v>234</v>
      </c>
      <c r="F179" s="218" t="s">
        <v>235</v>
      </c>
      <c r="G179" s="219" t="s">
        <v>227</v>
      </c>
      <c r="H179" s="220">
        <v>21.405000000000001</v>
      </c>
      <c r="I179" s="221"/>
      <c r="J179" s="222">
        <f>ROUND(I179*H179,2)</f>
        <v>0</v>
      </c>
      <c r="K179" s="223"/>
      <c r="L179" s="43"/>
      <c r="M179" s="224" t="s">
        <v>1</v>
      </c>
      <c r="N179" s="225" t="s">
        <v>40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146</v>
      </c>
      <c r="AT179" s="228" t="s">
        <v>142</v>
      </c>
      <c r="AU179" s="228" t="s">
        <v>85</v>
      </c>
      <c r="AY179" s="16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83</v>
      </c>
      <c r="BK179" s="229">
        <f>ROUND(I179*H179,2)</f>
        <v>0</v>
      </c>
      <c r="BL179" s="16" t="s">
        <v>146</v>
      </c>
      <c r="BM179" s="228" t="s">
        <v>236</v>
      </c>
    </row>
    <row r="180" s="13" customFormat="1">
      <c r="A180" s="13"/>
      <c r="B180" s="235"/>
      <c r="C180" s="236"/>
      <c r="D180" s="230" t="s">
        <v>150</v>
      </c>
      <c r="E180" s="236"/>
      <c r="F180" s="238" t="s">
        <v>237</v>
      </c>
      <c r="G180" s="236"/>
      <c r="H180" s="239">
        <v>21.405000000000001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150</v>
      </c>
      <c r="AU180" s="245" t="s">
        <v>85</v>
      </c>
      <c r="AV180" s="13" t="s">
        <v>85</v>
      </c>
      <c r="AW180" s="13" t="s">
        <v>4</v>
      </c>
      <c r="AX180" s="13" t="s">
        <v>83</v>
      </c>
      <c r="AY180" s="245" t="s">
        <v>141</v>
      </c>
    </row>
    <row r="181" s="2" customFormat="1" ht="33" customHeight="1">
      <c r="A181" s="37"/>
      <c r="B181" s="38"/>
      <c r="C181" s="216" t="s">
        <v>238</v>
      </c>
      <c r="D181" s="216" t="s">
        <v>142</v>
      </c>
      <c r="E181" s="217" t="s">
        <v>239</v>
      </c>
      <c r="F181" s="218" t="s">
        <v>240</v>
      </c>
      <c r="G181" s="219" t="s">
        <v>227</v>
      </c>
      <c r="H181" s="220">
        <v>1.4270000000000001</v>
      </c>
      <c r="I181" s="221"/>
      <c r="J181" s="222">
        <f>ROUND(I181*H181,2)</f>
        <v>0</v>
      </c>
      <c r="K181" s="223"/>
      <c r="L181" s="43"/>
      <c r="M181" s="224" t="s">
        <v>1</v>
      </c>
      <c r="N181" s="225" t="s">
        <v>40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146</v>
      </c>
      <c r="AT181" s="228" t="s">
        <v>142</v>
      </c>
      <c r="AU181" s="228" t="s">
        <v>85</v>
      </c>
      <c r="AY181" s="16" t="s">
        <v>141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83</v>
      </c>
      <c r="BK181" s="229">
        <f>ROUND(I181*H181,2)</f>
        <v>0</v>
      </c>
      <c r="BL181" s="16" t="s">
        <v>146</v>
      </c>
      <c r="BM181" s="228" t="s">
        <v>241</v>
      </c>
    </row>
    <row r="182" s="12" customFormat="1" ht="25.92" customHeight="1">
      <c r="A182" s="12"/>
      <c r="B182" s="202"/>
      <c r="C182" s="203"/>
      <c r="D182" s="204" t="s">
        <v>74</v>
      </c>
      <c r="E182" s="205" t="s">
        <v>242</v>
      </c>
      <c r="F182" s="205" t="s">
        <v>243</v>
      </c>
      <c r="G182" s="203"/>
      <c r="H182" s="203"/>
      <c r="I182" s="206"/>
      <c r="J182" s="207">
        <f>BK182</f>
        <v>0</v>
      </c>
      <c r="K182" s="203"/>
      <c r="L182" s="208"/>
      <c r="M182" s="209"/>
      <c r="N182" s="210"/>
      <c r="O182" s="210"/>
      <c r="P182" s="211">
        <f>SUM(P183:P192)</f>
        <v>0</v>
      </c>
      <c r="Q182" s="210"/>
      <c r="R182" s="211">
        <f>SUM(R183:R192)</f>
        <v>0.021999999999999999</v>
      </c>
      <c r="S182" s="210"/>
      <c r="T182" s="212">
        <f>SUM(T183:T192)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85</v>
      </c>
      <c r="AT182" s="214" t="s">
        <v>74</v>
      </c>
      <c r="AU182" s="214" t="s">
        <v>75</v>
      </c>
      <c r="AY182" s="213" t="s">
        <v>141</v>
      </c>
      <c r="BK182" s="215">
        <f>SUM(BK183:BK192)</f>
        <v>0</v>
      </c>
    </row>
    <row r="183" s="2" customFormat="1" ht="24.15" customHeight="1">
      <c r="A183" s="37"/>
      <c r="B183" s="38"/>
      <c r="C183" s="216" t="s">
        <v>244</v>
      </c>
      <c r="D183" s="216" t="s">
        <v>142</v>
      </c>
      <c r="E183" s="217" t="s">
        <v>245</v>
      </c>
      <c r="F183" s="218" t="s">
        <v>246</v>
      </c>
      <c r="G183" s="219" t="s">
        <v>180</v>
      </c>
      <c r="H183" s="220">
        <v>1</v>
      </c>
      <c r="I183" s="221"/>
      <c r="J183" s="222">
        <f>ROUND(I183*H183,2)</f>
        <v>0</v>
      </c>
      <c r="K183" s="223"/>
      <c r="L183" s="43"/>
      <c r="M183" s="224" t="s">
        <v>1</v>
      </c>
      <c r="N183" s="225" t="s">
        <v>40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233</v>
      </c>
      <c r="AT183" s="228" t="s">
        <v>142</v>
      </c>
      <c r="AU183" s="228" t="s">
        <v>83</v>
      </c>
      <c r="AY183" s="16" t="s">
        <v>141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83</v>
      </c>
      <c r="BK183" s="229">
        <f>ROUND(I183*H183,2)</f>
        <v>0</v>
      </c>
      <c r="BL183" s="16" t="s">
        <v>233</v>
      </c>
      <c r="BM183" s="228" t="s">
        <v>247</v>
      </c>
    </row>
    <row r="184" s="2" customFormat="1" ht="24.15" customHeight="1">
      <c r="A184" s="37"/>
      <c r="B184" s="38"/>
      <c r="C184" s="257" t="s">
        <v>248</v>
      </c>
      <c r="D184" s="257" t="s">
        <v>183</v>
      </c>
      <c r="E184" s="258" t="s">
        <v>249</v>
      </c>
      <c r="F184" s="259" t="s">
        <v>250</v>
      </c>
      <c r="G184" s="260" t="s">
        <v>180</v>
      </c>
      <c r="H184" s="261">
        <v>1</v>
      </c>
      <c r="I184" s="262"/>
      <c r="J184" s="263">
        <f>ROUND(I184*H184,2)</f>
        <v>0</v>
      </c>
      <c r="K184" s="264"/>
      <c r="L184" s="265"/>
      <c r="M184" s="266" t="s">
        <v>1</v>
      </c>
      <c r="N184" s="267" t="s">
        <v>40</v>
      </c>
      <c r="O184" s="90"/>
      <c r="P184" s="226">
        <f>O184*H184</f>
        <v>0</v>
      </c>
      <c r="Q184" s="226">
        <v>0.016</v>
      </c>
      <c r="R184" s="226">
        <f>Q184*H184</f>
        <v>0.016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251</v>
      </c>
      <c r="AT184" s="228" t="s">
        <v>183</v>
      </c>
      <c r="AU184" s="228" t="s">
        <v>83</v>
      </c>
      <c r="AY184" s="16" t="s">
        <v>141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83</v>
      </c>
      <c r="BK184" s="229">
        <f>ROUND(I184*H184,2)</f>
        <v>0</v>
      </c>
      <c r="BL184" s="16" t="s">
        <v>233</v>
      </c>
      <c r="BM184" s="228" t="s">
        <v>252</v>
      </c>
    </row>
    <row r="185" s="2" customFormat="1">
      <c r="A185" s="37"/>
      <c r="B185" s="38"/>
      <c r="C185" s="39"/>
      <c r="D185" s="230" t="s">
        <v>148</v>
      </c>
      <c r="E185" s="39"/>
      <c r="F185" s="231" t="s">
        <v>253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148</v>
      </c>
      <c r="AU185" s="16" t="s">
        <v>83</v>
      </c>
    </row>
    <row r="186" s="2" customFormat="1" ht="16.5" customHeight="1">
      <c r="A186" s="37"/>
      <c r="B186" s="38"/>
      <c r="C186" s="216" t="s">
        <v>254</v>
      </c>
      <c r="D186" s="216" t="s">
        <v>142</v>
      </c>
      <c r="E186" s="217" t="s">
        <v>255</v>
      </c>
      <c r="F186" s="218" t="s">
        <v>256</v>
      </c>
      <c r="G186" s="219" t="s">
        <v>180</v>
      </c>
      <c r="H186" s="220">
        <v>3</v>
      </c>
      <c r="I186" s="221"/>
      <c r="J186" s="222">
        <f>ROUND(I186*H186,2)</f>
        <v>0</v>
      </c>
      <c r="K186" s="223"/>
      <c r="L186" s="43"/>
      <c r="M186" s="224" t="s">
        <v>1</v>
      </c>
      <c r="N186" s="225" t="s">
        <v>40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233</v>
      </c>
      <c r="AT186" s="228" t="s">
        <v>142</v>
      </c>
      <c r="AU186" s="228" t="s">
        <v>83</v>
      </c>
      <c r="AY186" s="16" t="s">
        <v>141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83</v>
      </c>
      <c r="BK186" s="229">
        <f>ROUND(I186*H186,2)</f>
        <v>0</v>
      </c>
      <c r="BL186" s="16" t="s">
        <v>233</v>
      </c>
      <c r="BM186" s="228" t="s">
        <v>257</v>
      </c>
    </row>
    <row r="187" s="2" customFormat="1">
      <c r="A187" s="37"/>
      <c r="B187" s="38"/>
      <c r="C187" s="39"/>
      <c r="D187" s="230" t="s">
        <v>148</v>
      </c>
      <c r="E187" s="39"/>
      <c r="F187" s="231" t="s">
        <v>258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148</v>
      </c>
      <c r="AU187" s="16" t="s">
        <v>83</v>
      </c>
    </row>
    <row r="188" s="2" customFormat="1" ht="16.5" customHeight="1">
      <c r="A188" s="37"/>
      <c r="B188" s="38"/>
      <c r="C188" s="216" t="s">
        <v>7</v>
      </c>
      <c r="D188" s="216" t="s">
        <v>142</v>
      </c>
      <c r="E188" s="217" t="s">
        <v>259</v>
      </c>
      <c r="F188" s="218" t="s">
        <v>260</v>
      </c>
      <c r="G188" s="219" t="s">
        <v>180</v>
      </c>
      <c r="H188" s="220">
        <v>4</v>
      </c>
      <c r="I188" s="221"/>
      <c r="J188" s="222">
        <f>ROUND(I188*H188,2)</f>
        <v>0</v>
      </c>
      <c r="K188" s="223"/>
      <c r="L188" s="43"/>
      <c r="M188" s="224" t="s">
        <v>1</v>
      </c>
      <c r="N188" s="225" t="s">
        <v>40</v>
      </c>
      <c r="O188" s="90"/>
      <c r="P188" s="226">
        <f>O188*H188</f>
        <v>0</v>
      </c>
      <c r="Q188" s="226">
        <v>0.0015</v>
      </c>
      <c r="R188" s="226">
        <f>Q188*H188</f>
        <v>0.0060000000000000001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233</v>
      </c>
      <c r="AT188" s="228" t="s">
        <v>142</v>
      </c>
      <c r="AU188" s="228" t="s">
        <v>83</v>
      </c>
      <c r="AY188" s="16" t="s">
        <v>141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83</v>
      </c>
      <c r="BK188" s="229">
        <f>ROUND(I188*H188,2)</f>
        <v>0</v>
      </c>
      <c r="BL188" s="16" t="s">
        <v>233</v>
      </c>
      <c r="BM188" s="228" t="s">
        <v>261</v>
      </c>
    </row>
    <row r="189" s="2" customFormat="1">
      <c r="A189" s="37"/>
      <c r="B189" s="38"/>
      <c r="C189" s="39"/>
      <c r="D189" s="230" t="s">
        <v>148</v>
      </c>
      <c r="E189" s="39"/>
      <c r="F189" s="231" t="s">
        <v>262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148</v>
      </c>
      <c r="AU189" s="16" t="s">
        <v>83</v>
      </c>
    </row>
    <row r="190" s="2" customFormat="1" ht="16.5" customHeight="1">
      <c r="A190" s="37"/>
      <c r="B190" s="38"/>
      <c r="C190" s="257" t="s">
        <v>263</v>
      </c>
      <c r="D190" s="257" t="s">
        <v>183</v>
      </c>
      <c r="E190" s="258" t="s">
        <v>264</v>
      </c>
      <c r="F190" s="259" t="s">
        <v>265</v>
      </c>
      <c r="G190" s="260" t="s">
        <v>180</v>
      </c>
      <c r="H190" s="261">
        <v>1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40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251</v>
      </c>
      <c r="AT190" s="228" t="s">
        <v>183</v>
      </c>
      <c r="AU190" s="228" t="s">
        <v>83</v>
      </c>
      <c r="AY190" s="16" t="s">
        <v>141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83</v>
      </c>
      <c r="BK190" s="229">
        <f>ROUND(I190*H190,2)</f>
        <v>0</v>
      </c>
      <c r="BL190" s="16" t="s">
        <v>233</v>
      </c>
      <c r="BM190" s="228" t="s">
        <v>266</v>
      </c>
    </row>
    <row r="191" s="2" customFormat="1">
      <c r="A191" s="37"/>
      <c r="B191" s="38"/>
      <c r="C191" s="39"/>
      <c r="D191" s="230" t="s">
        <v>148</v>
      </c>
      <c r="E191" s="39"/>
      <c r="F191" s="231" t="s">
        <v>267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148</v>
      </c>
      <c r="AU191" s="16" t="s">
        <v>83</v>
      </c>
    </row>
    <row r="192" s="2" customFormat="1" ht="21.75" customHeight="1">
      <c r="A192" s="37"/>
      <c r="B192" s="38"/>
      <c r="C192" s="216" t="s">
        <v>268</v>
      </c>
      <c r="D192" s="216" t="s">
        <v>142</v>
      </c>
      <c r="E192" s="217" t="s">
        <v>269</v>
      </c>
      <c r="F192" s="218" t="s">
        <v>270</v>
      </c>
      <c r="G192" s="219" t="s">
        <v>227</v>
      </c>
      <c r="H192" s="220">
        <v>0.22</v>
      </c>
      <c r="I192" s="221"/>
      <c r="J192" s="222">
        <f>ROUND(I192*H192,2)</f>
        <v>0</v>
      </c>
      <c r="K192" s="223"/>
      <c r="L192" s="43"/>
      <c r="M192" s="224" t="s">
        <v>1</v>
      </c>
      <c r="N192" s="225" t="s">
        <v>40</v>
      </c>
      <c r="O192" s="90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233</v>
      </c>
      <c r="AT192" s="228" t="s">
        <v>142</v>
      </c>
      <c r="AU192" s="228" t="s">
        <v>83</v>
      </c>
      <c r="AY192" s="16" t="s">
        <v>141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83</v>
      </c>
      <c r="BK192" s="229">
        <f>ROUND(I192*H192,2)</f>
        <v>0</v>
      </c>
      <c r="BL192" s="16" t="s">
        <v>233</v>
      </c>
      <c r="BM192" s="228" t="s">
        <v>271</v>
      </c>
    </row>
    <row r="193" s="12" customFormat="1" ht="25.92" customHeight="1">
      <c r="A193" s="12"/>
      <c r="B193" s="202"/>
      <c r="C193" s="203"/>
      <c r="D193" s="204" t="s">
        <v>74</v>
      </c>
      <c r="E193" s="205" t="s">
        <v>272</v>
      </c>
      <c r="F193" s="205" t="s">
        <v>273</v>
      </c>
      <c r="G193" s="203"/>
      <c r="H193" s="203"/>
      <c r="I193" s="206"/>
      <c r="J193" s="207">
        <f>BK193</f>
        <v>0</v>
      </c>
      <c r="K193" s="203"/>
      <c r="L193" s="208"/>
      <c r="M193" s="209"/>
      <c r="N193" s="210"/>
      <c r="O193" s="210"/>
      <c r="P193" s="211">
        <f>SUM(P194:P226)</f>
        <v>0</v>
      </c>
      <c r="Q193" s="210"/>
      <c r="R193" s="211">
        <f>SUM(R194:R226)</f>
        <v>0.61790400000000001</v>
      </c>
      <c r="S193" s="210"/>
      <c r="T193" s="212">
        <f>SUM(T194:T226)</f>
        <v>0.66239999999999988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85</v>
      </c>
      <c r="AT193" s="214" t="s">
        <v>74</v>
      </c>
      <c r="AU193" s="214" t="s">
        <v>75</v>
      </c>
      <c r="AY193" s="213" t="s">
        <v>141</v>
      </c>
      <c r="BK193" s="215">
        <f>SUM(BK194:BK226)</f>
        <v>0</v>
      </c>
    </row>
    <row r="194" s="2" customFormat="1" ht="21.75" customHeight="1">
      <c r="A194" s="37"/>
      <c r="B194" s="38"/>
      <c r="C194" s="216" t="s">
        <v>274</v>
      </c>
      <c r="D194" s="216" t="s">
        <v>142</v>
      </c>
      <c r="E194" s="217" t="s">
        <v>275</v>
      </c>
      <c r="F194" s="218" t="s">
        <v>276</v>
      </c>
      <c r="G194" s="219" t="s">
        <v>145</v>
      </c>
      <c r="H194" s="220">
        <v>36.799999999999997</v>
      </c>
      <c r="I194" s="221"/>
      <c r="J194" s="222">
        <f>ROUND(I194*H194,2)</f>
        <v>0</v>
      </c>
      <c r="K194" s="223"/>
      <c r="L194" s="43"/>
      <c r="M194" s="224" t="s">
        <v>1</v>
      </c>
      <c r="N194" s="225" t="s">
        <v>40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233</v>
      </c>
      <c r="AT194" s="228" t="s">
        <v>142</v>
      </c>
      <c r="AU194" s="228" t="s">
        <v>83</v>
      </c>
      <c r="AY194" s="16" t="s">
        <v>141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83</v>
      </c>
      <c r="BK194" s="229">
        <f>ROUND(I194*H194,2)</f>
        <v>0</v>
      </c>
      <c r="BL194" s="16" t="s">
        <v>233</v>
      </c>
      <c r="BM194" s="228" t="s">
        <v>277</v>
      </c>
    </row>
    <row r="195" s="2" customFormat="1" ht="24.15" customHeight="1">
      <c r="A195" s="37"/>
      <c r="B195" s="38"/>
      <c r="C195" s="216" t="s">
        <v>278</v>
      </c>
      <c r="D195" s="216" t="s">
        <v>142</v>
      </c>
      <c r="E195" s="217" t="s">
        <v>279</v>
      </c>
      <c r="F195" s="218" t="s">
        <v>280</v>
      </c>
      <c r="G195" s="219" t="s">
        <v>145</v>
      </c>
      <c r="H195" s="220">
        <v>36.799999999999997</v>
      </c>
      <c r="I195" s="221"/>
      <c r="J195" s="222">
        <f>ROUND(I195*H195,2)</f>
        <v>0</v>
      </c>
      <c r="K195" s="223"/>
      <c r="L195" s="43"/>
      <c r="M195" s="224" t="s">
        <v>1</v>
      </c>
      <c r="N195" s="225" t="s">
        <v>40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233</v>
      </c>
      <c r="AT195" s="228" t="s">
        <v>142</v>
      </c>
      <c r="AU195" s="228" t="s">
        <v>83</v>
      </c>
      <c r="AY195" s="16" t="s">
        <v>141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83</v>
      </c>
      <c r="BK195" s="229">
        <f>ROUND(I195*H195,2)</f>
        <v>0</v>
      </c>
      <c r="BL195" s="16" t="s">
        <v>233</v>
      </c>
      <c r="BM195" s="228" t="s">
        <v>281</v>
      </c>
    </row>
    <row r="196" s="2" customFormat="1" ht="16.5" customHeight="1">
      <c r="A196" s="37"/>
      <c r="B196" s="38"/>
      <c r="C196" s="216" t="s">
        <v>282</v>
      </c>
      <c r="D196" s="216" t="s">
        <v>142</v>
      </c>
      <c r="E196" s="217" t="s">
        <v>283</v>
      </c>
      <c r="F196" s="218" t="s">
        <v>284</v>
      </c>
      <c r="G196" s="219" t="s">
        <v>145</v>
      </c>
      <c r="H196" s="220">
        <v>36.799999999999997</v>
      </c>
      <c r="I196" s="221"/>
      <c r="J196" s="222">
        <f>ROUND(I196*H196,2)</f>
        <v>0</v>
      </c>
      <c r="K196" s="223"/>
      <c r="L196" s="43"/>
      <c r="M196" s="224" t="s">
        <v>1</v>
      </c>
      <c r="N196" s="225" t="s">
        <v>40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233</v>
      </c>
      <c r="AT196" s="228" t="s">
        <v>142</v>
      </c>
      <c r="AU196" s="228" t="s">
        <v>83</v>
      </c>
      <c r="AY196" s="16" t="s">
        <v>141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83</v>
      </c>
      <c r="BK196" s="229">
        <f>ROUND(I196*H196,2)</f>
        <v>0</v>
      </c>
      <c r="BL196" s="16" t="s">
        <v>233</v>
      </c>
      <c r="BM196" s="228" t="s">
        <v>285</v>
      </c>
    </row>
    <row r="197" s="2" customFormat="1" ht="24.15" customHeight="1">
      <c r="A197" s="37"/>
      <c r="B197" s="38"/>
      <c r="C197" s="216" t="s">
        <v>286</v>
      </c>
      <c r="D197" s="216" t="s">
        <v>142</v>
      </c>
      <c r="E197" s="217" t="s">
        <v>287</v>
      </c>
      <c r="F197" s="218" t="s">
        <v>288</v>
      </c>
      <c r="G197" s="219" t="s">
        <v>145</v>
      </c>
      <c r="H197" s="220">
        <v>36.799999999999997</v>
      </c>
      <c r="I197" s="221"/>
      <c r="J197" s="222">
        <f>ROUND(I197*H197,2)</f>
        <v>0</v>
      </c>
      <c r="K197" s="223"/>
      <c r="L197" s="43"/>
      <c r="M197" s="224" t="s">
        <v>1</v>
      </c>
      <c r="N197" s="225" t="s">
        <v>40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233</v>
      </c>
      <c r="AT197" s="228" t="s">
        <v>142</v>
      </c>
      <c r="AU197" s="228" t="s">
        <v>83</v>
      </c>
      <c r="AY197" s="16" t="s">
        <v>141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83</v>
      </c>
      <c r="BK197" s="229">
        <f>ROUND(I197*H197,2)</f>
        <v>0</v>
      </c>
      <c r="BL197" s="16" t="s">
        <v>233</v>
      </c>
      <c r="BM197" s="228" t="s">
        <v>289</v>
      </c>
    </row>
    <row r="198" s="2" customFormat="1" ht="16.5" customHeight="1">
      <c r="A198" s="37"/>
      <c r="B198" s="38"/>
      <c r="C198" s="216" t="s">
        <v>290</v>
      </c>
      <c r="D198" s="216" t="s">
        <v>142</v>
      </c>
      <c r="E198" s="217" t="s">
        <v>291</v>
      </c>
      <c r="F198" s="218" t="s">
        <v>292</v>
      </c>
      <c r="G198" s="219" t="s">
        <v>293</v>
      </c>
      <c r="H198" s="220">
        <v>37.600000000000001</v>
      </c>
      <c r="I198" s="221"/>
      <c r="J198" s="222">
        <f>ROUND(I198*H198,2)</f>
        <v>0</v>
      </c>
      <c r="K198" s="223"/>
      <c r="L198" s="43"/>
      <c r="M198" s="224" t="s">
        <v>1</v>
      </c>
      <c r="N198" s="225" t="s">
        <v>40</v>
      </c>
      <c r="O198" s="90"/>
      <c r="P198" s="226">
        <f>O198*H198</f>
        <v>0</v>
      </c>
      <c r="Q198" s="226">
        <v>1.0000000000000001E-05</v>
      </c>
      <c r="R198" s="226">
        <f>Q198*H198</f>
        <v>0.00037600000000000003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233</v>
      </c>
      <c r="AT198" s="228" t="s">
        <v>142</v>
      </c>
      <c r="AU198" s="228" t="s">
        <v>83</v>
      </c>
      <c r="AY198" s="16" t="s">
        <v>141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83</v>
      </c>
      <c r="BK198" s="229">
        <f>ROUND(I198*H198,2)</f>
        <v>0</v>
      </c>
      <c r="BL198" s="16" t="s">
        <v>233</v>
      </c>
      <c r="BM198" s="228" t="s">
        <v>294</v>
      </c>
    </row>
    <row r="199" s="13" customFormat="1">
      <c r="A199" s="13"/>
      <c r="B199" s="235"/>
      <c r="C199" s="236"/>
      <c r="D199" s="230" t="s">
        <v>150</v>
      </c>
      <c r="E199" s="237" t="s">
        <v>1</v>
      </c>
      <c r="F199" s="238" t="s">
        <v>295</v>
      </c>
      <c r="G199" s="236"/>
      <c r="H199" s="239">
        <v>20.100000000000001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150</v>
      </c>
      <c r="AU199" s="245" t="s">
        <v>83</v>
      </c>
      <c r="AV199" s="13" t="s">
        <v>85</v>
      </c>
      <c r="AW199" s="13" t="s">
        <v>32</v>
      </c>
      <c r="AX199" s="13" t="s">
        <v>75</v>
      </c>
      <c r="AY199" s="245" t="s">
        <v>141</v>
      </c>
    </row>
    <row r="200" s="13" customFormat="1">
      <c r="A200" s="13"/>
      <c r="B200" s="235"/>
      <c r="C200" s="236"/>
      <c r="D200" s="230" t="s">
        <v>150</v>
      </c>
      <c r="E200" s="237" t="s">
        <v>1</v>
      </c>
      <c r="F200" s="238" t="s">
        <v>296</v>
      </c>
      <c r="G200" s="236"/>
      <c r="H200" s="239">
        <v>17.5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150</v>
      </c>
      <c r="AU200" s="245" t="s">
        <v>83</v>
      </c>
      <c r="AV200" s="13" t="s">
        <v>85</v>
      </c>
      <c r="AW200" s="13" t="s">
        <v>32</v>
      </c>
      <c r="AX200" s="13" t="s">
        <v>75</v>
      </c>
      <c r="AY200" s="245" t="s">
        <v>141</v>
      </c>
    </row>
    <row r="201" s="14" customFormat="1">
      <c r="A201" s="14"/>
      <c r="B201" s="246"/>
      <c r="C201" s="247"/>
      <c r="D201" s="230" t="s">
        <v>150</v>
      </c>
      <c r="E201" s="248" t="s">
        <v>1</v>
      </c>
      <c r="F201" s="249" t="s">
        <v>153</v>
      </c>
      <c r="G201" s="247"/>
      <c r="H201" s="250">
        <v>37.600000000000001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150</v>
      </c>
      <c r="AU201" s="256" t="s">
        <v>83</v>
      </c>
      <c r="AV201" s="14" t="s">
        <v>146</v>
      </c>
      <c r="AW201" s="14" t="s">
        <v>32</v>
      </c>
      <c r="AX201" s="14" t="s">
        <v>83</v>
      </c>
      <c r="AY201" s="256" t="s">
        <v>141</v>
      </c>
    </row>
    <row r="202" s="2" customFormat="1" ht="16.5" customHeight="1">
      <c r="A202" s="37"/>
      <c r="B202" s="38"/>
      <c r="C202" s="257" t="s">
        <v>297</v>
      </c>
      <c r="D202" s="257" t="s">
        <v>183</v>
      </c>
      <c r="E202" s="258" t="s">
        <v>298</v>
      </c>
      <c r="F202" s="259" t="s">
        <v>299</v>
      </c>
      <c r="G202" s="260" t="s">
        <v>293</v>
      </c>
      <c r="H202" s="261">
        <v>37.600000000000001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40</v>
      </c>
      <c r="O202" s="90"/>
      <c r="P202" s="226">
        <f>O202*H202</f>
        <v>0</v>
      </c>
      <c r="Q202" s="226">
        <v>0.00027999999999999998</v>
      </c>
      <c r="R202" s="226">
        <f>Q202*H202</f>
        <v>0.010527999999999999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251</v>
      </c>
      <c r="AT202" s="228" t="s">
        <v>183</v>
      </c>
      <c r="AU202" s="228" t="s">
        <v>83</v>
      </c>
      <c r="AY202" s="16" t="s">
        <v>141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83</v>
      </c>
      <c r="BK202" s="229">
        <f>ROUND(I202*H202,2)</f>
        <v>0</v>
      </c>
      <c r="BL202" s="16" t="s">
        <v>233</v>
      </c>
      <c r="BM202" s="228" t="s">
        <v>300</v>
      </c>
    </row>
    <row r="203" s="2" customFormat="1" ht="16.5" customHeight="1">
      <c r="A203" s="37"/>
      <c r="B203" s="38"/>
      <c r="C203" s="216" t="s">
        <v>301</v>
      </c>
      <c r="D203" s="216" t="s">
        <v>142</v>
      </c>
      <c r="E203" s="217" t="s">
        <v>302</v>
      </c>
      <c r="F203" s="218" t="s">
        <v>303</v>
      </c>
      <c r="G203" s="219" t="s">
        <v>293</v>
      </c>
      <c r="H203" s="220">
        <v>3.2000000000000002</v>
      </c>
      <c r="I203" s="221"/>
      <c r="J203" s="222">
        <f>ROUND(I203*H203,2)</f>
        <v>0</v>
      </c>
      <c r="K203" s="223"/>
      <c r="L203" s="43"/>
      <c r="M203" s="224" t="s">
        <v>1</v>
      </c>
      <c r="N203" s="225" t="s">
        <v>40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233</v>
      </c>
      <c r="AT203" s="228" t="s">
        <v>142</v>
      </c>
      <c r="AU203" s="228" t="s">
        <v>83</v>
      </c>
      <c r="AY203" s="16" t="s">
        <v>141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83</v>
      </c>
      <c r="BK203" s="229">
        <f>ROUND(I203*H203,2)</f>
        <v>0</v>
      </c>
      <c r="BL203" s="16" t="s">
        <v>233</v>
      </c>
      <c r="BM203" s="228" t="s">
        <v>304</v>
      </c>
    </row>
    <row r="204" s="13" customFormat="1">
      <c r="A204" s="13"/>
      <c r="B204" s="235"/>
      <c r="C204" s="236"/>
      <c r="D204" s="230" t="s">
        <v>150</v>
      </c>
      <c r="E204" s="237" t="s">
        <v>1</v>
      </c>
      <c r="F204" s="238" t="s">
        <v>305</v>
      </c>
      <c r="G204" s="236"/>
      <c r="H204" s="239">
        <v>3.2000000000000002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150</v>
      </c>
      <c r="AU204" s="245" t="s">
        <v>83</v>
      </c>
      <c r="AV204" s="13" t="s">
        <v>85</v>
      </c>
      <c r="AW204" s="13" t="s">
        <v>32</v>
      </c>
      <c r="AX204" s="13" t="s">
        <v>83</v>
      </c>
      <c r="AY204" s="245" t="s">
        <v>141</v>
      </c>
    </row>
    <row r="205" s="2" customFormat="1" ht="16.5" customHeight="1">
      <c r="A205" s="37"/>
      <c r="B205" s="38"/>
      <c r="C205" s="257" t="s">
        <v>306</v>
      </c>
      <c r="D205" s="257" t="s">
        <v>183</v>
      </c>
      <c r="E205" s="258" t="s">
        <v>307</v>
      </c>
      <c r="F205" s="259" t="s">
        <v>308</v>
      </c>
      <c r="G205" s="260" t="s">
        <v>293</v>
      </c>
      <c r="H205" s="261">
        <v>3.2000000000000002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40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251</v>
      </c>
      <c r="AT205" s="228" t="s">
        <v>183</v>
      </c>
      <c r="AU205" s="228" t="s">
        <v>83</v>
      </c>
      <c r="AY205" s="16" t="s">
        <v>141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83</v>
      </c>
      <c r="BK205" s="229">
        <f>ROUND(I205*H205,2)</f>
        <v>0</v>
      </c>
      <c r="BL205" s="16" t="s">
        <v>233</v>
      </c>
      <c r="BM205" s="228" t="s">
        <v>309</v>
      </c>
    </row>
    <row r="206" s="2" customFormat="1" ht="21.75" customHeight="1">
      <c r="A206" s="37"/>
      <c r="B206" s="38"/>
      <c r="C206" s="216" t="s">
        <v>251</v>
      </c>
      <c r="D206" s="216" t="s">
        <v>142</v>
      </c>
      <c r="E206" s="217" t="s">
        <v>310</v>
      </c>
      <c r="F206" s="218" t="s">
        <v>311</v>
      </c>
      <c r="G206" s="219" t="s">
        <v>145</v>
      </c>
      <c r="H206" s="220">
        <v>36.799999999999997</v>
      </c>
      <c r="I206" s="221"/>
      <c r="J206" s="222">
        <f>ROUND(I206*H206,2)</f>
        <v>0</v>
      </c>
      <c r="K206" s="223"/>
      <c r="L206" s="43"/>
      <c r="M206" s="224" t="s">
        <v>1</v>
      </c>
      <c r="N206" s="225" t="s">
        <v>40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0.017999999999999999</v>
      </c>
      <c r="T206" s="227">
        <f>S206*H206</f>
        <v>0.66239999999999988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233</v>
      </c>
      <c r="AT206" s="228" t="s">
        <v>142</v>
      </c>
      <c r="AU206" s="228" t="s">
        <v>83</v>
      </c>
      <c r="AY206" s="16" t="s">
        <v>141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83</v>
      </c>
      <c r="BK206" s="229">
        <f>ROUND(I206*H206,2)</f>
        <v>0</v>
      </c>
      <c r="BL206" s="16" t="s">
        <v>233</v>
      </c>
      <c r="BM206" s="228" t="s">
        <v>312</v>
      </c>
    </row>
    <row r="207" s="2" customFormat="1">
      <c r="A207" s="37"/>
      <c r="B207" s="38"/>
      <c r="C207" s="39"/>
      <c r="D207" s="230" t="s">
        <v>148</v>
      </c>
      <c r="E207" s="39"/>
      <c r="F207" s="231" t="s">
        <v>313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148</v>
      </c>
      <c r="AU207" s="16" t="s">
        <v>83</v>
      </c>
    </row>
    <row r="208" s="13" customFormat="1">
      <c r="A208" s="13"/>
      <c r="B208" s="235"/>
      <c r="C208" s="236"/>
      <c r="D208" s="230" t="s">
        <v>150</v>
      </c>
      <c r="E208" s="237" t="s">
        <v>1</v>
      </c>
      <c r="F208" s="238" t="s">
        <v>314</v>
      </c>
      <c r="G208" s="236"/>
      <c r="H208" s="239">
        <v>22.300000000000001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150</v>
      </c>
      <c r="AU208" s="245" t="s">
        <v>83</v>
      </c>
      <c r="AV208" s="13" t="s">
        <v>85</v>
      </c>
      <c r="AW208" s="13" t="s">
        <v>32</v>
      </c>
      <c r="AX208" s="13" t="s">
        <v>75</v>
      </c>
      <c r="AY208" s="245" t="s">
        <v>141</v>
      </c>
    </row>
    <row r="209" s="13" customFormat="1">
      <c r="A209" s="13"/>
      <c r="B209" s="235"/>
      <c r="C209" s="236"/>
      <c r="D209" s="230" t="s">
        <v>150</v>
      </c>
      <c r="E209" s="237" t="s">
        <v>1</v>
      </c>
      <c r="F209" s="238" t="s">
        <v>315</v>
      </c>
      <c r="G209" s="236"/>
      <c r="H209" s="239">
        <v>14.5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150</v>
      </c>
      <c r="AU209" s="245" t="s">
        <v>83</v>
      </c>
      <c r="AV209" s="13" t="s">
        <v>85</v>
      </c>
      <c r="AW209" s="13" t="s">
        <v>32</v>
      </c>
      <c r="AX209" s="13" t="s">
        <v>75</v>
      </c>
      <c r="AY209" s="245" t="s">
        <v>141</v>
      </c>
    </row>
    <row r="210" s="14" customFormat="1">
      <c r="A210" s="14"/>
      <c r="B210" s="246"/>
      <c r="C210" s="247"/>
      <c r="D210" s="230" t="s">
        <v>150</v>
      </c>
      <c r="E210" s="248" t="s">
        <v>1</v>
      </c>
      <c r="F210" s="249" t="s">
        <v>153</v>
      </c>
      <c r="G210" s="247"/>
      <c r="H210" s="250">
        <v>36.799999999999997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150</v>
      </c>
      <c r="AU210" s="256" t="s">
        <v>83</v>
      </c>
      <c r="AV210" s="14" t="s">
        <v>146</v>
      </c>
      <c r="AW210" s="14" t="s">
        <v>32</v>
      </c>
      <c r="AX210" s="14" t="s">
        <v>83</v>
      </c>
      <c r="AY210" s="256" t="s">
        <v>141</v>
      </c>
    </row>
    <row r="211" s="2" customFormat="1" ht="21.75" customHeight="1">
      <c r="A211" s="37"/>
      <c r="B211" s="38"/>
      <c r="C211" s="216" t="s">
        <v>316</v>
      </c>
      <c r="D211" s="216" t="s">
        <v>142</v>
      </c>
      <c r="E211" s="217" t="s">
        <v>317</v>
      </c>
      <c r="F211" s="218" t="s">
        <v>318</v>
      </c>
      <c r="G211" s="219" t="s">
        <v>293</v>
      </c>
      <c r="H211" s="220">
        <v>37.600000000000001</v>
      </c>
      <c r="I211" s="221"/>
      <c r="J211" s="222">
        <f>ROUND(I211*H211,2)</f>
        <v>0</v>
      </c>
      <c r="K211" s="223"/>
      <c r="L211" s="43"/>
      <c r="M211" s="224" t="s">
        <v>1</v>
      </c>
      <c r="N211" s="225" t="s">
        <v>40</v>
      </c>
      <c r="O211" s="90"/>
      <c r="P211" s="226">
        <f>O211*H211</f>
        <v>0</v>
      </c>
      <c r="Q211" s="226">
        <v>0.0050000000000000001</v>
      </c>
      <c r="R211" s="226">
        <f>Q211*H211</f>
        <v>0.188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233</v>
      </c>
      <c r="AT211" s="228" t="s">
        <v>142</v>
      </c>
      <c r="AU211" s="228" t="s">
        <v>83</v>
      </c>
      <c r="AY211" s="16" t="s">
        <v>141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83</v>
      </c>
      <c r="BK211" s="229">
        <f>ROUND(I211*H211,2)</f>
        <v>0</v>
      </c>
      <c r="BL211" s="16" t="s">
        <v>233</v>
      </c>
      <c r="BM211" s="228" t="s">
        <v>319</v>
      </c>
    </row>
    <row r="212" s="13" customFormat="1">
      <c r="A212" s="13"/>
      <c r="B212" s="235"/>
      <c r="C212" s="236"/>
      <c r="D212" s="230" t="s">
        <v>150</v>
      </c>
      <c r="E212" s="237" t="s">
        <v>1</v>
      </c>
      <c r="F212" s="238" t="s">
        <v>295</v>
      </c>
      <c r="G212" s="236"/>
      <c r="H212" s="239">
        <v>20.100000000000001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150</v>
      </c>
      <c r="AU212" s="245" t="s">
        <v>83</v>
      </c>
      <c r="AV212" s="13" t="s">
        <v>85</v>
      </c>
      <c r="AW212" s="13" t="s">
        <v>32</v>
      </c>
      <c r="AX212" s="13" t="s">
        <v>75</v>
      </c>
      <c r="AY212" s="245" t="s">
        <v>141</v>
      </c>
    </row>
    <row r="213" s="13" customFormat="1">
      <c r="A213" s="13"/>
      <c r="B213" s="235"/>
      <c r="C213" s="236"/>
      <c r="D213" s="230" t="s">
        <v>150</v>
      </c>
      <c r="E213" s="237" t="s">
        <v>1</v>
      </c>
      <c r="F213" s="238" t="s">
        <v>296</v>
      </c>
      <c r="G213" s="236"/>
      <c r="H213" s="239">
        <v>17.5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150</v>
      </c>
      <c r="AU213" s="245" t="s">
        <v>83</v>
      </c>
      <c r="AV213" s="13" t="s">
        <v>85</v>
      </c>
      <c r="AW213" s="13" t="s">
        <v>32</v>
      </c>
      <c r="AX213" s="13" t="s">
        <v>75</v>
      </c>
      <c r="AY213" s="245" t="s">
        <v>141</v>
      </c>
    </row>
    <row r="214" s="14" customFormat="1">
      <c r="A214" s="14"/>
      <c r="B214" s="246"/>
      <c r="C214" s="247"/>
      <c r="D214" s="230" t="s">
        <v>150</v>
      </c>
      <c r="E214" s="248" t="s">
        <v>1</v>
      </c>
      <c r="F214" s="249" t="s">
        <v>153</v>
      </c>
      <c r="G214" s="247"/>
      <c r="H214" s="250">
        <v>37.600000000000001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150</v>
      </c>
      <c r="AU214" s="256" t="s">
        <v>83</v>
      </c>
      <c r="AV214" s="14" t="s">
        <v>146</v>
      </c>
      <c r="AW214" s="14" t="s">
        <v>32</v>
      </c>
      <c r="AX214" s="14" t="s">
        <v>83</v>
      </c>
      <c r="AY214" s="256" t="s">
        <v>141</v>
      </c>
    </row>
    <row r="215" s="2" customFormat="1" ht="24.15" customHeight="1">
      <c r="A215" s="37"/>
      <c r="B215" s="38"/>
      <c r="C215" s="216" t="s">
        <v>320</v>
      </c>
      <c r="D215" s="216" t="s">
        <v>142</v>
      </c>
      <c r="E215" s="217" t="s">
        <v>321</v>
      </c>
      <c r="F215" s="218" t="s">
        <v>322</v>
      </c>
      <c r="G215" s="219" t="s">
        <v>145</v>
      </c>
      <c r="H215" s="220">
        <v>36.799999999999997</v>
      </c>
      <c r="I215" s="221"/>
      <c r="J215" s="222">
        <f>ROUND(I215*H215,2)</f>
        <v>0</v>
      </c>
      <c r="K215" s="223"/>
      <c r="L215" s="43"/>
      <c r="M215" s="224" t="s">
        <v>1</v>
      </c>
      <c r="N215" s="225" t="s">
        <v>40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233</v>
      </c>
      <c r="AT215" s="228" t="s">
        <v>142</v>
      </c>
      <c r="AU215" s="228" t="s">
        <v>83</v>
      </c>
      <c r="AY215" s="16" t="s">
        <v>141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83</v>
      </c>
      <c r="BK215" s="229">
        <f>ROUND(I215*H215,2)</f>
        <v>0</v>
      </c>
      <c r="BL215" s="16" t="s">
        <v>233</v>
      </c>
      <c r="BM215" s="228" t="s">
        <v>323</v>
      </c>
    </row>
    <row r="216" s="2" customFormat="1">
      <c r="A216" s="37"/>
      <c r="B216" s="38"/>
      <c r="C216" s="39"/>
      <c r="D216" s="230" t="s">
        <v>148</v>
      </c>
      <c r="E216" s="39"/>
      <c r="F216" s="231" t="s">
        <v>324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148</v>
      </c>
      <c r="AU216" s="16" t="s">
        <v>83</v>
      </c>
    </row>
    <row r="217" s="13" customFormat="1">
      <c r="A217" s="13"/>
      <c r="B217" s="235"/>
      <c r="C217" s="236"/>
      <c r="D217" s="230" t="s">
        <v>150</v>
      </c>
      <c r="E217" s="237" t="s">
        <v>1</v>
      </c>
      <c r="F217" s="238" t="s">
        <v>314</v>
      </c>
      <c r="G217" s="236"/>
      <c r="H217" s="239">
        <v>22.300000000000001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150</v>
      </c>
      <c r="AU217" s="245" t="s">
        <v>83</v>
      </c>
      <c r="AV217" s="13" t="s">
        <v>85</v>
      </c>
      <c r="AW217" s="13" t="s">
        <v>32</v>
      </c>
      <c r="AX217" s="13" t="s">
        <v>75</v>
      </c>
      <c r="AY217" s="245" t="s">
        <v>141</v>
      </c>
    </row>
    <row r="218" s="13" customFormat="1">
      <c r="A218" s="13"/>
      <c r="B218" s="235"/>
      <c r="C218" s="236"/>
      <c r="D218" s="230" t="s">
        <v>150</v>
      </c>
      <c r="E218" s="237" t="s">
        <v>1</v>
      </c>
      <c r="F218" s="238" t="s">
        <v>315</v>
      </c>
      <c r="G218" s="236"/>
      <c r="H218" s="239">
        <v>14.5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150</v>
      </c>
      <c r="AU218" s="245" t="s">
        <v>83</v>
      </c>
      <c r="AV218" s="13" t="s">
        <v>85</v>
      </c>
      <c r="AW218" s="13" t="s">
        <v>32</v>
      </c>
      <c r="AX218" s="13" t="s">
        <v>75</v>
      </c>
      <c r="AY218" s="245" t="s">
        <v>141</v>
      </c>
    </row>
    <row r="219" s="14" customFormat="1">
      <c r="A219" s="14"/>
      <c r="B219" s="246"/>
      <c r="C219" s="247"/>
      <c r="D219" s="230" t="s">
        <v>150</v>
      </c>
      <c r="E219" s="248" t="s">
        <v>1</v>
      </c>
      <c r="F219" s="249" t="s">
        <v>153</v>
      </c>
      <c r="G219" s="247"/>
      <c r="H219" s="250">
        <v>36.799999999999997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150</v>
      </c>
      <c r="AU219" s="256" t="s">
        <v>83</v>
      </c>
      <c r="AV219" s="14" t="s">
        <v>146</v>
      </c>
      <c r="AW219" s="14" t="s">
        <v>32</v>
      </c>
      <c r="AX219" s="14" t="s">
        <v>83</v>
      </c>
      <c r="AY219" s="256" t="s">
        <v>141</v>
      </c>
    </row>
    <row r="220" s="2" customFormat="1" ht="24.15" customHeight="1">
      <c r="A220" s="37"/>
      <c r="B220" s="38"/>
      <c r="C220" s="257" t="s">
        <v>325</v>
      </c>
      <c r="D220" s="257" t="s">
        <v>183</v>
      </c>
      <c r="E220" s="258" t="s">
        <v>326</v>
      </c>
      <c r="F220" s="259" t="s">
        <v>327</v>
      </c>
      <c r="G220" s="260" t="s">
        <v>145</v>
      </c>
      <c r="H220" s="261">
        <v>41.899999999999999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40</v>
      </c>
      <c r="O220" s="90"/>
      <c r="P220" s="226">
        <f>O220*H220</f>
        <v>0</v>
      </c>
      <c r="Q220" s="226">
        <v>0.01</v>
      </c>
      <c r="R220" s="226">
        <f>Q220*H220</f>
        <v>0.41899999999999998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251</v>
      </c>
      <c r="AT220" s="228" t="s">
        <v>183</v>
      </c>
      <c r="AU220" s="228" t="s">
        <v>83</v>
      </c>
      <c r="AY220" s="16" t="s">
        <v>141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83</v>
      </c>
      <c r="BK220" s="229">
        <f>ROUND(I220*H220,2)</f>
        <v>0</v>
      </c>
      <c r="BL220" s="16" t="s">
        <v>233</v>
      </c>
      <c r="BM220" s="228" t="s">
        <v>328</v>
      </c>
    </row>
    <row r="221" s="13" customFormat="1">
      <c r="A221" s="13"/>
      <c r="B221" s="235"/>
      <c r="C221" s="236"/>
      <c r="D221" s="230" t="s">
        <v>150</v>
      </c>
      <c r="E221" s="237" t="s">
        <v>1</v>
      </c>
      <c r="F221" s="238" t="s">
        <v>329</v>
      </c>
      <c r="G221" s="236"/>
      <c r="H221" s="239">
        <v>1.0049999999999999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150</v>
      </c>
      <c r="AU221" s="245" t="s">
        <v>83</v>
      </c>
      <c r="AV221" s="13" t="s">
        <v>85</v>
      </c>
      <c r="AW221" s="13" t="s">
        <v>32</v>
      </c>
      <c r="AX221" s="13" t="s">
        <v>75</v>
      </c>
      <c r="AY221" s="245" t="s">
        <v>141</v>
      </c>
    </row>
    <row r="222" s="13" customFormat="1">
      <c r="A222" s="13"/>
      <c r="B222" s="235"/>
      <c r="C222" s="236"/>
      <c r="D222" s="230" t="s">
        <v>150</v>
      </c>
      <c r="E222" s="237" t="s">
        <v>1</v>
      </c>
      <c r="F222" s="238" t="s">
        <v>330</v>
      </c>
      <c r="G222" s="236"/>
      <c r="H222" s="239">
        <v>0.875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150</v>
      </c>
      <c r="AU222" s="245" t="s">
        <v>83</v>
      </c>
      <c r="AV222" s="13" t="s">
        <v>85</v>
      </c>
      <c r="AW222" s="13" t="s">
        <v>32</v>
      </c>
      <c r="AX222" s="13" t="s">
        <v>75</v>
      </c>
      <c r="AY222" s="245" t="s">
        <v>141</v>
      </c>
    </row>
    <row r="223" s="13" customFormat="1">
      <c r="A223" s="13"/>
      <c r="B223" s="235"/>
      <c r="C223" s="236"/>
      <c r="D223" s="230" t="s">
        <v>150</v>
      </c>
      <c r="E223" s="237" t="s">
        <v>1</v>
      </c>
      <c r="F223" s="238" t="s">
        <v>331</v>
      </c>
      <c r="G223" s="236"/>
      <c r="H223" s="239">
        <v>23.344999999999999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150</v>
      </c>
      <c r="AU223" s="245" t="s">
        <v>83</v>
      </c>
      <c r="AV223" s="13" t="s">
        <v>85</v>
      </c>
      <c r="AW223" s="13" t="s">
        <v>32</v>
      </c>
      <c r="AX223" s="13" t="s">
        <v>75</v>
      </c>
      <c r="AY223" s="245" t="s">
        <v>141</v>
      </c>
    </row>
    <row r="224" s="13" customFormat="1">
      <c r="A224" s="13"/>
      <c r="B224" s="235"/>
      <c r="C224" s="236"/>
      <c r="D224" s="230" t="s">
        <v>150</v>
      </c>
      <c r="E224" s="237" t="s">
        <v>1</v>
      </c>
      <c r="F224" s="238" t="s">
        <v>332</v>
      </c>
      <c r="G224" s="236"/>
      <c r="H224" s="239">
        <v>16.675000000000001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150</v>
      </c>
      <c r="AU224" s="245" t="s">
        <v>83</v>
      </c>
      <c r="AV224" s="13" t="s">
        <v>85</v>
      </c>
      <c r="AW224" s="13" t="s">
        <v>32</v>
      </c>
      <c r="AX224" s="13" t="s">
        <v>75</v>
      </c>
      <c r="AY224" s="245" t="s">
        <v>141</v>
      </c>
    </row>
    <row r="225" s="14" customFormat="1">
      <c r="A225" s="14"/>
      <c r="B225" s="246"/>
      <c r="C225" s="247"/>
      <c r="D225" s="230" t="s">
        <v>150</v>
      </c>
      <c r="E225" s="248" t="s">
        <v>1</v>
      </c>
      <c r="F225" s="249" t="s">
        <v>153</v>
      </c>
      <c r="G225" s="247"/>
      <c r="H225" s="250">
        <v>41.899999999999999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150</v>
      </c>
      <c r="AU225" s="256" t="s">
        <v>83</v>
      </c>
      <c r="AV225" s="14" t="s">
        <v>146</v>
      </c>
      <c r="AW225" s="14" t="s">
        <v>32</v>
      </c>
      <c r="AX225" s="14" t="s">
        <v>83</v>
      </c>
      <c r="AY225" s="256" t="s">
        <v>141</v>
      </c>
    </row>
    <row r="226" s="2" customFormat="1" ht="33" customHeight="1">
      <c r="A226" s="37"/>
      <c r="B226" s="38"/>
      <c r="C226" s="216" t="s">
        <v>333</v>
      </c>
      <c r="D226" s="216" t="s">
        <v>142</v>
      </c>
      <c r="E226" s="217" t="s">
        <v>334</v>
      </c>
      <c r="F226" s="218" t="s">
        <v>335</v>
      </c>
      <c r="G226" s="219" t="s">
        <v>227</v>
      </c>
      <c r="H226" s="220">
        <v>0.61799999999999999</v>
      </c>
      <c r="I226" s="221"/>
      <c r="J226" s="222">
        <f>ROUND(I226*H226,2)</f>
        <v>0</v>
      </c>
      <c r="K226" s="223"/>
      <c r="L226" s="43"/>
      <c r="M226" s="224" t="s">
        <v>1</v>
      </c>
      <c r="N226" s="225" t="s">
        <v>40</v>
      </c>
      <c r="O226" s="90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233</v>
      </c>
      <c r="AT226" s="228" t="s">
        <v>142</v>
      </c>
      <c r="AU226" s="228" t="s">
        <v>83</v>
      </c>
      <c r="AY226" s="16" t="s">
        <v>141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6" t="s">
        <v>83</v>
      </c>
      <c r="BK226" s="229">
        <f>ROUND(I226*H226,2)</f>
        <v>0</v>
      </c>
      <c r="BL226" s="16" t="s">
        <v>233</v>
      </c>
      <c r="BM226" s="228" t="s">
        <v>336</v>
      </c>
    </row>
    <row r="227" s="12" customFormat="1" ht="25.92" customHeight="1">
      <c r="A227" s="12"/>
      <c r="B227" s="202"/>
      <c r="C227" s="203"/>
      <c r="D227" s="204" t="s">
        <v>74</v>
      </c>
      <c r="E227" s="205" t="s">
        <v>337</v>
      </c>
      <c r="F227" s="205" t="s">
        <v>338</v>
      </c>
      <c r="G227" s="203"/>
      <c r="H227" s="203"/>
      <c r="I227" s="206"/>
      <c r="J227" s="207">
        <f>BK227</f>
        <v>0</v>
      </c>
      <c r="K227" s="203"/>
      <c r="L227" s="208"/>
      <c r="M227" s="209"/>
      <c r="N227" s="210"/>
      <c r="O227" s="210"/>
      <c r="P227" s="211">
        <f>SUM(P228:P236)</f>
        <v>0</v>
      </c>
      <c r="Q227" s="210"/>
      <c r="R227" s="211">
        <f>SUM(R228:R236)</f>
        <v>0</v>
      </c>
      <c r="S227" s="210"/>
      <c r="T227" s="212">
        <f>SUM(T228:T236)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85</v>
      </c>
      <c r="AT227" s="214" t="s">
        <v>74</v>
      </c>
      <c r="AU227" s="214" t="s">
        <v>75</v>
      </c>
      <c r="AY227" s="213" t="s">
        <v>141</v>
      </c>
      <c r="BK227" s="215">
        <f>SUM(BK228:BK236)</f>
        <v>0</v>
      </c>
    </row>
    <row r="228" s="2" customFormat="1" ht="16.5" customHeight="1">
      <c r="A228" s="37"/>
      <c r="B228" s="38"/>
      <c r="C228" s="216" t="s">
        <v>339</v>
      </c>
      <c r="D228" s="216" t="s">
        <v>142</v>
      </c>
      <c r="E228" s="217" t="s">
        <v>340</v>
      </c>
      <c r="F228" s="218" t="s">
        <v>341</v>
      </c>
      <c r="G228" s="219" t="s">
        <v>145</v>
      </c>
      <c r="H228" s="220">
        <v>36.799999999999997</v>
      </c>
      <c r="I228" s="221"/>
      <c r="J228" s="222">
        <f>ROUND(I228*H228,2)</f>
        <v>0</v>
      </c>
      <c r="K228" s="223"/>
      <c r="L228" s="43"/>
      <c r="M228" s="224" t="s">
        <v>1</v>
      </c>
      <c r="N228" s="225" t="s">
        <v>40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233</v>
      </c>
      <c r="AT228" s="228" t="s">
        <v>142</v>
      </c>
      <c r="AU228" s="228" t="s">
        <v>83</v>
      </c>
      <c r="AY228" s="16" t="s">
        <v>141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83</v>
      </c>
      <c r="BK228" s="229">
        <f>ROUND(I228*H228,2)</f>
        <v>0</v>
      </c>
      <c r="BL228" s="16" t="s">
        <v>233</v>
      </c>
      <c r="BM228" s="228" t="s">
        <v>342</v>
      </c>
    </row>
    <row r="229" s="13" customFormat="1">
      <c r="A229" s="13"/>
      <c r="B229" s="235"/>
      <c r="C229" s="236"/>
      <c r="D229" s="230" t="s">
        <v>150</v>
      </c>
      <c r="E229" s="237" t="s">
        <v>1</v>
      </c>
      <c r="F229" s="238" t="s">
        <v>343</v>
      </c>
      <c r="G229" s="236"/>
      <c r="H229" s="239">
        <v>22.300000000000001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150</v>
      </c>
      <c r="AU229" s="245" t="s">
        <v>83</v>
      </c>
      <c r="AV229" s="13" t="s">
        <v>85</v>
      </c>
      <c r="AW229" s="13" t="s">
        <v>32</v>
      </c>
      <c r="AX229" s="13" t="s">
        <v>75</v>
      </c>
      <c r="AY229" s="245" t="s">
        <v>141</v>
      </c>
    </row>
    <row r="230" s="13" customFormat="1">
      <c r="A230" s="13"/>
      <c r="B230" s="235"/>
      <c r="C230" s="236"/>
      <c r="D230" s="230" t="s">
        <v>150</v>
      </c>
      <c r="E230" s="237" t="s">
        <v>1</v>
      </c>
      <c r="F230" s="238" t="s">
        <v>344</v>
      </c>
      <c r="G230" s="236"/>
      <c r="H230" s="239">
        <v>14.5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150</v>
      </c>
      <c r="AU230" s="245" t="s">
        <v>83</v>
      </c>
      <c r="AV230" s="13" t="s">
        <v>85</v>
      </c>
      <c r="AW230" s="13" t="s">
        <v>32</v>
      </c>
      <c r="AX230" s="13" t="s">
        <v>75</v>
      </c>
      <c r="AY230" s="245" t="s">
        <v>141</v>
      </c>
    </row>
    <row r="231" s="14" customFormat="1">
      <c r="A231" s="14"/>
      <c r="B231" s="246"/>
      <c r="C231" s="247"/>
      <c r="D231" s="230" t="s">
        <v>150</v>
      </c>
      <c r="E231" s="248" t="s">
        <v>1</v>
      </c>
      <c r="F231" s="249" t="s">
        <v>153</v>
      </c>
      <c r="G231" s="247"/>
      <c r="H231" s="250">
        <v>36.799999999999997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150</v>
      </c>
      <c r="AU231" s="256" t="s">
        <v>83</v>
      </c>
      <c r="AV231" s="14" t="s">
        <v>146</v>
      </c>
      <c r="AW231" s="14" t="s">
        <v>32</v>
      </c>
      <c r="AX231" s="14" t="s">
        <v>83</v>
      </c>
      <c r="AY231" s="256" t="s">
        <v>141</v>
      </c>
    </row>
    <row r="232" s="2" customFormat="1" ht="16.5" customHeight="1">
      <c r="A232" s="37"/>
      <c r="B232" s="38"/>
      <c r="C232" s="216" t="s">
        <v>345</v>
      </c>
      <c r="D232" s="216" t="s">
        <v>142</v>
      </c>
      <c r="E232" s="217" t="s">
        <v>346</v>
      </c>
      <c r="F232" s="218" t="s">
        <v>347</v>
      </c>
      <c r="G232" s="219" t="s">
        <v>145</v>
      </c>
      <c r="H232" s="220">
        <v>36.799999999999997</v>
      </c>
      <c r="I232" s="221"/>
      <c r="J232" s="222">
        <f>ROUND(I232*H232,2)</f>
        <v>0</v>
      </c>
      <c r="K232" s="223"/>
      <c r="L232" s="43"/>
      <c r="M232" s="224" t="s">
        <v>1</v>
      </c>
      <c r="N232" s="225" t="s">
        <v>40</v>
      </c>
      <c r="O232" s="90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233</v>
      </c>
      <c r="AT232" s="228" t="s">
        <v>142</v>
      </c>
      <c r="AU232" s="228" t="s">
        <v>83</v>
      </c>
      <c r="AY232" s="16" t="s">
        <v>141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83</v>
      </c>
      <c r="BK232" s="229">
        <f>ROUND(I232*H232,2)</f>
        <v>0</v>
      </c>
      <c r="BL232" s="16" t="s">
        <v>233</v>
      </c>
      <c r="BM232" s="228" t="s">
        <v>348</v>
      </c>
    </row>
    <row r="233" s="13" customFormat="1">
      <c r="A233" s="13"/>
      <c r="B233" s="235"/>
      <c r="C233" s="236"/>
      <c r="D233" s="230" t="s">
        <v>150</v>
      </c>
      <c r="E233" s="237" t="s">
        <v>1</v>
      </c>
      <c r="F233" s="238" t="s">
        <v>343</v>
      </c>
      <c r="G233" s="236"/>
      <c r="H233" s="239">
        <v>22.300000000000001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150</v>
      </c>
      <c r="AU233" s="245" t="s">
        <v>83</v>
      </c>
      <c r="AV233" s="13" t="s">
        <v>85</v>
      </c>
      <c r="AW233" s="13" t="s">
        <v>32</v>
      </c>
      <c r="AX233" s="13" t="s">
        <v>75</v>
      </c>
      <c r="AY233" s="245" t="s">
        <v>141</v>
      </c>
    </row>
    <row r="234" s="13" customFormat="1">
      <c r="A234" s="13"/>
      <c r="B234" s="235"/>
      <c r="C234" s="236"/>
      <c r="D234" s="230" t="s">
        <v>150</v>
      </c>
      <c r="E234" s="237" t="s">
        <v>1</v>
      </c>
      <c r="F234" s="238" t="s">
        <v>344</v>
      </c>
      <c r="G234" s="236"/>
      <c r="H234" s="239">
        <v>14.5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150</v>
      </c>
      <c r="AU234" s="245" t="s">
        <v>83</v>
      </c>
      <c r="AV234" s="13" t="s">
        <v>85</v>
      </c>
      <c r="AW234" s="13" t="s">
        <v>32</v>
      </c>
      <c r="AX234" s="13" t="s">
        <v>75</v>
      </c>
      <c r="AY234" s="245" t="s">
        <v>141</v>
      </c>
    </row>
    <row r="235" s="14" customFormat="1">
      <c r="A235" s="14"/>
      <c r="B235" s="246"/>
      <c r="C235" s="247"/>
      <c r="D235" s="230" t="s">
        <v>150</v>
      </c>
      <c r="E235" s="248" t="s">
        <v>1</v>
      </c>
      <c r="F235" s="249" t="s">
        <v>153</v>
      </c>
      <c r="G235" s="247"/>
      <c r="H235" s="250">
        <v>36.799999999999997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150</v>
      </c>
      <c r="AU235" s="256" t="s">
        <v>83</v>
      </c>
      <c r="AV235" s="14" t="s">
        <v>146</v>
      </c>
      <c r="AW235" s="14" t="s">
        <v>32</v>
      </c>
      <c r="AX235" s="14" t="s">
        <v>83</v>
      </c>
      <c r="AY235" s="256" t="s">
        <v>141</v>
      </c>
    </row>
    <row r="236" s="2" customFormat="1" ht="21.75" customHeight="1">
      <c r="A236" s="37"/>
      <c r="B236" s="38"/>
      <c r="C236" s="216" t="s">
        <v>349</v>
      </c>
      <c r="D236" s="216" t="s">
        <v>142</v>
      </c>
      <c r="E236" s="217" t="s">
        <v>350</v>
      </c>
      <c r="F236" s="218" t="s">
        <v>351</v>
      </c>
      <c r="G236" s="219" t="s">
        <v>227</v>
      </c>
      <c r="H236" s="220">
        <v>0.25</v>
      </c>
      <c r="I236" s="221"/>
      <c r="J236" s="222">
        <f>ROUND(I236*H236,2)</f>
        <v>0</v>
      </c>
      <c r="K236" s="223"/>
      <c r="L236" s="43"/>
      <c r="M236" s="224" t="s">
        <v>1</v>
      </c>
      <c r="N236" s="225" t="s">
        <v>40</v>
      </c>
      <c r="O236" s="90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233</v>
      </c>
      <c r="AT236" s="228" t="s">
        <v>142</v>
      </c>
      <c r="AU236" s="228" t="s">
        <v>83</v>
      </c>
      <c r="AY236" s="16" t="s">
        <v>141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83</v>
      </c>
      <c r="BK236" s="229">
        <f>ROUND(I236*H236,2)</f>
        <v>0</v>
      </c>
      <c r="BL236" s="16" t="s">
        <v>233</v>
      </c>
      <c r="BM236" s="228" t="s">
        <v>352</v>
      </c>
    </row>
    <row r="237" s="12" customFormat="1" ht="25.92" customHeight="1">
      <c r="A237" s="12"/>
      <c r="B237" s="202"/>
      <c r="C237" s="203"/>
      <c r="D237" s="204" t="s">
        <v>74</v>
      </c>
      <c r="E237" s="205" t="s">
        <v>353</v>
      </c>
      <c r="F237" s="205" t="s">
        <v>354</v>
      </c>
      <c r="G237" s="203"/>
      <c r="H237" s="203"/>
      <c r="I237" s="206"/>
      <c r="J237" s="207">
        <f>BK237</f>
        <v>0</v>
      </c>
      <c r="K237" s="203"/>
      <c r="L237" s="208"/>
      <c r="M237" s="209"/>
      <c r="N237" s="210"/>
      <c r="O237" s="210"/>
      <c r="P237" s="211">
        <f>SUM(P238:P239)</f>
        <v>0</v>
      </c>
      <c r="Q237" s="210"/>
      <c r="R237" s="211">
        <f>SUM(R238:R239)</f>
        <v>0</v>
      </c>
      <c r="S237" s="210"/>
      <c r="T237" s="212">
        <f>SUM(T238:T239)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85</v>
      </c>
      <c r="AT237" s="214" t="s">
        <v>74</v>
      </c>
      <c r="AU237" s="214" t="s">
        <v>75</v>
      </c>
      <c r="AY237" s="213" t="s">
        <v>141</v>
      </c>
      <c r="BK237" s="215">
        <f>SUM(BK238:BK239)</f>
        <v>0</v>
      </c>
    </row>
    <row r="238" s="2" customFormat="1" ht="24.15" customHeight="1">
      <c r="A238" s="37"/>
      <c r="B238" s="38"/>
      <c r="C238" s="216" t="s">
        <v>355</v>
      </c>
      <c r="D238" s="216" t="s">
        <v>142</v>
      </c>
      <c r="E238" s="217" t="s">
        <v>356</v>
      </c>
      <c r="F238" s="218" t="s">
        <v>357</v>
      </c>
      <c r="G238" s="219" t="s">
        <v>358</v>
      </c>
      <c r="H238" s="220">
        <v>4</v>
      </c>
      <c r="I238" s="221"/>
      <c r="J238" s="222">
        <f>ROUND(I238*H238,2)</f>
        <v>0</v>
      </c>
      <c r="K238" s="223"/>
      <c r="L238" s="43"/>
      <c r="M238" s="224" t="s">
        <v>1</v>
      </c>
      <c r="N238" s="225" t="s">
        <v>40</v>
      </c>
      <c r="O238" s="90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233</v>
      </c>
      <c r="AT238" s="228" t="s">
        <v>142</v>
      </c>
      <c r="AU238" s="228" t="s">
        <v>83</v>
      </c>
      <c r="AY238" s="16" t="s">
        <v>141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83</v>
      </c>
      <c r="BK238" s="229">
        <f>ROUND(I238*H238,2)</f>
        <v>0</v>
      </c>
      <c r="BL238" s="16" t="s">
        <v>233</v>
      </c>
      <c r="BM238" s="228" t="s">
        <v>359</v>
      </c>
    </row>
    <row r="239" s="2" customFormat="1">
      <c r="A239" s="37"/>
      <c r="B239" s="38"/>
      <c r="C239" s="39"/>
      <c r="D239" s="230" t="s">
        <v>148</v>
      </c>
      <c r="E239" s="39"/>
      <c r="F239" s="231" t="s">
        <v>360</v>
      </c>
      <c r="G239" s="39"/>
      <c r="H239" s="39"/>
      <c r="I239" s="232"/>
      <c r="J239" s="39"/>
      <c r="K239" s="39"/>
      <c r="L239" s="43"/>
      <c r="M239" s="233"/>
      <c r="N239" s="234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148</v>
      </c>
      <c r="AU239" s="16" t="s">
        <v>83</v>
      </c>
    </row>
    <row r="240" s="12" customFormat="1" ht="25.92" customHeight="1">
      <c r="A240" s="12"/>
      <c r="B240" s="202"/>
      <c r="C240" s="203"/>
      <c r="D240" s="204" t="s">
        <v>74</v>
      </c>
      <c r="E240" s="205" t="s">
        <v>361</v>
      </c>
      <c r="F240" s="205" t="s">
        <v>362</v>
      </c>
      <c r="G240" s="203"/>
      <c r="H240" s="203"/>
      <c r="I240" s="206"/>
      <c r="J240" s="207">
        <f>BK240</f>
        <v>0</v>
      </c>
      <c r="K240" s="203"/>
      <c r="L240" s="208"/>
      <c r="M240" s="209"/>
      <c r="N240" s="210"/>
      <c r="O240" s="210"/>
      <c r="P240" s="211">
        <f>SUM(P241:P252)</f>
        <v>0</v>
      </c>
      <c r="Q240" s="210"/>
      <c r="R240" s="211">
        <f>SUM(R241:R252)</f>
        <v>0</v>
      </c>
      <c r="S240" s="210"/>
      <c r="T240" s="212">
        <f>SUM(T241:T252)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85</v>
      </c>
      <c r="AT240" s="214" t="s">
        <v>74</v>
      </c>
      <c r="AU240" s="214" t="s">
        <v>75</v>
      </c>
      <c r="AY240" s="213" t="s">
        <v>141</v>
      </c>
      <c r="BK240" s="215">
        <f>SUM(BK241:BK252)</f>
        <v>0</v>
      </c>
    </row>
    <row r="241" s="2" customFormat="1" ht="16.5" customHeight="1">
      <c r="A241" s="37"/>
      <c r="B241" s="38"/>
      <c r="C241" s="216" t="s">
        <v>363</v>
      </c>
      <c r="D241" s="216" t="s">
        <v>142</v>
      </c>
      <c r="E241" s="217" t="s">
        <v>364</v>
      </c>
      <c r="F241" s="218" t="s">
        <v>365</v>
      </c>
      <c r="G241" s="219" t="s">
        <v>145</v>
      </c>
      <c r="H241" s="220">
        <v>125.15000000000001</v>
      </c>
      <c r="I241" s="221"/>
      <c r="J241" s="222">
        <f>ROUND(I241*H241,2)</f>
        <v>0</v>
      </c>
      <c r="K241" s="223"/>
      <c r="L241" s="43"/>
      <c r="M241" s="224" t="s">
        <v>1</v>
      </c>
      <c r="N241" s="225" t="s">
        <v>40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233</v>
      </c>
      <c r="AT241" s="228" t="s">
        <v>142</v>
      </c>
      <c r="AU241" s="228" t="s">
        <v>83</v>
      </c>
      <c r="AY241" s="16" t="s">
        <v>141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83</v>
      </c>
      <c r="BK241" s="229">
        <f>ROUND(I241*H241,2)</f>
        <v>0</v>
      </c>
      <c r="BL241" s="16" t="s">
        <v>233</v>
      </c>
      <c r="BM241" s="228" t="s">
        <v>366</v>
      </c>
    </row>
    <row r="242" s="13" customFormat="1">
      <c r="A242" s="13"/>
      <c r="B242" s="235"/>
      <c r="C242" s="236"/>
      <c r="D242" s="230" t="s">
        <v>150</v>
      </c>
      <c r="E242" s="237" t="s">
        <v>1</v>
      </c>
      <c r="F242" s="238" t="s">
        <v>157</v>
      </c>
      <c r="G242" s="236"/>
      <c r="H242" s="239">
        <v>59.475000000000001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150</v>
      </c>
      <c r="AU242" s="245" t="s">
        <v>83</v>
      </c>
      <c r="AV242" s="13" t="s">
        <v>85</v>
      </c>
      <c r="AW242" s="13" t="s">
        <v>32</v>
      </c>
      <c r="AX242" s="13" t="s">
        <v>75</v>
      </c>
      <c r="AY242" s="245" t="s">
        <v>141</v>
      </c>
    </row>
    <row r="243" s="13" customFormat="1">
      <c r="A243" s="13"/>
      <c r="B243" s="235"/>
      <c r="C243" s="236"/>
      <c r="D243" s="230" t="s">
        <v>150</v>
      </c>
      <c r="E243" s="237" t="s">
        <v>1</v>
      </c>
      <c r="F243" s="238" t="s">
        <v>158</v>
      </c>
      <c r="G243" s="236"/>
      <c r="H243" s="239">
        <v>65.674999999999997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150</v>
      </c>
      <c r="AU243" s="245" t="s">
        <v>83</v>
      </c>
      <c r="AV243" s="13" t="s">
        <v>85</v>
      </c>
      <c r="AW243" s="13" t="s">
        <v>32</v>
      </c>
      <c r="AX243" s="13" t="s">
        <v>75</v>
      </c>
      <c r="AY243" s="245" t="s">
        <v>141</v>
      </c>
    </row>
    <row r="244" s="14" customFormat="1">
      <c r="A244" s="14"/>
      <c r="B244" s="246"/>
      <c r="C244" s="247"/>
      <c r="D244" s="230" t="s">
        <v>150</v>
      </c>
      <c r="E244" s="248" t="s">
        <v>1</v>
      </c>
      <c r="F244" s="249" t="s">
        <v>153</v>
      </c>
      <c r="G244" s="247"/>
      <c r="H244" s="250">
        <v>125.15000000000001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150</v>
      </c>
      <c r="AU244" s="256" t="s">
        <v>83</v>
      </c>
      <c r="AV244" s="14" t="s">
        <v>146</v>
      </c>
      <c r="AW244" s="14" t="s">
        <v>32</v>
      </c>
      <c r="AX244" s="14" t="s">
        <v>83</v>
      </c>
      <c r="AY244" s="256" t="s">
        <v>141</v>
      </c>
    </row>
    <row r="245" s="2" customFormat="1" ht="16.5" customHeight="1">
      <c r="A245" s="37"/>
      <c r="B245" s="38"/>
      <c r="C245" s="216" t="s">
        <v>367</v>
      </c>
      <c r="D245" s="216" t="s">
        <v>142</v>
      </c>
      <c r="E245" s="217" t="s">
        <v>368</v>
      </c>
      <c r="F245" s="218" t="s">
        <v>369</v>
      </c>
      <c r="G245" s="219" t="s">
        <v>145</v>
      </c>
      <c r="H245" s="220">
        <v>125.15000000000001</v>
      </c>
      <c r="I245" s="221"/>
      <c r="J245" s="222">
        <f>ROUND(I245*H245,2)</f>
        <v>0</v>
      </c>
      <c r="K245" s="223"/>
      <c r="L245" s="43"/>
      <c r="M245" s="224" t="s">
        <v>1</v>
      </c>
      <c r="N245" s="225" t="s">
        <v>40</v>
      </c>
      <c r="O245" s="90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233</v>
      </c>
      <c r="AT245" s="228" t="s">
        <v>142</v>
      </c>
      <c r="AU245" s="228" t="s">
        <v>83</v>
      </c>
      <c r="AY245" s="16" t="s">
        <v>141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83</v>
      </c>
      <c r="BK245" s="229">
        <f>ROUND(I245*H245,2)</f>
        <v>0</v>
      </c>
      <c r="BL245" s="16" t="s">
        <v>233</v>
      </c>
      <c r="BM245" s="228" t="s">
        <v>370</v>
      </c>
    </row>
    <row r="246" s="13" customFormat="1">
      <c r="A246" s="13"/>
      <c r="B246" s="235"/>
      <c r="C246" s="236"/>
      <c r="D246" s="230" t="s">
        <v>150</v>
      </c>
      <c r="E246" s="237" t="s">
        <v>1</v>
      </c>
      <c r="F246" s="238" t="s">
        <v>157</v>
      </c>
      <c r="G246" s="236"/>
      <c r="H246" s="239">
        <v>59.475000000000001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150</v>
      </c>
      <c r="AU246" s="245" t="s">
        <v>83</v>
      </c>
      <c r="AV246" s="13" t="s">
        <v>85</v>
      </c>
      <c r="AW246" s="13" t="s">
        <v>32</v>
      </c>
      <c r="AX246" s="13" t="s">
        <v>75</v>
      </c>
      <c r="AY246" s="245" t="s">
        <v>141</v>
      </c>
    </row>
    <row r="247" s="13" customFormat="1">
      <c r="A247" s="13"/>
      <c r="B247" s="235"/>
      <c r="C247" s="236"/>
      <c r="D247" s="230" t="s">
        <v>150</v>
      </c>
      <c r="E247" s="237" t="s">
        <v>1</v>
      </c>
      <c r="F247" s="238" t="s">
        <v>158</v>
      </c>
      <c r="G247" s="236"/>
      <c r="H247" s="239">
        <v>65.674999999999997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150</v>
      </c>
      <c r="AU247" s="245" t="s">
        <v>83</v>
      </c>
      <c r="AV247" s="13" t="s">
        <v>85</v>
      </c>
      <c r="AW247" s="13" t="s">
        <v>32</v>
      </c>
      <c r="AX247" s="13" t="s">
        <v>75</v>
      </c>
      <c r="AY247" s="245" t="s">
        <v>141</v>
      </c>
    </row>
    <row r="248" s="14" customFormat="1">
      <c r="A248" s="14"/>
      <c r="B248" s="246"/>
      <c r="C248" s="247"/>
      <c r="D248" s="230" t="s">
        <v>150</v>
      </c>
      <c r="E248" s="248" t="s">
        <v>1</v>
      </c>
      <c r="F248" s="249" t="s">
        <v>153</v>
      </c>
      <c r="G248" s="247"/>
      <c r="H248" s="250">
        <v>125.15000000000001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150</v>
      </c>
      <c r="AU248" s="256" t="s">
        <v>83</v>
      </c>
      <c r="AV248" s="14" t="s">
        <v>146</v>
      </c>
      <c r="AW248" s="14" t="s">
        <v>32</v>
      </c>
      <c r="AX248" s="14" t="s">
        <v>83</v>
      </c>
      <c r="AY248" s="256" t="s">
        <v>141</v>
      </c>
    </row>
    <row r="249" s="2" customFormat="1" ht="21.75" customHeight="1">
      <c r="A249" s="37"/>
      <c r="B249" s="38"/>
      <c r="C249" s="216" t="s">
        <v>371</v>
      </c>
      <c r="D249" s="216" t="s">
        <v>142</v>
      </c>
      <c r="E249" s="217" t="s">
        <v>372</v>
      </c>
      <c r="F249" s="218" t="s">
        <v>373</v>
      </c>
      <c r="G249" s="219" t="s">
        <v>145</v>
      </c>
      <c r="H249" s="220">
        <v>125.15000000000001</v>
      </c>
      <c r="I249" s="221"/>
      <c r="J249" s="222">
        <f>ROUND(I249*H249,2)</f>
        <v>0</v>
      </c>
      <c r="K249" s="223"/>
      <c r="L249" s="43"/>
      <c r="M249" s="224" t="s">
        <v>1</v>
      </c>
      <c r="N249" s="225" t="s">
        <v>40</v>
      </c>
      <c r="O249" s="90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233</v>
      </c>
      <c r="AT249" s="228" t="s">
        <v>142</v>
      </c>
      <c r="AU249" s="228" t="s">
        <v>83</v>
      </c>
      <c r="AY249" s="16" t="s">
        <v>141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83</v>
      </c>
      <c r="BK249" s="229">
        <f>ROUND(I249*H249,2)</f>
        <v>0</v>
      </c>
      <c r="BL249" s="16" t="s">
        <v>233</v>
      </c>
      <c r="BM249" s="228" t="s">
        <v>374</v>
      </c>
    </row>
    <row r="250" s="13" customFormat="1">
      <c r="A250" s="13"/>
      <c r="B250" s="235"/>
      <c r="C250" s="236"/>
      <c r="D250" s="230" t="s">
        <v>150</v>
      </c>
      <c r="E250" s="237" t="s">
        <v>1</v>
      </c>
      <c r="F250" s="238" t="s">
        <v>157</v>
      </c>
      <c r="G250" s="236"/>
      <c r="H250" s="239">
        <v>59.475000000000001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150</v>
      </c>
      <c r="AU250" s="245" t="s">
        <v>83</v>
      </c>
      <c r="AV250" s="13" t="s">
        <v>85</v>
      </c>
      <c r="AW250" s="13" t="s">
        <v>32</v>
      </c>
      <c r="AX250" s="13" t="s">
        <v>75</v>
      </c>
      <c r="AY250" s="245" t="s">
        <v>141</v>
      </c>
    </row>
    <row r="251" s="13" customFormat="1">
      <c r="A251" s="13"/>
      <c r="B251" s="235"/>
      <c r="C251" s="236"/>
      <c r="D251" s="230" t="s">
        <v>150</v>
      </c>
      <c r="E251" s="237" t="s">
        <v>1</v>
      </c>
      <c r="F251" s="238" t="s">
        <v>158</v>
      </c>
      <c r="G251" s="236"/>
      <c r="H251" s="239">
        <v>65.674999999999997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150</v>
      </c>
      <c r="AU251" s="245" t="s">
        <v>83</v>
      </c>
      <c r="AV251" s="13" t="s">
        <v>85</v>
      </c>
      <c r="AW251" s="13" t="s">
        <v>32</v>
      </c>
      <c r="AX251" s="13" t="s">
        <v>75</v>
      </c>
      <c r="AY251" s="245" t="s">
        <v>141</v>
      </c>
    </row>
    <row r="252" s="14" customFormat="1">
      <c r="A252" s="14"/>
      <c r="B252" s="246"/>
      <c r="C252" s="247"/>
      <c r="D252" s="230" t="s">
        <v>150</v>
      </c>
      <c r="E252" s="248" t="s">
        <v>1</v>
      </c>
      <c r="F252" s="249" t="s">
        <v>153</v>
      </c>
      <c r="G252" s="247"/>
      <c r="H252" s="250">
        <v>125.15000000000001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150</v>
      </c>
      <c r="AU252" s="256" t="s">
        <v>83</v>
      </c>
      <c r="AV252" s="14" t="s">
        <v>146</v>
      </c>
      <c r="AW252" s="14" t="s">
        <v>32</v>
      </c>
      <c r="AX252" s="14" t="s">
        <v>83</v>
      </c>
      <c r="AY252" s="256" t="s">
        <v>141</v>
      </c>
    </row>
    <row r="253" s="12" customFormat="1" ht="25.92" customHeight="1">
      <c r="A253" s="12"/>
      <c r="B253" s="202"/>
      <c r="C253" s="203"/>
      <c r="D253" s="204" t="s">
        <v>74</v>
      </c>
      <c r="E253" s="205" t="s">
        <v>375</v>
      </c>
      <c r="F253" s="205" t="s">
        <v>376</v>
      </c>
      <c r="G253" s="203"/>
      <c r="H253" s="203"/>
      <c r="I253" s="206"/>
      <c r="J253" s="207">
        <f>BK253</f>
        <v>0</v>
      </c>
      <c r="K253" s="203"/>
      <c r="L253" s="208"/>
      <c r="M253" s="209"/>
      <c r="N253" s="210"/>
      <c r="O253" s="210"/>
      <c r="P253" s="211">
        <f>SUM(P254:P256)</f>
        <v>0</v>
      </c>
      <c r="Q253" s="210"/>
      <c r="R253" s="211">
        <f>SUM(R254:R256)</f>
        <v>0.029999999999999999</v>
      </c>
      <c r="S253" s="210"/>
      <c r="T253" s="212">
        <f>SUM(T254:T256)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85</v>
      </c>
      <c r="AT253" s="214" t="s">
        <v>74</v>
      </c>
      <c r="AU253" s="214" t="s">
        <v>75</v>
      </c>
      <c r="AY253" s="213" t="s">
        <v>141</v>
      </c>
      <c r="BK253" s="215">
        <f>SUM(BK254:BK256)</f>
        <v>0</v>
      </c>
    </row>
    <row r="254" s="2" customFormat="1" ht="16.5" customHeight="1">
      <c r="A254" s="37"/>
      <c r="B254" s="38"/>
      <c r="C254" s="216" t="s">
        <v>377</v>
      </c>
      <c r="D254" s="216" t="s">
        <v>142</v>
      </c>
      <c r="E254" s="217" t="s">
        <v>378</v>
      </c>
      <c r="F254" s="218" t="s">
        <v>379</v>
      </c>
      <c r="G254" s="219" t="s">
        <v>180</v>
      </c>
      <c r="H254" s="220">
        <v>3</v>
      </c>
      <c r="I254" s="221"/>
      <c r="J254" s="222">
        <f>ROUND(I254*H254,2)</f>
        <v>0</v>
      </c>
      <c r="K254" s="223"/>
      <c r="L254" s="43"/>
      <c r="M254" s="224" t="s">
        <v>1</v>
      </c>
      <c r="N254" s="225" t="s">
        <v>40</v>
      </c>
      <c r="O254" s="90"/>
      <c r="P254" s="226">
        <f>O254*H254</f>
        <v>0</v>
      </c>
      <c r="Q254" s="226">
        <v>0.01</v>
      </c>
      <c r="R254" s="226">
        <f>Q254*H254</f>
        <v>0.029999999999999999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233</v>
      </c>
      <c r="AT254" s="228" t="s">
        <v>142</v>
      </c>
      <c r="AU254" s="228" t="s">
        <v>83</v>
      </c>
      <c r="AY254" s="16" t="s">
        <v>141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83</v>
      </c>
      <c r="BK254" s="229">
        <f>ROUND(I254*H254,2)</f>
        <v>0</v>
      </c>
      <c r="BL254" s="16" t="s">
        <v>233</v>
      </c>
      <c r="BM254" s="228" t="s">
        <v>380</v>
      </c>
    </row>
    <row r="255" s="2" customFormat="1">
      <c r="A255" s="37"/>
      <c r="B255" s="38"/>
      <c r="C255" s="39"/>
      <c r="D255" s="230" t="s">
        <v>148</v>
      </c>
      <c r="E255" s="39"/>
      <c r="F255" s="231" t="s">
        <v>381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148</v>
      </c>
      <c r="AU255" s="16" t="s">
        <v>83</v>
      </c>
    </row>
    <row r="256" s="2" customFormat="1" ht="21.75" customHeight="1">
      <c r="A256" s="37"/>
      <c r="B256" s="38"/>
      <c r="C256" s="216" t="s">
        <v>382</v>
      </c>
      <c r="D256" s="216" t="s">
        <v>142</v>
      </c>
      <c r="E256" s="217" t="s">
        <v>383</v>
      </c>
      <c r="F256" s="218" t="s">
        <v>384</v>
      </c>
      <c r="G256" s="219" t="s">
        <v>227</v>
      </c>
      <c r="H256" s="220">
        <v>0.029999999999999999</v>
      </c>
      <c r="I256" s="221"/>
      <c r="J256" s="222">
        <f>ROUND(I256*H256,2)</f>
        <v>0</v>
      </c>
      <c r="K256" s="223"/>
      <c r="L256" s="43"/>
      <c r="M256" s="224" t="s">
        <v>1</v>
      </c>
      <c r="N256" s="225" t="s">
        <v>40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233</v>
      </c>
      <c r="AT256" s="228" t="s">
        <v>142</v>
      </c>
      <c r="AU256" s="228" t="s">
        <v>83</v>
      </c>
      <c r="AY256" s="16" t="s">
        <v>141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83</v>
      </c>
      <c r="BK256" s="229">
        <f>ROUND(I256*H256,2)</f>
        <v>0</v>
      </c>
      <c r="BL256" s="16" t="s">
        <v>233</v>
      </c>
      <c r="BM256" s="228" t="s">
        <v>385</v>
      </c>
    </row>
    <row r="257" s="12" customFormat="1" ht="25.92" customHeight="1">
      <c r="A257" s="12"/>
      <c r="B257" s="202"/>
      <c r="C257" s="203"/>
      <c r="D257" s="204" t="s">
        <v>74</v>
      </c>
      <c r="E257" s="205" t="s">
        <v>386</v>
      </c>
      <c r="F257" s="205" t="s">
        <v>387</v>
      </c>
      <c r="G257" s="203"/>
      <c r="H257" s="203"/>
      <c r="I257" s="206"/>
      <c r="J257" s="207">
        <f>BK257</f>
        <v>0</v>
      </c>
      <c r="K257" s="203"/>
      <c r="L257" s="208"/>
      <c r="M257" s="209"/>
      <c r="N257" s="210"/>
      <c r="O257" s="210"/>
      <c r="P257" s="211">
        <f>P258</f>
        <v>0</v>
      </c>
      <c r="Q257" s="210"/>
      <c r="R257" s="211">
        <f>R258</f>
        <v>0</v>
      </c>
      <c r="S257" s="210"/>
      <c r="T257" s="212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85</v>
      </c>
      <c r="AT257" s="214" t="s">
        <v>74</v>
      </c>
      <c r="AU257" s="214" t="s">
        <v>75</v>
      </c>
      <c r="AY257" s="213" t="s">
        <v>141</v>
      </c>
      <c r="BK257" s="215">
        <f>BK258</f>
        <v>0</v>
      </c>
    </row>
    <row r="258" s="12" customFormat="1" ht="22.8" customHeight="1">
      <c r="A258" s="12"/>
      <c r="B258" s="202"/>
      <c r="C258" s="203"/>
      <c r="D258" s="204" t="s">
        <v>74</v>
      </c>
      <c r="E258" s="268" t="s">
        <v>388</v>
      </c>
      <c r="F258" s="268" t="s">
        <v>389</v>
      </c>
      <c r="G258" s="203"/>
      <c r="H258" s="203"/>
      <c r="I258" s="206"/>
      <c r="J258" s="269">
        <f>BK258</f>
        <v>0</v>
      </c>
      <c r="K258" s="203"/>
      <c r="L258" s="208"/>
      <c r="M258" s="209"/>
      <c r="N258" s="210"/>
      <c r="O258" s="210"/>
      <c r="P258" s="211">
        <f>SUM(P259:P269)</f>
        <v>0</v>
      </c>
      <c r="Q258" s="210"/>
      <c r="R258" s="211">
        <f>SUM(R259:R269)</f>
        <v>0</v>
      </c>
      <c r="S258" s="210"/>
      <c r="T258" s="212">
        <f>SUM(T259:T269)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85</v>
      </c>
      <c r="AT258" s="214" t="s">
        <v>74</v>
      </c>
      <c r="AU258" s="214" t="s">
        <v>83</v>
      </c>
      <c r="AY258" s="213" t="s">
        <v>141</v>
      </c>
      <c r="BK258" s="215">
        <f>SUM(BK259:BK269)</f>
        <v>0</v>
      </c>
    </row>
    <row r="259" s="2" customFormat="1" ht="33" customHeight="1">
      <c r="A259" s="37"/>
      <c r="B259" s="38"/>
      <c r="C259" s="216" t="s">
        <v>390</v>
      </c>
      <c r="D259" s="216" t="s">
        <v>142</v>
      </c>
      <c r="E259" s="217" t="s">
        <v>391</v>
      </c>
      <c r="F259" s="218" t="s">
        <v>392</v>
      </c>
      <c r="G259" s="219" t="s">
        <v>145</v>
      </c>
      <c r="H259" s="220">
        <v>31.625</v>
      </c>
      <c r="I259" s="221"/>
      <c r="J259" s="222">
        <f>ROUND(I259*H259,2)</f>
        <v>0</v>
      </c>
      <c r="K259" s="223"/>
      <c r="L259" s="43"/>
      <c r="M259" s="224" t="s">
        <v>1</v>
      </c>
      <c r="N259" s="225" t="s">
        <v>40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233</v>
      </c>
      <c r="AT259" s="228" t="s">
        <v>142</v>
      </c>
      <c r="AU259" s="228" t="s">
        <v>85</v>
      </c>
      <c r="AY259" s="16" t="s">
        <v>141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83</v>
      </c>
      <c r="BK259" s="229">
        <f>ROUND(I259*H259,2)</f>
        <v>0</v>
      </c>
      <c r="BL259" s="16" t="s">
        <v>233</v>
      </c>
      <c r="BM259" s="228" t="s">
        <v>393</v>
      </c>
    </row>
    <row r="260" s="2" customFormat="1">
      <c r="A260" s="37"/>
      <c r="B260" s="38"/>
      <c r="C260" s="39"/>
      <c r="D260" s="230" t="s">
        <v>148</v>
      </c>
      <c r="E260" s="39"/>
      <c r="F260" s="231" t="s">
        <v>394</v>
      </c>
      <c r="G260" s="39"/>
      <c r="H260" s="39"/>
      <c r="I260" s="232"/>
      <c r="J260" s="39"/>
      <c r="K260" s="39"/>
      <c r="L260" s="43"/>
      <c r="M260" s="233"/>
      <c r="N260" s="234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148</v>
      </c>
      <c r="AU260" s="16" t="s">
        <v>85</v>
      </c>
    </row>
    <row r="261" s="13" customFormat="1">
      <c r="A261" s="13"/>
      <c r="B261" s="235"/>
      <c r="C261" s="236"/>
      <c r="D261" s="230" t="s">
        <v>150</v>
      </c>
      <c r="E261" s="237" t="s">
        <v>1</v>
      </c>
      <c r="F261" s="238" t="s">
        <v>395</v>
      </c>
      <c r="G261" s="236"/>
      <c r="H261" s="239">
        <v>18.699999999999999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150</v>
      </c>
      <c r="AU261" s="245" t="s">
        <v>85</v>
      </c>
      <c r="AV261" s="13" t="s">
        <v>85</v>
      </c>
      <c r="AW261" s="13" t="s">
        <v>32</v>
      </c>
      <c r="AX261" s="13" t="s">
        <v>75</v>
      </c>
      <c r="AY261" s="245" t="s">
        <v>141</v>
      </c>
    </row>
    <row r="262" s="13" customFormat="1">
      <c r="A262" s="13"/>
      <c r="B262" s="235"/>
      <c r="C262" s="236"/>
      <c r="D262" s="230" t="s">
        <v>150</v>
      </c>
      <c r="E262" s="237" t="s">
        <v>1</v>
      </c>
      <c r="F262" s="238" t="s">
        <v>396</v>
      </c>
      <c r="G262" s="236"/>
      <c r="H262" s="239">
        <v>12.925000000000001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150</v>
      </c>
      <c r="AU262" s="245" t="s">
        <v>85</v>
      </c>
      <c r="AV262" s="13" t="s">
        <v>85</v>
      </c>
      <c r="AW262" s="13" t="s">
        <v>32</v>
      </c>
      <c r="AX262" s="13" t="s">
        <v>75</v>
      </c>
      <c r="AY262" s="245" t="s">
        <v>141</v>
      </c>
    </row>
    <row r="263" s="14" customFormat="1">
      <c r="A263" s="14"/>
      <c r="B263" s="246"/>
      <c r="C263" s="247"/>
      <c r="D263" s="230" t="s">
        <v>150</v>
      </c>
      <c r="E263" s="248" t="s">
        <v>1</v>
      </c>
      <c r="F263" s="249" t="s">
        <v>153</v>
      </c>
      <c r="G263" s="247"/>
      <c r="H263" s="250">
        <v>31.625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150</v>
      </c>
      <c r="AU263" s="256" t="s">
        <v>85</v>
      </c>
      <c r="AV263" s="14" t="s">
        <v>146</v>
      </c>
      <c r="AW263" s="14" t="s">
        <v>32</v>
      </c>
      <c r="AX263" s="14" t="s">
        <v>83</v>
      </c>
      <c r="AY263" s="256" t="s">
        <v>141</v>
      </c>
    </row>
    <row r="264" s="2" customFormat="1" ht="16.5" customHeight="1">
      <c r="A264" s="37"/>
      <c r="B264" s="38"/>
      <c r="C264" s="257" t="s">
        <v>397</v>
      </c>
      <c r="D264" s="257" t="s">
        <v>183</v>
      </c>
      <c r="E264" s="258" t="s">
        <v>398</v>
      </c>
      <c r="F264" s="259" t="s">
        <v>399</v>
      </c>
      <c r="G264" s="260" t="s">
        <v>145</v>
      </c>
      <c r="H264" s="261">
        <v>34.787999999999997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40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251</v>
      </c>
      <c r="AT264" s="228" t="s">
        <v>183</v>
      </c>
      <c r="AU264" s="228" t="s">
        <v>85</v>
      </c>
      <c r="AY264" s="16" t="s">
        <v>141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83</v>
      </c>
      <c r="BK264" s="229">
        <f>ROUND(I264*H264,2)</f>
        <v>0</v>
      </c>
      <c r="BL264" s="16" t="s">
        <v>233</v>
      </c>
      <c r="BM264" s="228" t="s">
        <v>400</v>
      </c>
    </row>
    <row r="265" s="2" customFormat="1">
      <c r="A265" s="37"/>
      <c r="B265" s="38"/>
      <c r="C265" s="39"/>
      <c r="D265" s="230" t="s">
        <v>148</v>
      </c>
      <c r="E265" s="39"/>
      <c r="F265" s="231" t="s">
        <v>401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148</v>
      </c>
      <c r="AU265" s="16" t="s">
        <v>85</v>
      </c>
    </row>
    <row r="266" s="13" customFormat="1">
      <c r="A266" s="13"/>
      <c r="B266" s="235"/>
      <c r="C266" s="236"/>
      <c r="D266" s="230" t="s">
        <v>150</v>
      </c>
      <c r="E266" s="237" t="s">
        <v>1</v>
      </c>
      <c r="F266" s="238" t="s">
        <v>402</v>
      </c>
      <c r="G266" s="236"/>
      <c r="H266" s="239">
        <v>20.57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150</v>
      </c>
      <c r="AU266" s="245" t="s">
        <v>85</v>
      </c>
      <c r="AV266" s="13" t="s">
        <v>85</v>
      </c>
      <c r="AW266" s="13" t="s">
        <v>32</v>
      </c>
      <c r="AX266" s="13" t="s">
        <v>75</v>
      </c>
      <c r="AY266" s="245" t="s">
        <v>141</v>
      </c>
    </row>
    <row r="267" s="13" customFormat="1">
      <c r="A267" s="13"/>
      <c r="B267" s="235"/>
      <c r="C267" s="236"/>
      <c r="D267" s="230" t="s">
        <v>150</v>
      </c>
      <c r="E267" s="237" t="s">
        <v>1</v>
      </c>
      <c r="F267" s="238" t="s">
        <v>403</v>
      </c>
      <c r="G267" s="236"/>
      <c r="H267" s="239">
        <v>14.218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150</v>
      </c>
      <c r="AU267" s="245" t="s">
        <v>85</v>
      </c>
      <c r="AV267" s="13" t="s">
        <v>85</v>
      </c>
      <c r="AW267" s="13" t="s">
        <v>32</v>
      </c>
      <c r="AX267" s="13" t="s">
        <v>75</v>
      </c>
      <c r="AY267" s="245" t="s">
        <v>141</v>
      </c>
    </row>
    <row r="268" s="14" customFormat="1">
      <c r="A268" s="14"/>
      <c r="B268" s="246"/>
      <c r="C268" s="247"/>
      <c r="D268" s="230" t="s">
        <v>150</v>
      </c>
      <c r="E268" s="248" t="s">
        <v>1</v>
      </c>
      <c r="F268" s="249" t="s">
        <v>153</v>
      </c>
      <c r="G268" s="247"/>
      <c r="H268" s="250">
        <v>34.787999999999997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150</v>
      </c>
      <c r="AU268" s="256" t="s">
        <v>85</v>
      </c>
      <c r="AV268" s="14" t="s">
        <v>146</v>
      </c>
      <c r="AW268" s="14" t="s">
        <v>32</v>
      </c>
      <c r="AX268" s="14" t="s">
        <v>83</v>
      </c>
      <c r="AY268" s="256" t="s">
        <v>141</v>
      </c>
    </row>
    <row r="269" s="2" customFormat="1" ht="24.15" customHeight="1">
      <c r="A269" s="37"/>
      <c r="B269" s="38"/>
      <c r="C269" s="216" t="s">
        <v>404</v>
      </c>
      <c r="D269" s="216" t="s">
        <v>142</v>
      </c>
      <c r="E269" s="217" t="s">
        <v>405</v>
      </c>
      <c r="F269" s="218" t="s">
        <v>406</v>
      </c>
      <c r="G269" s="219" t="s">
        <v>293</v>
      </c>
      <c r="H269" s="220">
        <v>31.199999999999999</v>
      </c>
      <c r="I269" s="221"/>
      <c r="J269" s="222">
        <f>ROUND(I269*H269,2)</f>
        <v>0</v>
      </c>
      <c r="K269" s="223"/>
      <c r="L269" s="43"/>
      <c r="M269" s="270" t="s">
        <v>1</v>
      </c>
      <c r="N269" s="271" t="s">
        <v>40</v>
      </c>
      <c r="O269" s="272"/>
      <c r="P269" s="273">
        <f>O269*H269</f>
        <v>0</v>
      </c>
      <c r="Q269" s="273">
        <v>0</v>
      </c>
      <c r="R269" s="273">
        <f>Q269*H269</f>
        <v>0</v>
      </c>
      <c r="S269" s="273">
        <v>0</v>
      </c>
      <c r="T269" s="274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233</v>
      </c>
      <c r="AT269" s="228" t="s">
        <v>142</v>
      </c>
      <c r="AU269" s="228" t="s">
        <v>85</v>
      </c>
      <c r="AY269" s="16" t="s">
        <v>141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83</v>
      </c>
      <c r="BK269" s="229">
        <f>ROUND(I269*H269,2)</f>
        <v>0</v>
      </c>
      <c r="BL269" s="16" t="s">
        <v>233</v>
      </c>
      <c r="BM269" s="228" t="s">
        <v>407</v>
      </c>
    </row>
    <row r="270" s="2" customFormat="1" ht="6.96" customHeight="1">
      <c r="A270" s="37"/>
      <c r="B270" s="65"/>
      <c r="C270" s="66"/>
      <c r="D270" s="66"/>
      <c r="E270" s="66"/>
      <c r="F270" s="66"/>
      <c r="G270" s="66"/>
      <c r="H270" s="66"/>
      <c r="I270" s="66"/>
      <c r="J270" s="66"/>
      <c r="K270" s="66"/>
      <c r="L270" s="43"/>
      <c r="M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</row>
  </sheetData>
  <sheetProtection sheet="1" autoFilter="0" formatColumns="0" formatRows="0" objects="1" scenarios="1" spinCount="100000" saltValue="5qvBu6qAVmKhpvw3QS3MkqqUJXJnwpT16WyfdGYXne5jqHzon+GUd8BHkhJcpHx8RiDeQl3FsqX03vsk8486jQ==" hashValue="Mii1CD64gPZ+H4LzIZLkwPjWYxHclQzCaThbEniPj6TRqDUvuh8D2lta28BIg9F6ovxz33IfI8iM9MX4/4B5Ow==" algorithmName="SHA-512" password="CC35"/>
  <autoFilter ref="C131:K26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408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ROUND((SUM(BE121:BE148)),  2)</f>
        <v>0</v>
      </c>
      <c r="G33" s="37"/>
      <c r="H33" s="37"/>
      <c r="I33" s="154">
        <v>0.20999999999999999</v>
      </c>
      <c r="J33" s="153">
        <f>ROUND(((SUM(BE121:BE148))*I33),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ROUND((SUM(BF121:BF148)),  2)</f>
        <v>0</v>
      </c>
      <c r="G34" s="37"/>
      <c r="H34" s="37"/>
      <c r="I34" s="154">
        <v>0.12</v>
      </c>
      <c r="J34" s="153">
        <f>ROUND(((SUM(BF121:BF148))*I34),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ROUND((SUM(BG121:BG148)),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ROUND((SUM(BH121:BH148)),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ROUND((SUM(BI121:BI148)),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D.1.4.1 - vodovod,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115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124</v>
      </c>
      <c r="E98" s="181"/>
      <c r="F98" s="181"/>
      <c r="G98" s="181"/>
      <c r="H98" s="181"/>
      <c r="I98" s="181"/>
      <c r="J98" s="182">
        <f>J124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4"/>
      <c r="C99" s="185"/>
      <c r="D99" s="186" t="s">
        <v>409</v>
      </c>
      <c r="E99" s="187"/>
      <c r="F99" s="187"/>
      <c r="G99" s="187"/>
      <c r="H99" s="187"/>
      <c r="I99" s="187"/>
      <c r="J99" s="188">
        <f>J125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410</v>
      </c>
      <c r="E100" s="187"/>
      <c r="F100" s="187"/>
      <c r="G100" s="187"/>
      <c r="H100" s="187"/>
      <c r="I100" s="187"/>
      <c r="J100" s="188">
        <f>J134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411</v>
      </c>
      <c r="E101" s="187"/>
      <c r="F101" s="187"/>
      <c r="G101" s="187"/>
      <c r="H101" s="187"/>
      <c r="I101" s="187"/>
      <c r="J101" s="188">
        <f>J143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73" t="str">
        <f>E7</f>
        <v>Poliklinika Žďár nad Sázavou -stavební úpravy prostor v 1.NP ordinace MUDr. Jelínkové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D.1.4.1 - vodovod, kanalizace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Studentská 1699/4</v>
      </c>
      <c r="G115" s="39"/>
      <c r="H115" s="39"/>
      <c r="I115" s="31" t="s">
        <v>22</v>
      </c>
      <c r="J115" s="78" t="str">
        <f>IF(J12="","",J12)</f>
        <v>12. 5. 2025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E15</f>
        <v>Město Žďár nad Zázavou</v>
      </c>
      <c r="G117" s="39"/>
      <c r="H117" s="39"/>
      <c r="I117" s="31" t="s">
        <v>30</v>
      </c>
      <c r="J117" s="35" t="str">
        <f>E21</f>
        <v>Filip Marek, Brněnská 326/34, Žďár nad Sázavou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Filip Marek, Brněnská 326/34, Žďár nad Sázavou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127</v>
      </c>
      <c r="D120" s="193" t="s">
        <v>60</v>
      </c>
      <c r="E120" s="193" t="s">
        <v>56</v>
      </c>
      <c r="F120" s="193" t="s">
        <v>57</v>
      </c>
      <c r="G120" s="193" t="s">
        <v>128</v>
      </c>
      <c r="H120" s="193" t="s">
        <v>129</v>
      </c>
      <c r="I120" s="193" t="s">
        <v>130</v>
      </c>
      <c r="J120" s="194" t="s">
        <v>107</v>
      </c>
      <c r="K120" s="195" t="s">
        <v>131</v>
      </c>
      <c r="L120" s="196"/>
      <c r="M120" s="99" t="s">
        <v>1</v>
      </c>
      <c r="N120" s="100" t="s">
        <v>39</v>
      </c>
      <c r="O120" s="100" t="s">
        <v>132</v>
      </c>
      <c r="P120" s="100" t="s">
        <v>133</v>
      </c>
      <c r="Q120" s="100" t="s">
        <v>134</v>
      </c>
      <c r="R120" s="100" t="s">
        <v>135</v>
      </c>
      <c r="S120" s="100" t="s">
        <v>136</v>
      </c>
      <c r="T120" s="101" t="s">
        <v>137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138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P122+P124</f>
        <v>0</v>
      </c>
      <c r="Q121" s="103"/>
      <c r="R121" s="199">
        <f>R122+R124</f>
        <v>0.0067199999999999994</v>
      </c>
      <c r="S121" s="103"/>
      <c r="T121" s="200">
        <f>T122+T124</f>
        <v>0.11113000000000001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109</v>
      </c>
      <c r="BK121" s="201">
        <f>BK122+BK124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214</v>
      </c>
      <c r="F122" s="205" t="s">
        <v>215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</f>
        <v>0</v>
      </c>
      <c r="Q122" s="210"/>
      <c r="R122" s="211">
        <f>R123</f>
        <v>0</v>
      </c>
      <c r="S122" s="210"/>
      <c r="T122" s="212">
        <f>T123</f>
        <v>0.035999999999999997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83</v>
      </c>
      <c r="AT122" s="214" t="s">
        <v>74</v>
      </c>
      <c r="AU122" s="214" t="s">
        <v>75</v>
      </c>
      <c r="AY122" s="213" t="s">
        <v>141</v>
      </c>
      <c r="BK122" s="215">
        <f>BK123</f>
        <v>0</v>
      </c>
    </row>
    <row r="123" s="2" customFormat="1" ht="24.15" customHeight="1">
      <c r="A123" s="37"/>
      <c r="B123" s="38"/>
      <c r="C123" s="216" t="s">
        <v>83</v>
      </c>
      <c r="D123" s="216" t="s">
        <v>142</v>
      </c>
      <c r="E123" s="217" t="s">
        <v>412</v>
      </c>
      <c r="F123" s="218" t="s">
        <v>413</v>
      </c>
      <c r="G123" s="219" t="s">
        <v>293</v>
      </c>
      <c r="H123" s="220">
        <v>4</v>
      </c>
      <c r="I123" s="221"/>
      <c r="J123" s="222">
        <f>ROUND(I123*H123,2)</f>
        <v>0</v>
      </c>
      <c r="K123" s="223"/>
      <c r="L123" s="43"/>
      <c r="M123" s="224" t="s">
        <v>1</v>
      </c>
      <c r="N123" s="225" t="s">
        <v>40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0.0089999999999999993</v>
      </c>
      <c r="T123" s="227">
        <f>S123*H123</f>
        <v>0.035999999999999997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146</v>
      </c>
      <c r="AT123" s="228" t="s">
        <v>142</v>
      </c>
      <c r="AU123" s="228" t="s">
        <v>83</v>
      </c>
      <c r="AY123" s="16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83</v>
      </c>
      <c r="BK123" s="229">
        <f>ROUND(I123*H123,2)</f>
        <v>0</v>
      </c>
      <c r="BL123" s="16" t="s">
        <v>146</v>
      </c>
      <c r="BM123" s="228" t="s">
        <v>414</v>
      </c>
    </row>
    <row r="124" s="12" customFormat="1" ht="25.92" customHeight="1">
      <c r="A124" s="12"/>
      <c r="B124" s="202"/>
      <c r="C124" s="203"/>
      <c r="D124" s="204" t="s">
        <v>74</v>
      </c>
      <c r="E124" s="205" t="s">
        <v>386</v>
      </c>
      <c r="F124" s="205" t="s">
        <v>387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P125+P134+P143</f>
        <v>0</v>
      </c>
      <c r="Q124" s="210"/>
      <c r="R124" s="211">
        <f>R125+R134+R143</f>
        <v>0.0067199999999999994</v>
      </c>
      <c r="S124" s="210"/>
      <c r="T124" s="212">
        <f>T125+T134+T143</f>
        <v>0.075130000000000002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85</v>
      </c>
      <c r="AT124" s="214" t="s">
        <v>74</v>
      </c>
      <c r="AU124" s="214" t="s">
        <v>75</v>
      </c>
      <c r="AY124" s="213" t="s">
        <v>141</v>
      </c>
      <c r="BK124" s="215">
        <f>BK125+BK134+BK143</f>
        <v>0</v>
      </c>
    </row>
    <row r="125" s="12" customFormat="1" ht="22.8" customHeight="1">
      <c r="A125" s="12"/>
      <c r="B125" s="202"/>
      <c r="C125" s="203"/>
      <c r="D125" s="204" t="s">
        <v>74</v>
      </c>
      <c r="E125" s="268" t="s">
        <v>415</v>
      </c>
      <c r="F125" s="268" t="s">
        <v>416</v>
      </c>
      <c r="G125" s="203"/>
      <c r="H125" s="203"/>
      <c r="I125" s="206"/>
      <c r="J125" s="269">
        <f>BK125</f>
        <v>0</v>
      </c>
      <c r="K125" s="203"/>
      <c r="L125" s="208"/>
      <c r="M125" s="209"/>
      <c r="N125" s="210"/>
      <c r="O125" s="210"/>
      <c r="P125" s="211">
        <f>SUM(P126:P133)</f>
        <v>0</v>
      </c>
      <c r="Q125" s="210"/>
      <c r="R125" s="211">
        <f>SUM(R126:R133)</f>
        <v>0.0023600000000000001</v>
      </c>
      <c r="S125" s="210"/>
      <c r="T125" s="212">
        <f>SUM(T126:T133)</f>
        <v>0.0083999999999999995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85</v>
      </c>
      <c r="AT125" s="214" t="s">
        <v>74</v>
      </c>
      <c r="AU125" s="214" t="s">
        <v>83</v>
      </c>
      <c r="AY125" s="213" t="s">
        <v>141</v>
      </c>
      <c r="BK125" s="215">
        <f>SUM(BK126:BK133)</f>
        <v>0</v>
      </c>
    </row>
    <row r="126" s="2" customFormat="1" ht="16.5" customHeight="1">
      <c r="A126" s="37"/>
      <c r="B126" s="38"/>
      <c r="C126" s="216" t="s">
        <v>85</v>
      </c>
      <c r="D126" s="216" t="s">
        <v>142</v>
      </c>
      <c r="E126" s="217" t="s">
        <v>417</v>
      </c>
      <c r="F126" s="218" t="s">
        <v>418</v>
      </c>
      <c r="G126" s="219" t="s">
        <v>293</v>
      </c>
      <c r="H126" s="220">
        <v>4</v>
      </c>
      <c r="I126" s="221"/>
      <c r="J126" s="222">
        <f>ROUND(I126*H126,2)</f>
        <v>0</v>
      </c>
      <c r="K126" s="223"/>
      <c r="L126" s="43"/>
      <c r="M126" s="224" t="s">
        <v>1</v>
      </c>
      <c r="N126" s="225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0.0020999999999999999</v>
      </c>
      <c r="T126" s="227">
        <f>S126*H126</f>
        <v>0.0083999999999999995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233</v>
      </c>
      <c r="AT126" s="228" t="s">
        <v>142</v>
      </c>
      <c r="AU126" s="228" t="s">
        <v>85</v>
      </c>
      <c r="AY126" s="16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83</v>
      </c>
      <c r="BK126" s="229">
        <f>ROUND(I126*H126,2)</f>
        <v>0</v>
      </c>
      <c r="BL126" s="16" t="s">
        <v>233</v>
      </c>
      <c r="BM126" s="228" t="s">
        <v>419</v>
      </c>
    </row>
    <row r="127" s="2" customFormat="1" ht="16.5" customHeight="1">
      <c r="A127" s="37"/>
      <c r="B127" s="38"/>
      <c r="C127" s="216" t="s">
        <v>159</v>
      </c>
      <c r="D127" s="216" t="s">
        <v>142</v>
      </c>
      <c r="E127" s="217" t="s">
        <v>420</v>
      </c>
      <c r="F127" s="218" t="s">
        <v>421</v>
      </c>
      <c r="G127" s="219" t="s">
        <v>180</v>
      </c>
      <c r="H127" s="220">
        <v>1</v>
      </c>
      <c r="I127" s="221"/>
      <c r="J127" s="222">
        <f>ROUND(I127*H127,2)</f>
        <v>0</v>
      </c>
      <c r="K127" s="223"/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0.00027</v>
      </c>
      <c r="R127" s="226">
        <f>Q127*H127</f>
        <v>0.00027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233</v>
      </c>
      <c r="AT127" s="228" t="s">
        <v>142</v>
      </c>
      <c r="AU127" s="228" t="s">
        <v>85</v>
      </c>
      <c r="AY127" s="16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83</v>
      </c>
      <c r="BK127" s="229">
        <f>ROUND(I127*H127,2)</f>
        <v>0</v>
      </c>
      <c r="BL127" s="16" t="s">
        <v>233</v>
      </c>
      <c r="BM127" s="228" t="s">
        <v>422</v>
      </c>
    </row>
    <row r="128" s="2" customFormat="1" ht="16.5" customHeight="1">
      <c r="A128" s="37"/>
      <c r="B128" s="38"/>
      <c r="C128" s="216" t="s">
        <v>146</v>
      </c>
      <c r="D128" s="216" t="s">
        <v>142</v>
      </c>
      <c r="E128" s="217" t="s">
        <v>423</v>
      </c>
      <c r="F128" s="218" t="s">
        <v>424</v>
      </c>
      <c r="G128" s="219" t="s">
        <v>180</v>
      </c>
      <c r="H128" s="220">
        <v>1</v>
      </c>
      <c r="I128" s="221"/>
      <c r="J128" s="222">
        <f>ROUND(I128*H128,2)</f>
        <v>0</v>
      </c>
      <c r="K128" s="223"/>
      <c r="L128" s="43"/>
      <c r="M128" s="224" t="s">
        <v>1</v>
      </c>
      <c r="N128" s="225" t="s">
        <v>40</v>
      </c>
      <c r="O128" s="90"/>
      <c r="P128" s="226">
        <f>O128*H128</f>
        <v>0</v>
      </c>
      <c r="Q128" s="226">
        <v>0.00031</v>
      </c>
      <c r="R128" s="226">
        <f>Q128*H128</f>
        <v>0.00031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233</v>
      </c>
      <c r="AT128" s="228" t="s">
        <v>142</v>
      </c>
      <c r="AU128" s="228" t="s">
        <v>85</v>
      </c>
      <c r="AY128" s="16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83</v>
      </c>
      <c r="BK128" s="229">
        <f>ROUND(I128*H128,2)</f>
        <v>0</v>
      </c>
      <c r="BL128" s="16" t="s">
        <v>233</v>
      </c>
      <c r="BM128" s="228" t="s">
        <v>425</v>
      </c>
    </row>
    <row r="129" s="2" customFormat="1" ht="16.5" customHeight="1">
      <c r="A129" s="37"/>
      <c r="B129" s="38"/>
      <c r="C129" s="216" t="s">
        <v>170</v>
      </c>
      <c r="D129" s="216" t="s">
        <v>142</v>
      </c>
      <c r="E129" s="217" t="s">
        <v>426</v>
      </c>
      <c r="F129" s="218" t="s">
        <v>427</v>
      </c>
      <c r="G129" s="219" t="s">
        <v>293</v>
      </c>
      <c r="H129" s="220">
        <v>2</v>
      </c>
      <c r="I129" s="221"/>
      <c r="J129" s="222">
        <f>ROUND(I129*H129,2)</f>
        <v>0</v>
      </c>
      <c r="K129" s="223"/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0.00040999999999999999</v>
      </c>
      <c r="R129" s="226">
        <f>Q129*H129</f>
        <v>0.00081999999999999998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233</v>
      </c>
      <c r="AT129" s="228" t="s">
        <v>142</v>
      </c>
      <c r="AU129" s="228" t="s">
        <v>85</v>
      </c>
      <c r="AY129" s="16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83</v>
      </c>
      <c r="BK129" s="229">
        <f>ROUND(I129*H129,2)</f>
        <v>0</v>
      </c>
      <c r="BL129" s="16" t="s">
        <v>233</v>
      </c>
      <c r="BM129" s="228" t="s">
        <v>428</v>
      </c>
    </row>
    <row r="130" s="2" customFormat="1" ht="16.5" customHeight="1">
      <c r="A130" s="37"/>
      <c r="B130" s="38"/>
      <c r="C130" s="216" t="s">
        <v>177</v>
      </c>
      <c r="D130" s="216" t="s">
        <v>142</v>
      </c>
      <c r="E130" s="217" t="s">
        <v>429</v>
      </c>
      <c r="F130" s="218" t="s">
        <v>430</v>
      </c>
      <c r="G130" s="219" t="s">
        <v>293</v>
      </c>
      <c r="H130" s="220">
        <v>2</v>
      </c>
      <c r="I130" s="221"/>
      <c r="J130" s="222">
        <f>ROUND(I130*H130,2)</f>
        <v>0</v>
      </c>
      <c r="K130" s="223"/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0.00048000000000000001</v>
      </c>
      <c r="R130" s="226">
        <f>Q130*H130</f>
        <v>0.00096000000000000002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233</v>
      </c>
      <c r="AT130" s="228" t="s">
        <v>142</v>
      </c>
      <c r="AU130" s="228" t="s">
        <v>85</v>
      </c>
      <c r="AY130" s="16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233</v>
      </c>
      <c r="BM130" s="228" t="s">
        <v>431</v>
      </c>
    </row>
    <row r="131" s="2" customFormat="1" ht="16.5" customHeight="1">
      <c r="A131" s="37"/>
      <c r="B131" s="38"/>
      <c r="C131" s="216" t="s">
        <v>182</v>
      </c>
      <c r="D131" s="216" t="s">
        <v>142</v>
      </c>
      <c r="E131" s="217" t="s">
        <v>432</v>
      </c>
      <c r="F131" s="218" t="s">
        <v>433</v>
      </c>
      <c r="G131" s="219" t="s">
        <v>180</v>
      </c>
      <c r="H131" s="220">
        <v>1</v>
      </c>
      <c r="I131" s="221"/>
      <c r="J131" s="222">
        <f>ROUND(I131*H131,2)</f>
        <v>0</v>
      </c>
      <c r="K131" s="223"/>
      <c r="L131" s="43"/>
      <c r="M131" s="224" t="s">
        <v>1</v>
      </c>
      <c r="N131" s="225" t="s">
        <v>40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233</v>
      </c>
      <c r="AT131" s="228" t="s">
        <v>142</v>
      </c>
      <c r="AU131" s="228" t="s">
        <v>85</v>
      </c>
      <c r="AY131" s="16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83</v>
      </c>
      <c r="BK131" s="229">
        <f>ROUND(I131*H131,2)</f>
        <v>0</v>
      </c>
      <c r="BL131" s="16" t="s">
        <v>233</v>
      </c>
      <c r="BM131" s="228" t="s">
        <v>434</v>
      </c>
    </row>
    <row r="132" s="2" customFormat="1" ht="16.5" customHeight="1">
      <c r="A132" s="37"/>
      <c r="B132" s="38"/>
      <c r="C132" s="216" t="s">
        <v>186</v>
      </c>
      <c r="D132" s="216" t="s">
        <v>142</v>
      </c>
      <c r="E132" s="217" t="s">
        <v>435</v>
      </c>
      <c r="F132" s="218" t="s">
        <v>436</v>
      </c>
      <c r="G132" s="219" t="s">
        <v>180</v>
      </c>
      <c r="H132" s="220">
        <v>2</v>
      </c>
      <c r="I132" s="221"/>
      <c r="J132" s="222">
        <f>ROUND(I132*H132,2)</f>
        <v>0</v>
      </c>
      <c r="K132" s="223"/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233</v>
      </c>
      <c r="AT132" s="228" t="s">
        <v>142</v>
      </c>
      <c r="AU132" s="228" t="s">
        <v>85</v>
      </c>
      <c r="AY132" s="16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233</v>
      </c>
      <c r="BM132" s="228" t="s">
        <v>437</v>
      </c>
    </row>
    <row r="133" s="2" customFormat="1" ht="24.15" customHeight="1">
      <c r="A133" s="37"/>
      <c r="B133" s="38"/>
      <c r="C133" s="216" t="s">
        <v>196</v>
      </c>
      <c r="D133" s="216" t="s">
        <v>142</v>
      </c>
      <c r="E133" s="217" t="s">
        <v>438</v>
      </c>
      <c r="F133" s="218" t="s">
        <v>439</v>
      </c>
      <c r="G133" s="219" t="s">
        <v>227</v>
      </c>
      <c r="H133" s="220">
        <v>0.002</v>
      </c>
      <c r="I133" s="221"/>
      <c r="J133" s="222">
        <f>ROUND(I133*H133,2)</f>
        <v>0</v>
      </c>
      <c r="K133" s="223"/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233</v>
      </c>
      <c r="AT133" s="228" t="s">
        <v>142</v>
      </c>
      <c r="AU133" s="228" t="s">
        <v>85</v>
      </c>
      <c r="AY133" s="16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233</v>
      </c>
      <c r="BM133" s="228" t="s">
        <v>440</v>
      </c>
    </row>
    <row r="134" s="12" customFormat="1" ht="22.8" customHeight="1">
      <c r="A134" s="12"/>
      <c r="B134" s="202"/>
      <c r="C134" s="203"/>
      <c r="D134" s="204" t="s">
        <v>74</v>
      </c>
      <c r="E134" s="268" t="s">
        <v>441</v>
      </c>
      <c r="F134" s="268" t="s">
        <v>442</v>
      </c>
      <c r="G134" s="203"/>
      <c r="H134" s="203"/>
      <c r="I134" s="206"/>
      <c r="J134" s="269">
        <f>BK134</f>
        <v>0</v>
      </c>
      <c r="K134" s="203"/>
      <c r="L134" s="208"/>
      <c r="M134" s="209"/>
      <c r="N134" s="210"/>
      <c r="O134" s="210"/>
      <c r="P134" s="211">
        <f>SUM(P135:P142)</f>
        <v>0</v>
      </c>
      <c r="Q134" s="210"/>
      <c r="R134" s="211">
        <f>SUM(R135:R142)</f>
        <v>0.0033999999999999998</v>
      </c>
      <c r="S134" s="210"/>
      <c r="T134" s="212">
        <f>SUM(T135:T142)</f>
        <v>0.0011199999999999999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85</v>
      </c>
      <c r="AT134" s="214" t="s">
        <v>74</v>
      </c>
      <c r="AU134" s="214" t="s">
        <v>83</v>
      </c>
      <c r="AY134" s="213" t="s">
        <v>141</v>
      </c>
      <c r="BK134" s="215">
        <f>SUM(BK135:BK142)</f>
        <v>0</v>
      </c>
    </row>
    <row r="135" s="2" customFormat="1" ht="16.5" customHeight="1">
      <c r="A135" s="37"/>
      <c r="B135" s="38"/>
      <c r="C135" s="216" t="s">
        <v>200</v>
      </c>
      <c r="D135" s="216" t="s">
        <v>142</v>
      </c>
      <c r="E135" s="217" t="s">
        <v>443</v>
      </c>
      <c r="F135" s="218" t="s">
        <v>444</v>
      </c>
      <c r="G135" s="219" t="s">
        <v>293</v>
      </c>
      <c r="H135" s="220">
        <v>4</v>
      </c>
      <c r="I135" s="221"/>
      <c r="J135" s="222">
        <f>ROUND(I135*H135,2)</f>
        <v>0</v>
      </c>
      <c r="K135" s="223"/>
      <c r="L135" s="43"/>
      <c r="M135" s="224" t="s">
        <v>1</v>
      </c>
      <c r="N135" s="225" t="s">
        <v>40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0.00027999999999999998</v>
      </c>
      <c r="T135" s="227">
        <f>S135*H135</f>
        <v>0.0011199999999999999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233</v>
      </c>
      <c r="AT135" s="228" t="s">
        <v>142</v>
      </c>
      <c r="AU135" s="228" t="s">
        <v>85</v>
      </c>
      <c r="AY135" s="16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233</v>
      </c>
      <c r="BM135" s="228" t="s">
        <v>445</v>
      </c>
    </row>
    <row r="136" s="2" customFormat="1" ht="21.75" customHeight="1">
      <c r="A136" s="37"/>
      <c r="B136" s="38"/>
      <c r="C136" s="216" t="s">
        <v>206</v>
      </c>
      <c r="D136" s="216" t="s">
        <v>142</v>
      </c>
      <c r="E136" s="217" t="s">
        <v>446</v>
      </c>
      <c r="F136" s="218" t="s">
        <v>447</v>
      </c>
      <c r="G136" s="219" t="s">
        <v>180</v>
      </c>
      <c r="H136" s="220">
        <v>4</v>
      </c>
      <c r="I136" s="221"/>
      <c r="J136" s="222">
        <f>ROUND(I136*H136,2)</f>
        <v>0</v>
      </c>
      <c r="K136" s="223"/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233</v>
      </c>
      <c r="AT136" s="228" t="s">
        <v>142</v>
      </c>
      <c r="AU136" s="228" t="s">
        <v>85</v>
      </c>
      <c r="AY136" s="16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233</v>
      </c>
      <c r="BM136" s="228" t="s">
        <v>448</v>
      </c>
    </row>
    <row r="137" s="2" customFormat="1">
      <c r="A137" s="37"/>
      <c r="B137" s="38"/>
      <c r="C137" s="39"/>
      <c r="D137" s="230" t="s">
        <v>148</v>
      </c>
      <c r="E137" s="39"/>
      <c r="F137" s="231" t="s">
        <v>449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148</v>
      </c>
      <c r="AU137" s="16" t="s">
        <v>85</v>
      </c>
    </row>
    <row r="138" s="2" customFormat="1" ht="24.15" customHeight="1">
      <c r="A138" s="37"/>
      <c r="B138" s="38"/>
      <c r="C138" s="216" t="s">
        <v>8</v>
      </c>
      <c r="D138" s="216" t="s">
        <v>142</v>
      </c>
      <c r="E138" s="217" t="s">
        <v>450</v>
      </c>
      <c r="F138" s="218" t="s">
        <v>451</v>
      </c>
      <c r="G138" s="219" t="s">
        <v>293</v>
      </c>
      <c r="H138" s="220">
        <v>4</v>
      </c>
      <c r="I138" s="221"/>
      <c r="J138" s="222">
        <f>ROUND(I138*H138,2)</f>
        <v>0</v>
      </c>
      <c r="K138" s="223"/>
      <c r="L138" s="43"/>
      <c r="M138" s="224" t="s">
        <v>1</v>
      </c>
      <c r="N138" s="225" t="s">
        <v>40</v>
      </c>
      <c r="O138" s="90"/>
      <c r="P138" s="226">
        <f>O138*H138</f>
        <v>0</v>
      </c>
      <c r="Q138" s="226">
        <v>0.00072999999999999996</v>
      </c>
      <c r="R138" s="226">
        <f>Q138*H138</f>
        <v>0.0029199999999999999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233</v>
      </c>
      <c r="AT138" s="228" t="s">
        <v>142</v>
      </c>
      <c r="AU138" s="228" t="s">
        <v>85</v>
      </c>
      <c r="AY138" s="16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233</v>
      </c>
      <c r="BM138" s="228" t="s">
        <v>452</v>
      </c>
    </row>
    <row r="139" s="2" customFormat="1" ht="37.8" customHeight="1">
      <c r="A139" s="37"/>
      <c r="B139" s="38"/>
      <c r="C139" s="216" t="s">
        <v>217</v>
      </c>
      <c r="D139" s="216" t="s">
        <v>142</v>
      </c>
      <c r="E139" s="217" t="s">
        <v>453</v>
      </c>
      <c r="F139" s="218" t="s">
        <v>454</v>
      </c>
      <c r="G139" s="219" t="s">
        <v>293</v>
      </c>
      <c r="H139" s="220">
        <v>4</v>
      </c>
      <c r="I139" s="221"/>
      <c r="J139" s="222">
        <f>ROUND(I139*H139,2)</f>
        <v>0</v>
      </c>
      <c r="K139" s="223"/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0.00012</v>
      </c>
      <c r="R139" s="226">
        <f>Q139*H139</f>
        <v>0.00048000000000000001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233</v>
      </c>
      <c r="AT139" s="228" t="s">
        <v>142</v>
      </c>
      <c r="AU139" s="228" t="s">
        <v>85</v>
      </c>
      <c r="AY139" s="16" t="s">
        <v>141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83</v>
      </c>
      <c r="BK139" s="229">
        <f>ROUND(I139*H139,2)</f>
        <v>0</v>
      </c>
      <c r="BL139" s="16" t="s">
        <v>233</v>
      </c>
      <c r="BM139" s="228" t="s">
        <v>455</v>
      </c>
    </row>
    <row r="140" s="2" customFormat="1" ht="16.5" customHeight="1">
      <c r="A140" s="37"/>
      <c r="B140" s="38"/>
      <c r="C140" s="216" t="s">
        <v>224</v>
      </c>
      <c r="D140" s="216" t="s">
        <v>142</v>
      </c>
      <c r="E140" s="217" t="s">
        <v>456</v>
      </c>
      <c r="F140" s="218" t="s">
        <v>457</v>
      </c>
      <c r="G140" s="219" t="s">
        <v>180</v>
      </c>
      <c r="H140" s="220">
        <v>4</v>
      </c>
      <c r="I140" s="221"/>
      <c r="J140" s="222">
        <f>ROUND(I140*H140,2)</f>
        <v>0</v>
      </c>
      <c r="K140" s="223"/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233</v>
      </c>
      <c r="AT140" s="228" t="s">
        <v>142</v>
      </c>
      <c r="AU140" s="228" t="s">
        <v>85</v>
      </c>
      <c r="AY140" s="16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83</v>
      </c>
      <c r="BK140" s="229">
        <f>ROUND(I140*H140,2)</f>
        <v>0</v>
      </c>
      <c r="BL140" s="16" t="s">
        <v>233</v>
      </c>
      <c r="BM140" s="228" t="s">
        <v>458</v>
      </c>
    </row>
    <row r="141" s="2" customFormat="1" ht="24.15" customHeight="1">
      <c r="A141" s="37"/>
      <c r="B141" s="38"/>
      <c r="C141" s="216" t="s">
        <v>229</v>
      </c>
      <c r="D141" s="216" t="s">
        <v>142</v>
      </c>
      <c r="E141" s="217" t="s">
        <v>459</v>
      </c>
      <c r="F141" s="218" t="s">
        <v>460</v>
      </c>
      <c r="G141" s="219" t="s">
        <v>180</v>
      </c>
      <c r="H141" s="220">
        <v>1</v>
      </c>
      <c r="I141" s="221"/>
      <c r="J141" s="222">
        <f>ROUND(I141*H141,2)</f>
        <v>0</v>
      </c>
      <c r="K141" s="223"/>
      <c r="L141" s="43"/>
      <c r="M141" s="224" t="s">
        <v>1</v>
      </c>
      <c r="N141" s="225" t="s">
        <v>40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233</v>
      </c>
      <c r="AT141" s="228" t="s">
        <v>142</v>
      </c>
      <c r="AU141" s="228" t="s">
        <v>85</v>
      </c>
      <c r="AY141" s="16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83</v>
      </c>
      <c r="BK141" s="229">
        <f>ROUND(I141*H141,2)</f>
        <v>0</v>
      </c>
      <c r="BL141" s="16" t="s">
        <v>233</v>
      </c>
      <c r="BM141" s="228" t="s">
        <v>461</v>
      </c>
    </row>
    <row r="142" s="2" customFormat="1" ht="24.15" customHeight="1">
      <c r="A142" s="37"/>
      <c r="B142" s="38"/>
      <c r="C142" s="216" t="s">
        <v>233</v>
      </c>
      <c r="D142" s="216" t="s">
        <v>142</v>
      </c>
      <c r="E142" s="217" t="s">
        <v>462</v>
      </c>
      <c r="F142" s="218" t="s">
        <v>463</v>
      </c>
      <c r="G142" s="219" t="s">
        <v>227</v>
      </c>
      <c r="H142" s="220">
        <v>0.0030000000000000001</v>
      </c>
      <c r="I142" s="221"/>
      <c r="J142" s="222">
        <f>ROUND(I142*H142,2)</f>
        <v>0</v>
      </c>
      <c r="K142" s="223"/>
      <c r="L142" s="43"/>
      <c r="M142" s="224" t="s">
        <v>1</v>
      </c>
      <c r="N142" s="225" t="s">
        <v>40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233</v>
      </c>
      <c r="AT142" s="228" t="s">
        <v>142</v>
      </c>
      <c r="AU142" s="228" t="s">
        <v>85</v>
      </c>
      <c r="AY142" s="16" t="s">
        <v>141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83</v>
      </c>
      <c r="BK142" s="229">
        <f>ROUND(I142*H142,2)</f>
        <v>0</v>
      </c>
      <c r="BL142" s="16" t="s">
        <v>233</v>
      </c>
      <c r="BM142" s="228" t="s">
        <v>464</v>
      </c>
    </row>
    <row r="143" s="12" customFormat="1" ht="22.8" customHeight="1">
      <c r="A143" s="12"/>
      <c r="B143" s="202"/>
      <c r="C143" s="203"/>
      <c r="D143" s="204" t="s">
        <v>74</v>
      </c>
      <c r="E143" s="268" t="s">
        <v>465</v>
      </c>
      <c r="F143" s="268" t="s">
        <v>466</v>
      </c>
      <c r="G143" s="203"/>
      <c r="H143" s="203"/>
      <c r="I143" s="206"/>
      <c r="J143" s="269">
        <f>BK143</f>
        <v>0</v>
      </c>
      <c r="K143" s="203"/>
      <c r="L143" s="208"/>
      <c r="M143" s="209"/>
      <c r="N143" s="210"/>
      <c r="O143" s="210"/>
      <c r="P143" s="211">
        <f>SUM(P144:P148)</f>
        <v>0</v>
      </c>
      <c r="Q143" s="210"/>
      <c r="R143" s="211">
        <f>SUM(R144:R148)</f>
        <v>0.00096000000000000002</v>
      </c>
      <c r="S143" s="210"/>
      <c r="T143" s="212">
        <f>SUM(T144:T148)</f>
        <v>0.065610000000000002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85</v>
      </c>
      <c r="AT143" s="214" t="s">
        <v>74</v>
      </c>
      <c r="AU143" s="214" t="s">
        <v>83</v>
      </c>
      <c r="AY143" s="213" t="s">
        <v>141</v>
      </c>
      <c r="BK143" s="215">
        <f>SUM(BK144:BK148)</f>
        <v>0</v>
      </c>
    </row>
    <row r="144" s="2" customFormat="1" ht="24.15" customHeight="1">
      <c r="A144" s="37"/>
      <c r="B144" s="38"/>
      <c r="C144" s="216" t="s">
        <v>238</v>
      </c>
      <c r="D144" s="216" t="s">
        <v>142</v>
      </c>
      <c r="E144" s="217" t="s">
        <v>467</v>
      </c>
      <c r="F144" s="218" t="s">
        <v>468</v>
      </c>
      <c r="G144" s="219" t="s">
        <v>469</v>
      </c>
      <c r="H144" s="220">
        <v>4</v>
      </c>
      <c r="I144" s="221"/>
      <c r="J144" s="222">
        <f>ROUND(I144*H144,2)</f>
        <v>0</v>
      </c>
      <c r="K144" s="223"/>
      <c r="L144" s="43"/>
      <c r="M144" s="224" t="s">
        <v>1</v>
      </c>
      <c r="N144" s="225" t="s">
        <v>40</v>
      </c>
      <c r="O144" s="90"/>
      <c r="P144" s="226">
        <f>O144*H144</f>
        <v>0</v>
      </c>
      <c r="Q144" s="226">
        <v>0.00024000000000000001</v>
      </c>
      <c r="R144" s="226">
        <f>Q144*H144</f>
        <v>0.00096000000000000002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233</v>
      </c>
      <c r="AT144" s="228" t="s">
        <v>142</v>
      </c>
      <c r="AU144" s="228" t="s">
        <v>85</v>
      </c>
      <c r="AY144" s="16" t="s">
        <v>141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83</v>
      </c>
      <c r="BK144" s="229">
        <f>ROUND(I144*H144,2)</f>
        <v>0</v>
      </c>
      <c r="BL144" s="16" t="s">
        <v>233</v>
      </c>
      <c r="BM144" s="228" t="s">
        <v>470</v>
      </c>
    </row>
    <row r="145" s="2" customFormat="1" ht="16.5" customHeight="1">
      <c r="A145" s="37"/>
      <c r="B145" s="38"/>
      <c r="C145" s="216" t="s">
        <v>244</v>
      </c>
      <c r="D145" s="216" t="s">
        <v>142</v>
      </c>
      <c r="E145" s="217" t="s">
        <v>471</v>
      </c>
      <c r="F145" s="218" t="s">
        <v>472</v>
      </c>
      <c r="G145" s="219" t="s">
        <v>469</v>
      </c>
      <c r="H145" s="220">
        <v>3</v>
      </c>
      <c r="I145" s="221"/>
      <c r="J145" s="222">
        <f>ROUND(I145*H145,2)</f>
        <v>0</v>
      </c>
      <c r="K145" s="223"/>
      <c r="L145" s="43"/>
      <c r="M145" s="224" t="s">
        <v>1</v>
      </c>
      <c r="N145" s="225" t="s">
        <v>40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0.019460000000000002</v>
      </c>
      <c r="T145" s="227">
        <f>S145*H145</f>
        <v>0.058380000000000001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233</v>
      </c>
      <c r="AT145" s="228" t="s">
        <v>142</v>
      </c>
      <c r="AU145" s="228" t="s">
        <v>85</v>
      </c>
      <c r="AY145" s="16" t="s">
        <v>141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83</v>
      </c>
      <c r="BK145" s="229">
        <f>ROUND(I145*H145,2)</f>
        <v>0</v>
      </c>
      <c r="BL145" s="16" t="s">
        <v>233</v>
      </c>
      <c r="BM145" s="228" t="s">
        <v>473</v>
      </c>
    </row>
    <row r="146" s="2" customFormat="1" ht="16.5" customHeight="1">
      <c r="A146" s="37"/>
      <c r="B146" s="38"/>
      <c r="C146" s="216" t="s">
        <v>248</v>
      </c>
      <c r="D146" s="216" t="s">
        <v>142</v>
      </c>
      <c r="E146" s="217" t="s">
        <v>474</v>
      </c>
      <c r="F146" s="218" t="s">
        <v>475</v>
      </c>
      <c r="G146" s="219" t="s">
        <v>469</v>
      </c>
      <c r="H146" s="220">
        <v>3</v>
      </c>
      <c r="I146" s="221"/>
      <c r="J146" s="222">
        <f>ROUND(I146*H146,2)</f>
        <v>0</v>
      </c>
      <c r="K146" s="223"/>
      <c r="L146" s="43"/>
      <c r="M146" s="224" t="s">
        <v>1</v>
      </c>
      <c r="N146" s="225" t="s">
        <v>40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0.00156</v>
      </c>
      <c r="T146" s="227">
        <f>S146*H146</f>
        <v>0.0046800000000000001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233</v>
      </c>
      <c r="AT146" s="228" t="s">
        <v>142</v>
      </c>
      <c r="AU146" s="228" t="s">
        <v>85</v>
      </c>
      <c r="AY146" s="16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83</v>
      </c>
      <c r="BK146" s="229">
        <f>ROUND(I146*H146,2)</f>
        <v>0</v>
      </c>
      <c r="BL146" s="16" t="s">
        <v>233</v>
      </c>
      <c r="BM146" s="228" t="s">
        <v>476</v>
      </c>
    </row>
    <row r="147" s="2" customFormat="1" ht="16.5" customHeight="1">
      <c r="A147" s="37"/>
      <c r="B147" s="38"/>
      <c r="C147" s="216" t="s">
        <v>254</v>
      </c>
      <c r="D147" s="216" t="s">
        <v>142</v>
      </c>
      <c r="E147" s="217" t="s">
        <v>477</v>
      </c>
      <c r="F147" s="218" t="s">
        <v>478</v>
      </c>
      <c r="G147" s="219" t="s">
        <v>180</v>
      </c>
      <c r="H147" s="220">
        <v>3</v>
      </c>
      <c r="I147" s="221"/>
      <c r="J147" s="222">
        <f>ROUND(I147*H147,2)</f>
        <v>0</v>
      </c>
      <c r="K147" s="223"/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0.00084999999999999995</v>
      </c>
      <c r="T147" s="227">
        <f>S147*H147</f>
        <v>0.0025499999999999997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233</v>
      </c>
      <c r="AT147" s="228" t="s">
        <v>142</v>
      </c>
      <c r="AU147" s="228" t="s">
        <v>85</v>
      </c>
      <c r="AY147" s="16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83</v>
      </c>
      <c r="BK147" s="229">
        <f>ROUND(I147*H147,2)</f>
        <v>0</v>
      </c>
      <c r="BL147" s="16" t="s">
        <v>233</v>
      </c>
      <c r="BM147" s="228" t="s">
        <v>479</v>
      </c>
    </row>
    <row r="148" s="2" customFormat="1" ht="24.15" customHeight="1">
      <c r="A148" s="37"/>
      <c r="B148" s="38"/>
      <c r="C148" s="216" t="s">
        <v>7</v>
      </c>
      <c r="D148" s="216" t="s">
        <v>142</v>
      </c>
      <c r="E148" s="217" t="s">
        <v>480</v>
      </c>
      <c r="F148" s="218" t="s">
        <v>481</v>
      </c>
      <c r="G148" s="219" t="s">
        <v>227</v>
      </c>
      <c r="H148" s="220">
        <v>0.001</v>
      </c>
      <c r="I148" s="221"/>
      <c r="J148" s="222">
        <f>ROUND(I148*H148,2)</f>
        <v>0</v>
      </c>
      <c r="K148" s="223"/>
      <c r="L148" s="43"/>
      <c r="M148" s="270" t="s">
        <v>1</v>
      </c>
      <c r="N148" s="271" t="s">
        <v>40</v>
      </c>
      <c r="O148" s="272"/>
      <c r="P148" s="273">
        <f>O148*H148</f>
        <v>0</v>
      </c>
      <c r="Q148" s="273">
        <v>0</v>
      </c>
      <c r="R148" s="273">
        <f>Q148*H148</f>
        <v>0</v>
      </c>
      <c r="S148" s="273">
        <v>0</v>
      </c>
      <c r="T148" s="27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233</v>
      </c>
      <c r="AT148" s="228" t="s">
        <v>142</v>
      </c>
      <c r="AU148" s="228" t="s">
        <v>85</v>
      </c>
      <c r="AY148" s="16" t="s">
        <v>141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83</v>
      </c>
      <c r="BK148" s="229">
        <f>ROUND(I148*H148,2)</f>
        <v>0</v>
      </c>
      <c r="BL148" s="16" t="s">
        <v>233</v>
      </c>
      <c r="BM148" s="228" t="s">
        <v>482</v>
      </c>
    </row>
    <row r="149" s="2" customFormat="1" ht="6.96" customHeight="1">
      <c r="A149" s="37"/>
      <c r="B149" s="65"/>
      <c r="C149" s="66"/>
      <c r="D149" s="66"/>
      <c r="E149" s="66"/>
      <c r="F149" s="66"/>
      <c r="G149" s="66"/>
      <c r="H149" s="66"/>
      <c r="I149" s="66"/>
      <c r="J149" s="66"/>
      <c r="K149" s="66"/>
      <c r="L149" s="43"/>
      <c r="M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</sheetData>
  <sheetProtection sheet="1" autoFilter="0" formatColumns="0" formatRows="0" objects="1" scenarios="1" spinCount="100000" saltValue="cSGgJNl5V9qqmuPBu4WxwI7BWavUSI2klsCCe2jAZ9UkJuhgZcEICRbZUcwq2vqaX9+7TnUixQrXFQVl48CXYg==" hashValue="iMb3wRw8TtcUglohfJJuqzgWruas9q53dP7JojIb8i6y1bN+cQ28HbMLttISIa4DjklNCxNlipyxt/VxVlc1Ww==" algorithmName="SHA-512" password="CC35"/>
  <autoFilter ref="C120:K14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483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ROUND((SUM(BE118:BE135)),  2)</f>
        <v>0</v>
      </c>
      <c r="G33" s="37"/>
      <c r="H33" s="37"/>
      <c r="I33" s="154">
        <v>0.20999999999999999</v>
      </c>
      <c r="J33" s="153">
        <f>ROUND(((SUM(BE118:BE135))*I33),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ROUND((SUM(BF118:BF135)),  2)</f>
        <v>0</v>
      </c>
      <c r="G34" s="37"/>
      <c r="H34" s="37"/>
      <c r="I34" s="154">
        <v>0.12</v>
      </c>
      <c r="J34" s="153">
        <f>ROUND(((SUM(BF118:BF135))*I34),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ROUND((SUM(BG118:BG135)),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ROUND((SUM(BH118:BH135)),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ROUND((SUM(BI118:BI135)),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D.1.4.2 - ústřední vytápění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484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9"/>
      <c r="D108" s="39"/>
      <c r="E108" s="173" t="str">
        <f>E7</f>
        <v>Poliklinika Žďár nad Sázavou -stavební úpravy prostor v 1.NP ordinace MUDr. Jelínkové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102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D.1.4.2 - ústřední vytápění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Studentská 1699/4</v>
      </c>
      <c r="G112" s="39"/>
      <c r="H112" s="39"/>
      <c r="I112" s="31" t="s">
        <v>22</v>
      </c>
      <c r="J112" s="78" t="str">
        <f>IF(J12="","",J12)</f>
        <v>12. 5. 2025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24</v>
      </c>
      <c r="D114" s="39"/>
      <c r="E114" s="39"/>
      <c r="F114" s="26" t="str">
        <f>E15</f>
        <v>Město Žďár nad Zázavou</v>
      </c>
      <c r="G114" s="39"/>
      <c r="H114" s="39"/>
      <c r="I114" s="31" t="s">
        <v>30</v>
      </c>
      <c r="J114" s="35" t="str">
        <f>E21</f>
        <v>Filip Marek, Brněnská 326/34, Žďár nad Sázavou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Filip Marek, Brněnská 326/34, Žďár nad Sázavou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127</v>
      </c>
      <c r="D117" s="193" t="s">
        <v>60</v>
      </c>
      <c r="E117" s="193" t="s">
        <v>56</v>
      </c>
      <c r="F117" s="193" t="s">
        <v>57</v>
      </c>
      <c r="G117" s="193" t="s">
        <v>128</v>
      </c>
      <c r="H117" s="193" t="s">
        <v>129</v>
      </c>
      <c r="I117" s="193" t="s">
        <v>130</v>
      </c>
      <c r="J117" s="194" t="s">
        <v>107</v>
      </c>
      <c r="K117" s="195" t="s">
        <v>131</v>
      </c>
      <c r="L117" s="196"/>
      <c r="M117" s="99" t="s">
        <v>1</v>
      </c>
      <c r="N117" s="100" t="s">
        <v>39</v>
      </c>
      <c r="O117" s="100" t="s">
        <v>132</v>
      </c>
      <c r="P117" s="100" t="s">
        <v>133</v>
      </c>
      <c r="Q117" s="100" t="s">
        <v>134</v>
      </c>
      <c r="R117" s="100" t="s">
        <v>135</v>
      </c>
      <c r="S117" s="100" t="s">
        <v>136</v>
      </c>
      <c r="T117" s="101" t="s">
        <v>137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138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0.0088108500000000003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74</v>
      </c>
      <c r="AU118" s="16" t="s">
        <v>109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74</v>
      </c>
      <c r="E119" s="205" t="s">
        <v>386</v>
      </c>
      <c r="F119" s="205" t="s">
        <v>387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0.0088108500000000003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85</v>
      </c>
      <c r="AT119" s="214" t="s">
        <v>74</v>
      </c>
      <c r="AU119" s="214" t="s">
        <v>75</v>
      </c>
      <c r="AY119" s="213" t="s">
        <v>141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74</v>
      </c>
      <c r="E120" s="268" t="s">
        <v>353</v>
      </c>
      <c r="F120" s="268" t="s">
        <v>485</v>
      </c>
      <c r="G120" s="203"/>
      <c r="H120" s="203"/>
      <c r="I120" s="206"/>
      <c r="J120" s="269">
        <f>BK120</f>
        <v>0</v>
      </c>
      <c r="K120" s="203"/>
      <c r="L120" s="208"/>
      <c r="M120" s="209"/>
      <c r="N120" s="210"/>
      <c r="O120" s="210"/>
      <c r="P120" s="211">
        <f>SUM(P121:P135)</f>
        <v>0</v>
      </c>
      <c r="Q120" s="210"/>
      <c r="R120" s="211">
        <f>SUM(R121:R135)</f>
        <v>0.0088108500000000003</v>
      </c>
      <c r="S120" s="210"/>
      <c r="T120" s="212">
        <f>SUM(T121:T135)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85</v>
      </c>
      <c r="AT120" s="214" t="s">
        <v>74</v>
      </c>
      <c r="AU120" s="214" t="s">
        <v>83</v>
      </c>
      <c r="AY120" s="213" t="s">
        <v>141</v>
      </c>
      <c r="BK120" s="215">
        <f>SUM(BK121:BK135)</f>
        <v>0</v>
      </c>
    </row>
    <row r="121" s="2" customFormat="1" ht="24.15" customHeight="1">
      <c r="A121" s="37"/>
      <c r="B121" s="38"/>
      <c r="C121" s="216" t="s">
        <v>83</v>
      </c>
      <c r="D121" s="216" t="s">
        <v>142</v>
      </c>
      <c r="E121" s="217" t="s">
        <v>486</v>
      </c>
      <c r="F121" s="218" t="s">
        <v>487</v>
      </c>
      <c r="G121" s="219" t="s">
        <v>145</v>
      </c>
      <c r="H121" s="220">
        <v>11.984999999999999</v>
      </c>
      <c r="I121" s="221"/>
      <c r="J121" s="222">
        <f>ROUND(I121*H121,2)</f>
        <v>0</v>
      </c>
      <c r="K121" s="223"/>
      <c r="L121" s="43"/>
      <c r="M121" s="224" t="s">
        <v>1</v>
      </c>
      <c r="N121" s="225" t="s">
        <v>40</v>
      </c>
      <c r="O121" s="90"/>
      <c r="P121" s="226">
        <f>O121*H121</f>
        <v>0</v>
      </c>
      <c r="Q121" s="226">
        <v>9.0000000000000006E-05</v>
      </c>
      <c r="R121" s="226">
        <f>Q121*H121</f>
        <v>0.00107865</v>
      </c>
      <c r="S121" s="226">
        <v>0</v>
      </c>
      <c r="T121" s="22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8" t="s">
        <v>233</v>
      </c>
      <c r="AT121" s="228" t="s">
        <v>142</v>
      </c>
      <c r="AU121" s="228" t="s">
        <v>85</v>
      </c>
      <c r="AY121" s="16" t="s">
        <v>141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6" t="s">
        <v>83</v>
      </c>
      <c r="BK121" s="229">
        <f>ROUND(I121*H121,2)</f>
        <v>0</v>
      </c>
      <c r="BL121" s="16" t="s">
        <v>233</v>
      </c>
      <c r="BM121" s="228" t="s">
        <v>488</v>
      </c>
    </row>
    <row r="122" s="13" customFormat="1">
      <c r="A122" s="13"/>
      <c r="B122" s="235"/>
      <c r="C122" s="236"/>
      <c r="D122" s="230" t="s">
        <v>150</v>
      </c>
      <c r="E122" s="237" t="s">
        <v>1</v>
      </c>
      <c r="F122" s="238" t="s">
        <v>489</v>
      </c>
      <c r="G122" s="236"/>
      <c r="H122" s="239">
        <v>6.6299999999999999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150</v>
      </c>
      <c r="AU122" s="245" t="s">
        <v>85</v>
      </c>
      <c r="AV122" s="13" t="s">
        <v>85</v>
      </c>
      <c r="AW122" s="13" t="s">
        <v>32</v>
      </c>
      <c r="AX122" s="13" t="s">
        <v>75</v>
      </c>
      <c r="AY122" s="245" t="s">
        <v>141</v>
      </c>
    </row>
    <row r="123" s="13" customFormat="1">
      <c r="A123" s="13"/>
      <c r="B123" s="235"/>
      <c r="C123" s="236"/>
      <c r="D123" s="230" t="s">
        <v>150</v>
      </c>
      <c r="E123" s="237" t="s">
        <v>1</v>
      </c>
      <c r="F123" s="238" t="s">
        <v>490</v>
      </c>
      <c r="G123" s="236"/>
      <c r="H123" s="239">
        <v>5.3550000000000004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150</v>
      </c>
      <c r="AU123" s="245" t="s">
        <v>85</v>
      </c>
      <c r="AV123" s="13" t="s">
        <v>85</v>
      </c>
      <c r="AW123" s="13" t="s">
        <v>32</v>
      </c>
      <c r="AX123" s="13" t="s">
        <v>75</v>
      </c>
      <c r="AY123" s="245" t="s">
        <v>141</v>
      </c>
    </row>
    <row r="124" s="14" customFormat="1">
      <c r="A124" s="14"/>
      <c r="B124" s="246"/>
      <c r="C124" s="247"/>
      <c r="D124" s="230" t="s">
        <v>150</v>
      </c>
      <c r="E124" s="248" t="s">
        <v>1</v>
      </c>
      <c r="F124" s="249" t="s">
        <v>153</v>
      </c>
      <c r="G124" s="247"/>
      <c r="H124" s="250">
        <v>11.984999999999999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150</v>
      </c>
      <c r="AU124" s="256" t="s">
        <v>85</v>
      </c>
      <c r="AV124" s="14" t="s">
        <v>146</v>
      </c>
      <c r="AW124" s="14" t="s">
        <v>32</v>
      </c>
      <c r="AX124" s="14" t="s">
        <v>83</v>
      </c>
      <c r="AY124" s="256" t="s">
        <v>141</v>
      </c>
    </row>
    <row r="125" s="2" customFormat="1" ht="33" customHeight="1">
      <c r="A125" s="37"/>
      <c r="B125" s="38"/>
      <c r="C125" s="216" t="s">
        <v>85</v>
      </c>
      <c r="D125" s="216" t="s">
        <v>142</v>
      </c>
      <c r="E125" s="217" t="s">
        <v>491</v>
      </c>
      <c r="F125" s="218" t="s">
        <v>492</v>
      </c>
      <c r="G125" s="219" t="s">
        <v>145</v>
      </c>
      <c r="H125" s="220">
        <v>11.984999999999999</v>
      </c>
      <c r="I125" s="221"/>
      <c r="J125" s="222">
        <f>ROUND(I125*H125,2)</f>
        <v>0</v>
      </c>
      <c r="K125" s="223"/>
      <c r="L125" s="43"/>
      <c r="M125" s="224" t="s">
        <v>1</v>
      </c>
      <c r="N125" s="225" t="s">
        <v>40</v>
      </c>
      <c r="O125" s="90"/>
      <c r="P125" s="226">
        <f>O125*H125</f>
        <v>0</v>
      </c>
      <c r="Q125" s="226">
        <v>9.0000000000000006E-05</v>
      </c>
      <c r="R125" s="226">
        <f>Q125*H125</f>
        <v>0.00107865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233</v>
      </c>
      <c r="AT125" s="228" t="s">
        <v>142</v>
      </c>
      <c r="AU125" s="228" t="s">
        <v>85</v>
      </c>
      <c r="AY125" s="16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83</v>
      </c>
      <c r="BK125" s="229">
        <f>ROUND(I125*H125,2)</f>
        <v>0</v>
      </c>
      <c r="BL125" s="16" t="s">
        <v>233</v>
      </c>
      <c r="BM125" s="228" t="s">
        <v>493</v>
      </c>
    </row>
    <row r="126" s="13" customFormat="1">
      <c r="A126" s="13"/>
      <c r="B126" s="235"/>
      <c r="C126" s="236"/>
      <c r="D126" s="230" t="s">
        <v>150</v>
      </c>
      <c r="E126" s="237" t="s">
        <v>1</v>
      </c>
      <c r="F126" s="238" t="s">
        <v>494</v>
      </c>
      <c r="G126" s="236"/>
      <c r="H126" s="239">
        <v>6.6299999999999999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150</v>
      </c>
      <c r="AU126" s="245" t="s">
        <v>85</v>
      </c>
      <c r="AV126" s="13" t="s">
        <v>85</v>
      </c>
      <c r="AW126" s="13" t="s">
        <v>32</v>
      </c>
      <c r="AX126" s="13" t="s">
        <v>75</v>
      </c>
      <c r="AY126" s="245" t="s">
        <v>141</v>
      </c>
    </row>
    <row r="127" s="13" customFormat="1">
      <c r="A127" s="13"/>
      <c r="B127" s="235"/>
      <c r="C127" s="236"/>
      <c r="D127" s="230" t="s">
        <v>150</v>
      </c>
      <c r="E127" s="237" t="s">
        <v>1</v>
      </c>
      <c r="F127" s="238" t="s">
        <v>490</v>
      </c>
      <c r="G127" s="236"/>
      <c r="H127" s="239">
        <v>5.3550000000000004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150</v>
      </c>
      <c r="AU127" s="245" t="s">
        <v>85</v>
      </c>
      <c r="AV127" s="13" t="s">
        <v>85</v>
      </c>
      <c r="AW127" s="13" t="s">
        <v>32</v>
      </c>
      <c r="AX127" s="13" t="s">
        <v>75</v>
      </c>
      <c r="AY127" s="245" t="s">
        <v>141</v>
      </c>
    </row>
    <row r="128" s="14" customFormat="1">
      <c r="A128" s="14"/>
      <c r="B128" s="246"/>
      <c r="C128" s="247"/>
      <c r="D128" s="230" t="s">
        <v>150</v>
      </c>
      <c r="E128" s="248" t="s">
        <v>1</v>
      </c>
      <c r="F128" s="249" t="s">
        <v>153</v>
      </c>
      <c r="G128" s="247"/>
      <c r="H128" s="250">
        <v>11.984999999999999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150</v>
      </c>
      <c r="AU128" s="256" t="s">
        <v>85</v>
      </c>
      <c r="AV128" s="14" t="s">
        <v>146</v>
      </c>
      <c r="AW128" s="14" t="s">
        <v>32</v>
      </c>
      <c r="AX128" s="14" t="s">
        <v>83</v>
      </c>
      <c r="AY128" s="256" t="s">
        <v>141</v>
      </c>
    </row>
    <row r="129" s="2" customFormat="1" ht="24.15" customHeight="1">
      <c r="A129" s="37"/>
      <c r="B129" s="38"/>
      <c r="C129" s="216" t="s">
        <v>159</v>
      </c>
      <c r="D129" s="216" t="s">
        <v>142</v>
      </c>
      <c r="E129" s="217" t="s">
        <v>495</v>
      </c>
      <c r="F129" s="218" t="s">
        <v>496</v>
      </c>
      <c r="G129" s="219" t="s">
        <v>145</v>
      </c>
      <c r="H129" s="220">
        <v>11.984999999999999</v>
      </c>
      <c r="I129" s="221"/>
      <c r="J129" s="222">
        <f>ROUND(I129*H129,2)</f>
        <v>0</v>
      </c>
      <c r="K129" s="223"/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0.00042999999999999999</v>
      </c>
      <c r="R129" s="226">
        <f>Q129*H129</f>
        <v>0.0051535499999999998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233</v>
      </c>
      <c r="AT129" s="228" t="s">
        <v>142</v>
      </c>
      <c r="AU129" s="228" t="s">
        <v>85</v>
      </c>
      <c r="AY129" s="16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83</v>
      </c>
      <c r="BK129" s="229">
        <f>ROUND(I129*H129,2)</f>
        <v>0</v>
      </c>
      <c r="BL129" s="16" t="s">
        <v>233</v>
      </c>
      <c r="BM129" s="228" t="s">
        <v>497</v>
      </c>
    </row>
    <row r="130" s="13" customFormat="1">
      <c r="A130" s="13"/>
      <c r="B130" s="235"/>
      <c r="C130" s="236"/>
      <c r="D130" s="230" t="s">
        <v>150</v>
      </c>
      <c r="E130" s="237" t="s">
        <v>1</v>
      </c>
      <c r="F130" s="238" t="s">
        <v>494</v>
      </c>
      <c r="G130" s="236"/>
      <c r="H130" s="239">
        <v>6.6299999999999999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150</v>
      </c>
      <c r="AU130" s="245" t="s">
        <v>85</v>
      </c>
      <c r="AV130" s="13" t="s">
        <v>85</v>
      </c>
      <c r="AW130" s="13" t="s">
        <v>32</v>
      </c>
      <c r="AX130" s="13" t="s">
        <v>75</v>
      </c>
      <c r="AY130" s="245" t="s">
        <v>141</v>
      </c>
    </row>
    <row r="131" s="13" customFormat="1">
      <c r="A131" s="13"/>
      <c r="B131" s="235"/>
      <c r="C131" s="236"/>
      <c r="D131" s="230" t="s">
        <v>150</v>
      </c>
      <c r="E131" s="237" t="s">
        <v>1</v>
      </c>
      <c r="F131" s="238" t="s">
        <v>490</v>
      </c>
      <c r="G131" s="236"/>
      <c r="H131" s="239">
        <v>5.3550000000000004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150</v>
      </c>
      <c r="AU131" s="245" t="s">
        <v>85</v>
      </c>
      <c r="AV131" s="13" t="s">
        <v>85</v>
      </c>
      <c r="AW131" s="13" t="s">
        <v>32</v>
      </c>
      <c r="AX131" s="13" t="s">
        <v>75</v>
      </c>
      <c r="AY131" s="245" t="s">
        <v>141</v>
      </c>
    </row>
    <row r="132" s="14" customFormat="1">
      <c r="A132" s="14"/>
      <c r="B132" s="246"/>
      <c r="C132" s="247"/>
      <c r="D132" s="230" t="s">
        <v>150</v>
      </c>
      <c r="E132" s="248" t="s">
        <v>1</v>
      </c>
      <c r="F132" s="249" t="s">
        <v>153</v>
      </c>
      <c r="G132" s="247"/>
      <c r="H132" s="250">
        <v>11.984999999999999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150</v>
      </c>
      <c r="AU132" s="256" t="s">
        <v>85</v>
      </c>
      <c r="AV132" s="14" t="s">
        <v>146</v>
      </c>
      <c r="AW132" s="14" t="s">
        <v>32</v>
      </c>
      <c r="AX132" s="14" t="s">
        <v>83</v>
      </c>
      <c r="AY132" s="256" t="s">
        <v>141</v>
      </c>
    </row>
    <row r="133" s="2" customFormat="1" ht="24.15" customHeight="1">
      <c r="A133" s="37"/>
      <c r="B133" s="38"/>
      <c r="C133" s="216" t="s">
        <v>146</v>
      </c>
      <c r="D133" s="216" t="s">
        <v>142</v>
      </c>
      <c r="E133" s="217" t="s">
        <v>498</v>
      </c>
      <c r="F133" s="218" t="s">
        <v>499</v>
      </c>
      <c r="G133" s="219" t="s">
        <v>293</v>
      </c>
      <c r="H133" s="220">
        <v>25</v>
      </c>
      <c r="I133" s="221"/>
      <c r="J133" s="222">
        <f>ROUND(I133*H133,2)</f>
        <v>0</v>
      </c>
      <c r="K133" s="223"/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1.0000000000000001E-05</v>
      </c>
      <c r="R133" s="226">
        <f>Q133*H133</f>
        <v>0.00025000000000000001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233</v>
      </c>
      <c r="AT133" s="228" t="s">
        <v>142</v>
      </c>
      <c r="AU133" s="228" t="s">
        <v>85</v>
      </c>
      <c r="AY133" s="16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233</v>
      </c>
      <c r="BM133" s="228" t="s">
        <v>500</v>
      </c>
    </row>
    <row r="134" s="2" customFormat="1" ht="24.15" customHeight="1">
      <c r="A134" s="37"/>
      <c r="B134" s="38"/>
      <c r="C134" s="216" t="s">
        <v>170</v>
      </c>
      <c r="D134" s="216" t="s">
        <v>142</v>
      </c>
      <c r="E134" s="217" t="s">
        <v>501</v>
      </c>
      <c r="F134" s="218" t="s">
        <v>502</v>
      </c>
      <c r="G134" s="219" t="s">
        <v>293</v>
      </c>
      <c r="H134" s="220">
        <v>25</v>
      </c>
      <c r="I134" s="221"/>
      <c r="J134" s="222">
        <f>ROUND(I134*H134,2)</f>
        <v>0</v>
      </c>
      <c r="K134" s="223"/>
      <c r="L134" s="43"/>
      <c r="M134" s="224" t="s">
        <v>1</v>
      </c>
      <c r="N134" s="225" t="s">
        <v>40</v>
      </c>
      <c r="O134" s="90"/>
      <c r="P134" s="226">
        <f>O134*H134</f>
        <v>0</v>
      </c>
      <c r="Q134" s="226">
        <v>2.0000000000000002E-05</v>
      </c>
      <c r="R134" s="226">
        <f>Q134*H134</f>
        <v>0.00050000000000000001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233</v>
      </c>
      <c r="AT134" s="228" t="s">
        <v>142</v>
      </c>
      <c r="AU134" s="228" t="s">
        <v>85</v>
      </c>
      <c r="AY134" s="16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83</v>
      </c>
      <c r="BK134" s="229">
        <f>ROUND(I134*H134,2)</f>
        <v>0</v>
      </c>
      <c r="BL134" s="16" t="s">
        <v>233</v>
      </c>
      <c r="BM134" s="228" t="s">
        <v>503</v>
      </c>
    </row>
    <row r="135" s="2" customFormat="1" ht="24.15" customHeight="1">
      <c r="A135" s="37"/>
      <c r="B135" s="38"/>
      <c r="C135" s="216" t="s">
        <v>177</v>
      </c>
      <c r="D135" s="216" t="s">
        <v>142</v>
      </c>
      <c r="E135" s="217" t="s">
        <v>504</v>
      </c>
      <c r="F135" s="218" t="s">
        <v>505</v>
      </c>
      <c r="G135" s="219" t="s">
        <v>293</v>
      </c>
      <c r="H135" s="220">
        <v>25</v>
      </c>
      <c r="I135" s="221"/>
      <c r="J135" s="222">
        <f>ROUND(I135*H135,2)</f>
        <v>0</v>
      </c>
      <c r="K135" s="223"/>
      <c r="L135" s="43"/>
      <c r="M135" s="270" t="s">
        <v>1</v>
      </c>
      <c r="N135" s="271" t="s">
        <v>40</v>
      </c>
      <c r="O135" s="272"/>
      <c r="P135" s="273">
        <f>O135*H135</f>
        <v>0</v>
      </c>
      <c r="Q135" s="273">
        <v>3.0000000000000001E-05</v>
      </c>
      <c r="R135" s="273">
        <f>Q135*H135</f>
        <v>0.00075000000000000002</v>
      </c>
      <c r="S135" s="273">
        <v>0</v>
      </c>
      <c r="T135" s="27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233</v>
      </c>
      <c r="AT135" s="228" t="s">
        <v>142</v>
      </c>
      <c r="AU135" s="228" t="s">
        <v>85</v>
      </c>
      <c r="AY135" s="16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233</v>
      </c>
      <c r="BM135" s="228" t="s">
        <v>506</v>
      </c>
    </row>
    <row r="136" s="2" customFormat="1" ht="6.96" customHeight="1">
      <c r="A136" s="37"/>
      <c r="B136" s="65"/>
      <c r="C136" s="66"/>
      <c r="D136" s="66"/>
      <c r="E136" s="66"/>
      <c r="F136" s="66"/>
      <c r="G136" s="66"/>
      <c r="H136" s="66"/>
      <c r="I136" s="66"/>
      <c r="J136" s="66"/>
      <c r="K136" s="66"/>
      <c r="L136" s="43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sheet="1" autoFilter="0" formatColumns="0" formatRows="0" objects="1" scenarios="1" spinCount="100000" saltValue="qA2I0mZX0uuRKxskqq33AwYjrFipanXvbCduGTeVQOCSHJ2rfjBpg/yM8/xyQsaxzWeA5K3fKEwjNDSd5NIEBw==" hashValue="HcZD6UPzF4ZzTZxygzp43Q5xFxlx4sProQ42LO/AvpZoXSAfoD8t3p7+DPymSX0AQl/sZIamx1pGQ+hoEq/kIQ==" algorithmName="SHA-512" password="CC35"/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ROUND((SUM(BE125:BE188)),  2)</f>
        <v>0</v>
      </c>
      <c r="G33" s="37"/>
      <c r="H33" s="37"/>
      <c r="I33" s="154">
        <v>0.20999999999999999</v>
      </c>
      <c r="J33" s="153">
        <f>ROUND(((SUM(BE125:BE188))*I33),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ROUND((SUM(BF125:BF188)),  2)</f>
        <v>0</v>
      </c>
      <c r="G34" s="37"/>
      <c r="H34" s="37"/>
      <c r="I34" s="154">
        <v>0.12</v>
      </c>
      <c r="J34" s="153">
        <f>ROUND(((SUM(BF125:BF188))*I34),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ROUND((SUM(BG125:BG188)),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ROUND((SUM(BH125:BH188)),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ROUND((SUM(BI125:BI188)),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D.1.4.3 - elektrické rozvody silnoproudé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508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509</v>
      </c>
      <c r="E98" s="181"/>
      <c r="F98" s="181"/>
      <c r="G98" s="181"/>
      <c r="H98" s="181"/>
      <c r="I98" s="181"/>
      <c r="J98" s="182">
        <f>J129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510</v>
      </c>
      <c r="E99" s="181"/>
      <c r="F99" s="181"/>
      <c r="G99" s="181"/>
      <c r="H99" s="181"/>
      <c r="I99" s="181"/>
      <c r="J99" s="182">
        <f>J140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511</v>
      </c>
      <c r="E100" s="181"/>
      <c r="F100" s="181"/>
      <c r="G100" s="181"/>
      <c r="H100" s="181"/>
      <c r="I100" s="181"/>
      <c r="J100" s="182">
        <f>J149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512</v>
      </c>
      <c r="E101" s="181"/>
      <c r="F101" s="181"/>
      <c r="G101" s="181"/>
      <c r="H101" s="181"/>
      <c r="I101" s="181"/>
      <c r="J101" s="182">
        <f>J161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115</v>
      </c>
      <c r="E102" s="181"/>
      <c r="F102" s="181"/>
      <c r="G102" s="181"/>
      <c r="H102" s="181"/>
      <c r="I102" s="181"/>
      <c r="J102" s="182">
        <f>J166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4"/>
      <c r="C103" s="185"/>
      <c r="D103" s="186" t="s">
        <v>513</v>
      </c>
      <c r="E103" s="187"/>
      <c r="F103" s="187"/>
      <c r="G103" s="187"/>
      <c r="H103" s="187"/>
      <c r="I103" s="187"/>
      <c r="J103" s="188">
        <f>J167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117</v>
      </c>
      <c r="E104" s="187"/>
      <c r="F104" s="187"/>
      <c r="G104" s="187"/>
      <c r="H104" s="187"/>
      <c r="I104" s="187"/>
      <c r="J104" s="188">
        <f>J174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514</v>
      </c>
      <c r="E105" s="181"/>
      <c r="F105" s="181"/>
      <c r="G105" s="181"/>
      <c r="H105" s="181"/>
      <c r="I105" s="181"/>
      <c r="J105" s="182">
        <f>J180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6.25" customHeight="1">
      <c r="A115" s="37"/>
      <c r="B115" s="38"/>
      <c r="C115" s="39"/>
      <c r="D115" s="39"/>
      <c r="E115" s="173" t="str">
        <f>E7</f>
        <v>Poliklinika Žďár nad Sázavou -stavební úpravy prostor v 1.NP ordinace MUDr. Jelínkové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D.1.4.3 - elektrické rozvody silnoproudé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Studentská 1699/4</v>
      </c>
      <c r="G119" s="39"/>
      <c r="H119" s="39"/>
      <c r="I119" s="31" t="s">
        <v>22</v>
      </c>
      <c r="J119" s="78" t="str">
        <f>IF(J12="","",J12)</f>
        <v>12. 5. 2025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40.05" customHeight="1">
      <c r="A121" s="37"/>
      <c r="B121" s="38"/>
      <c r="C121" s="31" t="s">
        <v>24</v>
      </c>
      <c r="D121" s="39"/>
      <c r="E121" s="39"/>
      <c r="F121" s="26" t="str">
        <f>E15</f>
        <v>Město Žďár nad Zázavou</v>
      </c>
      <c r="G121" s="39"/>
      <c r="H121" s="39"/>
      <c r="I121" s="31" t="s">
        <v>30</v>
      </c>
      <c r="J121" s="35" t="str">
        <f>E21</f>
        <v>Filip Marek, Brněnská 326/34, Žďár nad Sázavou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33</v>
      </c>
      <c r="J122" s="35" t="str">
        <f>E24</f>
        <v>Filip Marek, Brněnská 326/34, Žďár nad Sázavou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127</v>
      </c>
      <c r="D124" s="193" t="s">
        <v>60</v>
      </c>
      <c r="E124" s="193" t="s">
        <v>56</v>
      </c>
      <c r="F124" s="193" t="s">
        <v>57</v>
      </c>
      <c r="G124" s="193" t="s">
        <v>128</v>
      </c>
      <c r="H124" s="193" t="s">
        <v>129</v>
      </c>
      <c r="I124" s="193" t="s">
        <v>130</v>
      </c>
      <c r="J124" s="194" t="s">
        <v>107</v>
      </c>
      <c r="K124" s="195" t="s">
        <v>131</v>
      </c>
      <c r="L124" s="196"/>
      <c r="M124" s="99" t="s">
        <v>1</v>
      </c>
      <c r="N124" s="100" t="s">
        <v>39</v>
      </c>
      <c r="O124" s="100" t="s">
        <v>132</v>
      </c>
      <c r="P124" s="100" t="s">
        <v>133</v>
      </c>
      <c r="Q124" s="100" t="s">
        <v>134</v>
      </c>
      <c r="R124" s="100" t="s">
        <v>135</v>
      </c>
      <c r="S124" s="100" t="s">
        <v>136</v>
      </c>
      <c r="T124" s="101" t="s">
        <v>137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138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P126+P129+P140+P149+P161+P166+P180</f>
        <v>0</v>
      </c>
      <c r="Q125" s="103"/>
      <c r="R125" s="199">
        <f>R126+R129+R140+R149+R161+R166+R180</f>
        <v>0.078450000000000006</v>
      </c>
      <c r="S125" s="103"/>
      <c r="T125" s="200">
        <f>T126+T129+T140+T149+T161+T166+T180</f>
        <v>0.25209999999999999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109</v>
      </c>
      <c r="BK125" s="201">
        <f>BK126+BK129+BK140+BK149+BK161+BK166+BK180</f>
        <v>0</v>
      </c>
    </row>
    <row r="126" s="12" customFormat="1" ht="25.92" customHeight="1">
      <c r="A126" s="12"/>
      <c r="B126" s="202"/>
      <c r="C126" s="203"/>
      <c r="D126" s="204" t="s">
        <v>74</v>
      </c>
      <c r="E126" s="205" t="s">
        <v>515</v>
      </c>
      <c r="F126" s="205" t="s">
        <v>516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83</v>
      </c>
      <c r="AT126" s="214" t="s">
        <v>74</v>
      </c>
      <c r="AU126" s="214" t="s">
        <v>75</v>
      </c>
      <c r="AY126" s="213" t="s">
        <v>141</v>
      </c>
      <c r="BK126" s="215">
        <f>SUM(BK127:BK128)</f>
        <v>0</v>
      </c>
    </row>
    <row r="127" s="2" customFormat="1" ht="33" customHeight="1">
      <c r="A127" s="37"/>
      <c r="B127" s="38"/>
      <c r="C127" s="216" t="s">
        <v>83</v>
      </c>
      <c r="D127" s="216" t="s">
        <v>142</v>
      </c>
      <c r="E127" s="217" t="s">
        <v>517</v>
      </c>
      <c r="F127" s="218" t="s">
        <v>518</v>
      </c>
      <c r="G127" s="219" t="s">
        <v>180</v>
      </c>
      <c r="H127" s="220">
        <v>1</v>
      </c>
      <c r="I127" s="221"/>
      <c r="J127" s="222">
        <f>ROUND(I127*H127,2)</f>
        <v>0</v>
      </c>
      <c r="K127" s="223"/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146</v>
      </c>
      <c r="AT127" s="228" t="s">
        <v>142</v>
      </c>
      <c r="AU127" s="228" t="s">
        <v>83</v>
      </c>
      <c r="AY127" s="16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83</v>
      </c>
      <c r="BK127" s="229">
        <f>ROUND(I127*H127,2)</f>
        <v>0</v>
      </c>
      <c r="BL127" s="16" t="s">
        <v>146</v>
      </c>
      <c r="BM127" s="228" t="s">
        <v>519</v>
      </c>
    </row>
    <row r="128" s="2" customFormat="1">
      <c r="A128" s="37"/>
      <c r="B128" s="38"/>
      <c r="C128" s="39"/>
      <c r="D128" s="230" t="s">
        <v>148</v>
      </c>
      <c r="E128" s="39"/>
      <c r="F128" s="231" t="s">
        <v>520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148</v>
      </c>
      <c r="AU128" s="16" t="s">
        <v>83</v>
      </c>
    </row>
    <row r="129" s="12" customFormat="1" ht="25.92" customHeight="1">
      <c r="A129" s="12"/>
      <c r="B129" s="202"/>
      <c r="C129" s="203"/>
      <c r="D129" s="204" t="s">
        <v>74</v>
      </c>
      <c r="E129" s="205" t="s">
        <v>521</v>
      </c>
      <c r="F129" s="205" t="s">
        <v>522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SUM(P130:P139)</f>
        <v>0</v>
      </c>
      <c r="Q129" s="210"/>
      <c r="R129" s="211">
        <f>SUM(R130:R139)</f>
        <v>0</v>
      </c>
      <c r="S129" s="210"/>
      <c r="T129" s="212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83</v>
      </c>
      <c r="AT129" s="214" t="s">
        <v>74</v>
      </c>
      <c r="AU129" s="214" t="s">
        <v>75</v>
      </c>
      <c r="AY129" s="213" t="s">
        <v>141</v>
      </c>
      <c r="BK129" s="215">
        <f>SUM(BK130:BK139)</f>
        <v>0</v>
      </c>
    </row>
    <row r="130" s="2" customFormat="1" ht="49.05" customHeight="1">
      <c r="A130" s="37"/>
      <c r="B130" s="38"/>
      <c r="C130" s="216" t="s">
        <v>85</v>
      </c>
      <c r="D130" s="216" t="s">
        <v>142</v>
      </c>
      <c r="E130" s="217" t="s">
        <v>523</v>
      </c>
      <c r="F130" s="218" t="s">
        <v>524</v>
      </c>
      <c r="G130" s="219" t="s">
        <v>180</v>
      </c>
      <c r="H130" s="220">
        <v>3</v>
      </c>
      <c r="I130" s="221"/>
      <c r="J130" s="222">
        <f>ROUND(I130*H130,2)</f>
        <v>0</v>
      </c>
      <c r="K130" s="223"/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146</v>
      </c>
      <c r="AT130" s="228" t="s">
        <v>142</v>
      </c>
      <c r="AU130" s="228" t="s">
        <v>83</v>
      </c>
      <c r="AY130" s="16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146</v>
      </c>
      <c r="BM130" s="228" t="s">
        <v>525</v>
      </c>
    </row>
    <row r="131" s="2" customFormat="1" ht="21.75" customHeight="1">
      <c r="A131" s="37"/>
      <c r="B131" s="38"/>
      <c r="C131" s="257" t="s">
        <v>159</v>
      </c>
      <c r="D131" s="257" t="s">
        <v>183</v>
      </c>
      <c r="E131" s="258" t="s">
        <v>526</v>
      </c>
      <c r="F131" s="259" t="s">
        <v>527</v>
      </c>
      <c r="G131" s="260" t="s">
        <v>180</v>
      </c>
      <c r="H131" s="261">
        <v>3</v>
      </c>
      <c r="I131" s="262"/>
      <c r="J131" s="263">
        <f>ROUND(I131*H131,2)</f>
        <v>0</v>
      </c>
      <c r="K131" s="264"/>
      <c r="L131" s="265"/>
      <c r="M131" s="266" t="s">
        <v>1</v>
      </c>
      <c r="N131" s="267" t="s">
        <v>40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186</v>
      </c>
      <c r="AT131" s="228" t="s">
        <v>183</v>
      </c>
      <c r="AU131" s="228" t="s">
        <v>83</v>
      </c>
      <c r="AY131" s="16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83</v>
      </c>
      <c r="BK131" s="229">
        <f>ROUND(I131*H131,2)</f>
        <v>0</v>
      </c>
      <c r="BL131" s="16" t="s">
        <v>146</v>
      </c>
      <c r="BM131" s="228" t="s">
        <v>528</v>
      </c>
    </row>
    <row r="132" s="2" customFormat="1" ht="49.05" customHeight="1">
      <c r="A132" s="37"/>
      <c r="B132" s="38"/>
      <c r="C132" s="216" t="s">
        <v>146</v>
      </c>
      <c r="D132" s="216" t="s">
        <v>142</v>
      </c>
      <c r="E132" s="217" t="s">
        <v>529</v>
      </c>
      <c r="F132" s="218" t="s">
        <v>530</v>
      </c>
      <c r="G132" s="219" t="s">
        <v>180</v>
      </c>
      <c r="H132" s="220">
        <v>2</v>
      </c>
      <c r="I132" s="221"/>
      <c r="J132" s="222">
        <f>ROUND(I132*H132,2)</f>
        <v>0</v>
      </c>
      <c r="K132" s="223"/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146</v>
      </c>
      <c r="AT132" s="228" t="s">
        <v>142</v>
      </c>
      <c r="AU132" s="228" t="s">
        <v>83</v>
      </c>
      <c r="AY132" s="16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146</v>
      </c>
      <c r="BM132" s="228" t="s">
        <v>531</v>
      </c>
    </row>
    <row r="133" s="2" customFormat="1" ht="21.75" customHeight="1">
      <c r="A133" s="37"/>
      <c r="B133" s="38"/>
      <c r="C133" s="257" t="s">
        <v>170</v>
      </c>
      <c r="D133" s="257" t="s">
        <v>183</v>
      </c>
      <c r="E133" s="258" t="s">
        <v>532</v>
      </c>
      <c r="F133" s="259" t="s">
        <v>533</v>
      </c>
      <c r="G133" s="260" t="s">
        <v>180</v>
      </c>
      <c r="H133" s="261">
        <v>2</v>
      </c>
      <c r="I133" s="262"/>
      <c r="J133" s="263">
        <f>ROUND(I133*H133,2)</f>
        <v>0</v>
      </c>
      <c r="K133" s="264"/>
      <c r="L133" s="265"/>
      <c r="M133" s="266" t="s">
        <v>1</v>
      </c>
      <c r="N133" s="267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186</v>
      </c>
      <c r="AT133" s="228" t="s">
        <v>183</v>
      </c>
      <c r="AU133" s="228" t="s">
        <v>83</v>
      </c>
      <c r="AY133" s="16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146</v>
      </c>
      <c r="BM133" s="228" t="s">
        <v>534</v>
      </c>
    </row>
    <row r="134" s="2" customFormat="1" ht="49.05" customHeight="1">
      <c r="A134" s="37"/>
      <c r="B134" s="38"/>
      <c r="C134" s="216" t="s">
        <v>177</v>
      </c>
      <c r="D134" s="216" t="s">
        <v>142</v>
      </c>
      <c r="E134" s="217" t="s">
        <v>535</v>
      </c>
      <c r="F134" s="218" t="s">
        <v>536</v>
      </c>
      <c r="G134" s="219" t="s">
        <v>180</v>
      </c>
      <c r="H134" s="220">
        <v>3</v>
      </c>
      <c r="I134" s="221"/>
      <c r="J134" s="222">
        <f>ROUND(I134*H134,2)</f>
        <v>0</v>
      </c>
      <c r="K134" s="223"/>
      <c r="L134" s="43"/>
      <c r="M134" s="224" t="s">
        <v>1</v>
      </c>
      <c r="N134" s="225" t="s">
        <v>40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146</v>
      </c>
      <c r="AT134" s="228" t="s">
        <v>142</v>
      </c>
      <c r="AU134" s="228" t="s">
        <v>83</v>
      </c>
      <c r="AY134" s="16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83</v>
      </c>
      <c r="BK134" s="229">
        <f>ROUND(I134*H134,2)</f>
        <v>0</v>
      </c>
      <c r="BL134" s="16" t="s">
        <v>146</v>
      </c>
      <c r="BM134" s="228" t="s">
        <v>537</v>
      </c>
    </row>
    <row r="135" s="2" customFormat="1" ht="24.15" customHeight="1">
      <c r="A135" s="37"/>
      <c r="B135" s="38"/>
      <c r="C135" s="257" t="s">
        <v>182</v>
      </c>
      <c r="D135" s="257" t="s">
        <v>183</v>
      </c>
      <c r="E135" s="258" t="s">
        <v>538</v>
      </c>
      <c r="F135" s="259" t="s">
        <v>539</v>
      </c>
      <c r="G135" s="260" t="s">
        <v>180</v>
      </c>
      <c r="H135" s="261">
        <v>3</v>
      </c>
      <c r="I135" s="262"/>
      <c r="J135" s="263">
        <f>ROUND(I135*H135,2)</f>
        <v>0</v>
      </c>
      <c r="K135" s="264"/>
      <c r="L135" s="265"/>
      <c r="M135" s="266" t="s">
        <v>1</v>
      </c>
      <c r="N135" s="267" t="s">
        <v>40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186</v>
      </c>
      <c r="AT135" s="228" t="s">
        <v>183</v>
      </c>
      <c r="AU135" s="228" t="s">
        <v>83</v>
      </c>
      <c r="AY135" s="16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146</v>
      </c>
      <c r="BM135" s="228" t="s">
        <v>540</v>
      </c>
    </row>
    <row r="136" s="2" customFormat="1" ht="37.8" customHeight="1">
      <c r="A136" s="37"/>
      <c r="B136" s="38"/>
      <c r="C136" s="216" t="s">
        <v>186</v>
      </c>
      <c r="D136" s="216" t="s">
        <v>142</v>
      </c>
      <c r="E136" s="217" t="s">
        <v>541</v>
      </c>
      <c r="F136" s="218" t="s">
        <v>542</v>
      </c>
      <c r="G136" s="219" t="s">
        <v>180</v>
      </c>
      <c r="H136" s="220">
        <v>48</v>
      </c>
      <c r="I136" s="221"/>
      <c r="J136" s="222">
        <f>ROUND(I136*H136,2)</f>
        <v>0</v>
      </c>
      <c r="K136" s="223"/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146</v>
      </c>
      <c r="AT136" s="228" t="s">
        <v>142</v>
      </c>
      <c r="AU136" s="228" t="s">
        <v>83</v>
      </c>
      <c r="AY136" s="16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146</v>
      </c>
      <c r="BM136" s="228" t="s">
        <v>543</v>
      </c>
    </row>
    <row r="137" s="2" customFormat="1" ht="24.15" customHeight="1">
      <c r="A137" s="37"/>
      <c r="B137" s="38"/>
      <c r="C137" s="257" t="s">
        <v>196</v>
      </c>
      <c r="D137" s="257" t="s">
        <v>183</v>
      </c>
      <c r="E137" s="258" t="s">
        <v>544</v>
      </c>
      <c r="F137" s="259" t="s">
        <v>545</v>
      </c>
      <c r="G137" s="260" t="s">
        <v>180</v>
      </c>
      <c r="H137" s="261">
        <v>48</v>
      </c>
      <c r="I137" s="262"/>
      <c r="J137" s="263">
        <f>ROUND(I137*H137,2)</f>
        <v>0</v>
      </c>
      <c r="K137" s="264"/>
      <c r="L137" s="265"/>
      <c r="M137" s="266" t="s">
        <v>1</v>
      </c>
      <c r="N137" s="267" t="s">
        <v>40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186</v>
      </c>
      <c r="AT137" s="228" t="s">
        <v>183</v>
      </c>
      <c r="AU137" s="228" t="s">
        <v>83</v>
      </c>
      <c r="AY137" s="16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83</v>
      </c>
      <c r="BK137" s="229">
        <f>ROUND(I137*H137,2)</f>
        <v>0</v>
      </c>
      <c r="BL137" s="16" t="s">
        <v>146</v>
      </c>
      <c r="BM137" s="228" t="s">
        <v>546</v>
      </c>
    </row>
    <row r="138" s="2" customFormat="1" ht="21.75" customHeight="1">
      <c r="A138" s="37"/>
      <c r="B138" s="38"/>
      <c r="C138" s="216" t="s">
        <v>200</v>
      </c>
      <c r="D138" s="216" t="s">
        <v>142</v>
      </c>
      <c r="E138" s="217" t="s">
        <v>547</v>
      </c>
      <c r="F138" s="218" t="s">
        <v>548</v>
      </c>
      <c r="G138" s="219" t="s">
        <v>180</v>
      </c>
      <c r="H138" s="220">
        <v>2</v>
      </c>
      <c r="I138" s="221"/>
      <c r="J138" s="222">
        <f>ROUND(I138*H138,2)</f>
        <v>0</v>
      </c>
      <c r="K138" s="223"/>
      <c r="L138" s="43"/>
      <c r="M138" s="224" t="s">
        <v>1</v>
      </c>
      <c r="N138" s="225" t="s">
        <v>40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146</v>
      </c>
      <c r="AT138" s="228" t="s">
        <v>142</v>
      </c>
      <c r="AU138" s="228" t="s">
        <v>83</v>
      </c>
      <c r="AY138" s="16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146</v>
      </c>
      <c r="BM138" s="228" t="s">
        <v>549</v>
      </c>
    </row>
    <row r="139" s="2" customFormat="1">
      <c r="A139" s="37"/>
      <c r="B139" s="38"/>
      <c r="C139" s="39"/>
      <c r="D139" s="230" t="s">
        <v>148</v>
      </c>
      <c r="E139" s="39"/>
      <c r="F139" s="231" t="s">
        <v>520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148</v>
      </c>
      <c r="AU139" s="16" t="s">
        <v>83</v>
      </c>
    </row>
    <row r="140" s="12" customFormat="1" ht="25.92" customHeight="1">
      <c r="A140" s="12"/>
      <c r="B140" s="202"/>
      <c r="C140" s="203"/>
      <c r="D140" s="204" t="s">
        <v>74</v>
      </c>
      <c r="E140" s="205" t="s">
        <v>550</v>
      </c>
      <c r="F140" s="205" t="s">
        <v>551</v>
      </c>
      <c r="G140" s="203"/>
      <c r="H140" s="203"/>
      <c r="I140" s="206"/>
      <c r="J140" s="207">
        <f>BK140</f>
        <v>0</v>
      </c>
      <c r="K140" s="203"/>
      <c r="L140" s="208"/>
      <c r="M140" s="209"/>
      <c r="N140" s="210"/>
      <c r="O140" s="210"/>
      <c r="P140" s="211">
        <f>SUM(P141:P148)</f>
        <v>0</v>
      </c>
      <c r="Q140" s="210"/>
      <c r="R140" s="211">
        <f>SUM(R141:R148)</f>
        <v>0.076700000000000004</v>
      </c>
      <c r="S140" s="210"/>
      <c r="T140" s="212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83</v>
      </c>
      <c r="AT140" s="214" t="s">
        <v>74</v>
      </c>
      <c r="AU140" s="214" t="s">
        <v>75</v>
      </c>
      <c r="AY140" s="213" t="s">
        <v>141</v>
      </c>
      <c r="BK140" s="215">
        <f>SUM(BK141:BK148)</f>
        <v>0</v>
      </c>
    </row>
    <row r="141" s="2" customFormat="1" ht="24.15" customHeight="1">
      <c r="A141" s="37"/>
      <c r="B141" s="38"/>
      <c r="C141" s="216" t="s">
        <v>206</v>
      </c>
      <c r="D141" s="216" t="s">
        <v>142</v>
      </c>
      <c r="E141" s="217" t="s">
        <v>552</v>
      </c>
      <c r="F141" s="218" t="s">
        <v>553</v>
      </c>
      <c r="G141" s="219" t="s">
        <v>293</v>
      </c>
      <c r="H141" s="220">
        <v>15</v>
      </c>
      <c r="I141" s="221"/>
      <c r="J141" s="222">
        <f>ROUND(I141*H141,2)</f>
        <v>0</v>
      </c>
      <c r="K141" s="223"/>
      <c r="L141" s="43"/>
      <c r="M141" s="224" t="s">
        <v>1</v>
      </c>
      <c r="N141" s="225" t="s">
        <v>40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233</v>
      </c>
      <c r="AT141" s="228" t="s">
        <v>142</v>
      </c>
      <c r="AU141" s="228" t="s">
        <v>83</v>
      </c>
      <c r="AY141" s="16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83</v>
      </c>
      <c r="BK141" s="229">
        <f>ROUND(I141*H141,2)</f>
        <v>0</v>
      </c>
      <c r="BL141" s="16" t="s">
        <v>233</v>
      </c>
      <c r="BM141" s="228" t="s">
        <v>554</v>
      </c>
    </row>
    <row r="142" s="2" customFormat="1" ht="21.75" customHeight="1">
      <c r="A142" s="37"/>
      <c r="B142" s="38"/>
      <c r="C142" s="257" t="s">
        <v>8</v>
      </c>
      <c r="D142" s="257" t="s">
        <v>183</v>
      </c>
      <c r="E142" s="258" t="s">
        <v>555</v>
      </c>
      <c r="F142" s="259" t="s">
        <v>556</v>
      </c>
      <c r="G142" s="260" t="s">
        <v>293</v>
      </c>
      <c r="H142" s="261">
        <v>15</v>
      </c>
      <c r="I142" s="262"/>
      <c r="J142" s="263">
        <f>ROUND(I142*H142,2)</f>
        <v>0</v>
      </c>
      <c r="K142" s="264"/>
      <c r="L142" s="265"/>
      <c r="M142" s="266" t="s">
        <v>1</v>
      </c>
      <c r="N142" s="267" t="s">
        <v>40</v>
      </c>
      <c r="O142" s="90"/>
      <c r="P142" s="226">
        <f>O142*H142</f>
        <v>0</v>
      </c>
      <c r="Q142" s="226">
        <v>6.9999999999999994E-05</v>
      </c>
      <c r="R142" s="226">
        <f>Q142*H142</f>
        <v>0.0010499999999999999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251</v>
      </c>
      <c r="AT142" s="228" t="s">
        <v>183</v>
      </c>
      <c r="AU142" s="228" t="s">
        <v>83</v>
      </c>
      <c r="AY142" s="16" t="s">
        <v>141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83</v>
      </c>
      <c r="BK142" s="229">
        <f>ROUND(I142*H142,2)</f>
        <v>0</v>
      </c>
      <c r="BL142" s="16" t="s">
        <v>233</v>
      </c>
      <c r="BM142" s="228" t="s">
        <v>557</v>
      </c>
    </row>
    <row r="143" s="2" customFormat="1" ht="37.8" customHeight="1">
      <c r="A143" s="37"/>
      <c r="B143" s="38"/>
      <c r="C143" s="216" t="s">
        <v>217</v>
      </c>
      <c r="D143" s="216" t="s">
        <v>142</v>
      </c>
      <c r="E143" s="217" t="s">
        <v>558</v>
      </c>
      <c r="F143" s="218" t="s">
        <v>559</v>
      </c>
      <c r="G143" s="219" t="s">
        <v>293</v>
      </c>
      <c r="H143" s="220">
        <v>33</v>
      </c>
      <c r="I143" s="221"/>
      <c r="J143" s="222">
        <f>ROUND(I143*H143,2)</f>
        <v>0</v>
      </c>
      <c r="K143" s="223"/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146</v>
      </c>
      <c r="AT143" s="228" t="s">
        <v>142</v>
      </c>
      <c r="AU143" s="228" t="s">
        <v>83</v>
      </c>
      <c r="AY143" s="16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83</v>
      </c>
      <c r="BK143" s="229">
        <f>ROUND(I143*H143,2)</f>
        <v>0</v>
      </c>
      <c r="BL143" s="16" t="s">
        <v>146</v>
      </c>
      <c r="BM143" s="228" t="s">
        <v>560</v>
      </c>
    </row>
    <row r="144" s="2" customFormat="1" ht="16.5" customHeight="1">
      <c r="A144" s="37"/>
      <c r="B144" s="38"/>
      <c r="C144" s="257" t="s">
        <v>224</v>
      </c>
      <c r="D144" s="257" t="s">
        <v>183</v>
      </c>
      <c r="E144" s="258" t="s">
        <v>561</v>
      </c>
      <c r="F144" s="259" t="s">
        <v>562</v>
      </c>
      <c r="G144" s="260" t="s">
        <v>293</v>
      </c>
      <c r="H144" s="261">
        <v>30</v>
      </c>
      <c r="I144" s="262"/>
      <c r="J144" s="263">
        <f>ROUND(I144*H144,2)</f>
        <v>0</v>
      </c>
      <c r="K144" s="264"/>
      <c r="L144" s="265"/>
      <c r="M144" s="266" t="s">
        <v>1</v>
      </c>
      <c r="N144" s="267" t="s">
        <v>40</v>
      </c>
      <c r="O144" s="90"/>
      <c r="P144" s="226">
        <f>O144*H144</f>
        <v>0</v>
      </c>
      <c r="Q144" s="226">
        <v>0.0016999999999999999</v>
      </c>
      <c r="R144" s="226">
        <f>Q144*H144</f>
        <v>0.050999999999999997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186</v>
      </c>
      <c r="AT144" s="228" t="s">
        <v>183</v>
      </c>
      <c r="AU144" s="228" t="s">
        <v>83</v>
      </c>
      <c r="AY144" s="16" t="s">
        <v>141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83</v>
      </c>
      <c r="BK144" s="229">
        <f>ROUND(I144*H144,2)</f>
        <v>0</v>
      </c>
      <c r="BL144" s="16" t="s">
        <v>146</v>
      </c>
      <c r="BM144" s="228" t="s">
        <v>563</v>
      </c>
    </row>
    <row r="145" s="2" customFormat="1" ht="21.75" customHeight="1">
      <c r="A145" s="37"/>
      <c r="B145" s="38"/>
      <c r="C145" s="257" t="s">
        <v>229</v>
      </c>
      <c r="D145" s="257" t="s">
        <v>183</v>
      </c>
      <c r="E145" s="258" t="s">
        <v>564</v>
      </c>
      <c r="F145" s="259" t="s">
        <v>565</v>
      </c>
      <c r="G145" s="260" t="s">
        <v>293</v>
      </c>
      <c r="H145" s="261">
        <v>3</v>
      </c>
      <c r="I145" s="262"/>
      <c r="J145" s="263">
        <f>ROUND(I145*H145,2)</f>
        <v>0</v>
      </c>
      <c r="K145" s="264"/>
      <c r="L145" s="265"/>
      <c r="M145" s="266" t="s">
        <v>1</v>
      </c>
      <c r="N145" s="267" t="s">
        <v>40</v>
      </c>
      <c r="O145" s="90"/>
      <c r="P145" s="226">
        <f>O145*H145</f>
        <v>0</v>
      </c>
      <c r="Q145" s="226">
        <v>0.0016999999999999999</v>
      </c>
      <c r="R145" s="226">
        <f>Q145*H145</f>
        <v>0.0050999999999999995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186</v>
      </c>
      <c r="AT145" s="228" t="s">
        <v>183</v>
      </c>
      <c r="AU145" s="228" t="s">
        <v>83</v>
      </c>
      <c r="AY145" s="16" t="s">
        <v>141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83</v>
      </c>
      <c r="BK145" s="229">
        <f>ROUND(I145*H145,2)</f>
        <v>0</v>
      </c>
      <c r="BL145" s="16" t="s">
        <v>146</v>
      </c>
      <c r="BM145" s="228" t="s">
        <v>566</v>
      </c>
    </row>
    <row r="146" s="2" customFormat="1" ht="49.05" customHeight="1">
      <c r="A146" s="37"/>
      <c r="B146" s="38"/>
      <c r="C146" s="216" t="s">
        <v>233</v>
      </c>
      <c r="D146" s="216" t="s">
        <v>142</v>
      </c>
      <c r="E146" s="217" t="s">
        <v>567</v>
      </c>
      <c r="F146" s="218" t="s">
        <v>568</v>
      </c>
      <c r="G146" s="219" t="s">
        <v>180</v>
      </c>
      <c r="H146" s="220">
        <v>85</v>
      </c>
      <c r="I146" s="221"/>
      <c r="J146" s="222">
        <f>ROUND(I146*H146,2)</f>
        <v>0</v>
      </c>
      <c r="K146" s="223"/>
      <c r="L146" s="43"/>
      <c r="M146" s="224" t="s">
        <v>1</v>
      </c>
      <c r="N146" s="225" t="s">
        <v>40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146</v>
      </c>
      <c r="AT146" s="228" t="s">
        <v>142</v>
      </c>
      <c r="AU146" s="228" t="s">
        <v>83</v>
      </c>
      <c r="AY146" s="16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83</v>
      </c>
      <c r="BK146" s="229">
        <f>ROUND(I146*H146,2)</f>
        <v>0</v>
      </c>
      <c r="BL146" s="16" t="s">
        <v>146</v>
      </c>
      <c r="BM146" s="228" t="s">
        <v>569</v>
      </c>
    </row>
    <row r="147" s="2" customFormat="1" ht="16.5" customHeight="1">
      <c r="A147" s="37"/>
      <c r="B147" s="38"/>
      <c r="C147" s="257" t="s">
        <v>238</v>
      </c>
      <c r="D147" s="257" t="s">
        <v>183</v>
      </c>
      <c r="E147" s="258" t="s">
        <v>570</v>
      </c>
      <c r="F147" s="259" t="s">
        <v>571</v>
      </c>
      <c r="G147" s="260" t="s">
        <v>180</v>
      </c>
      <c r="H147" s="261">
        <v>60</v>
      </c>
      <c r="I147" s="262"/>
      <c r="J147" s="263">
        <f>ROUND(I147*H147,2)</f>
        <v>0</v>
      </c>
      <c r="K147" s="264"/>
      <c r="L147" s="265"/>
      <c r="M147" s="266" t="s">
        <v>1</v>
      </c>
      <c r="N147" s="267" t="s">
        <v>40</v>
      </c>
      <c r="O147" s="90"/>
      <c r="P147" s="226">
        <f>O147*H147</f>
        <v>0</v>
      </c>
      <c r="Q147" s="226">
        <v>0.00023000000000000001</v>
      </c>
      <c r="R147" s="226">
        <f>Q147*H147</f>
        <v>0.0138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186</v>
      </c>
      <c r="AT147" s="228" t="s">
        <v>183</v>
      </c>
      <c r="AU147" s="228" t="s">
        <v>83</v>
      </c>
      <c r="AY147" s="16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83</v>
      </c>
      <c r="BK147" s="229">
        <f>ROUND(I147*H147,2)</f>
        <v>0</v>
      </c>
      <c r="BL147" s="16" t="s">
        <v>146</v>
      </c>
      <c r="BM147" s="228" t="s">
        <v>572</v>
      </c>
    </row>
    <row r="148" s="2" customFormat="1" ht="16.5" customHeight="1">
      <c r="A148" s="37"/>
      <c r="B148" s="38"/>
      <c r="C148" s="257" t="s">
        <v>244</v>
      </c>
      <c r="D148" s="257" t="s">
        <v>183</v>
      </c>
      <c r="E148" s="258" t="s">
        <v>573</v>
      </c>
      <c r="F148" s="259" t="s">
        <v>574</v>
      </c>
      <c r="G148" s="260" t="s">
        <v>180</v>
      </c>
      <c r="H148" s="261">
        <v>25</v>
      </c>
      <c r="I148" s="262"/>
      <c r="J148" s="263">
        <f>ROUND(I148*H148,2)</f>
        <v>0</v>
      </c>
      <c r="K148" s="264"/>
      <c r="L148" s="265"/>
      <c r="M148" s="266" t="s">
        <v>1</v>
      </c>
      <c r="N148" s="267" t="s">
        <v>40</v>
      </c>
      <c r="O148" s="90"/>
      <c r="P148" s="226">
        <f>O148*H148</f>
        <v>0</v>
      </c>
      <c r="Q148" s="226">
        <v>0.00023000000000000001</v>
      </c>
      <c r="R148" s="226">
        <f>Q148*H148</f>
        <v>0.0057499999999999999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186</v>
      </c>
      <c r="AT148" s="228" t="s">
        <v>183</v>
      </c>
      <c r="AU148" s="228" t="s">
        <v>83</v>
      </c>
      <c r="AY148" s="16" t="s">
        <v>141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83</v>
      </c>
      <c r="BK148" s="229">
        <f>ROUND(I148*H148,2)</f>
        <v>0</v>
      </c>
      <c r="BL148" s="16" t="s">
        <v>146</v>
      </c>
      <c r="BM148" s="228" t="s">
        <v>575</v>
      </c>
    </row>
    <row r="149" s="12" customFormat="1" ht="25.92" customHeight="1">
      <c r="A149" s="12"/>
      <c r="B149" s="202"/>
      <c r="C149" s="203"/>
      <c r="D149" s="204" t="s">
        <v>74</v>
      </c>
      <c r="E149" s="205" t="s">
        <v>576</v>
      </c>
      <c r="F149" s="205" t="s">
        <v>577</v>
      </c>
      <c r="G149" s="203"/>
      <c r="H149" s="203"/>
      <c r="I149" s="206"/>
      <c r="J149" s="207">
        <f>BK149</f>
        <v>0</v>
      </c>
      <c r="K149" s="203"/>
      <c r="L149" s="208"/>
      <c r="M149" s="209"/>
      <c r="N149" s="210"/>
      <c r="O149" s="210"/>
      <c r="P149" s="211">
        <f>SUM(P150:P160)</f>
        <v>0</v>
      </c>
      <c r="Q149" s="210"/>
      <c r="R149" s="211">
        <f>SUM(R150:R160)</f>
        <v>0.0017499999999999998</v>
      </c>
      <c r="S149" s="210"/>
      <c r="T149" s="212">
        <f>SUM(T150:T160)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83</v>
      </c>
      <c r="AT149" s="214" t="s">
        <v>74</v>
      </c>
      <c r="AU149" s="214" t="s">
        <v>75</v>
      </c>
      <c r="AY149" s="213" t="s">
        <v>141</v>
      </c>
      <c r="BK149" s="215">
        <f>SUM(BK150:BK160)</f>
        <v>0</v>
      </c>
    </row>
    <row r="150" s="2" customFormat="1" ht="37.8" customHeight="1">
      <c r="A150" s="37"/>
      <c r="B150" s="38"/>
      <c r="C150" s="216" t="s">
        <v>248</v>
      </c>
      <c r="D150" s="216" t="s">
        <v>142</v>
      </c>
      <c r="E150" s="217" t="s">
        <v>578</v>
      </c>
      <c r="F150" s="218" t="s">
        <v>579</v>
      </c>
      <c r="G150" s="219" t="s">
        <v>293</v>
      </c>
      <c r="H150" s="220">
        <v>320</v>
      </c>
      <c r="I150" s="221"/>
      <c r="J150" s="222">
        <f>ROUND(I150*H150,2)</f>
        <v>0</v>
      </c>
      <c r="K150" s="223"/>
      <c r="L150" s="43"/>
      <c r="M150" s="224" t="s">
        <v>1</v>
      </c>
      <c r="N150" s="225" t="s">
        <v>40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146</v>
      </c>
      <c r="AT150" s="228" t="s">
        <v>142</v>
      </c>
      <c r="AU150" s="228" t="s">
        <v>83</v>
      </c>
      <c r="AY150" s="16" t="s">
        <v>141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83</v>
      </c>
      <c r="BK150" s="229">
        <f>ROUND(I150*H150,2)</f>
        <v>0</v>
      </c>
      <c r="BL150" s="16" t="s">
        <v>146</v>
      </c>
      <c r="BM150" s="228" t="s">
        <v>580</v>
      </c>
    </row>
    <row r="151" s="2" customFormat="1" ht="16.5" customHeight="1">
      <c r="A151" s="37"/>
      <c r="B151" s="38"/>
      <c r="C151" s="257" t="s">
        <v>254</v>
      </c>
      <c r="D151" s="257" t="s">
        <v>183</v>
      </c>
      <c r="E151" s="258" t="s">
        <v>581</v>
      </c>
      <c r="F151" s="259" t="s">
        <v>582</v>
      </c>
      <c r="G151" s="260" t="s">
        <v>293</v>
      </c>
      <c r="H151" s="261">
        <v>50</v>
      </c>
      <c r="I151" s="262"/>
      <c r="J151" s="263">
        <f>ROUND(I151*H151,2)</f>
        <v>0</v>
      </c>
      <c r="K151" s="264"/>
      <c r="L151" s="265"/>
      <c r="M151" s="266" t="s">
        <v>1</v>
      </c>
      <c r="N151" s="267" t="s">
        <v>40</v>
      </c>
      <c r="O151" s="90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186</v>
      </c>
      <c r="AT151" s="228" t="s">
        <v>183</v>
      </c>
      <c r="AU151" s="228" t="s">
        <v>83</v>
      </c>
      <c r="AY151" s="16" t="s">
        <v>141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83</v>
      </c>
      <c r="BK151" s="229">
        <f>ROUND(I151*H151,2)</f>
        <v>0</v>
      </c>
      <c r="BL151" s="16" t="s">
        <v>146</v>
      </c>
      <c r="BM151" s="228" t="s">
        <v>583</v>
      </c>
    </row>
    <row r="152" s="2" customFormat="1">
      <c r="A152" s="37"/>
      <c r="B152" s="38"/>
      <c r="C152" s="39"/>
      <c r="D152" s="230" t="s">
        <v>148</v>
      </c>
      <c r="E152" s="39"/>
      <c r="F152" s="231" t="s">
        <v>584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148</v>
      </c>
      <c r="AU152" s="16" t="s">
        <v>83</v>
      </c>
    </row>
    <row r="153" s="2" customFormat="1" ht="16.5" customHeight="1">
      <c r="A153" s="37"/>
      <c r="B153" s="38"/>
      <c r="C153" s="257" t="s">
        <v>7</v>
      </c>
      <c r="D153" s="257" t="s">
        <v>183</v>
      </c>
      <c r="E153" s="258" t="s">
        <v>585</v>
      </c>
      <c r="F153" s="259" t="s">
        <v>586</v>
      </c>
      <c r="G153" s="260" t="s">
        <v>293</v>
      </c>
      <c r="H153" s="261">
        <v>210</v>
      </c>
      <c r="I153" s="262"/>
      <c r="J153" s="263">
        <f>ROUND(I153*H153,2)</f>
        <v>0</v>
      </c>
      <c r="K153" s="264"/>
      <c r="L153" s="265"/>
      <c r="M153" s="266" t="s">
        <v>1</v>
      </c>
      <c r="N153" s="267" t="s">
        <v>40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186</v>
      </c>
      <c r="AT153" s="228" t="s">
        <v>183</v>
      </c>
      <c r="AU153" s="228" t="s">
        <v>83</v>
      </c>
      <c r="AY153" s="16" t="s">
        <v>141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83</v>
      </c>
      <c r="BK153" s="229">
        <f>ROUND(I153*H153,2)</f>
        <v>0</v>
      </c>
      <c r="BL153" s="16" t="s">
        <v>146</v>
      </c>
      <c r="BM153" s="228" t="s">
        <v>587</v>
      </c>
    </row>
    <row r="154" s="2" customFormat="1">
      <c r="A154" s="37"/>
      <c r="B154" s="38"/>
      <c r="C154" s="39"/>
      <c r="D154" s="230" t="s">
        <v>148</v>
      </c>
      <c r="E154" s="39"/>
      <c r="F154" s="231" t="s">
        <v>584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148</v>
      </c>
      <c r="AU154" s="16" t="s">
        <v>83</v>
      </c>
    </row>
    <row r="155" s="2" customFormat="1" ht="24.15" customHeight="1">
      <c r="A155" s="37"/>
      <c r="B155" s="38"/>
      <c r="C155" s="257" t="s">
        <v>263</v>
      </c>
      <c r="D155" s="257" t="s">
        <v>183</v>
      </c>
      <c r="E155" s="258" t="s">
        <v>588</v>
      </c>
      <c r="F155" s="259" t="s">
        <v>589</v>
      </c>
      <c r="G155" s="260" t="s">
        <v>293</v>
      </c>
      <c r="H155" s="261">
        <v>60</v>
      </c>
      <c r="I155" s="262"/>
      <c r="J155" s="263">
        <f>ROUND(I155*H155,2)</f>
        <v>0</v>
      </c>
      <c r="K155" s="264"/>
      <c r="L155" s="265"/>
      <c r="M155" s="266" t="s">
        <v>1</v>
      </c>
      <c r="N155" s="267" t="s">
        <v>40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186</v>
      </c>
      <c r="AT155" s="228" t="s">
        <v>183</v>
      </c>
      <c r="AU155" s="228" t="s">
        <v>83</v>
      </c>
      <c r="AY155" s="16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83</v>
      </c>
      <c r="BK155" s="229">
        <f>ROUND(I155*H155,2)</f>
        <v>0</v>
      </c>
      <c r="BL155" s="16" t="s">
        <v>146</v>
      </c>
      <c r="BM155" s="228" t="s">
        <v>590</v>
      </c>
    </row>
    <row r="156" s="2" customFormat="1">
      <c r="A156" s="37"/>
      <c r="B156" s="38"/>
      <c r="C156" s="39"/>
      <c r="D156" s="230" t="s">
        <v>148</v>
      </c>
      <c r="E156" s="39"/>
      <c r="F156" s="231" t="s">
        <v>591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148</v>
      </c>
      <c r="AU156" s="16" t="s">
        <v>83</v>
      </c>
    </row>
    <row r="157" s="2" customFormat="1" ht="37.8" customHeight="1">
      <c r="A157" s="37"/>
      <c r="B157" s="38"/>
      <c r="C157" s="216" t="s">
        <v>268</v>
      </c>
      <c r="D157" s="216" t="s">
        <v>142</v>
      </c>
      <c r="E157" s="217" t="s">
        <v>592</v>
      </c>
      <c r="F157" s="218" t="s">
        <v>593</v>
      </c>
      <c r="G157" s="219" t="s">
        <v>293</v>
      </c>
      <c r="H157" s="220">
        <v>15</v>
      </c>
      <c r="I157" s="221"/>
      <c r="J157" s="222">
        <f>ROUND(I157*H157,2)</f>
        <v>0</v>
      </c>
      <c r="K157" s="223"/>
      <c r="L157" s="43"/>
      <c r="M157" s="224" t="s">
        <v>1</v>
      </c>
      <c r="N157" s="225" t="s">
        <v>40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146</v>
      </c>
      <c r="AT157" s="228" t="s">
        <v>142</v>
      </c>
      <c r="AU157" s="228" t="s">
        <v>83</v>
      </c>
      <c r="AY157" s="16" t="s">
        <v>141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83</v>
      </c>
      <c r="BK157" s="229">
        <f>ROUND(I157*H157,2)</f>
        <v>0</v>
      </c>
      <c r="BL157" s="16" t="s">
        <v>146</v>
      </c>
      <c r="BM157" s="228" t="s">
        <v>594</v>
      </c>
    </row>
    <row r="158" s="2" customFormat="1" ht="16.5" customHeight="1">
      <c r="A158" s="37"/>
      <c r="B158" s="38"/>
      <c r="C158" s="257" t="s">
        <v>274</v>
      </c>
      <c r="D158" s="257" t="s">
        <v>183</v>
      </c>
      <c r="E158" s="258" t="s">
        <v>595</v>
      </c>
      <c r="F158" s="259" t="s">
        <v>596</v>
      </c>
      <c r="G158" s="260" t="s">
        <v>293</v>
      </c>
      <c r="H158" s="261">
        <v>15</v>
      </c>
      <c r="I158" s="262"/>
      <c r="J158" s="263">
        <f>ROUND(I158*H158,2)</f>
        <v>0</v>
      </c>
      <c r="K158" s="264"/>
      <c r="L158" s="265"/>
      <c r="M158" s="266" t="s">
        <v>1</v>
      </c>
      <c r="N158" s="267" t="s">
        <v>40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186</v>
      </c>
      <c r="AT158" s="228" t="s">
        <v>183</v>
      </c>
      <c r="AU158" s="228" t="s">
        <v>83</v>
      </c>
      <c r="AY158" s="16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83</v>
      </c>
      <c r="BK158" s="229">
        <f>ROUND(I158*H158,2)</f>
        <v>0</v>
      </c>
      <c r="BL158" s="16" t="s">
        <v>146</v>
      </c>
      <c r="BM158" s="228" t="s">
        <v>597</v>
      </c>
    </row>
    <row r="159" s="2" customFormat="1" ht="24.15" customHeight="1">
      <c r="A159" s="37"/>
      <c r="B159" s="38"/>
      <c r="C159" s="216" t="s">
        <v>278</v>
      </c>
      <c r="D159" s="216" t="s">
        <v>142</v>
      </c>
      <c r="E159" s="217" t="s">
        <v>598</v>
      </c>
      <c r="F159" s="218" t="s">
        <v>599</v>
      </c>
      <c r="G159" s="219" t="s">
        <v>293</v>
      </c>
      <c r="H159" s="220">
        <v>25</v>
      </c>
      <c r="I159" s="221"/>
      <c r="J159" s="222">
        <f>ROUND(I159*H159,2)</f>
        <v>0</v>
      </c>
      <c r="K159" s="223"/>
      <c r="L159" s="43"/>
      <c r="M159" s="224" t="s">
        <v>1</v>
      </c>
      <c r="N159" s="225" t="s">
        <v>40</v>
      </c>
      <c r="O159" s="90"/>
      <c r="P159" s="226">
        <f>O159*H159</f>
        <v>0</v>
      </c>
      <c r="Q159" s="226">
        <v>6.9999999999999994E-05</v>
      </c>
      <c r="R159" s="226">
        <f>Q159*H159</f>
        <v>0.0017499999999999998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146</v>
      </c>
      <c r="AT159" s="228" t="s">
        <v>142</v>
      </c>
      <c r="AU159" s="228" t="s">
        <v>83</v>
      </c>
      <c r="AY159" s="16" t="s">
        <v>141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83</v>
      </c>
      <c r="BK159" s="229">
        <f>ROUND(I159*H159,2)</f>
        <v>0</v>
      </c>
      <c r="BL159" s="16" t="s">
        <v>146</v>
      </c>
      <c r="BM159" s="228" t="s">
        <v>600</v>
      </c>
    </row>
    <row r="160" s="2" customFormat="1">
      <c r="A160" s="37"/>
      <c r="B160" s="38"/>
      <c r="C160" s="39"/>
      <c r="D160" s="230" t="s">
        <v>148</v>
      </c>
      <c r="E160" s="39"/>
      <c r="F160" s="231" t="s">
        <v>520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148</v>
      </c>
      <c r="AU160" s="16" t="s">
        <v>83</v>
      </c>
    </row>
    <row r="161" s="12" customFormat="1" ht="25.92" customHeight="1">
      <c r="A161" s="12"/>
      <c r="B161" s="202"/>
      <c r="C161" s="203"/>
      <c r="D161" s="204" t="s">
        <v>74</v>
      </c>
      <c r="E161" s="205" t="s">
        <v>601</v>
      </c>
      <c r="F161" s="205" t="s">
        <v>602</v>
      </c>
      <c r="G161" s="203"/>
      <c r="H161" s="203"/>
      <c r="I161" s="206"/>
      <c r="J161" s="207">
        <f>BK161</f>
        <v>0</v>
      </c>
      <c r="K161" s="203"/>
      <c r="L161" s="208"/>
      <c r="M161" s="209"/>
      <c r="N161" s="210"/>
      <c r="O161" s="210"/>
      <c r="P161" s="211">
        <f>SUM(P162:P165)</f>
        <v>0</v>
      </c>
      <c r="Q161" s="210"/>
      <c r="R161" s="211">
        <f>SUM(R162:R165)</f>
        <v>0</v>
      </c>
      <c r="S161" s="210"/>
      <c r="T161" s="212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83</v>
      </c>
      <c r="AT161" s="214" t="s">
        <v>74</v>
      </c>
      <c r="AU161" s="214" t="s">
        <v>75</v>
      </c>
      <c r="AY161" s="213" t="s">
        <v>141</v>
      </c>
      <c r="BK161" s="215">
        <f>SUM(BK162:BK165)</f>
        <v>0</v>
      </c>
    </row>
    <row r="162" s="2" customFormat="1" ht="37.8" customHeight="1">
      <c r="A162" s="37"/>
      <c r="B162" s="38"/>
      <c r="C162" s="216" t="s">
        <v>282</v>
      </c>
      <c r="D162" s="216" t="s">
        <v>142</v>
      </c>
      <c r="E162" s="217" t="s">
        <v>603</v>
      </c>
      <c r="F162" s="218" t="s">
        <v>604</v>
      </c>
      <c r="G162" s="219" t="s">
        <v>180</v>
      </c>
      <c r="H162" s="220">
        <v>12</v>
      </c>
      <c r="I162" s="221"/>
      <c r="J162" s="222">
        <f>ROUND(I162*H162,2)</f>
        <v>0</v>
      </c>
      <c r="K162" s="223"/>
      <c r="L162" s="43"/>
      <c r="M162" s="224" t="s">
        <v>1</v>
      </c>
      <c r="N162" s="225" t="s">
        <v>40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146</v>
      </c>
      <c r="AT162" s="228" t="s">
        <v>142</v>
      </c>
      <c r="AU162" s="228" t="s">
        <v>83</v>
      </c>
      <c r="AY162" s="16" t="s">
        <v>141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83</v>
      </c>
      <c r="BK162" s="229">
        <f>ROUND(I162*H162,2)</f>
        <v>0</v>
      </c>
      <c r="BL162" s="16" t="s">
        <v>146</v>
      </c>
      <c r="BM162" s="228" t="s">
        <v>605</v>
      </c>
    </row>
    <row r="163" s="2" customFormat="1" ht="16.5" customHeight="1">
      <c r="A163" s="37"/>
      <c r="B163" s="38"/>
      <c r="C163" s="257" t="s">
        <v>286</v>
      </c>
      <c r="D163" s="257" t="s">
        <v>183</v>
      </c>
      <c r="E163" s="258" t="s">
        <v>606</v>
      </c>
      <c r="F163" s="259" t="s">
        <v>607</v>
      </c>
      <c r="G163" s="260" t="s">
        <v>180</v>
      </c>
      <c r="H163" s="261">
        <v>6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40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186</v>
      </c>
      <c r="AT163" s="228" t="s">
        <v>183</v>
      </c>
      <c r="AU163" s="228" t="s">
        <v>83</v>
      </c>
      <c r="AY163" s="16" t="s">
        <v>141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83</v>
      </c>
      <c r="BK163" s="229">
        <f>ROUND(I163*H163,2)</f>
        <v>0</v>
      </c>
      <c r="BL163" s="16" t="s">
        <v>146</v>
      </c>
      <c r="BM163" s="228" t="s">
        <v>608</v>
      </c>
    </row>
    <row r="164" s="2" customFormat="1" ht="16.5" customHeight="1">
      <c r="A164" s="37"/>
      <c r="B164" s="38"/>
      <c r="C164" s="257" t="s">
        <v>290</v>
      </c>
      <c r="D164" s="257" t="s">
        <v>183</v>
      </c>
      <c r="E164" s="258" t="s">
        <v>609</v>
      </c>
      <c r="F164" s="259" t="s">
        <v>610</v>
      </c>
      <c r="G164" s="260" t="s">
        <v>180</v>
      </c>
      <c r="H164" s="261">
        <v>4</v>
      </c>
      <c r="I164" s="262"/>
      <c r="J164" s="263">
        <f>ROUND(I164*H164,2)</f>
        <v>0</v>
      </c>
      <c r="K164" s="264"/>
      <c r="L164" s="265"/>
      <c r="M164" s="266" t="s">
        <v>1</v>
      </c>
      <c r="N164" s="267" t="s">
        <v>40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186</v>
      </c>
      <c r="AT164" s="228" t="s">
        <v>183</v>
      </c>
      <c r="AU164" s="228" t="s">
        <v>83</v>
      </c>
      <c r="AY164" s="16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83</v>
      </c>
      <c r="BK164" s="229">
        <f>ROUND(I164*H164,2)</f>
        <v>0</v>
      </c>
      <c r="BL164" s="16" t="s">
        <v>146</v>
      </c>
      <c r="BM164" s="228" t="s">
        <v>611</v>
      </c>
    </row>
    <row r="165" s="2" customFormat="1" ht="16.5" customHeight="1">
      <c r="A165" s="37"/>
      <c r="B165" s="38"/>
      <c r="C165" s="257" t="s">
        <v>297</v>
      </c>
      <c r="D165" s="257" t="s">
        <v>183</v>
      </c>
      <c r="E165" s="258" t="s">
        <v>612</v>
      </c>
      <c r="F165" s="259" t="s">
        <v>613</v>
      </c>
      <c r="G165" s="260" t="s">
        <v>180</v>
      </c>
      <c r="H165" s="261">
        <v>2</v>
      </c>
      <c r="I165" s="262"/>
      <c r="J165" s="263">
        <f>ROUND(I165*H165,2)</f>
        <v>0</v>
      </c>
      <c r="K165" s="264"/>
      <c r="L165" s="265"/>
      <c r="M165" s="266" t="s">
        <v>1</v>
      </c>
      <c r="N165" s="267" t="s">
        <v>40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186</v>
      </c>
      <c r="AT165" s="228" t="s">
        <v>183</v>
      </c>
      <c r="AU165" s="228" t="s">
        <v>83</v>
      </c>
      <c r="AY165" s="16" t="s">
        <v>141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83</v>
      </c>
      <c r="BK165" s="229">
        <f>ROUND(I165*H165,2)</f>
        <v>0</v>
      </c>
      <c r="BL165" s="16" t="s">
        <v>146</v>
      </c>
      <c r="BM165" s="228" t="s">
        <v>614</v>
      </c>
    </row>
    <row r="166" s="12" customFormat="1" ht="25.92" customHeight="1">
      <c r="A166" s="12"/>
      <c r="B166" s="202"/>
      <c r="C166" s="203"/>
      <c r="D166" s="204" t="s">
        <v>74</v>
      </c>
      <c r="E166" s="205" t="s">
        <v>214</v>
      </c>
      <c r="F166" s="205" t="s">
        <v>215</v>
      </c>
      <c r="G166" s="203"/>
      <c r="H166" s="203"/>
      <c r="I166" s="206"/>
      <c r="J166" s="207">
        <f>BK166</f>
        <v>0</v>
      </c>
      <c r="K166" s="203"/>
      <c r="L166" s="208"/>
      <c r="M166" s="209"/>
      <c r="N166" s="210"/>
      <c r="O166" s="210"/>
      <c r="P166" s="211">
        <f>P167+P174</f>
        <v>0</v>
      </c>
      <c r="Q166" s="210"/>
      <c r="R166" s="211">
        <f>R167+R174</f>
        <v>0</v>
      </c>
      <c r="S166" s="210"/>
      <c r="T166" s="212">
        <f>T167+T174</f>
        <v>0.25209999999999999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83</v>
      </c>
      <c r="AT166" s="214" t="s">
        <v>74</v>
      </c>
      <c r="AU166" s="214" t="s">
        <v>75</v>
      </c>
      <c r="AY166" s="213" t="s">
        <v>141</v>
      </c>
      <c r="BK166" s="215">
        <f>BK167+BK174</f>
        <v>0</v>
      </c>
    </row>
    <row r="167" s="12" customFormat="1" ht="22.8" customHeight="1">
      <c r="A167" s="12"/>
      <c r="B167" s="202"/>
      <c r="C167" s="203"/>
      <c r="D167" s="204" t="s">
        <v>74</v>
      </c>
      <c r="E167" s="268" t="s">
        <v>196</v>
      </c>
      <c r="F167" s="268" t="s">
        <v>615</v>
      </c>
      <c r="G167" s="203"/>
      <c r="H167" s="203"/>
      <c r="I167" s="206"/>
      <c r="J167" s="269">
        <f>BK167</f>
        <v>0</v>
      </c>
      <c r="K167" s="203"/>
      <c r="L167" s="208"/>
      <c r="M167" s="209"/>
      <c r="N167" s="210"/>
      <c r="O167" s="210"/>
      <c r="P167" s="211">
        <f>SUM(P168:P173)</f>
        <v>0</v>
      </c>
      <c r="Q167" s="210"/>
      <c r="R167" s="211">
        <f>SUM(R168:R173)</f>
        <v>0</v>
      </c>
      <c r="S167" s="210"/>
      <c r="T167" s="212">
        <f>SUM(T168:T173)</f>
        <v>0.25209999999999999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83</v>
      </c>
      <c r="AT167" s="214" t="s">
        <v>74</v>
      </c>
      <c r="AU167" s="214" t="s">
        <v>83</v>
      </c>
      <c r="AY167" s="213" t="s">
        <v>141</v>
      </c>
      <c r="BK167" s="215">
        <f>SUM(BK168:BK173)</f>
        <v>0</v>
      </c>
    </row>
    <row r="168" s="2" customFormat="1" ht="24.15" customHeight="1">
      <c r="A168" s="37"/>
      <c r="B168" s="38"/>
      <c r="C168" s="216" t="s">
        <v>301</v>
      </c>
      <c r="D168" s="216" t="s">
        <v>142</v>
      </c>
      <c r="E168" s="217" t="s">
        <v>616</v>
      </c>
      <c r="F168" s="218" t="s">
        <v>617</v>
      </c>
      <c r="G168" s="219" t="s">
        <v>180</v>
      </c>
      <c r="H168" s="220">
        <v>1</v>
      </c>
      <c r="I168" s="221"/>
      <c r="J168" s="222">
        <f>ROUND(I168*H168,2)</f>
        <v>0</v>
      </c>
      <c r="K168" s="223"/>
      <c r="L168" s="43"/>
      <c r="M168" s="224" t="s">
        <v>1</v>
      </c>
      <c r="N168" s="225" t="s">
        <v>40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0.049000000000000002</v>
      </c>
      <c r="T168" s="227">
        <f>S168*H168</f>
        <v>0.049000000000000002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146</v>
      </c>
      <c r="AT168" s="228" t="s">
        <v>142</v>
      </c>
      <c r="AU168" s="228" t="s">
        <v>85</v>
      </c>
      <c r="AY168" s="16" t="s">
        <v>141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83</v>
      </c>
      <c r="BK168" s="229">
        <f>ROUND(I168*H168,2)</f>
        <v>0</v>
      </c>
      <c r="BL168" s="16" t="s">
        <v>146</v>
      </c>
      <c r="BM168" s="228" t="s">
        <v>618</v>
      </c>
    </row>
    <row r="169" s="13" customFormat="1">
      <c r="A169" s="13"/>
      <c r="B169" s="235"/>
      <c r="C169" s="236"/>
      <c r="D169" s="230" t="s">
        <v>150</v>
      </c>
      <c r="E169" s="237" t="s">
        <v>1</v>
      </c>
      <c r="F169" s="238" t="s">
        <v>619</v>
      </c>
      <c r="G169" s="236"/>
      <c r="H169" s="239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150</v>
      </c>
      <c r="AU169" s="245" t="s">
        <v>85</v>
      </c>
      <c r="AV169" s="13" t="s">
        <v>85</v>
      </c>
      <c r="AW169" s="13" t="s">
        <v>32</v>
      </c>
      <c r="AX169" s="13" t="s">
        <v>83</v>
      </c>
      <c r="AY169" s="245" t="s">
        <v>141</v>
      </c>
    </row>
    <row r="170" s="2" customFormat="1" ht="24.15" customHeight="1">
      <c r="A170" s="37"/>
      <c r="B170" s="38"/>
      <c r="C170" s="216" t="s">
        <v>306</v>
      </c>
      <c r="D170" s="216" t="s">
        <v>142</v>
      </c>
      <c r="E170" s="217" t="s">
        <v>620</v>
      </c>
      <c r="F170" s="218" t="s">
        <v>621</v>
      </c>
      <c r="G170" s="219" t="s">
        <v>293</v>
      </c>
      <c r="H170" s="220">
        <v>45</v>
      </c>
      <c r="I170" s="221"/>
      <c r="J170" s="222">
        <f>ROUND(I170*H170,2)</f>
        <v>0</v>
      </c>
      <c r="K170" s="223"/>
      <c r="L170" s="43"/>
      <c r="M170" s="224" t="s">
        <v>1</v>
      </c>
      <c r="N170" s="225" t="s">
        <v>40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0.002</v>
      </c>
      <c r="T170" s="227">
        <f>S170*H170</f>
        <v>0.089999999999999997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146</v>
      </c>
      <c r="AT170" s="228" t="s">
        <v>142</v>
      </c>
      <c r="AU170" s="228" t="s">
        <v>85</v>
      </c>
      <c r="AY170" s="16" t="s">
        <v>141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83</v>
      </c>
      <c r="BK170" s="229">
        <f>ROUND(I170*H170,2)</f>
        <v>0</v>
      </c>
      <c r="BL170" s="16" t="s">
        <v>146</v>
      </c>
      <c r="BM170" s="228" t="s">
        <v>622</v>
      </c>
    </row>
    <row r="171" s="2" customFormat="1">
      <c r="A171" s="37"/>
      <c r="B171" s="38"/>
      <c r="C171" s="39"/>
      <c r="D171" s="230" t="s">
        <v>148</v>
      </c>
      <c r="E171" s="39"/>
      <c r="F171" s="231" t="s">
        <v>623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148</v>
      </c>
      <c r="AU171" s="16" t="s">
        <v>85</v>
      </c>
    </row>
    <row r="172" s="2" customFormat="1" ht="24.15" customHeight="1">
      <c r="A172" s="37"/>
      <c r="B172" s="38"/>
      <c r="C172" s="216" t="s">
        <v>251</v>
      </c>
      <c r="D172" s="216" t="s">
        <v>142</v>
      </c>
      <c r="E172" s="217" t="s">
        <v>624</v>
      </c>
      <c r="F172" s="218" t="s">
        <v>625</v>
      </c>
      <c r="G172" s="219" t="s">
        <v>293</v>
      </c>
      <c r="H172" s="220">
        <v>10</v>
      </c>
      <c r="I172" s="221"/>
      <c r="J172" s="222">
        <f>ROUND(I172*H172,2)</f>
        <v>0</v>
      </c>
      <c r="K172" s="223"/>
      <c r="L172" s="43"/>
      <c r="M172" s="224" t="s">
        <v>1</v>
      </c>
      <c r="N172" s="225" t="s">
        <v>40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0.0040000000000000001</v>
      </c>
      <c r="T172" s="227">
        <f>S172*H172</f>
        <v>0.040000000000000001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146</v>
      </c>
      <c r="AT172" s="228" t="s">
        <v>142</v>
      </c>
      <c r="AU172" s="228" t="s">
        <v>85</v>
      </c>
      <c r="AY172" s="16" t="s">
        <v>141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83</v>
      </c>
      <c r="BK172" s="229">
        <f>ROUND(I172*H172,2)</f>
        <v>0</v>
      </c>
      <c r="BL172" s="16" t="s">
        <v>146</v>
      </c>
      <c r="BM172" s="228" t="s">
        <v>626</v>
      </c>
    </row>
    <row r="173" s="2" customFormat="1" ht="24.15" customHeight="1">
      <c r="A173" s="37"/>
      <c r="B173" s="38"/>
      <c r="C173" s="216" t="s">
        <v>316</v>
      </c>
      <c r="D173" s="216" t="s">
        <v>142</v>
      </c>
      <c r="E173" s="217" t="s">
        <v>627</v>
      </c>
      <c r="F173" s="218" t="s">
        <v>628</v>
      </c>
      <c r="G173" s="219" t="s">
        <v>180</v>
      </c>
      <c r="H173" s="220">
        <v>85</v>
      </c>
      <c r="I173" s="221"/>
      <c r="J173" s="222">
        <f>ROUND(I173*H173,2)</f>
        <v>0</v>
      </c>
      <c r="K173" s="223"/>
      <c r="L173" s="43"/>
      <c r="M173" s="224" t="s">
        <v>1</v>
      </c>
      <c r="N173" s="225" t="s">
        <v>40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0.00085999999999999998</v>
      </c>
      <c r="T173" s="227">
        <f>S173*H173</f>
        <v>0.073099999999999998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146</v>
      </c>
      <c r="AT173" s="228" t="s">
        <v>142</v>
      </c>
      <c r="AU173" s="228" t="s">
        <v>85</v>
      </c>
      <c r="AY173" s="16" t="s">
        <v>141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83</v>
      </c>
      <c r="BK173" s="229">
        <f>ROUND(I173*H173,2)</f>
        <v>0</v>
      </c>
      <c r="BL173" s="16" t="s">
        <v>146</v>
      </c>
      <c r="BM173" s="228" t="s">
        <v>629</v>
      </c>
    </row>
    <row r="174" s="12" customFormat="1" ht="22.8" customHeight="1">
      <c r="A174" s="12"/>
      <c r="B174" s="202"/>
      <c r="C174" s="203"/>
      <c r="D174" s="204" t="s">
        <v>74</v>
      </c>
      <c r="E174" s="268" t="s">
        <v>222</v>
      </c>
      <c r="F174" s="268" t="s">
        <v>223</v>
      </c>
      <c r="G174" s="203"/>
      <c r="H174" s="203"/>
      <c r="I174" s="206"/>
      <c r="J174" s="269">
        <f>BK174</f>
        <v>0</v>
      </c>
      <c r="K174" s="203"/>
      <c r="L174" s="208"/>
      <c r="M174" s="209"/>
      <c r="N174" s="210"/>
      <c r="O174" s="210"/>
      <c r="P174" s="211">
        <f>SUM(P175:P179)</f>
        <v>0</v>
      </c>
      <c r="Q174" s="210"/>
      <c r="R174" s="211">
        <f>SUM(R175:R179)</f>
        <v>0</v>
      </c>
      <c r="S174" s="210"/>
      <c r="T174" s="212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83</v>
      </c>
      <c r="AT174" s="214" t="s">
        <v>74</v>
      </c>
      <c r="AU174" s="214" t="s">
        <v>83</v>
      </c>
      <c r="AY174" s="213" t="s">
        <v>141</v>
      </c>
      <c r="BK174" s="215">
        <f>SUM(BK175:BK179)</f>
        <v>0</v>
      </c>
    </row>
    <row r="175" s="2" customFormat="1" ht="24.15" customHeight="1">
      <c r="A175" s="37"/>
      <c r="B175" s="38"/>
      <c r="C175" s="216" t="s">
        <v>320</v>
      </c>
      <c r="D175" s="216" t="s">
        <v>142</v>
      </c>
      <c r="E175" s="217" t="s">
        <v>630</v>
      </c>
      <c r="F175" s="218" t="s">
        <v>631</v>
      </c>
      <c r="G175" s="219" t="s">
        <v>227</v>
      </c>
      <c r="H175" s="220">
        <v>0.252</v>
      </c>
      <c r="I175" s="221"/>
      <c r="J175" s="222">
        <f>ROUND(I175*H175,2)</f>
        <v>0</v>
      </c>
      <c r="K175" s="223"/>
      <c r="L175" s="43"/>
      <c r="M175" s="224" t="s">
        <v>1</v>
      </c>
      <c r="N175" s="225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146</v>
      </c>
      <c r="AT175" s="228" t="s">
        <v>142</v>
      </c>
      <c r="AU175" s="228" t="s">
        <v>85</v>
      </c>
      <c r="AY175" s="16" t="s">
        <v>141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83</v>
      </c>
      <c r="BK175" s="229">
        <f>ROUND(I175*H175,2)</f>
        <v>0</v>
      </c>
      <c r="BL175" s="16" t="s">
        <v>146</v>
      </c>
      <c r="BM175" s="228" t="s">
        <v>632</v>
      </c>
    </row>
    <row r="176" s="2" customFormat="1" ht="24.15" customHeight="1">
      <c r="A176" s="37"/>
      <c r="B176" s="38"/>
      <c r="C176" s="216" t="s">
        <v>325</v>
      </c>
      <c r="D176" s="216" t="s">
        <v>142</v>
      </c>
      <c r="E176" s="217" t="s">
        <v>230</v>
      </c>
      <c r="F176" s="218" t="s">
        <v>231</v>
      </c>
      <c r="G176" s="219" t="s">
        <v>227</v>
      </c>
      <c r="H176" s="220">
        <v>0.252</v>
      </c>
      <c r="I176" s="221"/>
      <c r="J176" s="222">
        <f>ROUND(I176*H176,2)</f>
        <v>0</v>
      </c>
      <c r="K176" s="223"/>
      <c r="L176" s="43"/>
      <c r="M176" s="224" t="s">
        <v>1</v>
      </c>
      <c r="N176" s="225" t="s">
        <v>40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146</v>
      </c>
      <c r="AT176" s="228" t="s">
        <v>142</v>
      </c>
      <c r="AU176" s="228" t="s">
        <v>85</v>
      </c>
      <c r="AY176" s="16" t="s">
        <v>141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83</v>
      </c>
      <c r="BK176" s="229">
        <f>ROUND(I176*H176,2)</f>
        <v>0</v>
      </c>
      <c r="BL176" s="16" t="s">
        <v>146</v>
      </c>
      <c r="BM176" s="228" t="s">
        <v>633</v>
      </c>
    </row>
    <row r="177" s="2" customFormat="1" ht="24.15" customHeight="1">
      <c r="A177" s="37"/>
      <c r="B177" s="38"/>
      <c r="C177" s="216" t="s">
        <v>333</v>
      </c>
      <c r="D177" s="216" t="s">
        <v>142</v>
      </c>
      <c r="E177" s="217" t="s">
        <v>234</v>
      </c>
      <c r="F177" s="218" t="s">
        <v>235</v>
      </c>
      <c r="G177" s="219" t="s">
        <v>227</v>
      </c>
      <c r="H177" s="220">
        <v>2.52</v>
      </c>
      <c r="I177" s="221"/>
      <c r="J177" s="222">
        <f>ROUND(I177*H177,2)</f>
        <v>0</v>
      </c>
      <c r="K177" s="223"/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146</v>
      </c>
      <c r="AT177" s="228" t="s">
        <v>142</v>
      </c>
      <c r="AU177" s="228" t="s">
        <v>85</v>
      </c>
      <c r="AY177" s="16" t="s">
        <v>141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83</v>
      </c>
      <c r="BK177" s="229">
        <f>ROUND(I177*H177,2)</f>
        <v>0</v>
      </c>
      <c r="BL177" s="16" t="s">
        <v>146</v>
      </c>
      <c r="BM177" s="228" t="s">
        <v>634</v>
      </c>
    </row>
    <row r="178" s="13" customFormat="1">
      <c r="A178" s="13"/>
      <c r="B178" s="235"/>
      <c r="C178" s="236"/>
      <c r="D178" s="230" t="s">
        <v>150</v>
      </c>
      <c r="E178" s="236"/>
      <c r="F178" s="238" t="s">
        <v>635</v>
      </c>
      <c r="G178" s="236"/>
      <c r="H178" s="239">
        <v>2.52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150</v>
      </c>
      <c r="AU178" s="245" t="s">
        <v>85</v>
      </c>
      <c r="AV178" s="13" t="s">
        <v>85</v>
      </c>
      <c r="AW178" s="13" t="s">
        <v>4</v>
      </c>
      <c r="AX178" s="13" t="s">
        <v>83</v>
      </c>
      <c r="AY178" s="245" t="s">
        <v>141</v>
      </c>
    </row>
    <row r="179" s="2" customFormat="1" ht="33" customHeight="1">
      <c r="A179" s="37"/>
      <c r="B179" s="38"/>
      <c r="C179" s="216" t="s">
        <v>339</v>
      </c>
      <c r="D179" s="216" t="s">
        <v>142</v>
      </c>
      <c r="E179" s="217" t="s">
        <v>239</v>
      </c>
      <c r="F179" s="218" t="s">
        <v>240</v>
      </c>
      <c r="G179" s="219" t="s">
        <v>227</v>
      </c>
      <c r="H179" s="220">
        <v>0.374</v>
      </c>
      <c r="I179" s="221"/>
      <c r="J179" s="222">
        <f>ROUND(I179*H179,2)</f>
        <v>0</v>
      </c>
      <c r="K179" s="223"/>
      <c r="L179" s="43"/>
      <c r="M179" s="224" t="s">
        <v>1</v>
      </c>
      <c r="N179" s="225" t="s">
        <v>40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146</v>
      </c>
      <c r="AT179" s="228" t="s">
        <v>142</v>
      </c>
      <c r="AU179" s="228" t="s">
        <v>85</v>
      </c>
      <c r="AY179" s="16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83</v>
      </c>
      <c r="BK179" s="229">
        <f>ROUND(I179*H179,2)</f>
        <v>0</v>
      </c>
      <c r="BL179" s="16" t="s">
        <v>146</v>
      </c>
      <c r="BM179" s="228" t="s">
        <v>636</v>
      </c>
    </row>
    <row r="180" s="12" customFormat="1" ht="25.92" customHeight="1">
      <c r="A180" s="12"/>
      <c r="B180" s="202"/>
      <c r="C180" s="203"/>
      <c r="D180" s="204" t="s">
        <v>74</v>
      </c>
      <c r="E180" s="205" t="s">
        <v>637</v>
      </c>
      <c r="F180" s="205" t="s">
        <v>638</v>
      </c>
      <c r="G180" s="203"/>
      <c r="H180" s="203"/>
      <c r="I180" s="206"/>
      <c r="J180" s="207">
        <f>BK180</f>
        <v>0</v>
      </c>
      <c r="K180" s="203"/>
      <c r="L180" s="208"/>
      <c r="M180" s="209"/>
      <c r="N180" s="210"/>
      <c r="O180" s="210"/>
      <c r="P180" s="211">
        <f>SUM(P181:P188)</f>
        <v>0</v>
      </c>
      <c r="Q180" s="210"/>
      <c r="R180" s="211">
        <f>SUM(R181:R188)</f>
        <v>0</v>
      </c>
      <c r="S180" s="210"/>
      <c r="T180" s="212">
        <f>SUM(T181:T188)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146</v>
      </c>
      <c r="AT180" s="214" t="s">
        <v>74</v>
      </c>
      <c r="AU180" s="214" t="s">
        <v>75</v>
      </c>
      <c r="AY180" s="213" t="s">
        <v>141</v>
      </c>
      <c r="BK180" s="215">
        <f>SUM(BK181:BK188)</f>
        <v>0</v>
      </c>
    </row>
    <row r="181" s="2" customFormat="1" ht="21.75" customHeight="1">
      <c r="A181" s="37"/>
      <c r="B181" s="38"/>
      <c r="C181" s="216" t="s">
        <v>345</v>
      </c>
      <c r="D181" s="216" t="s">
        <v>142</v>
      </c>
      <c r="E181" s="217" t="s">
        <v>639</v>
      </c>
      <c r="F181" s="218" t="s">
        <v>640</v>
      </c>
      <c r="G181" s="219" t="s">
        <v>641</v>
      </c>
      <c r="H181" s="220">
        <v>4</v>
      </c>
      <c r="I181" s="221"/>
      <c r="J181" s="222">
        <f>ROUND(I181*H181,2)</f>
        <v>0</v>
      </c>
      <c r="K181" s="223"/>
      <c r="L181" s="43"/>
      <c r="M181" s="224" t="s">
        <v>1</v>
      </c>
      <c r="N181" s="225" t="s">
        <v>40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642</v>
      </c>
      <c r="AT181" s="228" t="s">
        <v>142</v>
      </c>
      <c r="AU181" s="228" t="s">
        <v>83</v>
      </c>
      <c r="AY181" s="16" t="s">
        <v>141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83</v>
      </c>
      <c r="BK181" s="229">
        <f>ROUND(I181*H181,2)</f>
        <v>0</v>
      </c>
      <c r="BL181" s="16" t="s">
        <v>642</v>
      </c>
      <c r="BM181" s="228" t="s">
        <v>643</v>
      </c>
    </row>
    <row r="182" s="2" customFormat="1" ht="24.15" customHeight="1">
      <c r="A182" s="37"/>
      <c r="B182" s="38"/>
      <c r="C182" s="216" t="s">
        <v>349</v>
      </c>
      <c r="D182" s="216" t="s">
        <v>142</v>
      </c>
      <c r="E182" s="217" t="s">
        <v>644</v>
      </c>
      <c r="F182" s="218" t="s">
        <v>645</v>
      </c>
      <c r="G182" s="219" t="s">
        <v>641</v>
      </c>
      <c r="H182" s="220">
        <v>3</v>
      </c>
      <c r="I182" s="221"/>
      <c r="J182" s="222">
        <f>ROUND(I182*H182,2)</f>
        <v>0</v>
      </c>
      <c r="K182" s="223"/>
      <c r="L182" s="43"/>
      <c r="M182" s="224" t="s">
        <v>1</v>
      </c>
      <c r="N182" s="225" t="s">
        <v>40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642</v>
      </c>
      <c r="AT182" s="228" t="s">
        <v>142</v>
      </c>
      <c r="AU182" s="228" t="s">
        <v>83</v>
      </c>
      <c r="AY182" s="16" t="s">
        <v>141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83</v>
      </c>
      <c r="BK182" s="229">
        <f>ROUND(I182*H182,2)</f>
        <v>0</v>
      </c>
      <c r="BL182" s="16" t="s">
        <v>642</v>
      </c>
      <c r="BM182" s="228" t="s">
        <v>646</v>
      </c>
    </row>
    <row r="183" s="2" customFormat="1" ht="16.5" customHeight="1">
      <c r="A183" s="37"/>
      <c r="B183" s="38"/>
      <c r="C183" s="216" t="s">
        <v>355</v>
      </c>
      <c r="D183" s="216" t="s">
        <v>142</v>
      </c>
      <c r="E183" s="217" t="s">
        <v>647</v>
      </c>
      <c r="F183" s="218" t="s">
        <v>648</v>
      </c>
      <c r="G183" s="219" t="s">
        <v>641</v>
      </c>
      <c r="H183" s="220">
        <v>5</v>
      </c>
      <c r="I183" s="221"/>
      <c r="J183" s="222">
        <f>ROUND(I183*H183,2)</f>
        <v>0</v>
      </c>
      <c r="K183" s="223"/>
      <c r="L183" s="43"/>
      <c r="M183" s="224" t="s">
        <v>1</v>
      </c>
      <c r="N183" s="225" t="s">
        <v>40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642</v>
      </c>
      <c r="AT183" s="228" t="s">
        <v>142</v>
      </c>
      <c r="AU183" s="228" t="s">
        <v>83</v>
      </c>
      <c r="AY183" s="16" t="s">
        <v>141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83</v>
      </c>
      <c r="BK183" s="229">
        <f>ROUND(I183*H183,2)</f>
        <v>0</v>
      </c>
      <c r="BL183" s="16" t="s">
        <v>642</v>
      </c>
      <c r="BM183" s="228" t="s">
        <v>649</v>
      </c>
    </row>
    <row r="184" s="2" customFormat="1" ht="16.5" customHeight="1">
      <c r="A184" s="37"/>
      <c r="B184" s="38"/>
      <c r="C184" s="216" t="s">
        <v>363</v>
      </c>
      <c r="D184" s="216" t="s">
        <v>142</v>
      </c>
      <c r="E184" s="217" t="s">
        <v>650</v>
      </c>
      <c r="F184" s="218" t="s">
        <v>651</v>
      </c>
      <c r="G184" s="219" t="s">
        <v>641</v>
      </c>
      <c r="H184" s="220">
        <v>4</v>
      </c>
      <c r="I184" s="221"/>
      <c r="J184" s="222">
        <f>ROUND(I184*H184,2)</f>
        <v>0</v>
      </c>
      <c r="K184" s="223"/>
      <c r="L184" s="43"/>
      <c r="M184" s="224" t="s">
        <v>1</v>
      </c>
      <c r="N184" s="225" t="s">
        <v>40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642</v>
      </c>
      <c r="AT184" s="228" t="s">
        <v>142</v>
      </c>
      <c r="AU184" s="228" t="s">
        <v>83</v>
      </c>
      <c r="AY184" s="16" t="s">
        <v>141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83</v>
      </c>
      <c r="BK184" s="229">
        <f>ROUND(I184*H184,2)</f>
        <v>0</v>
      </c>
      <c r="BL184" s="16" t="s">
        <v>642</v>
      </c>
      <c r="BM184" s="228" t="s">
        <v>652</v>
      </c>
    </row>
    <row r="185" s="2" customFormat="1" ht="16.5" customHeight="1">
      <c r="A185" s="37"/>
      <c r="B185" s="38"/>
      <c r="C185" s="216" t="s">
        <v>367</v>
      </c>
      <c r="D185" s="216" t="s">
        <v>142</v>
      </c>
      <c r="E185" s="217" t="s">
        <v>653</v>
      </c>
      <c r="F185" s="218" t="s">
        <v>654</v>
      </c>
      <c r="G185" s="219" t="s">
        <v>641</v>
      </c>
      <c r="H185" s="220">
        <v>3</v>
      </c>
      <c r="I185" s="221"/>
      <c r="J185" s="222">
        <f>ROUND(I185*H185,2)</f>
        <v>0</v>
      </c>
      <c r="K185" s="223"/>
      <c r="L185" s="43"/>
      <c r="M185" s="224" t="s">
        <v>1</v>
      </c>
      <c r="N185" s="225" t="s">
        <v>40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642</v>
      </c>
      <c r="AT185" s="228" t="s">
        <v>142</v>
      </c>
      <c r="AU185" s="228" t="s">
        <v>83</v>
      </c>
      <c r="AY185" s="16" t="s">
        <v>141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83</v>
      </c>
      <c r="BK185" s="229">
        <f>ROUND(I185*H185,2)</f>
        <v>0</v>
      </c>
      <c r="BL185" s="16" t="s">
        <v>642</v>
      </c>
      <c r="BM185" s="228" t="s">
        <v>655</v>
      </c>
    </row>
    <row r="186" s="2" customFormat="1" ht="16.5" customHeight="1">
      <c r="A186" s="37"/>
      <c r="B186" s="38"/>
      <c r="C186" s="216" t="s">
        <v>371</v>
      </c>
      <c r="D186" s="216" t="s">
        <v>142</v>
      </c>
      <c r="E186" s="217" t="s">
        <v>656</v>
      </c>
      <c r="F186" s="218" t="s">
        <v>657</v>
      </c>
      <c r="G186" s="219" t="s">
        <v>469</v>
      </c>
      <c r="H186" s="220">
        <v>1</v>
      </c>
      <c r="I186" s="221"/>
      <c r="J186" s="222">
        <f>ROUND(I186*H186,2)</f>
        <v>0</v>
      </c>
      <c r="K186" s="223"/>
      <c r="L186" s="43"/>
      <c r="M186" s="224" t="s">
        <v>1</v>
      </c>
      <c r="N186" s="225" t="s">
        <v>40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642</v>
      </c>
      <c r="AT186" s="228" t="s">
        <v>142</v>
      </c>
      <c r="AU186" s="228" t="s">
        <v>83</v>
      </c>
      <c r="AY186" s="16" t="s">
        <v>141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83</v>
      </c>
      <c r="BK186" s="229">
        <f>ROUND(I186*H186,2)</f>
        <v>0</v>
      </c>
      <c r="BL186" s="16" t="s">
        <v>642</v>
      </c>
      <c r="BM186" s="228" t="s">
        <v>658</v>
      </c>
    </row>
    <row r="187" s="2" customFormat="1">
      <c r="A187" s="37"/>
      <c r="B187" s="38"/>
      <c r="C187" s="39"/>
      <c r="D187" s="230" t="s">
        <v>148</v>
      </c>
      <c r="E187" s="39"/>
      <c r="F187" s="231" t="s">
        <v>659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148</v>
      </c>
      <c r="AU187" s="16" t="s">
        <v>83</v>
      </c>
    </row>
    <row r="188" s="2" customFormat="1" ht="16.5" customHeight="1">
      <c r="A188" s="37"/>
      <c r="B188" s="38"/>
      <c r="C188" s="216" t="s">
        <v>377</v>
      </c>
      <c r="D188" s="216" t="s">
        <v>142</v>
      </c>
      <c r="E188" s="217" t="s">
        <v>660</v>
      </c>
      <c r="F188" s="218" t="s">
        <v>661</v>
      </c>
      <c r="G188" s="219" t="s">
        <v>641</v>
      </c>
      <c r="H188" s="220">
        <v>7</v>
      </c>
      <c r="I188" s="221"/>
      <c r="J188" s="222">
        <f>ROUND(I188*H188,2)</f>
        <v>0</v>
      </c>
      <c r="K188" s="223"/>
      <c r="L188" s="43"/>
      <c r="M188" s="270" t="s">
        <v>1</v>
      </c>
      <c r="N188" s="271" t="s">
        <v>40</v>
      </c>
      <c r="O188" s="272"/>
      <c r="P188" s="273">
        <f>O188*H188</f>
        <v>0</v>
      </c>
      <c r="Q188" s="273">
        <v>0</v>
      </c>
      <c r="R188" s="273">
        <f>Q188*H188</f>
        <v>0</v>
      </c>
      <c r="S188" s="273">
        <v>0</v>
      </c>
      <c r="T188" s="27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642</v>
      </c>
      <c r="AT188" s="228" t="s">
        <v>142</v>
      </c>
      <c r="AU188" s="228" t="s">
        <v>83</v>
      </c>
      <c r="AY188" s="16" t="s">
        <v>141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83</v>
      </c>
      <c r="BK188" s="229">
        <f>ROUND(I188*H188,2)</f>
        <v>0</v>
      </c>
      <c r="BL188" s="16" t="s">
        <v>642</v>
      </c>
      <c r="BM188" s="228" t="s">
        <v>662</v>
      </c>
    </row>
    <row r="189" s="2" customFormat="1" ht="6.96" customHeight="1">
      <c r="A189" s="37"/>
      <c r="B189" s="65"/>
      <c r="C189" s="66"/>
      <c r="D189" s="66"/>
      <c r="E189" s="66"/>
      <c r="F189" s="66"/>
      <c r="G189" s="66"/>
      <c r="H189" s="66"/>
      <c r="I189" s="66"/>
      <c r="J189" s="66"/>
      <c r="K189" s="66"/>
      <c r="L189" s="43"/>
      <c r="M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</sheetData>
  <sheetProtection sheet="1" autoFilter="0" formatColumns="0" formatRows="0" objects="1" scenarios="1" spinCount="100000" saltValue="6zI/JSWY3TewmEeJvBCre4RfE2fyU7WAt//VNmDxXdqTVAwBq2iV0d4Y5q0jFghmvibKQxaTiBYS0ISvtjFk4w==" hashValue="PBWUGmEfmg10cDU5xGIfOam18p7/0tYbmF+okt1JGPWYGwRC1kxKyjMi6zfbdF8bGwzPx2z1udhQIi/XpTXNTQ==" algorithmName="SHA-512" password="CC35"/>
  <autoFilter ref="C124:K18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663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ROUND((SUM(BE123:BE155)),  2)</f>
        <v>0</v>
      </c>
      <c r="G33" s="37"/>
      <c r="H33" s="37"/>
      <c r="I33" s="154">
        <v>0.20999999999999999</v>
      </c>
      <c r="J33" s="153">
        <f>ROUND(((SUM(BE123:BE155))*I33),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ROUND((SUM(BF123:BF155)),  2)</f>
        <v>0</v>
      </c>
      <c r="G34" s="37"/>
      <c r="H34" s="37"/>
      <c r="I34" s="154">
        <v>0.12</v>
      </c>
      <c r="J34" s="153">
        <f>ROUND(((SUM(BF123:BF155))*I34),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ROUND((SUM(BG123:BG155)),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ROUND((SUM(BH123:BH155)),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ROUND((SUM(BI123:BI155)),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D.1.4.4 - elektrické rozvody slaboproudé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510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664</v>
      </c>
      <c r="E98" s="181"/>
      <c r="F98" s="181"/>
      <c r="G98" s="181"/>
      <c r="H98" s="181"/>
      <c r="I98" s="181"/>
      <c r="J98" s="182">
        <f>J130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665</v>
      </c>
      <c r="E99" s="181"/>
      <c r="F99" s="181"/>
      <c r="G99" s="181"/>
      <c r="H99" s="181"/>
      <c r="I99" s="181"/>
      <c r="J99" s="182">
        <f>J135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115</v>
      </c>
      <c r="E100" s="181"/>
      <c r="F100" s="181"/>
      <c r="G100" s="181"/>
      <c r="H100" s="181"/>
      <c r="I100" s="181"/>
      <c r="J100" s="182">
        <f>J138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513</v>
      </c>
      <c r="E101" s="187"/>
      <c r="F101" s="187"/>
      <c r="G101" s="187"/>
      <c r="H101" s="187"/>
      <c r="I101" s="187"/>
      <c r="J101" s="188">
        <f>J139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666</v>
      </c>
      <c r="E102" s="187"/>
      <c r="F102" s="187"/>
      <c r="G102" s="187"/>
      <c r="H102" s="187"/>
      <c r="I102" s="187"/>
      <c r="J102" s="188">
        <f>J144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514</v>
      </c>
      <c r="E103" s="181"/>
      <c r="F103" s="181"/>
      <c r="G103" s="181"/>
      <c r="H103" s="181"/>
      <c r="I103" s="181"/>
      <c r="J103" s="182">
        <f>J150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9"/>
      <c r="D113" s="39"/>
      <c r="E113" s="173" t="str">
        <f>E7</f>
        <v>Poliklinika Žďár nad Sázavou -stavební úpravy prostor v 1.NP ordinace MUDr. Jelínkové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D.1.4.4 - elektrické rozvody slaboproudé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Studentská 1699/4</v>
      </c>
      <c r="G117" s="39"/>
      <c r="H117" s="39"/>
      <c r="I117" s="31" t="s">
        <v>22</v>
      </c>
      <c r="J117" s="78" t="str">
        <f>IF(J12="","",J12)</f>
        <v>12. 5. 2025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1" t="s">
        <v>24</v>
      </c>
      <c r="D119" s="39"/>
      <c r="E119" s="39"/>
      <c r="F119" s="26" t="str">
        <f>E15</f>
        <v>Město Žďár nad Zázavou</v>
      </c>
      <c r="G119" s="39"/>
      <c r="H119" s="39"/>
      <c r="I119" s="31" t="s">
        <v>30</v>
      </c>
      <c r="J119" s="35" t="str">
        <f>E21</f>
        <v>Filip Marek, Brněnská 326/34, Žďár nad Sázavou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0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Filip Marek, Brněnská 326/34, Žďár nad Sázavou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127</v>
      </c>
      <c r="D122" s="193" t="s">
        <v>60</v>
      </c>
      <c r="E122" s="193" t="s">
        <v>56</v>
      </c>
      <c r="F122" s="193" t="s">
        <v>57</v>
      </c>
      <c r="G122" s="193" t="s">
        <v>128</v>
      </c>
      <c r="H122" s="193" t="s">
        <v>129</v>
      </c>
      <c r="I122" s="193" t="s">
        <v>130</v>
      </c>
      <c r="J122" s="194" t="s">
        <v>107</v>
      </c>
      <c r="K122" s="195" t="s">
        <v>131</v>
      </c>
      <c r="L122" s="196"/>
      <c r="M122" s="99" t="s">
        <v>1</v>
      </c>
      <c r="N122" s="100" t="s">
        <v>39</v>
      </c>
      <c r="O122" s="100" t="s">
        <v>132</v>
      </c>
      <c r="P122" s="100" t="s">
        <v>133</v>
      </c>
      <c r="Q122" s="100" t="s">
        <v>134</v>
      </c>
      <c r="R122" s="100" t="s">
        <v>135</v>
      </c>
      <c r="S122" s="100" t="s">
        <v>136</v>
      </c>
      <c r="T122" s="101" t="s">
        <v>137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138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P124+P130+P135+P138+P150</f>
        <v>0</v>
      </c>
      <c r="Q123" s="103"/>
      <c r="R123" s="199">
        <f>R124+R130+R135+R138+R150</f>
        <v>0.0048500000000000001</v>
      </c>
      <c r="S123" s="103"/>
      <c r="T123" s="200">
        <f>T124+T130+T135+T138+T150</f>
        <v>0.049410000000000003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74</v>
      </c>
      <c r="AU123" s="16" t="s">
        <v>109</v>
      </c>
      <c r="BK123" s="201">
        <f>BK124+BK130+BK135+BK138+BK150</f>
        <v>0</v>
      </c>
    </row>
    <row r="124" s="12" customFormat="1" ht="25.92" customHeight="1">
      <c r="A124" s="12"/>
      <c r="B124" s="202"/>
      <c r="C124" s="203"/>
      <c r="D124" s="204" t="s">
        <v>74</v>
      </c>
      <c r="E124" s="205" t="s">
        <v>550</v>
      </c>
      <c r="F124" s="205" t="s">
        <v>551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SUM(P125:P129)</f>
        <v>0</v>
      </c>
      <c r="Q124" s="210"/>
      <c r="R124" s="211">
        <f>SUM(R125:R129)</f>
        <v>0.0048500000000000001</v>
      </c>
      <c r="S124" s="210"/>
      <c r="T124" s="212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83</v>
      </c>
      <c r="AT124" s="214" t="s">
        <v>74</v>
      </c>
      <c r="AU124" s="214" t="s">
        <v>75</v>
      </c>
      <c r="AY124" s="213" t="s">
        <v>141</v>
      </c>
      <c r="BK124" s="215">
        <f>SUM(BK125:BK129)</f>
        <v>0</v>
      </c>
    </row>
    <row r="125" s="2" customFormat="1" ht="37.8" customHeight="1">
      <c r="A125" s="37"/>
      <c r="B125" s="38"/>
      <c r="C125" s="216" t="s">
        <v>83</v>
      </c>
      <c r="D125" s="216" t="s">
        <v>142</v>
      </c>
      <c r="E125" s="217" t="s">
        <v>667</v>
      </c>
      <c r="F125" s="218" t="s">
        <v>668</v>
      </c>
      <c r="G125" s="219" t="s">
        <v>183</v>
      </c>
      <c r="H125" s="220">
        <v>20</v>
      </c>
      <c r="I125" s="221"/>
      <c r="J125" s="222">
        <f>ROUND(I125*H125,2)</f>
        <v>0</v>
      </c>
      <c r="K125" s="223"/>
      <c r="L125" s="43"/>
      <c r="M125" s="224" t="s">
        <v>1</v>
      </c>
      <c r="N125" s="225" t="s">
        <v>40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146</v>
      </c>
      <c r="AT125" s="228" t="s">
        <v>142</v>
      </c>
      <c r="AU125" s="228" t="s">
        <v>83</v>
      </c>
      <c r="AY125" s="16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83</v>
      </c>
      <c r="BK125" s="229">
        <f>ROUND(I125*H125,2)</f>
        <v>0</v>
      </c>
      <c r="BL125" s="16" t="s">
        <v>146</v>
      </c>
      <c r="BM125" s="228" t="s">
        <v>669</v>
      </c>
    </row>
    <row r="126" s="2" customFormat="1" ht="21.75" customHeight="1">
      <c r="A126" s="37"/>
      <c r="B126" s="38"/>
      <c r="C126" s="257" t="s">
        <v>85</v>
      </c>
      <c r="D126" s="257" t="s">
        <v>183</v>
      </c>
      <c r="E126" s="258" t="s">
        <v>555</v>
      </c>
      <c r="F126" s="259" t="s">
        <v>556</v>
      </c>
      <c r="G126" s="260" t="s">
        <v>293</v>
      </c>
      <c r="H126" s="261">
        <v>20</v>
      </c>
      <c r="I126" s="262"/>
      <c r="J126" s="263">
        <f>ROUND(I126*H126,2)</f>
        <v>0</v>
      </c>
      <c r="K126" s="264"/>
      <c r="L126" s="265"/>
      <c r="M126" s="266" t="s">
        <v>1</v>
      </c>
      <c r="N126" s="267" t="s">
        <v>40</v>
      </c>
      <c r="O126" s="90"/>
      <c r="P126" s="226">
        <f>O126*H126</f>
        <v>0</v>
      </c>
      <c r="Q126" s="226">
        <v>6.9999999999999994E-05</v>
      </c>
      <c r="R126" s="226">
        <f>Q126*H126</f>
        <v>0.0013999999999999998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186</v>
      </c>
      <c r="AT126" s="228" t="s">
        <v>183</v>
      </c>
      <c r="AU126" s="228" t="s">
        <v>83</v>
      </c>
      <c r="AY126" s="16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83</v>
      </c>
      <c r="BK126" s="229">
        <f>ROUND(I126*H126,2)</f>
        <v>0</v>
      </c>
      <c r="BL126" s="16" t="s">
        <v>146</v>
      </c>
      <c r="BM126" s="228" t="s">
        <v>670</v>
      </c>
    </row>
    <row r="127" s="2" customFormat="1" ht="49.05" customHeight="1">
      <c r="A127" s="37"/>
      <c r="B127" s="38"/>
      <c r="C127" s="216" t="s">
        <v>159</v>
      </c>
      <c r="D127" s="216" t="s">
        <v>142</v>
      </c>
      <c r="E127" s="217" t="s">
        <v>567</v>
      </c>
      <c r="F127" s="218" t="s">
        <v>568</v>
      </c>
      <c r="G127" s="219" t="s">
        <v>180</v>
      </c>
      <c r="H127" s="220">
        <v>15</v>
      </c>
      <c r="I127" s="221"/>
      <c r="J127" s="222">
        <f>ROUND(I127*H127,2)</f>
        <v>0</v>
      </c>
      <c r="K127" s="223"/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146</v>
      </c>
      <c r="AT127" s="228" t="s">
        <v>142</v>
      </c>
      <c r="AU127" s="228" t="s">
        <v>83</v>
      </c>
      <c r="AY127" s="16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83</v>
      </c>
      <c r="BK127" s="229">
        <f>ROUND(I127*H127,2)</f>
        <v>0</v>
      </c>
      <c r="BL127" s="16" t="s">
        <v>146</v>
      </c>
      <c r="BM127" s="228" t="s">
        <v>671</v>
      </c>
    </row>
    <row r="128" s="2" customFormat="1" ht="16.5" customHeight="1">
      <c r="A128" s="37"/>
      <c r="B128" s="38"/>
      <c r="C128" s="257" t="s">
        <v>146</v>
      </c>
      <c r="D128" s="257" t="s">
        <v>183</v>
      </c>
      <c r="E128" s="258" t="s">
        <v>570</v>
      </c>
      <c r="F128" s="259" t="s">
        <v>571</v>
      </c>
      <c r="G128" s="260" t="s">
        <v>180</v>
      </c>
      <c r="H128" s="261">
        <v>5</v>
      </c>
      <c r="I128" s="262"/>
      <c r="J128" s="263">
        <f>ROUND(I128*H128,2)</f>
        <v>0</v>
      </c>
      <c r="K128" s="264"/>
      <c r="L128" s="265"/>
      <c r="M128" s="266" t="s">
        <v>1</v>
      </c>
      <c r="N128" s="267" t="s">
        <v>40</v>
      </c>
      <c r="O128" s="90"/>
      <c r="P128" s="226">
        <f>O128*H128</f>
        <v>0</v>
      </c>
      <c r="Q128" s="226">
        <v>0.00023000000000000001</v>
      </c>
      <c r="R128" s="226">
        <f>Q128*H128</f>
        <v>0.00115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186</v>
      </c>
      <c r="AT128" s="228" t="s">
        <v>183</v>
      </c>
      <c r="AU128" s="228" t="s">
        <v>83</v>
      </c>
      <c r="AY128" s="16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83</v>
      </c>
      <c r="BK128" s="229">
        <f>ROUND(I128*H128,2)</f>
        <v>0</v>
      </c>
      <c r="BL128" s="16" t="s">
        <v>146</v>
      </c>
      <c r="BM128" s="228" t="s">
        <v>672</v>
      </c>
    </row>
    <row r="129" s="2" customFormat="1" ht="16.5" customHeight="1">
      <c r="A129" s="37"/>
      <c r="B129" s="38"/>
      <c r="C129" s="257" t="s">
        <v>170</v>
      </c>
      <c r="D129" s="257" t="s">
        <v>183</v>
      </c>
      <c r="E129" s="258" t="s">
        <v>673</v>
      </c>
      <c r="F129" s="259" t="s">
        <v>674</v>
      </c>
      <c r="G129" s="260" t="s">
        <v>180</v>
      </c>
      <c r="H129" s="261">
        <v>10</v>
      </c>
      <c r="I129" s="262"/>
      <c r="J129" s="263">
        <f>ROUND(I129*H129,2)</f>
        <v>0</v>
      </c>
      <c r="K129" s="264"/>
      <c r="L129" s="265"/>
      <c r="M129" s="266" t="s">
        <v>1</v>
      </c>
      <c r="N129" s="267" t="s">
        <v>40</v>
      </c>
      <c r="O129" s="90"/>
      <c r="P129" s="226">
        <f>O129*H129</f>
        <v>0</v>
      </c>
      <c r="Q129" s="226">
        <v>0.00023000000000000001</v>
      </c>
      <c r="R129" s="226">
        <f>Q129*H129</f>
        <v>0.0023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186</v>
      </c>
      <c r="AT129" s="228" t="s">
        <v>183</v>
      </c>
      <c r="AU129" s="228" t="s">
        <v>83</v>
      </c>
      <c r="AY129" s="16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83</v>
      </c>
      <c r="BK129" s="229">
        <f>ROUND(I129*H129,2)</f>
        <v>0</v>
      </c>
      <c r="BL129" s="16" t="s">
        <v>146</v>
      </c>
      <c r="BM129" s="228" t="s">
        <v>675</v>
      </c>
    </row>
    <row r="130" s="12" customFormat="1" ht="25.92" customHeight="1">
      <c r="A130" s="12"/>
      <c r="B130" s="202"/>
      <c r="C130" s="203"/>
      <c r="D130" s="204" t="s">
        <v>74</v>
      </c>
      <c r="E130" s="205" t="s">
        <v>676</v>
      </c>
      <c r="F130" s="205" t="s">
        <v>677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SUM(P131:P134)</f>
        <v>0</v>
      </c>
      <c r="Q130" s="210"/>
      <c r="R130" s="211">
        <f>SUM(R131:R134)</f>
        <v>0</v>
      </c>
      <c r="S130" s="210"/>
      <c r="T130" s="212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83</v>
      </c>
      <c r="AT130" s="214" t="s">
        <v>74</v>
      </c>
      <c r="AU130" s="214" t="s">
        <v>75</v>
      </c>
      <c r="AY130" s="213" t="s">
        <v>141</v>
      </c>
      <c r="BK130" s="215">
        <f>SUM(BK131:BK134)</f>
        <v>0</v>
      </c>
    </row>
    <row r="131" s="2" customFormat="1" ht="16.5" customHeight="1">
      <c r="A131" s="37"/>
      <c r="B131" s="38"/>
      <c r="C131" s="216" t="s">
        <v>177</v>
      </c>
      <c r="D131" s="216" t="s">
        <v>142</v>
      </c>
      <c r="E131" s="217" t="s">
        <v>678</v>
      </c>
      <c r="F131" s="218" t="s">
        <v>679</v>
      </c>
      <c r="G131" s="219" t="s">
        <v>180</v>
      </c>
      <c r="H131" s="220">
        <v>4</v>
      </c>
      <c r="I131" s="221"/>
      <c r="J131" s="222">
        <f>ROUND(I131*H131,2)</f>
        <v>0</v>
      </c>
      <c r="K131" s="223"/>
      <c r="L131" s="43"/>
      <c r="M131" s="224" t="s">
        <v>1</v>
      </c>
      <c r="N131" s="225" t="s">
        <v>40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146</v>
      </c>
      <c r="AT131" s="228" t="s">
        <v>142</v>
      </c>
      <c r="AU131" s="228" t="s">
        <v>83</v>
      </c>
      <c r="AY131" s="16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83</v>
      </c>
      <c r="BK131" s="229">
        <f>ROUND(I131*H131,2)</f>
        <v>0</v>
      </c>
      <c r="BL131" s="16" t="s">
        <v>146</v>
      </c>
      <c r="BM131" s="228" t="s">
        <v>680</v>
      </c>
    </row>
    <row r="132" s="2" customFormat="1">
      <c r="A132" s="37"/>
      <c r="B132" s="38"/>
      <c r="C132" s="39"/>
      <c r="D132" s="230" t="s">
        <v>148</v>
      </c>
      <c r="E132" s="39"/>
      <c r="F132" s="231" t="s">
        <v>681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148</v>
      </c>
      <c r="AU132" s="16" t="s">
        <v>83</v>
      </c>
    </row>
    <row r="133" s="2" customFormat="1" ht="16.5" customHeight="1">
      <c r="A133" s="37"/>
      <c r="B133" s="38"/>
      <c r="C133" s="216" t="s">
        <v>182</v>
      </c>
      <c r="D133" s="216" t="s">
        <v>142</v>
      </c>
      <c r="E133" s="217" t="s">
        <v>682</v>
      </c>
      <c r="F133" s="218" t="s">
        <v>683</v>
      </c>
      <c r="G133" s="219" t="s">
        <v>180</v>
      </c>
      <c r="H133" s="220">
        <v>8</v>
      </c>
      <c r="I133" s="221"/>
      <c r="J133" s="222">
        <f>ROUND(I133*H133,2)</f>
        <v>0</v>
      </c>
      <c r="K133" s="223"/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146</v>
      </c>
      <c r="AT133" s="228" t="s">
        <v>142</v>
      </c>
      <c r="AU133" s="228" t="s">
        <v>83</v>
      </c>
      <c r="AY133" s="16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146</v>
      </c>
      <c r="BM133" s="228" t="s">
        <v>684</v>
      </c>
    </row>
    <row r="134" s="2" customFormat="1">
      <c r="A134" s="37"/>
      <c r="B134" s="38"/>
      <c r="C134" s="39"/>
      <c r="D134" s="230" t="s">
        <v>148</v>
      </c>
      <c r="E134" s="39"/>
      <c r="F134" s="231" t="s">
        <v>681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148</v>
      </c>
      <c r="AU134" s="16" t="s">
        <v>83</v>
      </c>
    </row>
    <row r="135" s="12" customFormat="1" ht="25.92" customHeight="1">
      <c r="A135" s="12"/>
      <c r="B135" s="202"/>
      <c r="C135" s="203"/>
      <c r="D135" s="204" t="s">
        <v>74</v>
      </c>
      <c r="E135" s="205" t="s">
        <v>685</v>
      </c>
      <c r="F135" s="205" t="s">
        <v>686</v>
      </c>
      <c r="G135" s="203"/>
      <c r="H135" s="203"/>
      <c r="I135" s="206"/>
      <c r="J135" s="207">
        <f>BK135</f>
        <v>0</v>
      </c>
      <c r="K135" s="203"/>
      <c r="L135" s="208"/>
      <c r="M135" s="209"/>
      <c r="N135" s="210"/>
      <c r="O135" s="210"/>
      <c r="P135" s="211">
        <f>SUM(P136:P137)</f>
        <v>0</v>
      </c>
      <c r="Q135" s="210"/>
      <c r="R135" s="211">
        <f>SUM(R136:R137)</f>
        <v>0</v>
      </c>
      <c r="S135" s="210"/>
      <c r="T135" s="212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83</v>
      </c>
      <c r="AT135" s="214" t="s">
        <v>74</v>
      </c>
      <c r="AU135" s="214" t="s">
        <v>75</v>
      </c>
      <c r="AY135" s="213" t="s">
        <v>141</v>
      </c>
      <c r="BK135" s="215">
        <f>SUM(BK136:BK137)</f>
        <v>0</v>
      </c>
    </row>
    <row r="136" s="2" customFormat="1" ht="44.25" customHeight="1">
      <c r="A136" s="37"/>
      <c r="B136" s="38"/>
      <c r="C136" s="216" t="s">
        <v>186</v>
      </c>
      <c r="D136" s="216" t="s">
        <v>142</v>
      </c>
      <c r="E136" s="217" t="s">
        <v>687</v>
      </c>
      <c r="F136" s="218" t="s">
        <v>688</v>
      </c>
      <c r="G136" s="219" t="s">
        <v>293</v>
      </c>
      <c r="H136" s="220">
        <v>80</v>
      </c>
      <c r="I136" s="221"/>
      <c r="J136" s="222">
        <f>ROUND(I136*H136,2)</f>
        <v>0</v>
      </c>
      <c r="K136" s="223"/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146</v>
      </c>
      <c r="AT136" s="228" t="s">
        <v>142</v>
      </c>
      <c r="AU136" s="228" t="s">
        <v>83</v>
      </c>
      <c r="AY136" s="16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146</v>
      </c>
      <c r="BM136" s="228" t="s">
        <v>689</v>
      </c>
    </row>
    <row r="137" s="2" customFormat="1">
      <c r="A137" s="37"/>
      <c r="B137" s="38"/>
      <c r="C137" s="39"/>
      <c r="D137" s="230" t="s">
        <v>148</v>
      </c>
      <c r="E137" s="39"/>
      <c r="F137" s="231" t="s">
        <v>520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148</v>
      </c>
      <c r="AU137" s="16" t="s">
        <v>83</v>
      </c>
    </row>
    <row r="138" s="12" customFormat="1" ht="25.92" customHeight="1">
      <c r="A138" s="12"/>
      <c r="B138" s="202"/>
      <c r="C138" s="203"/>
      <c r="D138" s="204" t="s">
        <v>74</v>
      </c>
      <c r="E138" s="205" t="s">
        <v>214</v>
      </c>
      <c r="F138" s="205" t="s">
        <v>215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P139+P144</f>
        <v>0</v>
      </c>
      <c r="Q138" s="210"/>
      <c r="R138" s="211">
        <f>R139+R144</f>
        <v>0</v>
      </c>
      <c r="S138" s="210"/>
      <c r="T138" s="212">
        <f>T139+T144</f>
        <v>0.049410000000000003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83</v>
      </c>
      <c r="AT138" s="214" t="s">
        <v>74</v>
      </c>
      <c r="AU138" s="214" t="s">
        <v>75</v>
      </c>
      <c r="AY138" s="213" t="s">
        <v>141</v>
      </c>
      <c r="BK138" s="215">
        <f>BK139+BK144</f>
        <v>0</v>
      </c>
    </row>
    <row r="139" s="12" customFormat="1" ht="22.8" customHeight="1">
      <c r="A139" s="12"/>
      <c r="B139" s="202"/>
      <c r="C139" s="203"/>
      <c r="D139" s="204" t="s">
        <v>74</v>
      </c>
      <c r="E139" s="268" t="s">
        <v>196</v>
      </c>
      <c r="F139" s="268" t="s">
        <v>615</v>
      </c>
      <c r="G139" s="203"/>
      <c r="H139" s="203"/>
      <c r="I139" s="206"/>
      <c r="J139" s="269">
        <f>BK139</f>
        <v>0</v>
      </c>
      <c r="K139" s="203"/>
      <c r="L139" s="208"/>
      <c r="M139" s="209"/>
      <c r="N139" s="210"/>
      <c r="O139" s="210"/>
      <c r="P139" s="211">
        <f>SUM(P140:P143)</f>
        <v>0</v>
      </c>
      <c r="Q139" s="210"/>
      <c r="R139" s="211">
        <f>SUM(R140:R143)</f>
        <v>0</v>
      </c>
      <c r="S139" s="210"/>
      <c r="T139" s="212">
        <f>SUM(T140:T143)</f>
        <v>0.049410000000000003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83</v>
      </c>
      <c r="AT139" s="214" t="s">
        <v>74</v>
      </c>
      <c r="AU139" s="214" t="s">
        <v>83</v>
      </c>
      <c r="AY139" s="213" t="s">
        <v>141</v>
      </c>
      <c r="BK139" s="215">
        <f>SUM(BK140:BK143)</f>
        <v>0</v>
      </c>
    </row>
    <row r="140" s="2" customFormat="1" ht="24.15" customHeight="1">
      <c r="A140" s="37"/>
      <c r="B140" s="38"/>
      <c r="C140" s="216" t="s">
        <v>196</v>
      </c>
      <c r="D140" s="216" t="s">
        <v>142</v>
      </c>
      <c r="E140" s="217" t="s">
        <v>620</v>
      </c>
      <c r="F140" s="218" t="s">
        <v>621</v>
      </c>
      <c r="G140" s="219" t="s">
        <v>293</v>
      </c>
      <c r="H140" s="220">
        <v>20</v>
      </c>
      <c r="I140" s="221"/>
      <c r="J140" s="222">
        <f>ROUND(I140*H140,2)</f>
        <v>0</v>
      </c>
      <c r="K140" s="223"/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0.002</v>
      </c>
      <c r="T140" s="227">
        <f>S140*H140</f>
        <v>0.040000000000000001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146</v>
      </c>
      <c r="AT140" s="228" t="s">
        <v>142</v>
      </c>
      <c r="AU140" s="228" t="s">
        <v>85</v>
      </c>
      <c r="AY140" s="16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83</v>
      </c>
      <c r="BK140" s="229">
        <f>ROUND(I140*H140,2)</f>
        <v>0</v>
      </c>
      <c r="BL140" s="16" t="s">
        <v>146</v>
      </c>
      <c r="BM140" s="228" t="s">
        <v>690</v>
      </c>
    </row>
    <row r="141" s="2" customFormat="1">
      <c r="A141" s="37"/>
      <c r="B141" s="38"/>
      <c r="C141" s="39"/>
      <c r="D141" s="230" t="s">
        <v>148</v>
      </c>
      <c r="E141" s="39"/>
      <c r="F141" s="231" t="s">
        <v>623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148</v>
      </c>
      <c r="AU141" s="16" t="s">
        <v>85</v>
      </c>
    </row>
    <row r="142" s="2" customFormat="1" ht="24.15" customHeight="1">
      <c r="A142" s="37"/>
      <c r="B142" s="38"/>
      <c r="C142" s="216" t="s">
        <v>200</v>
      </c>
      <c r="D142" s="216" t="s">
        <v>142</v>
      </c>
      <c r="E142" s="217" t="s">
        <v>691</v>
      </c>
      <c r="F142" s="218" t="s">
        <v>692</v>
      </c>
      <c r="G142" s="219" t="s">
        <v>180</v>
      </c>
      <c r="H142" s="220">
        <v>15</v>
      </c>
      <c r="I142" s="221"/>
      <c r="J142" s="222">
        <f>ROUND(I142*H142,2)</f>
        <v>0</v>
      </c>
      <c r="K142" s="223"/>
      <c r="L142" s="43"/>
      <c r="M142" s="224" t="s">
        <v>1</v>
      </c>
      <c r="N142" s="225" t="s">
        <v>40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0.00056999999999999998</v>
      </c>
      <c r="T142" s="227">
        <f>S142*H142</f>
        <v>0.0085500000000000003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146</v>
      </c>
      <c r="AT142" s="228" t="s">
        <v>142</v>
      </c>
      <c r="AU142" s="228" t="s">
        <v>85</v>
      </c>
      <c r="AY142" s="16" t="s">
        <v>141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83</v>
      </c>
      <c r="BK142" s="229">
        <f>ROUND(I142*H142,2)</f>
        <v>0</v>
      </c>
      <c r="BL142" s="16" t="s">
        <v>146</v>
      </c>
      <c r="BM142" s="228" t="s">
        <v>693</v>
      </c>
    </row>
    <row r="143" s="2" customFormat="1" ht="16.5" customHeight="1">
      <c r="A143" s="37"/>
      <c r="B143" s="38"/>
      <c r="C143" s="216" t="s">
        <v>206</v>
      </c>
      <c r="D143" s="216" t="s">
        <v>142</v>
      </c>
      <c r="E143" s="217" t="s">
        <v>694</v>
      </c>
      <c r="F143" s="218" t="s">
        <v>695</v>
      </c>
      <c r="G143" s="219" t="s">
        <v>180</v>
      </c>
      <c r="H143" s="220">
        <v>1</v>
      </c>
      <c r="I143" s="221"/>
      <c r="J143" s="222">
        <f>ROUND(I143*H143,2)</f>
        <v>0</v>
      </c>
      <c r="K143" s="223"/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0.00085999999999999998</v>
      </c>
      <c r="T143" s="227">
        <f>S143*H143</f>
        <v>0.00085999999999999998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146</v>
      </c>
      <c r="AT143" s="228" t="s">
        <v>142</v>
      </c>
      <c r="AU143" s="228" t="s">
        <v>85</v>
      </c>
      <c r="AY143" s="16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83</v>
      </c>
      <c r="BK143" s="229">
        <f>ROUND(I143*H143,2)</f>
        <v>0</v>
      </c>
      <c r="BL143" s="16" t="s">
        <v>146</v>
      </c>
      <c r="BM143" s="228" t="s">
        <v>696</v>
      </c>
    </row>
    <row r="144" s="12" customFormat="1" ht="22.8" customHeight="1">
      <c r="A144" s="12"/>
      <c r="B144" s="202"/>
      <c r="C144" s="203"/>
      <c r="D144" s="204" t="s">
        <v>74</v>
      </c>
      <c r="E144" s="268" t="s">
        <v>222</v>
      </c>
      <c r="F144" s="268" t="s">
        <v>697</v>
      </c>
      <c r="G144" s="203"/>
      <c r="H144" s="203"/>
      <c r="I144" s="206"/>
      <c r="J144" s="269">
        <f>BK144</f>
        <v>0</v>
      </c>
      <c r="K144" s="203"/>
      <c r="L144" s="208"/>
      <c r="M144" s="209"/>
      <c r="N144" s="210"/>
      <c r="O144" s="210"/>
      <c r="P144" s="211">
        <f>SUM(P145:P149)</f>
        <v>0</v>
      </c>
      <c r="Q144" s="210"/>
      <c r="R144" s="211">
        <f>SUM(R145:R149)</f>
        <v>0</v>
      </c>
      <c r="S144" s="210"/>
      <c r="T144" s="212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83</v>
      </c>
      <c r="AT144" s="214" t="s">
        <v>74</v>
      </c>
      <c r="AU144" s="214" t="s">
        <v>83</v>
      </c>
      <c r="AY144" s="213" t="s">
        <v>141</v>
      </c>
      <c r="BK144" s="215">
        <f>SUM(BK145:BK149)</f>
        <v>0</v>
      </c>
    </row>
    <row r="145" s="2" customFormat="1" ht="24.15" customHeight="1">
      <c r="A145" s="37"/>
      <c r="B145" s="38"/>
      <c r="C145" s="216" t="s">
        <v>8</v>
      </c>
      <c r="D145" s="216" t="s">
        <v>142</v>
      </c>
      <c r="E145" s="217" t="s">
        <v>698</v>
      </c>
      <c r="F145" s="218" t="s">
        <v>699</v>
      </c>
      <c r="G145" s="219" t="s">
        <v>227</v>
      </c>
      <c r="H145" s="220">
        <v>0.049000000000000002</v>
      </c>
      <c r="I145" s="221"/>
      <c r="J145" s="222">
        <f>ROUND(I145*H145,2)</f>
        <v>0</v>
      </c>
      <c r="K145" s="223"/>
      <c r="L145" s="43"/>
      <c r="M145" s="224" t="s">
        <v>1</v>
      </c>
      <c r="N145" s="225" t="s">
        <v>40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146</v>
      </c>
      <c r="AT145" s="228" t="s">
        <v>142</v>
      </c>
      <c r="AU145" s="228" t="s">
        <v>85</v>
      </c>
      <c r="AY145" s="16" t="s">
        <v>141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83</v>
      </c>
      <c r="BK145" s="229">
        <f>ROUND(I145*H145,2)</f>
        <v>0</v>
      </c>
      <c r="BL145" s="16" t="s">
        <v>146</v>
      </c>
      <c r="BM145" s="228" t="s">
        <v>700</v>
      </c>
    </row>
    <row r="146" s="2" customFormat="1" ht="24.15" customHeight="1">
      <c r="A146" s="37"/>
      <c r="B146" s="38"/>
      <c r="C146" s="216" t="s">
        <v>217</v>
      </c>
      <c r="D146" s="216" t="s">
        <v>142</v>
      </c>
      <c r="E146" s="217" t="s">
        <v>230</v>
      </c>
      <c r="F146" s="218" t="s">
        <v>231</v>
      </c>
      <c r="G146" s="219" t="s">
        <v>227</v>
      </c>
      <c r="H146" s="220">
        <v>0.049000000000000002</v>
      </c>
      <c r="I146" s="221"/>
      <c r="J146" s="222">
        <f>ROUND(I146*H146,2)</f>
        <v>0</v>
      </c>
      <c r="K146" s="223"/>
      <c r="L146" s="43"/>
      <c r="M146" s="224" t="s">
        <v>1</v>
      </c>
      <c r="N146" s="225" t="s">
        <v>40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146</v>
      </c>
      <c r="AT146" s="228" t="s">
        <v>142</v>
      </c>
      <c r="AU146" s="228" t="s">
        <v>85</v>
      </c>
      <c r="AY146" s="16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83</v>
      </c>
      <c r="BK146" s="229">
        <f>ROUND(I146*H146,2)</f>
        <v>0</v>
      </c>
      <c r="BL146" s="16" t="s">
        <v>146</v>
      </c>
      <c r="BM146" s="228" t="s">
        <v>701</v>
      </c>
    </row>
    <row r="147" s="2" customFormat="1" ht="24.15" customHeight="1">
      <c r="A147" s="37"/>
      <c r="B147" s="38"/>
      <c r="C147" s="216" t="s">
        <v>224</v>
      </c>
      <c r="D147" s="216" t="s">
        <v>142</v>
      </c>
      <c r="E147" s="217" t="s">
        <v>234</v>
      </c>
      <c r="F147" s="218" t="s">
        <v>235</v>
      </c>
      <c r="G147" s="219" t="s">
        <v>227</v>
      </c>
      <c r="H147" s="220">
        <v>0.73499999999999999</v>
      </c>
      <c r="I147" s="221"/>
      <c r="J147" s="222">
        <f>ROUND(I147*H147,2)</f>
        <v>0</v>
      </c>
      <c r="K147" s="223"/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146</v>
      </c>
      <c r="AT147" s="228" t="s">
        <v>142</v>
      </c>
      <c r="AU147" s="228" t="s">
        <v>85</v>
      </c>
      <c r="AY147" s="16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83</v>
      </c>
      <c r="BK147" s="229">
        <f>ROUND(I147*H147,2)</f>
        <v>0</v>
      </c>
      <c r="BL147" s="16" t="s">
        <v>146</v>
      </c>
      <c r="BM147" s="228" t="s">
        <v>702</v>
      </c>
    </row>
    <row r="148" s="13" customFormat="1">
      <c r="A148" s="13"/>
      <c r="B148" s="235"/>
      <c r="C148" s="236"/>
      <c r="D148" s="230" t="s">
        <v>150</v>
      </c>
      <c r="E148" s="236"/>
      <c r="F148" s="238" t="s">
        <v>703</v>
      </c>
      <c r="G148" s="236"/>
      <c r="H148" s="239">
        <v>0.73499999999999999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150</v>
      </c>
      <c r="AU148" s="245" t="s">
        <v>85</v>
      </c>
      <c r="AV148" s="13" t="s">
        <v>85</v>
      </c>
      <c r="AW148" s="13" t="s">
        <v>4</v>
      </c>
      <c r="AX148" s="13" t="s">
        <v>83</v>
      </c>
      <c r="AY148" s="245" t="s">
        <v>141</v>
      </c>
    </row>
    <row r="149" s="2" customFormat="1" ht="33" customHeight="1">
      <c r="A149" s="37"/>
      <c r="B149" s="38"/>
      <c r="C149" s="216" t="s">
        <v>229</v>
      </c>
      <c r="D149" s="216" t="s">
        <v>142</v>
      </c>
      <c r="E149" s="217" t="s">
        <v>239</v>
      </c>
      <c r="F149" s="218" t="s">
        <v>240</v>
      </c>
      <c r="G149" s="219" t="s">
        <v>227</v>
      </c>
      <c r="H149" s="220">
        <v>0.049000000000000002</v>
      </c>
      <c r="I149" s="221"/>
      <c r="J149" s="222">
        <f>ROUND(I149*H149,2)</f>
        <v>0</v>
      </c>
      <c r="K149" s="223"/>
      <c r="L149" s="43"/>
      <c r="M149" s="224" t="s">
        <v>1</v>
      </c>
      <c r="N149" s="225" t="s">
        <v>40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146</v>
      </c>
      <c r="AT149" s="228" t="s">
        <v>142</v>
      </c>
      <c r="AU149" s="228" t="s">
        <v>85</v>
      </c>
      <c r="AY149" s="16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83</v>
      </c>
      <c r="BK149" s="229">
        <f>ROUND(I149*H149,2)</f>
        <v>0</v>
      </c>
      <c r="BL149" s="16" t="s">
        <v>146</v>
      </c>
      <c r="BM149" s="228" t="s">
        <v>704</v>
      </c>
    </row>
    <row r="150" s="12" customFormat="1" ht="25.92" customHeight="1">
      <c r="A150" s="12"/>
      <c r="B150" s="202"/>
      <c r="C150" s="203"/>
      <c r="D150" s="204" t="s">
        <v>74</v>
      </c>
      <c r="E150" s="205" t="s">
        <v>637</v>
      </c>
      <c r="F150" s="205" t="s">
        <v>638</v>
      </c>
      <c r="G150" s="203"/>
      <c r="H150" s="203"/>
      <c r="I150" s="206"/>
      <c r="J150" s="207">
        <f>BK150</f>
        <v>0</v>
      </c>
      <c r="K150" s="203"/>
      <c r="L150" s="208"/>
      <c r="M150" s="209"/>
      <c r="N150" s="210"/>
      <c r="O150" s="210"/>
      <c r="P150" s="211">
        <f>SUM(P151:P155)</f>
        <v>0</v>
      </c>
      <c r="Q150" s="210"/>
      <c r="R150" s="211">
        <f>SUM(R151:R155)</f>
        <v>0</v>
      </c>
      <c r="S150" s="210"/>
      <c r="T150" s="212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146</v>
      </c>
      <c r="AT150" s="214" t="s">
        <v>74</v>
      </c>
      <c r="AU150" s="214" t="s">
        <v>75</v>
      </c>
      <c r="AY150" s="213" t="s">
        <v>141</v>
      </c>
      <c r="BK150" s="215">
        <f>SUM(BK151:BK155)</f>
        <v>0</v>
      </c>
    </row>
    <row r="151" s="2" customFormat="1" ht="21.75" customHeight="1">
      <c r="A151" s="37"/>
      <c r="B151" s="38"/>
      <c r="C151" s="216" t="s">
        <v>233</v>
      </c>
      <c r="D151" s="216" t="s">
        <v>142</v>
      </c>
      <c r="E151" s="217" t="s">
        <v>639</v>
      </c>
      <c r="F151" s="218" t="s">
        <v>640</v>
      </c>
      <c r="G151" s="219" t="s">
        <v>641</v>
      </c>
      <c r="H151" s="220">
        <v>2</v>
      </c>
      <c r="I151" s="221"/>
      <c r="J151" s="222">
        <f>ROUND(I151*H151,2)</f>
        <v>0</v>
      </c>
      <c r="K151" s="223"/>
      <c r="L151" s="43"/>
      <c r="M151" s="224" t="s">
        <v>1</v>
      </c>
      <c r="N151" s="225" t="s">
        <v>40</v>
      </c>
      <c r="O151" s="90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642</v>
      </c>
      <c r="AT151" s="228" t="s">
        <v>142</v>
      </c>
      <c r="AU151" s="228" t="s">
        <v>83</v>
      </c>
      <c r="AY151" s="16" t="s">
        <v>141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83</v>
      </c>
      <c r="BK151" s="229">
        <f>ROUND(I151*H151,2)</f>
        <v>0</v>
      </c>
      <c r="BL151" s="16" t="s">
        <v>642</v>
      </c>
      <c r="BM151" s="228" t="s">
        <v>705</v>
      </c>
    </row>
    <row r="152" s="2" customFormat="1" ht="24.15" customHeight="1">
      <c r="A152" s="37"/>
      <c r="B152" s="38"/>
      <c r="C152" s="216" t="s">
        <v>238</v>
      </c>
      <c r="D152" s="216" t="s">
        <v>142</v>
      </c>
      <c r="E152" s="217" t="s">
        <v>706</v>
      </c>
      <c r="F152" s="218" t="s">
        <v>707</v>
      </c>
      <c r="G152" s="219" t="s">
        <v>641</v>
      </c>
      <c r="H152" s="220">
        <v>5</v>
      </c>
      <c r="I152" s="221"/>
      <c r="J152" s="222">
        <f>ROUND(I152*H152,2)</f>
        <v>0</v>
      </c>
      <c r="K152" s="223"/>
      <c r="L152" s="43"/>
      <c r="M152" s="224" t="s">
        <v>1</v>
      </c>
      <c r="N152" s="225" t="s">
        <v>40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642</v>
      </c>
      <c r="AT152" s="228" t="s">
        <v>142</v>
      </c>
      <c r="AU152" s="228" t="s">
        <v>83</v>
      </c>
      <c r="AY152" s="16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83</v>
      </c>
      <c r="BK152" s="229">
        <f>ROUND(I152*H152,2)</f>
        <v>0</v>
      </c>
      <c r="BL152" s="16" t="s">
        <v>642</v>
      </c>
      <c r="BM152" s="228" t="s">
        <v>708</v>
      </c>
    </row>
    <row r="153" s="2" customFormat="1" ht="21.75" customHeight="1">
      <c r="A153" s="37"/>
      <c r="B153" s="38"/>
      <c r="C153" s="216" t="s">
        <v>244</v>
      </c>
      <c r="D153" s="216" t="s">
        <v>142</v>
      </c>
      <c r="E153" s="217" t="s">
        <v>709</v>
      </c>
      <c r="F153" s="218" t="s">
        <v>710</v>
      </c>
      <c r="G153" s="219" t="s">
        <v>641</v>
      </c>
      <c r="H153" s="220">
        <v>8</v>
      </c>
      <c r="I153" s="221"/>
      <c r="J153" s="222">
        <f>ROUND(I153*H153,2)</f>
        <v>0</v>
      </c>
      <c r="K153" s="223"/>
      <c r="L153" s="43"/>
      <c r="M153" s="224" t="s">
        <v>1</v>
      </c>
      <c r="N153" s="225" t="s">
        <v>40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642</v>
      </c>
      <c r="AT153" s="228" t="s">
        <v>142</v>
      </c>
      <c r="AU153" s="228" t="s">
        <v>83</v>
      </c>
      <c r="AY153" s="16" t="s">
        <v>141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83</v>
      </c>
      <c r="BK153" s="229">
        <f>ROUND(I153*H153,2)</f>
        <v>0</v>
      </c>
      <c r="BL153" s="16" t="s">
        <v>642</v>
      </c>
      <c r="BM153" s="228" t="s">
        <v>711</v>
      </c>
    </row>
    <row r="154" s="2" customFormat="1" ht="24.15" customHeight="1">
      <c r="A154" s="37"/>
      <c r="B154" s="38"/>
      <c r="C154" s="216" t="s">
        <v>248</v>
      </c>
      <c r="D154" s="216" t="s">
        <v>142</v>
      </c>
      <c r="E154" s="217" t="s">
        <v>712</v>
      </c>
      <c r="F154" s="218" t="s">
        <v>713</v>
      </c>
      <c r="G154" s="219" t="s">
        <v>641</v>
      </c>
      <c r="H154" s="220">
        <v>7</v>
      </c>
      <c r="I154" s="221"/>
      <c r="J154" s="222">
        <f>ROUND(I154*H154,2)</f>
        <v>0</v>
      </c>
      <c r="K154" s="223"/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642</v>
      </c>
      <c r="AT154" s="228" t="s">
        <v>142</v>
      </c>
      <c r="AU154" s="228" t="s">
        <v>83</v>
      </c>
      <c r="AY154" s="16" t="s">
        <v>141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83</v>
      </c>
      <c r="BK154" s="229">
        <f>ROUND(I154*H154,2)</f>
        <v>0</v>
      </c>
      <c r="BL154" s="16" t="s">
        <v>642</v>
      </c>
      <c r="BM154" s="228" t="s">
        <v>714</v>
      </c>
    </row>
    <row r="155" s="2" customFormat="1" ht="16.5" customHeight="1">
      <c r="A155" s="37"/>
      <c r="B155" s="38"/>
      <c r="C155" s="216" t="s">
        <v>254</v>
      </c>
      <c r="D155" s="216" t="s">
        <v>142</v>
      </c>
      <c r="E155" s="217" t="s">
        <v>715</v>
      </c>
      <c r="F155" s="218" t="s">
        <v>716</v>
      </c>
      <c r="G155" s="219" t="s">
        <v>641</v>
      </c>
      <c r="H155" s="220">
        <v>2</v>
      </c>
      <c r="I155" s="221"/>
      <c r="J155" s="222">
        <f>ROUND(I155*H155,2)</f>
        <v>0</v>
      </c>
      <c r="K155" s="223"/>
      <c r="L155" s="43"/>
      <c r="M155" s="270" t="s">
        <v>1</v>
      </c>
      <c r="N155" s="271" t="s">
        <v>40</v>
      </c>
      <c r="O155" s="272"/>
      <c r="P155" s="273">
        <f>O155*H155</f>
        <v>0</v>
      </c>
      <c r="Q155" s="273">
        <v>0</v>
      </c>
      <c r="R155" s="273">
        <f>Q155*H155</f>
        <v>0</v>
      </c>
      <c r="S155" s="273">
        <v>0</v>
      </c>
      <c r="T155" s="27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642</v>
      </c>
      <c r="AT155" s="228" t="s">
        <v>142</v>
      </c>
      <c r="AU155" s="228" t="s">
        <v>83</v>
      </c>
      <c r="AY155" s="16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83</v>
      </c>
      <c r="BK155" s="229">
        <f>ROUND(I155*H155,2)</f>
        <v>0</v>
      </c>
      <c r="BL155" s="16" t="s">
        <v>642</v>
      </c>
      <c r="BM155" s="228" t="s">
        <v>717</v>
      </c>
    </row>
    <row r="156" s="2" customFormat="1" ht="6.96" customHeight="1">
      <c r="A156" s="37"/>
      <c r="B156" s="65"/>
      <c r="C156" s="66"/>
      <c r="D156" s="66"/>
      <c r="E156" s="66"/>
      <c r="F156" s="66"/>
      <c r="G156" s="66"/>
      <c r="H156" s="66"/>
      <c r="I156" s="66"/>
      <c r="J156" s="66"/>
      <c r="K156" s="66"/>
      <c r="L156" s="43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sheetProtection sheet="1" autoFilter="0" formatColumns="0" formatRows="0" objects="1" scenarios="1" spinCount="100000" saltValue="WxrYnq5m0habGMbkAjiskfySUEXgeGecUy015wJfeXo62ETGMKeuQoU6xqFf7Lt2JYEpsJsepgHo6q9xTolOeQ==" hashValue="arCrOEwu1lyD73nt0S1ZXxDxh36gnMDk/1kPoJ4Q5SGKmW4ASry4R0KZ1CKqzWY26Mtb6eU5ItTXMSwx65qH1w==" algorithmName="SHA-512" password="CC35"/>
  <autoFilter ref="C122:K15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Poliklinika Žďár nad Sázavou -stavební úpravy prostor v 1.NP ordinace MUDr. Jelínkové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718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104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ROUND((SUM(BE121:BE141)),  2)</f>
        <v>0</v>
      </c>
      <c r="G33" s="37"/>
      <c r="H33" s="37"/>
      <c r="I33" s="154">
        <v>0.20999999999999999</v>
      </c>
      <c r="J33" s="153">
        <f>ROUND(((SUM(BE121:BE141))*I33),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ROUND((SUM(BF121:BF141)),  2)</f>
        <v>0</v>
      </c>
      <c r="G34" s="37"/>
      <c r="H34" s="37"/>
      <c r="I34" s="154">
        <v>0.12</v>
      </c>
      <c r="J34" s="153">
        <f>ROUND(((SUM(BF121:BF141))*I34),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ROUND((SUM(BG121:BG141)),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ROUND((SUM(BH121:BH141)),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ROUND((SUM(BI121:BI141)),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Poliklinika Žďár nad Sázavou -stavební úpravy prostor v 1.NP ordinace MUDr. Jelínkové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D.1.4. - ostatní a vedlejší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Studentská 1699/4</v>
      </c>
      <c r="G89" s="39"/>
      <c r="H89" s="39"/>
      <c r="I89" s="31" t="s">
        <v>22</v>
      </c>
      <c r="J89" s="78" t="str">
        <f>IF(J12="","",J12)</f>
        <v>12. 5. 2025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Žďár nad Zázavou</v>
      </c>
      <c r="G91" s="39"/>
      <c r="H91" s="39"/>
      <c r="I91" s="31" t="s">
        <v>30</v>
      </c>
      <c r="J91" s="35" t="str">
        <f>E21</f>
        <v>Filip Marek, Brněnská 326/34, Žďár nad Sázavou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Filip Marek, Brněnská 326/34, Žďár nad Sázavou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108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78"/>
      <c r="C97" s="179"/>
      <c r="D97" s="180" t="s">
        <v>719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720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721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722</v>
      </c>
      <c r="E100" s="187"/>
      <c r="F100" s="187"/>
      <c r="G100" s="187"/>
      <c r="H100" s="187"/>
      <c r="I100" s="187"/>
      <c r="J100" s="188">
        <f>J129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4"/>
      <c r="C101" s="185"/>
      <c r="D101" s="186" t="s">
        <v>723</v>
      </c>
      <c r="E101" s="187"/>
      <c r="F101" s="187"/>
      <c r="G101" s="187"/>
      <c r="H101" s="187"/>
      <c r="I101" s="187"/>
      <c r="J101" s="188">
        <f>J134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73" t="str">
        <f>E7</f>
        <v>Poliklinika Žďár nad Sázavou -stavební úpravy prostor v 1.NP ordinace MUDr. Jelínkové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D.1.4. - ostatní a vedlejší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Studentská 1699/4</v>
      </c>
      <c r="G115" s="39"/>
      <c r="H115" s="39"/>
      <c r="I115" s="31" t="s">
        <v>22</v>
      </c>
      <c r="J115" s="78" t="str">
        <f>IF(J12="","",J12)</f>
        <v>12. 5. 2025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E15</f>
        <v>Město Žďár nad Zázavou</v>
      </c>
      <c r="G117" s="39"/>
      <c r="H117" s="39"/>
      <c r="I117" s="31" t="s">
        <v>30</v>
      </c>
      <c r="J117" s="35" t="str">
        <f>E21</f>
        <v>Filip Marek, Brněnská 326/34, Žďár nad Sázavou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Filip Marek, Brněnská 326/34, Žďár nad Sázavou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127</v>
      </c>
      <c r="D120" s="193" t="s">
        <v>60</v>
      </c>
      <c r="E120" s="193" t="s">
        <v>56</v>
      </c>
      <c r="F120" s="193" t="s">
        <v>57</v>
      </c>
      <c r="G120" s="193" t="s">
        <v>128</v>
      </c>
      <c r="H120" s="193" t="s">
        <v>129</v>
      </c>
      <c r="I120" s="193" t="s">
        <v>130</v>
      </c>
      <c r="J120" s="194" t="s">
        <v>107</v>
      </c>
      <c r="K120" s="195" t="s">
        <v>131</v>
      </c>
      <c r="L120" s="196"/>
      <c r="M120" s="99" t="s">
        <v>1</v>
      </c>
      <c r="N120" s="100" t="s">
        <v>39</v>
      </c>
      <c r="O120" s="100" t="s">
        <v>132</v>
      </c>
      <c r="P120" s="100" t="s">
        <v>133</v>
      </c>
      <c r="Q120" s="100" t="s">
        <v>134</v>
      </c>
      <c r="R120" s="100" t="s">
        <v>135</v>
      </c>
      <c r="S120" s="100" t="s">
        <v>136</v>
      </c>
      <c r="T120" s="101" t="s">
        <v>137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138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109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724</v>
      </c>
      <c r="F122" s="205" t="s">
        <v>725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P123+P126+P129</f>
        <v>0</v>
      </c>
      <c r="Q122" s="210"/>
      <c r="R122" s="211">
        <f>R123+R126+R129</f>
        <v>0</v>
      </c>
      <c r="S122" s="210"/>
      <c r="T122" s="212">
        <f>T123+T126+T129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170</v>
      </c>
      <c r="AT122" s="214" t="s">
        <v>74</v>
      </c>
      <c r="AU122" s="214" t="s">
        <v>75</v>
      </c>
      <c r="AY122" s="213" t="s">
        <v>141</v>
      </c>
      <c r="BK122" s="215">
        <f>BK123+BK126+BK129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68" t="s">
        <v>726</v>
      </c>
      <c r="F123" s="268" t="s">
        <v>727</v>
      </c>
      <c r="G123" s="203"/>
      <c r="H123" s="203"/>
      <c r="I123" s="206"/>
      <c r="J123" s="269">
        <f>BK123</f>
        <v>0</v>
      </c>
      <c r="K123" s="203"/>
      <c r="L123" s="208"/>
      <c r="M123" s="209"/>
      <c r="N123" s="210"/>
      <c r="O123" s="210"/>
      <c r="P123" s="211">
        <f>SUM(P124:P125)</f>
        <v>0</v>
      </c>
      <c r="Q123" s="210"/>
      <c r="R123" s="211">
        <f>SUM(R124:R125)</f>
        <v>0</v>
      </c>
      <c r="S123" s="210"/>
      <c r="T123" s="21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170</v>
      </c>
      <c r="AT123" s="214" t="s">
        <v>74</v>
      </c>
      <c r="AU123" s="214" t="s">
        <v>83</v>
      </c>
      <c r="AY123" s="213" t="s">
        <v>141</v>
      </c>
      <c r="BK123" s="215">
        <f>SUM(BK124:BK125)</f>
        <v>0</v>
      </c>
    </row>
    <row r="124" s="2" customFormat="1" ht="16.5" customHeight="1">
      <c r="A124" s="37"/>
      <c r="B124" s="38"/>
      <c r="C124" s="216" t="s">
        <v>83</v>
      </c>
      <c r="D124" s="216" t="s">
        <v>142</v>
      </c>
      <c r="E124" s="217" t="s">
        <v>728</v>
      </c>
      <c r="F124" s="218" t="s">
        <v>729</v>
      </c>
      <c r="G124" s="219" t="s">
        <v>641</v>
      </c>
      <c r="H124" s="220">
        <v>4</v>
      </c>
      <c r="I124" s="221"/>
      <c r="J124" s="222">
        <f>ROUND(I124*H124,2)</f>
        <v>0</v>
      </c>
      <c r="K124" s="223"/>
      <c r="L124" s="43"/>
      <c r="M124" s="224" t="s">
        <v>1</v>
      </c>
      <c r="N124" s="225" t="s">
        <v>40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730</v>
      </c>
      <c r="AT124" s="228" t="s">
        <v>142</v>
      </c>
      <c r="AU124" s="228" t="s">
        <v>85</v>
      </c>
      <c r="AY124" s="16" t="s">
        <v>141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83</v>
      </c>
      <c r="BK124" s="229">
        <f>ROUND(I124*H124,2)</f>
        <v>0</v>
      </c>
      <c r="BL124" s="16" t="s">
        <v>730</v>
      </c>
      <c r="BM124" s="228" t="s">
        <v>731</v>
      </c>
    </row>
    <row r="125" s="2" customFormat="1">
      <c r="A125" s="37"/>
      <c r="B125" s="38"/>
      <c r="C125" s="39"/>
      <c r="D125" s="230" t="s">
        <v>148</v>
      </c>
      <c r="E125" s="39"/>
      <c r="F125" s="231" t="s">
        <v>732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148</v>
      </c>
      <c r="AU125" s="16" t="s">
        <v>85</v>
      </c>
    </row>
    <row r="126" s="12" customFormat="1" ht="22.8" customHeight="1">
      <c r="A126" s="12"/>
      <c r="B126" s="202"/>
      <c r="C126" s="203"/>
      <c r="D126" s="204" t="s">
        <v>74</v>
      </c>
      <c r="E126" s="268" t="s">
        <v>733</v>
      </c>
      <c r="F126" s="268" t="s">
        <v>734</v>
      </c>
      <c r="G126" s="203"/>
      <c r="H126" s="203"/>
      <c r="I126" s="206"/>
      <c r="J126" s="269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170</v>
      </c>
      <c r="AT126" s="214" t="s">
        <v>74</v>
      </c>
      <c r="AU126" s="214" t="s">
        <v>83</v>
      </c>
      <c r="AY126" s="213" t="s">
        <v>141</v>
      </c>
      <c r="BK126" s="215">
        <f>SUM(BK127:BK128)</f>
        <v>0</v>
      </c>
    </row>
    <row r="127" s="2" customFormat="1" ht="16.5" customHeight="1">
      <c r="A127" s="37"/>
      <c r="B127" s="38"/>
      <c r="C127" s="216" t="s">
        <v>85</v>
      </c>
      <c r="D127" s="216" t="s">
        <v>142</v>
      </c>
      <c r="E127" s="217" t="s">
        <v>735</v>
      </c>
      <c r="F127" s="218" t="s">
        <v>734</v>
      </c>
      <c r="G127" s="219" t="s">
        <v>469</v>
      </c>
      <c r="H127" s="220">
        <v>1</v>
      </c>
      <c r="I127" s="221"/>
      <c r="J127" s="222">
        <f>ROUND(I127*H127,2)</f>
        <v>0</v>
      </c>
      <c r="K127" s="223"/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730</v>
      </c>
      <c r="AT127" s="228" t="s">
        <v>142</v>
      </c>
      <c r="AU127" s="228" t="s">
        <v>85</v>
      </c>
      <c r="AY127" s="16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83</v>
      </c>
      <c r="BK127" s="229">
        <f>ROUND(I127*H127,2)</f>
        <v>0</v>
      </c>
      <c r="BL127" s="16" t="s">
        <v>730</v>
      </c>
      <c r="BM127" s="228" t="s">
        <v>736</v>
      </c>
    </row>
    <row r="128" s="2" customFormat="1">
      <c r="A128" s="37"/>
      <c r="B128" s="38"/>
      <c r="C128" s="39"/>
      <c r="D128" s="230" t="s">
        <v>148</v>
      </c>
      <c r="E128" s="39"/>
      <c r="F128" s="231" t="s">
        <v>737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148</v>
      </c>
      <c r="AU128" s="16" t="s">
        <v>85</v>
      </c>
    </row>
    <row r="129" s="12" customFormat="1" ht="22.8" customHeight="1">
      <c r="A129" s="12"/>
      <c r="B129" s="202"/>
      <c r="C129" s="203"/>
      <c r="D129" s="204" t="s">
        <v>74</v>
      </c>
      <c r="E129" s="268" t="s">
        <v>738</v>
      </c>
      <c r="F129" s="268" t="s">
        <v>739</v>
      </c>
      <c r="G129" s="203"/>
      <c r="H129" s="203"/>
      <c r="I129" s="206"/>
      <c r="J129" s="269">
        <f>BK129</f>
        <v>0</v>
      </c>
      <c r="K129" s="203"/>
      <c r="L129" s="208"/>
      <c r="M129" s="209"/>
      <c r="N129" s="210"/>
      <c r="O129" s="210"/>
      <c r="P129" s="211">
        <f>P130+SUM(P131:P134)</f>
        <v>0</v>
      </c>
      <c r="Q129" s="210"/>
      <c r="R129" s="211">
        <f>R130+SUM(R131:R134)</f>
        <v>0</v>
      </c>
      <c r="S129" s="210"/>
      <c r="T129" s="212">
        <f>T130+SUM(T131:T134)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170</v>
      </c>
      <c r="AT129" s="214" t="s">
        <v>74</v>
      </c>
      <c r="AU129" s="214" t="s">
        <v>83</v>
      </c>
      <c r="AY129" s="213" t="s">
        <v>141</v>
      </c>
      <c r="BK129" s="215">
        <f>BK130+SUM(BK131:BK134)</f>
        <v>0</v>
      </c>
    </row>
    <row r="130" s="2" customFormat="1" ht="16.5" customHeight="1">
      <c r="A130" s="37"/>
      <c r="B130" s="38"/>
      <c r="C130" s="216" t="s">
        <v>159</v>
      </c>
      <c r="D130" s="216" t="s">
        <v>142</v>
      </c>
      <c r="E130" s="217" t="s">
        <v>740</v>
      </c>
      <c r="F130" s="218" t="s">
        <v>741</v>
      </c>
      <c r="G130" s="219" t="s">
        <v>469</v>
      </c>
      <c r="H130" s="220">
        <v>1</v>
      </c>
      <c r="I130" s="221"/>
      <c r="J130" s="222">
        <f>ROUND(I130*H130,2)</f>
        <v>0</v>
      </c>
      <c r="K130" s="223"/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730</v>
      </c>
      <c r="AT130" s="228" t="s">
        <v>142</v>
      </c>
      <c r="AU130" s="228" t="s">
        <v>85</v>
      </c>
      <c r="AY130" s="16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730</v>
      </c>
      <c r="BM130" s="228" t="s">
        <v>742</v>
      </c>
    </row>
    <row r="131" s="2" customFormat="1">
      <c r="A131" s="37"/>
      <c r="B131" s="38"/>
      <c r="C131" s="39"/>
      <c r="D131" s="230" t="s">
        <v>148</v>
      </c>
      <c r="E131" s="39"/>
      <c r="F131" s="231" t="s">
        <v>743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148</v>
      </c>
      <c r="AU131" s="16" t="s">
        <v>85</v>
      </c>
    </row>
    <row r="132" s="2" customFormat="1" ht="16.5" customHeight="1">
      <c r="A132" s="37"/>
      <c r="B132" s="38"/>
      <c r="C132" s="216" t="s">
        <v>146</v>
      </c>
      <c r="D132" s="216" t="s">
        <v>142</v>
      </c>
      <c r="E132" s="217" t="s">
        <v>744</v>
      </c>
      <c r="F132" s="218" t="s">
        <v>745</v>
      </c>
      <c r="G132" s="219" t="s">
        <v>469</v>
      </c>
      <c r="H132" s="220">
        <v>1</v>
      </c>
      <c r="I132" s="221"/>
      <c r="J132" s="222">
        <f>ROUND(I132*H132,2)</f>
        <v>0</v>
      </c>
      <c r="K132" s="223"/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730</v>
      </c>
      <c r="AT132" s="228" t="s">
        <v>142</v>
      </c>
      <c r="AU132" s="228" t="s">
        <v>85</v>
      </c>
      <c r="AY132" s="16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730</v>
      </c>
      <c r="BM132" s="228" t="s">
        <v>746</v>
      </c>
    </row>
    <row r="133" s="2" customFormat="1">
      <c r="A133" s="37"/>
      <c r="B133" s="38"/>
      <c r="C133" s="39"/>
      <c r="D133" s="230" t="s">
        <v>148</v>
      </c>
      <c r="E133" s="39"/>
      <c r="F133" s="231" t="s">
        <v>747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148</v>
      </c>
      <c r="AU133" s="16" t="s">
        <v>85</v>
      </c>
    </row>
    <row r="134" s="12" customFormat="1" ht="20.88" customHeight="1">
      <c r="A134" s="12"/>
      <c r="B134" s="202"/>
      <c r="C134" s="203"/>
      <c r="D134" s="204" t="s">
        <v>74</v>
      </c>
      <c r="E134" s="268" t="s">
        <v>748</v>
      </c>
      <c r="F134" s="268" t="s">
        <v>749</v>
      </c>
      <c r="G134" s="203"/>
      <c r="H134" s="203"/>
      <c r="I134" s="206"/>
      <c r="J134" s="269">
        <f>BK134</f>
        <v>0</v>
      </c>
      <c r="K134" s="203"/>
      <c r="L134" s="208"/>
      <c r="M134" s="209"/>
      <c r="N134" s="210"/>
      <c r="O134" s="210"/>
      <c r="P134" s="211">
        <f>SUM(P135:P141)</f>
        <v>0</v>
      </c>
      <c r="Q134" s="210"/>
      <c r="R134" s="211">
        <f>SUM(R135:R141)</f>
        <v>0</v>
      </c>
      <c r="S134" s="210"/>
      <c r="T134" s="212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83</v>
      </c>
      <c r="AT134" s="214" t="s">
        <v>74</v>
      </c>
      <c r="AU134" s="214" t="s">
        <v>85</v>
      </c>
      <c r="AY134" s="213" t="s">
        <v>141</v>
      </c>
      <c r="BK134" s="215">
        <f>SUM(BK135:BK141)</f>
        <v>0</v>
      </c>
    </row>
    <row r="135" s="2" customFormat="1" ht="21.75" customHeight="1">
      <c r="A135" s="37"/>
      <c r="B135" s="38"/>
      <c r="C135" s="216" t="s">
        <v>170</v>
      </c>
      <c r="D135" s="216" t="s">
        <v>142</v>
      </c>
      <c r="E135" s="217" t="s">
        <v>750</v>
      </c>
      <c r="F135" s="218" t="s">
        <v>751</v>
      </c>
      <c r="G135" s="219" t="s">
        <v>752</v>
      </c>
      <c r="H135" s="220">
        <v>3</v>
      </c>
      <c r="I135" s="221"/>
      <c r="J135" s="222">
        <f>ROUND(I135*H135,2)</f>
        <v>0</v>
      </c>
      <c r="K135" s="223"/>
      <c r="L135" s="43"/>
      <c r="M135" s="224" t="s">
        <v>1</v>
      </c>
      <c r="N135" s="225" t="s">
        <v>40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146</v>
      </c>
      <c r="AT135" s="228" t="s">
        <v>142</v>
      </c>
      <c r="AU135" s="228" t="s">
        <v>159</v>
      </c>
      <c r="AY135" s="16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146</v>
      </c>
      <c r="BM135" s="228" t="s">
        <v>753</v>
      </c>
    </row>
    <row r="136" s="2" customFormat="1" ht="24.15" customHeight="1">
      <c r="A136" s="37"/>
      <c r="B136" s="38"/>
      <c r="C136" s="216" t="s">
        <v>177</v>
      </c>
      <c r="D136" s="216" t="s">
        <v>142</v>
      </c>
      <c r="E136" s="217" t="s">
        <v>754</v>
      </c>
      <c r="F136" s="218" t="s">
        <v>755</v>
      </c>
      <c r="G136" s="219" t="s">
        <v>756</v>
      </c>
      <c r="H136" s="220">
        <v>1</v>
      </c>
      <c r="I136" s="221"/>
      <c r="J136" s="222">
        <f>ROUND(I136*H136,2)</f>
        <v>0</v>
      </c>
      <c r="K136" s="223"/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146</v>
      </c>
      <c r="AT136" s="228" t="s">
        <v>142</v>
      </c>
      <c r="AU136" s="228" t="s">
        <v>159</v>
      </c>
      <c r="AY136" s="16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146</v>
      </c>
      <c r="BM136" s="228" t="s">
        <v>757</v>
      </c>
    </row>
    <row r="137" s="2" customFormat="1">
      <c r="A137" s="37"/>
      <c r="B137" s="38"/>
      <c r="C137" s="39"/>
      <c r="D137" s="230" t="s">
        <v>148</v>
      </c>
      <c r="E137" s="39"/>
      <c r="F137" s="231" t="s">
        <v>758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148</v>
      </c>
      <c r="AU137" s="16" t="s">
        <v>159</v>
      </c>
    </row>
    <row r="138" s="2" customFormat="1" ht="24.15" customHeight="1">
      <c r="A138" s="37"/>
      <c r="B138" s="38"/>
      <c r="C138" s="216" t="s">
        <v>182</v>
      </c>
      <c r="D138" s="216" t="s">
        <v>142</v>
      </c>
      <c r="E138" s="217" t="s">
        <v>759</v>
      </c>
      <c r="F138" s="218" t="s">
        <v>760</v>
      </c>
      <c r="G138" s="219" t="s">
        <v>752</v>
      </c>
      <c r="H138" s="220">
        <v>10</v>
      </c>
      <c r="I138" s="221"/>
      <c r="J138" s="222">
        <f>ROUND(I138*H138,2)</f>
        <v>0</v>
      </c>
      <c r="K138" s="223"/>
      <c r="L138" s="43"/>
      <c r="M138" s="224" t="s">
        <v>1</v>
      </c>
      <c r="N138" s="225" t="s">
        <v>40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146</v>
      </c>
      <c r="AT138" s="228" t="s">
        <v>142</v>
      </c>
      <c r="AU138" s="228" t="s">
        <v>159</v>
      </c>
      <c r="AY138" s="16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146</v>
      </c>
      <c r="BM138" s="228" t="s">
        <v>761</v>
      </c>
    </row>
    <row r="139" s="2" customFormat="1" ht="16.5" customHeight="1">
      <c r="A139" s="37"/>
      <c r="B139" s="38"/>
      <c r="C139" s="216" t="s">
        <v>186</v>
      </c>
      <c r="D139" s="216" t="s">
        <v>142</v>
      </c>
      <c r="E139" s="217" t="s">
        <v>762</v>
      </c>
      <c r="F139" s="218" t="s">
        <v>763</v>
      </c>
      <c r="G139" s="219" t="s">
        <v>641</v>
      </c>
      <c r="H139" s="220">
        <v>6</v>
      </c>
      <c r="I139" s="221"/>
      <c r="J139" s="222">
        <f>ROUND(I139*H139,2)</f>
        <v>0</v>
      </c>
      <c r="K139" s="223"/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764</v>
      </c>
      <c r="AT139" s="228" t="s">
        <v>142</v>
      </c>
      <c r="AU139" s="228" t="s">
        <v>159</v>
      </c>
      <c r="AY139" s="16" t="s">
        <v>141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83</v>
      </c>
      <c r="BK139" s="229">
        <f>ROUND(I139*H139,2)</f>
        <v>0</v>
      </c>
      <c r="BL139" s="16" t="s">
        <v>764</v>
      </c>
      <c r="BM139" s="228" t="s">
        <v>765</v>
      </c>
    </row>
    <row r="140" s="2" customFormat="1">
      <c r="A140" s="37"/>
      <c r="B140" s="38"/>
      <c r="C140" s="39"/>
      <c r="D140" s="230" t="s">
        <v>148</v>
      </c>
      <c r="E140" s="39"/>
      <c r="F140" s="231" t="s">
        <v>766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148</v>
      </c>
      <c r="AU140" s="16" t="s">
        <v>159</v>
      </c>
    </row>
    <row r="141" s="2" customFormat="1" ht="24.15" customHeight="1">
      <c r="A141" s="37"/>
      <c r="B141" s="38"/>
      <c r="C141" s="216" t="s">
        <v>196</v>
      </c>
      <c r="D141" s="216" t="s">
        <v>142</v>
      </c>
      <c r="E141" s="217" t="s">
        <v>767</v>
      </c>
      <c r="F141" s="218" t="s">
        <v>768</v>
      </c>
      <c r="G141" s="219" t="s">
        <v>641</v>
      </c>
      <c r="H141" s="220">
        <v>15</v>
      </c>
      <c r="I141" s="221"/>
      <c r="J141" s="222">
        <f>ROUND(I141*H141,2)</f>
        <v>0</v>
      </c>
      <c r="K141" s="223"/>
      <c r="L141" s="43"/>
      <c r="M141" s="270" t="s">
        <v>1</v>
      </c>
      <c r="N141" s="271" t="s">
        <v>40</v>
      </c>
      <c r="O141" s="272"/>
      <c r="P141" s="273">
        <f>O141*H141</f>
        <v>0</v>
      </c>
      <c r="Q141" s="273">
        <v>0</v>
      </c>
      <c r="R141" s="273">
        <f>Q141*H141</f>
        <v>0</v>
      </c>
      <c r="S141" s="273">
        <v>0</v>
      </c>
      <c r="T141" s="27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764</v>
      </c>
      <c r="AT141" s="228" t="s">
        <v>142</v>
      </c>
      <c r="AU141" s="228" t="s">
        <v>159</v>
      </c>
      <c r="AY141" s="16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83</v>
      </c>
      <c r="BK141" s="229">
        <f>ROUND(I141*H141,2)</f>
        <v>0</v>
      </c>
      <c r="BL141" s="16" t="s">
        <v>764</v>
      </c>
      <c r="BM141" s="228" t="s">
        <v>769</v>
      </c>
    </row>
    <row r="142" s="2" customFormat="1" ht="6.96" customHeight="1">
      <c r="A142" s="37"/>
      <c r="B142" s="65"/>
      <c r="C142" s="66"/>
      <c r="D142" s="66"/>
      <c r="E142" s="66"/>
      <c r="F142" s="66"/>
      <c r="G142" s="66"/>
      <c r="H142" s="66"/>
      <c r="I142" s="66"/>
      <c r="J142" s="66"/>
      <c r="K142" s="66"/>
      <c r="L142" s="43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sheetProtection sheet="1" autoFilter="0" formatColumns="0" formatRows="0" objects="1" scenarios="1" spinCount="100000" saltValue="ArpiM7B7n6gTMnd2nF+UgL8X0PzhfGbRnEBPKc9K1GEFvvLW/1eX668bHSyMKlW8SHOAZnbAlcU9a3tuCx0S0A==" hashValue="Apew0BPljp4PBbI+k4/eaCBgPMzH9o5vV47/FyC9Es0VHpS8tDbq5C1lA5TK9S8KVOvdv1HK2TzwQygO9ZKmhA==" algorithmName="SHA-512" password="CC35"/>
  <autoFilter ref="C120:K14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FILA11\Filip</dc:creator>
  <cp:lastModifiedBy>FILA11\Filip</cp:lastModifiedBy>
  <dcterms:created xsi:type="dcterms:W3CDTF">2025-05-14T08:39:25Z</dcterms:created>
  <dcterms:modified xsi:type="dcterms:W3CDTF">2025-05-14T08:39:28Z</dcterms:modified>
</cp:coreProperties>
</file>