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00 00 Naklady" sheetId="12" r:id="rId4"/>
    <sheet name="SO101 101 Pol" sheetId="13" r:id="rId5"/>
    <sheet name="SO101.1 101.1 Pol" sheetId="14" r:id="rId6"/>
    <sheet name="SO101.2 101.2 Pol" sheetId="15" r:id="rId7"/>
    <sheet name="SO103 103 Pol" sheetId="16" r:id="rId8"/>
    <sheet name="SO104 104 Pol" sheetId="17" r:id="rId9"/>
  </sheets>
  <externalReferences>
    <externalReference r:id="rId10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00 Naklady'!$1:$7</definedName>
    <definedName name="_xlnm.Print_Titles" localSheetId="4">'SO101 101 Pol'!$1:$7</definedName>
    <definedName name="_xlnm.Print_Titles" localSheetId="5">'SO101.1 101.1 Pol'!$1:$7</definedName>
    <definedName name="_xlnm.Print_Titles" localSheetId="6">'SO101.2 101.2 Pol'!$1:$7</definedName>
    <definedName name="_xlnm.Print_Titles" localSheetId="7">'SO103 103 Pol'!$1:$7</definedName>
    <definedName name="_xlnm.Print_Titles" localSheetId="8">'SO104 104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00 Naklady'!$A$1:$Y$34</definedName>
    <definedName name="_xlnm.Print_Area" localSheetId="4">'SO101 101 Pol'!$A$1:$Y$203</definedName>
    <definedName name="_xlnm.Print_Area" localSheetId="5">'SO101.1 101.1 Pol'!$A$1:$Y$125</definedName>
    <definedName name="_xlnm.Print_Area" localSheetId="6">'SO101.2 101.2 Pol'!$A$1:$Y$92</definedName>
    <definedName name="_xlnm.Print_Area" localSheetId="7">'SO103 103 Pol'!$A$1:$Y$28</definedName>
    <definedName name="_xlnm.Print_Area" localSheetId="8">'SO104 104 Pol'!$A$1:$Y$26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4562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6" i="1" l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H46" i="1" s="1"/>
  <c r="I46" i="1" s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25" i="17"/>
  <c r="G8" i="17"/>
  <c r="O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V8" i="17" s="1"/>
  <c r="G11" i="17"/>
  <c r="I11" i="17"/>
  <c r="K11" i="17"/>
  <c r="M11" i="17"/>
  <c r="O11" i="17"/>
  <c r="Q11" i="17"/>
  <c r="V11" i="17"/>
  <c r="G13" i="17"/>
  <c r="G12" i="17" s="1"/>
  <c r="I13" i="17"/>
  <c r="I12" i="17" s="1"/>
  <c r="K13" i="17"/>
  <c r="K12" i="17" s="1"/>
  <c r="O13" i="17"/>
  <c r="O12" i="17" s="1"/>
  <c r="Q13" i="17"/>
  <c r="Q12" i="17" s="1"/>
  <c r="V13" i="17"/>
  <c r="V12" i="17" s="1"/>
  <c r="G15" i="17"/>
  <c r="I15" i="17"/>
  <c r="K15" i="17"/>
  <c r="M15" i="17"/>
  <c r="O15" i="17"/>
  <c r="Q15" i="17"/>
  <c r="V15" i="17"/>
  <c r="K16" i="17"/>
  <c r="V16" i="17"/>
  <c r="G17" i="17"/>
  <c r="G16" i="17" s="1"/>
  <c r="I17" i="17"/>
  <c r="I16" i="17" s="1"/>
  <c r="K17" i="17"/>
  <c r="M17" i="17"/>
  <c r="M16" i="17" s="1"/>
  <c r="O17" i="17"/>
  <c r="O16" i="17" s="1"/>
  <c r="Q17" i="17"/>
  <c r="Q16" i="17" s="1"/>
  <c r="V17" i="17"/>
  <c r="G19" i="17"/>
  <c r="O19" i="17"/>
  <c r="G20" i="17"/>
  <c r="I20" i="17"/>
  <c r="I19" i="17" s="1"/>
  <c r="K20" i="17"/>
  <c r="K19" i="17" s="1"/>
  <c r="M20" i="17"/>
  <c r="M19" i="17" s="1"/>
  <c r="O20" i="17"/>
  <c r="Q20" i="17"/>
  <c r="Q19" i="17" s="1"/>
  <c r="V20" i="17"/>
  <c r="V19" i="17" s="1"/>
  <c r="G22" i="17"/>
  <c r="K22" i="17"/>
  <c r="O22" i="17"/>
  <c r="V22" i="17"/>
  <c r="G23" i="17"/>
  <c r="I23" i="17"/>
  <c r="I22" i="17" s="1"/>
  <c r="K23" i="17"/>
  <c r="M23" i="17"/>
  <c r="M22" i="17" s="1"/>
  <c r="O23" i="17"/>
  <c r="Q23" i="17"/>
  <c r="Q22" i="17" s="1"/>
  <c r="V23" i="17"/>
  <c r="AE25" i="17"/>
  <c r="AF25" i="17"/>
  <c r="G27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G10" i="16"/>
  <c r="I10" i="16"/>
  <c r="K10" i="16"/>
  <c r="M10" i="16"/>
  <c r="O10" i="16"/>
  <c r="Q10" i="16"/>
  <c r="V10" i="16"/>
  <c r="G13" i="16"/>
  <c r="G12" i="16" s="1"/>
  <c r="I13" i="16"/>
  <c r="I12" i="16" s="1"/>
  <c r="K13" i="16"/>
  <c r="K12" i="16" s="1"/>
  <c r="O13" i="16"/>
  <c r="O12" i="16" s="1"/>
  <c r="Q13" i="16"/>
  <c r="Q12" i="16" s="1"/>
  <c r="V13" i="16"/>
  <c r="V12" i="16" s="1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20" i="16"/>
  <c r="G19" i="16" s="1"/>
  <c r="I20" i="16"/>
  <c r="I19" i="16" s="1"/>
  <c r="K20" i="16"/>
  <c r="K19" i="16" s="1"/>
  <c r="O20" i="16"/>
  <c r="O19" i="16" s="1"/>
  <c r="Q20" i="16"/>
  <c r="Q19" i="16" s="1"/>
  <c r="V20" i="16"/>
  <c r="V19" i="16" s="1"/>
  <c r="I22" i="16"/>
  <c r="Q22" i="16"/>
  <c r="G23" i="16"/>
  <c r="I23" i="16"/>
  <c r="K23" i="16"/>
  <c r="K22" i="16" s="1"/>
  <c r="M23" i="16"/>
  <c r="M22" i="16" s="1"/>
  <c r="O23" i="16"/>
  <c r="Q23" i="16"/>
  <c r="V23" i="16"/>
  <c r="V22" i="16" s="1"/>
  <c r="G24" i="16"/>
  <c r="G22" i="16" s="1"/>
  <c r="I24" i="16"/>
  <c r="K24" i="16"/>
  <c r="M24" i="16"/>
  <c r="O24" i="16"/>
  <c r="O22" i="16" s="1"/>
  <c r="Q24" i="16"/>
  <c r="V24" i="16"/>
  <c r="G25" i="16"/>
  <c r="M25" i="16" s="1"/>
  <c r="I25" i="16"/>
  <c r="K25" i="16"/>
  <c r="O25" i="16"/>
  <c r="Q25" i="16"/>
  <c r="V25" i="16"/>
  <c r="AE27" i="16"/>
  <c r="AF27" i="16"/>
  <c r="G91" i="15"/>
  <c r="BA81" i="15"/>
  <c r="BA61" i="15"/>
  <c r="BA57" i="15"/>
  <c r="BA31" i="15"/>
  <c r="BA20" i="15"/>
  <c r="BA16" i="15"/>
  <c r="BA13" i="15"/>
  <c r="BA10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2" i="15"/>
  <c r="I12" i="15"/>
  <c r="K12" i="15"/>
  <c r="M12" i="15"/>
  <c r="O12" i="15"/>
  <c r="Q12" i="15"/>
  <c r="V12" i="15"/>
  <c r="G15" i="15"/>
  <c r="I15" i="15"/>
  <c r="K15" i="15"/>
  <c r="M15" i="15"/>
  <c r="O15" i="15"/>
  <c r="Q15" i="15"/>
  <c r="V15" i="15"/>
  <c r="G19" i="15"/>
  <c r="G8" i="15" s="1"/>
  <c r="I19" i="15"/>
  <c r="K19" i="15"/>
  <c r="O19" i="15"/>
  <c r="O8" i="15" s="1"/>
  <c r="Q19" i="15"/>
  <c r="V19" i="15"/>
  <c r="G22" i="15"/>
  <c r="M22" i="15" s="1"/>
  <c r="I22" i="15"/>
  <c r="K22" i="15"/>
  <c r="O22" i="15"/>
  <c r="Q22" i="15"/>
  <c r="V22" i="15"/>
  <c r="G26" i="15"/>
  <c r="I26" i="15"/>
  <c r="K26" i="15"/>
  <c r="M26" i="15"/>
  <c r="O26" i="15"/>
  <c r="Q26" i="15"/>
  <c r="V26" i="15"/>
  <c r="G28" i="15"/>
  <c r="I28" i="15"/>
  <c r="K28" i="15"/>
  <c r="M28" i="15"/>
  <c r="O28" i="15"/>
  <c r="Q28" i="15"/>
  <c r="V28" i="15"/>
  <c r="G30" i="15"/>
  <c r="M30" i="15" s="1"/>
  <c r="I30" i="15"/>
  <c r="K30" i="15"/>
  <c r="O30" i="15"/>
  <c r="Q30" i="15"/>
  <c r="V30" i="15"/>
  <c r="G34" i="15"/>
  <c r="I34" i="15"/>
  <c r="K34" i="15"/>
  <c r="K33" i="15" s="1"/>
  <c r="M34" i="15"/>
  <c r="O34" i="15"/>
  <c r="Q34" i="15"/>
  <c r="V34" i="15"/>
  <c r="V33" i="15" s="1"/>
  <c r="G39" i="15"/>
  <c r="I39" i="15"/>
  <c r="K39" i="15"/>
  <c r="M39" i="15"/>
  <c r="O39" i="15"/>
  <c r="Q39" i="15"/>
  <c r="V39" i="15"/>
  <c r="G47" i="15"/>
  <c r="G33" i="15" s="1"/>
  <c r="I47" i="15"/>
  <c r="K47" i="15"/>
  <c r="O47" i="15"/>
  <c r="O33" i="15" s="1"/>
  <c r="Q47" i="15"/>
  <c r="V47" i="15"/>
  <c r="G49" i="15"/>
  <c r="M49" i="15" s="1"/>
  <c r="I49" i="15"/>
  <c r="I33" i="15" s="1"/>
  <c r="K49" i="15"/>
  <c r="O49" i="15"/>
  <c r="Q49" i="15"/>
  <c r="Q33" i="15" s="1"/>
  <c r="V49" i="15"/>
  <c r="G52" i="15"/>
  <c r="I52" i="15"/>
  <c r="K52" i="15"/>
  <c r="M52" i="15"/>
  <c r="O52" i="15"/>
  <c r="Q52" i="15"/>
  <c r="V52" i="15"/>
  <c r="G56" i="15"/>
  <c r="G55" i="15" s="1"/>
  <c r="I56" i="15"/>
  <c r="I55" i="15" s="1"/>
  <c r="K56" i="15"/>
  <c r="O56" i="15"/>
  <c r="O55" i="15" s="1"/>
  <c r="Q56" i="15"/>
  <c r="Q55" i="15" s="1"/>
  <c r="V56" i="15"/>
  <c r="G60" i="15"/>
  <c r="M60" i="15" s="1"/>
  <c r="I60" i="15"/>
  <c r="K60" i="15"/>
  <c r="O60" i="15"/>
  <c r="Q60" i="15"/>
  <c r="V60" i="15"/>
  <c r="G67" i="15"/>
  <c r="I67" i="15"/>
  <c r="K67" i="15"/>
  <c r="K55" i="15" s="1"/>
  <c r="M67" i="15"/>
  <c r="O67" i="15"/>
  <c r="Q67" i="15"/>
  <c r="V67" i="15"/>
  <c r="V55" i="15" s="1"/>
  <c r="G74" i="15"/>
  <c r="G73" i="15" s="1"/>
  <c r="I74" i="15"/>
  <c r="I73" i="15" s="1"/>
  <c r="K74" i="15"/>
  <c r="O74" i="15"/>
  <c r="O73" i="15" s="1"/>
  <c r="Q74" i="15"/>
  <c r="Q73" i="15" s="1"/>
  <c r="V74" i="15"/>
  <c r="G77" i="15"/>
  <c r="M77" i="15" s="1"/>
  <c r="I77" i="15"/>
  <c r="K77" i="15"/>
  <c r="K73" i="15" s="1"/>
  <c r="O77" i="15"/>
  <c r="Q77" i="15"/>
  <c r="V77" i="15"/>
  <c r="V73" i="15" s="1"/>
  <c r="K79" i="15"/>
  <c r="V79" i="15"/>
  <c r="G80" i="15"/>
  <c r="G79" i="15" s="1"/>
  <c r="I80" i="15"/>
  <c r="K80" i="15"/>
  <c r="M80" i="15"/>
  <c r="O80" i="15"/>
  <c r="O79" i="15" s="1"/>
  <c r="Q80" i="15"/>
  <c r="V80" i="15"/>
  <c r="G82" i="15"/>
  <c r="M82" i="15" s="1"/>
  <c r="I82" i="15"/>
  <c r="I79" i="15" s="1"/>
  <c r="K82" i="15"/>
  <c r="O82" i="15"/>
  <c r="Q82" i="15"/>
  <c r="Q79" i="15" s="1"/>
  <c r="V82" i="15"/>
  <c r="G83" i="15"/>
  <c r="M83" i="15" s="1"/>
  <c r="I83" i="15"/>
  <c r="K83" i="15"/>
  <c r="O83" i="15"/>
  <c r="Q83" i="15"/>
  <c r="V83" i="15"/>
  <c r="K84" i="15"/>
  <c r="V84" i="15"/>
  <c r="G85" i="15"/>
  <c r="G84" i="15" s="1"/>
  <c r="I85" i="15"/>
  <c r="I84" i="15" s="1"/>
  <c r="K85" i="15"/>
  <c r="M85" i="15"/>
  <c r="M84" i="15" s="1"/>
  <c r="O85" i="15"/>
  <c r="O84" i="15" s="1"/>
  <c r="Q85" i="15"/>
  <c r="Q84" i="15" s="1"/>
  <c r="V85" i="15"/>
  <c r="G87" i="15"/>
  <c r="O87" i="15"/>
  <c r="G88" i="15"/>
  <c r="I88" i="15"/>
  <c r="I87" i="15" s="1"/>
  <c r="K88" i="15"/>
  <c r="K87" i="15" s="1"/>
  <c r="M88" i="15"/>
  <c r="M87" i="15" s="1"/>
  <c r="O88" i="15"/>
  <c r="Q88" i="15"/>
  <c r="Q87" i="15" s="1"/>
  <c r="V88" i="15"/>
  <c r="V87" i="15" s="1"/>
  <c r="AE91" i="15"/>
  <c r="G124" i="14"/>
  <c r="BA110" i="14"/>
  <c r="BA108" i="14"/>
  <c r="BA103" i="14"/>
  <c r="BA82" i="14"/>
  <c r="BA76" i="14"/>
  <c r="BA37" i="14"/>
  <c r="BA26" i="14"/>
  <c r="BA21" i="14"/>
  <c r="BA15" i="14"/>
  <c r="BA10" i="14"/>
  <c r="G9" i="14"/>
  <c r="I9" i="14"/>
  <c r="I8" i="14" s="1"/>
  <c r="K9" i="14"/>
  <c r="M9" i="14"/>
  <c r="O9" i="14"/>
  <c r="Q9" i="14"/>
  <c r="Q8" i="14" s="1"/>
  <c r="V9" i="14"/>
  <c r="G14" i="14"/>
  <c r="M14" i="14" s="1"/>
  <c r="I14" i="14"/>
  <c r="K14" i="14"/>
  <c r="K8" i="14" s="1"/>
  <c r="O14" i="14"/>
  <c r="Q14" i="14"/>
  <c r="V14" i="14"/>
  <c r="V8" i="14" s="1"/>
  <c r="G20" i="14"/>
  <c r="I20" i="14"/>
  <c r="K20" i="14"/>
  <c r="M20" i="14"/>
  <c r="O20" i="14"/>
  <c r="Q20" i="14"/>
  <c r="V20" i="14"/>
  <c r="G25" i="14"/>
  <c r="M25" i="14" s="1"/>
  <c r="I25" i="14"/>
  <c r="K25" i="14"/>
  <c r="O25" i="14"/>
  <c r="O8" i="14" s="1"/>
  <c r="Q25" i="14"/>
  <c r="V25" i="14"/>
  <c r="G28" i="14"/>
  <c r="I28" i="14"/>
  <c r="K28" i="14"/>
  <c r="M28" i="14"/>
  <c r="O28" i="14"/>
  <c r="Q28" i="14"/>
  <c r="V28" i="14"/>
  <c r="G32" i="14"/>
  <c r="M32" i="14" s="1"/>
  <c r="I32" i="14"/>
  <c r="K32" i="14"/>
  <c r="O32" i="14"/>
  <c r="Q32" i="14"/>
  <c r="V32" i="14"/>
  <c r="G34" i="14"/>
  <c r="I34" i="14"/>
  <c r="K34" i="14"/>
  <c r="M34" i="14"/>
  <c r="O34" i="14"/>
  <c r="Q34" i="14"/>
  <c r="V34" i="14"/>
  <c r="G36" i="14"/>
  <c r="M36" i="14" s="1"/>
  <c r="I36" i="14"/>
  <c r="K36" i="14"/>
  <c r="O36" i="14"/>
  <c r="Q36" i="14"/>
  <c r="V36" i="14"/>
  <c r="G40" i="14"/>
  <c r="I40" i="14"/>
  <c r="O40" i="14"/>
  <c r="Q40" i="14"/>
  <c r="G41" i="14"/>
  <c r="M41" i="14" s="1"/>
  <c r="M40" i="14" s="1"/>
  <c r="I41" i="14"/>
  <c r="K41" i="14"/>
  <c r="K40" i="14" s="1"/>
  <c r="O41" i="14"/>
  <c r="Q41" i="14"/>
  <c r="V41" i="14"/>
  <c r="V40" i="14" s="1"/>
  <c r="G48" i="14"/>
  <c r="M48" i="14" s="1"/>
  <c r="I48" i="14"/>
  <c r="I47" i="14" s="1"/>
  <c r="K48" i="14"/>
  <c r="O48" i="14"/>
  <c r="O47" i="14" s="1"/>
  <c r="Q48" i="14"/>
  <c r="Q47" i="14" s="1"/>
  <c r="V48" i="14"/>
  <c r="G55" i="14"/>
  <c r="M55" i="14" s="1"/>
  <c r="I55" i="14"/>
  <c r="K55" i="14"/>
  <c r="O55" i="14"/>
  <c r="Q55" i="14"/>
  <c r="V55" i="14"/>
  <c r="G64" i="14"/>
  <c r="I64" i="14"/>
  <c r="K64" i="14"/>
  <c r="K47" i="14" s="1"/>
  <c r="M64" i="14"/>
  <c r="O64" i="14"/>
  <c r="Q64" i="14"/>
  <c r="V64" i="14"/>
  <c r="V47" i="14" s="1"/>
  <c r="G66" i="14"/>
  <c r="I66" i="14"/>
  <c r="K66" i="14"/>
  <c r="M66" i="14"/>
  <c r="O66" i="14"/>
  <c r="Q66" i="14"/>
  <c r="V66" i="14"/>
  <c r="G70" i="14"/>
  <c r="M70" i="14" s="1"/>
  <c r="I70" i="14"/>
  <c r="K70" i="14"/>
  <c r="O70" i="14"/>
  <c r="Q70" i="14"/>
  <c r="V70" i="14"/>
  <c r="G75" i="14"/>
  <c r="I75" i="14"/>
  <c r="I74" i="14" s="1"/>
  <c r="K75" i="14"/>
  <c r="K74" i="14" s="1"/>
  <c r="M75" i="14"/>
  <c r="M74" i="14" s="1"/>
  <c r="O75" i="14"/>
  <c r="Q75" i="14"/>
  <c r="Q74" i="14" s="1"/>
  <c r="V75" i="14"/>
  <c r="V74" i="14" s="1"/>
  <c r="G81" i="14"/>
  <c r="I81" i="14"/>
  <c r="K81" i="14"/>
  <c r="M81" i="14"/>
  <c r="O81" i="14"/>
  <c r="Q81" i="14"/>
  <c r="V81" i="14"/>
  <c r="G90" i="14"/>
  <c r="G74" i="14" s="1"/>
  <c r="I90" i="14"/>
  <c r="K90" i="14"/>
  <c r="M90" i="14"/>
  <c r="O90" i="14"/>
  <c r="O74" i="14" s="1"/>
  <c r="Q90" i="14"/>
  <c r="V90" i="14"/>
  <c r="G93" i="14"/>
  <c r="O93" i="14"/>
  <c r="G94" i="14"/>
  <c r="I94" i="14"/>
  <c r="I93" i="14" s="1"/>
  <c r="K94" i="14"/>
  <c r="K93" i="14" s="1"/>
  <c r="M94" i="14"/>
  <c r="M93" i="14" s="1"/>
  <c r="O94" i="14"/>
  <c r="Q94" i="14"/>
  <c r="Q93" i="14" s="1"/>
  <c r="V94" i="14"/>
  <c r="V93" i="14" s="1"/>
  <c r="G98" i="14"/>
  <c r="I98" i="14"/>
  <c r="K98" i="14"/>
  <c r="M98" i="14"/>
  <c r="O98" i="14"/>
  <c r="Q98" i="14"/>
  <c r="V98" i="14"/>
  <c r="G102" i="14"/>
  <c r="M102" i="14" s="1"/>
  <c r="M101" i="14" s="1"/>
  <c r="I102" i="14"/>
  <c r="I101" i="14" s="1"/>
  <c r="K102" i="14"/>
  <c r="K101" i="14" s="1"/>
  <c r="O102" i="14"/>
  <c r="O101" i="14" s="1"/>
  <c r="Q102" i="14"/>
  <c r="Q101" i="14" s="1"/>
  <c r="V102" i="14"/>
  <c r="V101" i="14" s="1"/>
  <c r="G107" i="14"/>
  <c r="I107" i="14"/>
  <c r="K107" i="14"/>
  <c r="M107" i="14"/>
  <c r="O107" i="14"/>
  <c r="Q107" i="14"/>
  <c r="V107" i="14"/>
  <c r="G109" i="14"/>
  <c r="I109" i="14"/>
  <c r="K109" i="14"/>
  <c r="M109" i="14"/>
  <c r="O109" i="14"/>
  <c r="Q109" i="14"/>
  <c r="V109" i="14"/>
  <c r="G111" i="14"/>
  <c r="I111" i="14"/>
  <c r="K111" i="14"/>
  <c r="M111" i="14"/>
  <c r="O111" i="14"/>
  <c r="Q111" i="14"/>
  <c r="V111" i="14"/>
  <c r="G112" i="14"/>
  <c r="M112" i="14" s="1"/>
  <c r="I112" i="14"/>
  <c r="K112" i="14"/>
  <c r="O112" i="14"/>
  <c r="Q112" i="14"/>
  <c r="V112" i="14"/>
  <c r="G113" i="14"/>
  <c r="I113" i="14"/>
  <c r="K113" i="14"/>
  <c r="M113" i="14"/>
  <c r="O113" i="14"/>
  <c r="Q113" i="14"/>
  <c r="V113" i="14"/>
  <c r="K114" i="14"/>
  <c r="V114" i="14"/>
  <c r="G115" i="14"/>
  <c r="G114" i="14" s="1"/>
  <c r="I115" i="14"/>
  <c r="I114" i="14" s="1"/>
  <c r="K115" i="14"/>
  <c r="M115" i="14"/>
  <c r="M114" i="14" s="1"/>
  <c r="O115" i="14"/>
  <c r="O114" i="14" s="1"/>
  <c r="Q115" i="14"/>
  <c r="Q114" i="14" s="1"/>
  <c r="V115" i="14"/>
  <c r="G120" i="14"/>
  <c r="O120" i="14"/>
  <c r="G121" i="14"/>
  <c r="I121" i="14"/>
  <c r="I120" i="14" s="1"/>
  <c r="K121" i="14"/>
  <c r="K120" i="14" s="1"/>
  <c r="M121" i="14"/>
  <c r="M120" i="14" s="1"/>
  <c r="O121" i="14"/>
  <c r="Q121" i="14"/>
  <c r="Q120" i="14" s="1"/>
  <c r="V121" i="14"/>
  <c r="V120" i="14" s="1"/>
  <c r="AE124" i="14"/>
  <c r="G202" i="13"/>
  <c r="BA198" i="13"/>
  <c r="BA181" i="13"/>
  <c r="BA177" i="13"/>
  <c r="BA156" i="13"/>
  <c r="BA154" i="13"/>
  <c r="BA118" i="13"/>
  <c r="BA99" i="13"/>
  <c r="BA97" i="13"/>
  <c r="BA35" i="13"/>
  <c r="BA30" i="13"/>
  <c r="BA28" i="13"/>
  <c r="BA26" i="13"/>
  <c r="BA20" i="13"/>
  <c r="BA18" i="13"/>
  <c r="BA10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K11" i="13"/>
  <c r="M11" i="13"/>
  <c r="O11" i="13"/>
  <c r="Q11" i="13"/>
  <c r="V11" i="13"/>
  <c r="G14" i="13"/>
  <c r="I14" i="13"/>
  <c r="K14" i="13"/>
  <c r="M14" i="13"/>
  <c r="O14" i="13"/>
  <c r="Q14" i="13"/>
  <c r="V14" i="13"/>
  <c r="G17" i="13"/>
  <c r="M17" i="13" s="1"/>
  <c r="I17" i="13"/>
  <c r="K17" i="13"/>
  <c r="O17" i="13"/>
  <c r="O8" i="13" s="1"/>
  <c r="Q17" i="13"/>
  <c r="V17" i="13"/>
  <c r="G19" i="13"/>
  <c r="I19" i="13"/>
  <c r="K19" i="13"/>
  <c r="M19" i="13"/>
  <c r="O19" i="13"/>
  <c r="Q19" i="13"/>
  <c r="V19" i="13"/>
  <c r="G23" i="13"/>
  <c r="I23" i="13"/>
  <c r="K23" i="13"/>
  <c r="M23" i="13"/>
  <c r="O23" i="13"/>
  <c r="Q23" i="13"/>
  <c r="V23" i="13"/>
  <c r="G25" i="13"/>
  <c r="I25" i="13"/>
  <c r="K25" i="13"/>
  <c r="M25" i="13"/>
  <c r="O25" i="13"/>
  <c r="Q25" i="13"/>
  <c r="V25" i="13"/>
  <c r="G27" i="13"/>
  <c r="M27" i="13" s="1"/>
  <c r="I27" i="13"/>
  <c r="K27" i="13"/>
  <c r="O27" i="13"/>
  <c r="Q27" i="13"/>
  <c r="V27" i="13"/>
  <c r="G29" i="13"/>
  <c r="M29" i="13" s="1"/>
  <c r="I29" i="13"/>
  <c r="K29" i="13"/>
  <c r="O29" i="13"/>
  <c r="Q29" i="13"/>
  <c r="V29" i="13"/>
  <c r="G34" i="13"/>
  <c r="I34" i="13"/>
  <c r="K34" i="13"/>
  <c r="M34" i="13"/>
  <c r="O34" i="13"/>
  <c r="Q34" i="13"/>
  <c r="V34" i="13"/>
  <c r="G38" i="13"/>
  <c r="I38" i="13"/>
  <c r="K38" i="13"/>
  <c r="M38" i="13"/>
  <c r="O38" i="13"/>
  <c r="Q38" i="13"/>
  <c r="V38" i="13"/>
  <c r="G52" i="13"/>
  <c r="M52" i="13" s="1"/>
  <c r="I52" i="13"/>
  <c r="K52" i="13"/>
  <c r="O52" i="13"/>
  <c r="Q52" i="13"/>
  <c r="V52" i="13"/>
  <c r="G69" i="13"/>
  <c r="I69" i="13"/>
  <c r="K69" i="13"/>
  <c r="M69" i="13"/>
  <c r="O69" i="13"/>
  <c r="Q69" i="13"/>
  <c r="V69" i="13"/>
  <c r="G72" i="13"/>
  <c r="M72" i="13" s="1"/>
  <c r="I72" i="13"/>
  <c r="K72" i="13"/>
  <c r="O72" i="13"/>
  <c r="Q72" i="13"/>
  <c r="V72" i="13"/>
  <c r="G75" i="13"/>
  <c r="I75" i="13"/>
  <c r="K75" i="13"/>
  <c r="M75" i="13"/>
  <c r="O75" i="13"/>
  <c r="Q75" i="13"/>
  <c r="V75" i="13"/>
  <c r="G78" i="13"/>
  <c r="M78" i="13" s="1"/>
  <c r="I78" i="13"/>
  <c r="K78" i="13"/>
  <c r="O78" i="13"/>
  <c r="Q78" i="13"/>
  <c r="V78" i="13"/>
  <c r="G80" i="13"/>
  <c r="I80" i="13"/>
  <c r="K80" i="13"/>
  <c r="M80" i="13"/>
  <c r="O80" i="13"/>
  <c r="Q80" i="13"/>
  <c r="V80" i="13"/>
  <c r="G84" i="13"/>
  <c r="M84" i="13" s="1"/>
  <c r="I84" i="13"/>
  <c r="K84" i="13"/>
  <c r="O84" i="13"/>
  <c r="Q84" i="13"/>
  <c r="V84" i="13"/>
  <c r="G90" i="13"/>
  <c r="I90" i="13"/>
  <c r="K90" i="13"/>
  <c r="M90" i="13"/>
  <c r="O90" i="13"/>
  <c r="Q90" i="13"/>
  <c r="V90" i="13"/>
  <c r="G94" i="13"/>
  <c r="M94" i="13" s="1"/>
  <c r="I94" i="13"/>
  <c r="K94" i="13"/>
  <c r="O94" i="13"/>
  <c r="Q94" i="13"/>
  <c r="V94" i="13"/>
  <c r="G96" i="13"/>
  <c r="I96" i="13"/>
  <c r="K96" i="13"/>
  <c r="M96" i="13"/>
  <c r="O96" i="13"/>
  <c r="Q96" i="13"/>
  <c r="V96" i="13"/>
  <c r="G98" i="13"/>
  <c r="M98" i="13" s="1"/>
  <c r="I98" i="13"/>
  <c r="K98" i="13"/>
  <c r="O98" i="13"/>
  <c r="Q98" i="13"/>
  <c r="V98" i="13"/>
  <c r="G101" i="13"/>
  <c r="I101" i="13"/>
  <c r="K101" i="13"/>
  <c r="M101" i="13"/>
  <c r="O101" i="13"/>
  <c r="Q101" i="13"/>
  <c r="V101" i="13"/>
  <c r="G103" i="13"/>
  <c r="M103" i="13" s="1"/>
  <c r="I103" i="13"/>
  <c r="K103" i="13"/>
  <c r="O103" i="13"/>
  <c r="Q103" i="13"/>
  <c r="V103" i="13"/>
  <c r="G106" i="13"/>
  <c r="I106" i="13"/>
  <c r="K106" i="13"/>
  <c r="M106" i="13"/>
  <c r="O106" i="13"/>
  <c r="Q106" i="13"/>
  <c r="V106" i="13"/>
  <c r="G108" i="13"/>
  <c r="M108" i="13" s="1"/>
  <c r="I108" i="13"/>
  <c r="K108" i="13"/>
  <c r="O108" i="13"/>
  <c r="Q108" i="13"/>
  <c r="V108" i="13"/>
  <c r="G112" i="13"/>
  <c r="I112" i="13"/>
  <c r="K112" i="13"/>
  <c r="M112" i="13"/>
  <c r="O112" i="13"/>
  <c r="Q112" i="13"/>
  <c r="V112" i="13"/>
  <c r="G114" i="13"/>
  <c r="M114" i="13" s="1"/>
  <c r="I114" i="13"/>
  <c r="K114" i="13"/>
  <c r="O114" i="13"/>
  <c r="Q114" i="13"/>
  <c r="V114" i="13"/>
  <c r="G117" i="13"/>
  <c r="I117" i="13"/>
  <c r="K117" i="13"/>
  <c r="M117" i="13"/>
  <c r="O117" i="13"/>
  <c r="Q117" i="13"/>
  <c r="V117" i="13"/>
  <c r="G120" i="13"/>
  <c r="M120" i="13" s="1"/>
  <c r="I120" i="13"/>
  <c r="K120" i="13"/>
  <c r="O120" i="13"/>
  <c r="Q120" i="13"/>
  <c r="V120" i="13"/>
  <c r="G124" i="13"/>
  <c r="I124" i="13"/>
  <c r="K124" i="13"/>
  <c r="M124" i="13"/>
  <c r="O124" i="13"/>
  <c r="Q124" i="13"/>
  <c r="V124" i="13"/>
  <c r="G127" i="13"/>
  <c r="M127" i="13" s="1"/>
  <c r="I127" i="13"/>
  <c r="K127" i="13"/>
  <c r="O127" i="13"/>
  <c r="Q127" i="13"/>
  <c r="V127" i="13"/>
  <c r="G129" i="13"/>
  <c r="I129" i="13"/>
  <c r="K129" i="13"/>
  <c r="M129" i="13"/>
  <c r="O129" i="13"/>
  <c r="Q129" i="13"/>
  <c r="V129" i="13"/>
  <c r="G132" i="13"/>
  <c r="I132" i="13"/>
  <c r="I131" i="13" s="1"/>
  <c r="K132" i="13"/>
  <c r="M132" i="13"/>
  <c r="O132" i="13"/>
  <c r="Q132" i="13"/>
  <c r="Q131" i="13" s="1"/>
  <c r="V132" i="13"/>
  <c r="G136" i="13"/>
  <c r="G131" i="13" s="1"/>
  <c r="I136" i="13"/>
  <c r="K136" i="13"/>
  <c r="K131" i="13" s="1"/>
  <c r="O136" i="13"/>
  <c r="O131" i="13" s="1"/>
  <c r="Q136" i="13"/>
  <c r="V136" i="13"/>
  <c r="V131" i="13" s="1"/>
  <c r="G143" i="13"/>
  <c r="I143" i="13"/>
  <c r="K143" i="13"/>
  <c r="M143" i="13"/>
  <c r="O143" i="13"/>
  <c r="Q143" i="13"/>
  <c r="V143" i="13"/>
  <c r="G147" i="13"/>
  <c r="M147" i="13" s="1"/>
  <c r="I147" i="13"/>
  <c r="K147" i="13"/>
  <c r="O147" i="13"/>
  <c r="Q147" i="13"/>
  <c r="V147" i="13"/>
  <c r="G150" i="13"/>
  <c r="I150" i="13"/>
  <c r="K150" i="13"/>
  <c r="M150" i="13"/>
  <c r="O150" i="13"/>
  <c r="Q150" i="13"/>
  <c r="V150" i="13"/>
  <c r="G153" i="13"/>
  <c r="I153" i="13"/>
  <c r="I152" i="13" s="1"/>
  <c r="K153" i="13"/>
  <c r="M153" i="13"/>
  <c r="O153" i="13"/>
  <c r="Q153" i="13"/>
  <c r="Q152" i="13" s="1"/>
  <c r="V153" i="13"/>
  <c r="G155" i="13"/>
  <c r="M155" i="13" s="1"/>
  <c r="I155" i="13"/>
  <c r="K155" i="13"/>
  <c r="K152" i="13" s="1"/>
  <c r="O155" i="13"/>
  <c r="O152" i="13" s="1"/>
  <c r="Q155" i="13"/>
  <c r="V155" i="13"/>
  <c r="V152" i="13" s="1"/>
  <c r="G157" i="13"/>
  <c r="I157" i="13"/>
  <c r="K157" i="13"/>
  <c r="M157" i="13"/>
  <c r="O157" i="13"/>
  <c r="Q157" i="13"/>
  <c r="V157" i="13"/>
  <c r="G159" i="13"/>
  <c r="M159" i="13" s="1"/>
  <c r="I159" i="13"/>
  <c r="K159" i="13"/>
  <c r="O159" i="13"/>
  <c r="Q159" i="13"/>
  <c r="V159" i="13"/>
  <c r="G161" i="13"/>
  <c r="I161" i="13"/>
  <c r="K161" i="13"/>
  <c r="M161" i="13"/>
  <c r="O161" i="13"/>
  <c r="Q161" i="13"/>
  <c r="V161" i="13"/>
  <c r="G162" i="13"/>
  <c r="M162" i="13" s="1"/>
  <c r="I162" i="13"/>
  <c r="K162" i="13"/>
  <c r="O162" i="13"/>
  <c r="Q162" i="13"/>
  <c r="V162" i="13"/>
  <c r="G164" i="13"/>
  <c r="I164" i="13"/>
  <c r="K164" i="13"/>
  <c r="M164" i="13"/>
  <c r="O164" i="13"/>
  <c r="Q164" i="13"/>
  <c r="V164" i="13"/>
  <c r="G166" i="13"/>
  <c r="M166" i="13" s="1"/>
  <c r="I166" i="13"/>
  <c r="K166" i="13"/>
  <c r="O166" i="13"/>
  <c r="Q166" i="13"/>
  <c r="V166" i="13"/>
  <c r="G168" i="13"/>
  <c r="I168" i="13"/>
  <c r="K168" i="13"/>
  <c r="M168" i="13"/>
  <c r="O168" i="13"/>
  <c r="Q168" i="13"/>
  <c r="V168" i="13"/>
  <c r="G171" i="13"/>
  <c r="I171" i="13"/>
  <c r="I170" i="13" s="1"/>
  <c r="K171" i="13"/>
  <c r="M171" i="13"/>
  <c r="O171" i="13"/>
  <c r="Q171" i="13"/>
  <c r="Q170" i="13" s="1"/>
  <c r="V171" i="13"/>
  <c r="G172" i="13"/>
  <c r="M172" i="13" s="1"/>
  <c r="I172" i="13"/>
  <c r="K172" i="13"/>
  <c r="K170" i="13" s="1"/>
  <c r="O172" i="13"/>
  <c r="Q172" i="13"/>
  <c r="V172" i="13"/>
  <c r="V170" i="13" s="1"/>
  <c r="G173" i="13"/>
  <c r="I173" i="13"/>
  <c r="K173" i="13"/>
  <c r="M173" i="13"/>
  <c r="O173" i="13"/>
  <c r="Q173" i="13"/>
  <c r="V173" i="13"/>
  <c r="G174" i="13"/>
  <c r="M174" i="13" s="1"/>
  <c r="I174" i="13"/>
  <c r="K174" i="13"/>
  <c r="O174" i="13"/>
  <c r="O170" i="13" s="1"/>
  <c r="Q174" i="13"/>
  <c r="V174" i="13"/>
  <c r="I175" i="13"/>
  <c r="Q175" i="13"/>
  <c r="G176" i="13"/>
  <c r="G175" i="13" s="1"/>
  <c r="I176" i="13"/>
  <c r="K176" i="13"/>
  <c r="K175" i="13" s="1"/>
  <c r="O176" i="13"/>
  <c r="O175" i="13" s="1"/>
  <c r="Q176" i="13"/>
  <c r="V176" i="13"/>
  <c r="V175" i="13" s="1"/>
  <c r="G178" i="13"/>
  <c r="I178" i="13"/>
  <c r="K178" i="13"/>
  <c r="M178" i="13"/>
  <c r="O178" i="13"/>
  <c r="Q178" i="13"/>
  <c r="V178" i="13"/>
  <c r="G179" i="13"/>
  <c r="O179" i="13"/>
  <c r="G180" i="13"/>
  <c r="I180" i="13"/>
  <c r="I179" i="13" s="1"/>
  <c r="K180" i="13"/>
  <c r="M180" i="13"/>
  <c r="O180" i="13"/>
  <c r="Q180" i="13"/>
  <c r="Q179" i="13" s="1"/>
  <c r="V180" i="13"/>
  <c r="G182" i="13"/>
  <c r="M182" i="13" s="1"/>
  <c r="I182" i="13"/>
  <c r="K182" i="13"/>
  <c r="K179" i="13" s="1"/>
  <c r="O182" i="13"/>
  <c r="Q182" i="13"/>
  <c r="V182" i="13"/>
  <c r="V179" i="13" s="1"/>
  <c r="I184" i="13"/>
  <c r="Q184" i="13"/>
  <c r="G185" i="13"/>
  <c r="M185" i="13" s="1"/>
  <c r="M184" i="13" s="1"/>
  <c r="I185" i="13"/>
  <c r="K185" i="13"/>
  <c r="K184" i="13" s="1"/>
  <c r="O185" i="13"/>
  <c r="O184" i="13" s="1"/>
  <c r="Q185" i="13"/>
  <c r="V185" i="13"/>
  <c r="V184" i="13" s="1"/>
  <c r="G188" i="13"/>
  <c r="G187" i="13" s="1"/>
  <c r="I188" i="13"/>
  <c r="K188" i="13"/>
  <c r="K187" i="13" s="1"/>
  <c r="O188" i="13"/>
  <c r="O187" i="13" s="1"/>
  <c r="Q188" i="13"/>
  <c r="V188" i="13"/>
  <c r="V187" i="13" s="1"/>
  <c r="G191" i="13"/>
  <c r="I191" i="13"/>
  <c r="K191" i="13"/>
  <c r="M191" i="13"/>
  <c r="O191" i="13"/>
  <c r="Q191" i="13"/>
  <c r="V191" i="13"/>
  <c r="G194" i="13"/>
  <c r="M194" i="13" s="1"/>
  <c r="I194" i="13"/>
  <c r="K194" i="13"/>
  <c r="O194" i="13"/>
  <c r="Q194" i="13"/>
  <c r="V194" i="13"/>
  <c r="G200" i="13"/>
  <c r="I200" i="13"/>
  <c r="I187" i="13" s="1"/>
  <c r="K200" i="13"/>
  <c r="M200" i="13"/>
  <c r="O200" i="13"/>
  <c r="Q200" i="13"/>
  <c r="Q187" i="13" s="1"/>
  <c r="V200" i="13"/>
  <c r="AE202" i="13"/>
  <c r="AF202" i="13"/>
  <c r="G33" i="12"/>
  <c r="BA30" i="12"/>
  <c r="BA28" i="12"/>
  <c r="BA26" i="12"/>
  <c r="BA24" i="12"/>
  <c r="BA20" i="12"/>
  <c r="BA18" i="12"/>
  <c r="BA11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2" i="12"/>
  <c r="I12" i="12"/>
  <c r="K12" i="12"/>
  <c r="M12" i="12"/>
  <c r="O12" i="12"/>
  <c r="Q12" i="12"/>
  <c r="V12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O8" i="12" s="1"/>
  <c r="Q15" i="12"/>
  <c r="V15" i="12"/>
  <c r="G17" i="12"/>
  <c r="I17" i="12"/>
  <c r="K17" i="12"/>
  <c r="K16" i="12" s="1"/>
  <c r="M17" i="12"/>
  <c r="O17" i="12"/>
  <c r="Q17" i="12"/>
  <c r="V17" i="12"/>
  <c r="V16" i="12" s="1"/>
  <c r="G19" i="12"/>
  <c r="I19" i="12"/>
  <c r="K19" i="12"/>
  <c r="M19" i="12"/>
  <c r="O19" i="12"/>
  <c r="Q19" i="12"/>
  <c r="V19" i="12"/>
  <c r="G21" i="12"/>
  <c r="M21" i="12" s="1"/>
  <c r="I21" i="12"/>
  <c r="K21" i="12"/>
  <c r="O21" i="12"/>
  <c r="O16" i="12" s="1"/>
  <c r="Q21" i="12"/>
  <c r="V21" i="12"/>
  <c r="G23" i="12"/>
  <c r="M23" i="12" s="1"/>
  <c r="I23" i="12"/>
  <c r="I16" i="12" s="1"/>
  <c r="K23" i="12"/>
  <c r="O23" i="12"/>
  <c r="Q23" i="12"/>
  <c r="Q16" i="12" s="1"/>
  <c r="V23" i="12"/>
  <c r="G25" i="12"/>
  <c r="I25" i="12"/>
  <c r="K25" i="12"/>
  <c r="M25" i="12"/>
  <c r="O25" i="12"/>
  <c r="Q25" i="12"/>
  <c r="V25" i="12"/>
  <c r="G27" i="12"/>
  <c r="I27" i="12"/>
  <c r="K27" i="12"/>
  <c r="M27" i="12"/>
  <c r="O27" i="12"/>
  <c r="Q27" i="12"/>
  <c r="V27" i="12"/>
  <c r="G29" i="12"/>
  <c r="M29" i="12" s="1"/>
  <c r="I29" i="12"/>
  <c r="K29" i="12"/>
  <c r="O29" i="12"/>
  <c r="Q29" i="12"/>
  <c r="V29" i="12"/>
  <c r="G31" i="12"/>
  <c r="M31" i="12" s="1"/>
  <c r="I31" i="12"/>
  <c r="K31" i="12"/>
  <c r="O31" i="12"/>
  <c r="Q31" i="12"/>
  <c r="V31" i="12"/>
  <c r="AE33" i="12"/>
  <c r="I20" i="1"/>
  <c r="I19" i="1"/>
  <c r="I18" i="1"/>
  <c r="I17" i="1"/>
  <c r="F53" i="1"/>
  <c r="G53" i="1"/>
  <c r="G25" i="1" s="1"/>
  <c r="A25" i="1" s="1"/>
  <c r="H52" i="1"/>
  <c r="I52" i="1" s="1"/>
  <c r="H51" i="1"/>
  <c r="I51" i="1" s="1"/>
  <c r="H48" i="1"/>
  <c r="I48" i="1" s="1"/>
  <c r="H47" i="1"/>
  <c r="I47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3" i="1" s="1"/>
  <c r="I16" i="1" l="1"/>
  <c r="I21" i="1" s="1"/>
  <c r="I87" i="1"/>
  <c r="H50" i="1"/>
  <c r="I50" i="1" s="1"/>
  <c r="H49" i="1"/>
  <c r="I49" i="1" s="1"/>
  <c r="A26" i="1"/>
  <c r="G26" i="1"/>
  <c r="G28" i="1"/>
  <c r="G23" i="1"/>
  <c r="M13" i="17"/>
  <c r="M12" i="17" s="1"/>
  <c r="M20" i="16"/>
  <c r="M19" i="16" s="1"/>
  <c r="M13" i="16"/>
  <c r="M12" i="16" s="1"/>
  <c r="M79" i="15"/>
  <c r="AF91" i="15"/>
  <c r="M74" i="15"/>
  <c r="M73" i="15" s="1"/>
  <c r="M56" i="15"/>
  <c r="M55" i="15" s="1"/>
  <c r="M47" i="15"/>
  <c r="M33" i="15" s="1"/>
  <c r="M19" i="15"/>
  <c r="M8" i="15" s="1"/>
  <c r="M8" i="14"/>
  <c r="M47" i="14"/>
  <c r="G47" i="14"/>
  <c r="G101" i="14"/>
  <c r="G8" i="14"/>
  <c r="AF124" i="14"/>
  <c r="M152" i="13"/>
  <c r="M8" i="13"/>
  <c r="M170" i="13"/>
  <c r="M179" i="13"/>
  <c r="G152" i="13"/>
  <c r="G8" i="13"/>
  <c r="M188" i="13"/>
  <c r="M187" i="13" s="1"/>
  <c r="G184" i="13"/>
  <c r="M176" i="13"/>
  <c r="M175" i="13" s="1"/>
  <c r="M136" i="13"/>
  <c r="M131" i="13" s="1"/>
  <c r="G170" i="13"/>
  <c r="M8" i="12"/>
  <c r="M16" i="12"/>
  <c r="G8" i="12"/>
  <c r="G16" i="12"/>
  <c r="AF33" i="12"/>
  <c r="I39" i="1"/>
  <c r="I53" i="1" s="1"/>
  <c r="J28" i="1"/>
  <c r="J26" i="1"/>
  <c r="G38" i="1"/>
  <c r="F38" i="1"/>
  <c r="J23" i="1"/>
  <c r="J24" i="1"/>
  <c r="J25" i="1"/>
  <c r="J27" i="1"/>
  <c r="E24" i="1"/>
  <c r="E26" i="1"/>
  <c r="J80" i="1" l="1"/>
  <c r="J85" i="1"/>
  <c r="J83" i="1"/>
  <c r="J81" i="1"/>
  <c r="J79" i="1"/>
  <c r="J77" i="1"/>
  <c r="J75" i="1"/>
  <c r="J73" i="1"/>
  <c r="J86" i="1"/>
  <c r="J84" i="1"/>
  <c r="J82" i="1"/>
  <c r="J78" i="1"/>
  <c r="J76" i="1"/>
  <c r="J74" i="1"/>
  <c r="A23" i="1"/>
  <c r="J51" i="1"/>
  <c r="J47" i="1"/>
  <c r="J43" i="1"/>
  <c r="J41" i="1"/>
  <c r="J52" i="1"/>
  <c r="J48" i="1"/>
  <c r="J44" i="1"/>
  <c r="J39" i="1"/>
  <c r="J53" i="1" s="1"/>
  <c r="J50" i="1"/>
  <c r="J46" i="1"/>
  <c r="J40" i="1"/>
  <c r="J49" i="1"/>
  <c r="J45" i="1"/>
  <c r="J87" i="1" l="1"/>
  <c r="A24" i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Blaha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Blaha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Blaha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Blaha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Blaha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Blaha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<sst xmlns="http://schemas.openxmlformats.org/spreadsheetml/2006/main" count="2327" uniqueCount="584">
  <si>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</si>
  <si>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</si>
  <si>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</si>
  <si>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</si>
  <si>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</si>
  <si>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</si>
  <si>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</si>
  <si>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</si>
  <si>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</si>
  <si>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</si>
  <si>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</si>
  <si>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</si>
  <si>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</si>
  <si>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</si>
  <si>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</si>
  <si>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</si>
  <si>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</si>
  <si>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</si>
  <si>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</si>
  <si>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</si>
  <si>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</si>
  <si>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</si>
  <si>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</si>
  <si>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</si>
  <si>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</si>
  <si>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</si>
  <si>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</si>
  <si>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</si>
  <si>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</si>
  <si>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</si>
  <si>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</si>
  <si>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</si>
  <si>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</si>
  <si>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</si>
  <si>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</si>
  <si>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</si>
  <si>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</si>
  <si>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</si>
  <si>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</si>
  <si>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</si>
  <si>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</si>
  <si>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</si>
  <si>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</si>
  <si>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20-09-1</t>
  </si>
  <si>
    <t>Rekonstrukce lesních cest "Ke Křiváku" a "K Radonínu" v k.ú.Město Žďár-úsek č.1 "Ke Křiváku"</t>
  </si>
  <si>
    <t>Stavba</t>
  </si>
  <si>
    <t>Ostatní a vedlejší náklady</t>
  </si>
  <si>
    <t>00</t>
  </si>
  <si>
    <t>Vedlejší a ostatní náklady</t>
  </si>
  <si>
    <t>Stavební objekt</t>
  </si>
  <si>
    <t>SO101</t>
  </si>
  <si>
    <t>Úsek lesní cesty č.1 - Ke Křiváku</t>
  </si>
  <si>
    <t>101</t>
  </si>
  <si>
    <t>SO101.1</t>
  </si>
  <si>
    <t>Trubní propustky č.1 a č.2</t>
  </si>
  <si>
    <t>101.1</t>
  </si>
  <si>
    <t>SO101.2</t>
  </si>
  <si>
    <t>Trubní propustek č.3</t>
  </si>
  <si>
    <t>101.2</t>
  </si>
  <si>
    <t>SO103</t>
  </si>
  <si>
    <t>Lesní sklad</t>
  </si>
  <si>
    <t>103</t>
  </si>
  <si>
    <t>SO104</t>
  </si>
  <si>
    <t>Provedení zhutňovací zkoušky</t>
  </si>
  <si>
    <t>104</t>
  </si>
  <si>
    <t>Provedení 3x zhutňovací zkoušky</t>
  </si>
  <si>
    <t>Celkem za stavbu</t>
  </si>
  <si>
    <t>CZK</t>
  </si>
  <si>
    <t>#POPS</t>
  </si>
  <si>
    <t>Popis stavby: 20-09-1 - Rekonstrukce lesních cest "Ke Křiváku" a "K Radonínu" v k.ú.Město Žďár-úsek č.1 "Ke Křiváku"</t>
  </si>
  <si>
    <t>#POPO</t>
  </si>
  <si>
    <t>Popis objektu: 00 - Vedlejší a ostatní náklady</t>
  </si>
  <si>
    <t>#POPR</t>
  </si>
  <si>
    <t>Popis rozpočtu: 00 - Vedlejší a ostatní náklady</t>
  </si>
  <si>
    <t>Popis objektu: SO101 - Úsek lesní cesty č.1 - Ke Křiváku</t>
  </si>
  <si>
    <t>Popis rozpočtu: 101 - Úsek lesní cesty č.1 - Ke Křiváku</t>
  </si>
  <si>
    <t>Popis objektu: SO101.1 - Trubní propustky č.1 a č.2</t>
  </si>
  <si>
    <t>Popis rozpočtu: 101.1 - Trubní propustky č.1 a č.2</t>
  </si>
  <si>
    <t>Popis objektu: SO101.2 - Trubní propustek č.3</t>
  </si>
  <si>
    <t>Popis rozpočtu: 101.2 - Trubní propustek č.3</t>
  </si>
  <si>
    <t>Popis objektu: SO103 - Lesní sklad</t>
  </si>
  <si>
    <t>Popis rozpočtu: 103 - Lesní sklad</t>
  </si>
  <si>
    <t>Popis objektu: SO104 - Provedení zhutňovací zkoušky</t>
  </si>
  <si>
    <t>Popis rozpočtu: 104 - Provedení 3x zhutňovací zkoušky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</si>
  <si>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</si>
  <si>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</si>
  <si>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</si>
  <si>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</si>
  <si>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</si>
  <si>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</si>
  <si>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</si>
  <si>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</si>
  <si>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</si>
  <si>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</si>
  <si>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</si>
  <si>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</si>
  <si>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</si>
  <si>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</si>
  <si>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</si>
  <si>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</si>
  <si>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</si>
  <si>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</si>
  <si>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</si>
  <si>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</si>
  <si>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97</t>
  </si>
  <si>
    <t>Prorážení otvorů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</si>
  <si>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</si>
  <si>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</si>
  <si>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</si>
  <si>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</si>
  <si>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</si>
  <si>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</si>
  <si>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</si>
  <si>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</si>
  <si>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</si>
  <si>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</si>
  <si>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</si>
  <si>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</si>
  <si>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</si>
  <si>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</si>
  <si>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</si>
  <si>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</si>
  <si>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</si>
  <si>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</si>
  <si>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</si>
  <si>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</si>
  <si>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</si>
  <si>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</si>
  <si>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</si>
  <si>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</si>
  <si>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</si>
  <si>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</si>
  <si>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</si>
  <si>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</si>
  <si>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</si>
  <si>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</si>
  <si>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</si>
  <si>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</si>
  <si>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</si>
  <si>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</si>
  <si>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</si>
  <si>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</si>
  <si>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</si>
  <si>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005111020R</t>
  </si>
  <si>
    <t>Vytyčení stavby</t>
  </si>
  <si>
    <t>Soubor</t>
  </si>
  <si>
    <t>Vlastní</t>
  </si>
  <si>
    <t>Indiv</t>
  </si>
  <si>
    <t>VRN</t>
  </si>
  <si>
    <t>Běžná</t>
  </si>
  <si>
    <t>POL99_8</t>
  </si>
  <si>
    <t>Geodetické zaměření rohů stavby, stabilizace bodů a sestavení laviček.</t>
  </si>
  <si>
    <t>POP</t>
  </si>
  <si>
    <t>Vyhotovení protokolu o vytyčení stavby se seznamem souřadnic vytyčených bodů a jejich polohopisnými (S-JTSK) a výškopisnými (Bpv) hodnotami.</t>
  </si>
  <si>
    <t>005121 R</t>
  </si>
  <si>
    <t>Zařízení staveniště</t>
  </si>
  <si>
    <t>RTS 25/ I</t>
  </si>
  <si>
    <t>POL99_2</t>
  </si>
  <si>
    <t>Veškeré náklady spojené s vybudováním, provozem a odstraněním zařízení staveniště.</t>
  </si>
  <si>
    <t>00523T2</t>
  </si>
  <si>
    <t>Statická zatěžovací zkouška pláně</t>
  </si>
  <si>
    <t>00523T3</t>
  </si>
  <si>
    <t>Statická zatěžovací zkouška podkladní vrstvy</t>
  </si>
  <si>
    <t>005T</t>
  </si>
  <si>
    <t>Projekt přechodného dopravního značení vč. projednání a odsouhlasení 1x PD</t>
  </si>
  <si>
    <t>Projekt přechodného dopravního značení vč.projednání a odsouhlasení silničním správním úřadem a policií ČR  1xPD</t>
  </si>
  <si>
    <t>005241040T</t>
  </si>
  <si>
    <t>Dokumentace skutečného provedení stavby vč.geodetického zaměření skutečného provedení 3xPD + 1xCD</t>
  </si>
  <si>
    <t>Náklady na vyhotovení dokumentace skutečného provedení stavby a její předání objednateli v požadované formě a požadovaném počtu.</t>
  </si>
  <si>
    <t>005241030T</t>
  </si>
  <si>
    <t>Vyhotovení geometrického plánu</t>
  </si>
  <si>
    <t>Náklady na vyhotovení geometrického plánu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</si>
  <si>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</si>
  <si>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</si>
  <si>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</si>
  <si>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005112131R1</t>
  </si>
  <si>
    <t>Geodetická aktualizační dokumentace (GAD DTM)</t>
  </si>
  <si>
    <t>soubor</t>
  </si>
  <si>
    <t>Náplň činnosti: technická zpráva, geodetické zaměření objektů dokumentace základní prostorové situace Digitální technické mapy kraje ve formátu JVF, seznam souřadnic, náčrt ve formátu PDF, protokol ověření homogenity GAD DTM.</t>
  </si>
  <si>
    <t>005111181R1</t>
  </si>
  <si>
    <t>Laboratorní rozbor zeminy na nebezpečné látky</t>
  </si>
  <si>
    <t>Náplň činnosti: technická zpráva, program zkoušky (účel a rozsahu zkoušky), zatěžovací zkouška ověřující funkce zkoušené konstrukce při statickém nebo dynamickém zatížení měřením, zkušební protokol (chování konstrukce a porovnání s předpokládanými hodnotami).</t>
  </si>
  <si>
    <t>005111181R2</t>
  </si>
  <si>
    <t>Stanovení receptury pro zlepšení podloží pojivem</t>
  </si>
  <si>
    <t>006T1</t>
  </si>
  <si>
    <t>Přechodné dopravní značení</t>
  </si>
  <si>
    <t>SUM</t>
  </si>
  <si>
    <t>END</t>
  </si>
  <si>
    <t>Položkový soupis prací a dodávek</t>
  </si>
  <si>
    <t>111201101R00</t>
  </si>
  <si>
    <t>Odstranění křovin a stromů o průměru do 10 cm při celkové ploše do 1 000 m2</t>
  </si>
  <si>
    <t>m2</t>
  </si>
  <si>
    <t>800-1</t>
  </si>
  <si>
    <t>Práce</t>
  </si>
  <si>
    <t>POL1_</t>
  </si>
  <si>
    <t>s odstraněním kořenů a s případným nutným odklizením křovin a stromů na hromady na vzdálenost do 50 m nebo s naložením na dopravní prostředek, do sklonu terénu 1 : 5,</t>
  </si>
  <si>
    <t>SPI</t>
  </si>
  <si>
    <t>111201401R00</t>
  </si>
  <si>
    <t>Spálení odstraněných křovin a stromů o průměru kmene do 100 mm, na hromadách, pro jakoukoliv plochu</t>
  </si>
  <si>
    <t>Včetně očištění spáleniště, uložení popela a zbytků na hromadu.</t>
  </si>
  <si>
    <t>Včetně nákladů na přihrnování křovin, očištění spáleniště, uložení popela a zbytků na hromadu.</t>
  </si>
  <si>
    <t>111201501R00</t>
  </si>
  <si>
    <t>Spálení větví o průměru kmene přes 100 mm, na hromadách, pro všechny druhy stromů</t>
  </si>
  <si>
    <t>kus</t>
  </si>
  <si>
    <t>Včetně nákladů na přihrnování větví, očištění spáleniště, uložení popela a zbytků na hromadu.</t>
  </si>
  <si>
    <t>112101122R00</t>
  </si>
  <si>
    <t>Kácení stromů jehličnatých bez odkornění  o průměru přes 300 do 500 mm</t>
  </si>
  <si>
    <t>s odřezáním kmene a odvětvením, včetně případného odklizení kmene a větví na oddělené hromady na vzdálenost do 50 m nebo s naložením na dopravní prostředek,</t>
  </si>
  <si>
    <t>112201102R00</t>
  </si>
  <si>
    <t>Odstranění pařezů pod úrovní terénu vykopáním  o průměru přes 300 do 500 mm</t>
  </si>
  <si>
    <t>s jejich vykopáním nebo vytrháním, s přesekáním kořenů a s případným nutným přemístěním pařezů na hromady do vzdálenosti do 50 m nebo s naložením na dopravní prostředek,</t>
  </si>
  <si>
    <t>staré : 14</t>
  </si>
  <si>
    <t>VV</t>
  </si>
  <si>
    <t>nové : 9</t>
  </si>
  <si>
    <t>113107630R00</t>
  </si>
  <si>
    <t>Odstranění podkladů nebo krytů z kameniva hrubého drceného, v ploše jednotlivě nad 50 m2, tloušťka vrstvy 300 mm</t>
  </si>
  <si>
    <t>822-1</t>
  </si>
  <si>
    <t>461/0,3</t>
  </si>
  <si>
    <t>121101201R00</t>
  </si>
  <si>
    <t>Odstranění lesní hrabanky pro jakoukoliv tloušťku vrstvy</t>
  </si>
  <si>
    <t>s přemístěním a rozhozením hrabanky mimo očišťovanou plochu na vzdálenost do 20 m nebo s naložením na dopravní prostředek</t>
  </si>
  <si>
    <t>122202201R00</t>
  </si>
  <si>
    <t>Odkopávky a prokopávky pro silnice v hornině 3 do 100 m3</t>
  </si>
  <si>
    <t>m3</t>
  </si>
  <si>
    <t>s přemístěním výkopku v příčných profilech na vzdálenost do 15 m nebo s naložením na dopravní prostředek.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</si>
  <si>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</si>
  <si>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</si>
  <si>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</si>
  <si>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 xml:space="preserve">vsakovací příkop : </t>
  </si>
  <si>
    <t>50x60cm : 17,5*0,5*0,6</t>
  </si>
  <si>
    <t>60x85cm : 5*0,6*0,85</t>
  </si>
  <si>
    <t>132201111R00</t>
  </si>
  <si>
    <t>Hloubení rýh šířky do 60 cm do 100 m3, v hornině 3, hloubení strojně</t>
  </si>
  <si>
    <t>30x60cm : 525*0,3*0,6</t>
  </si>
  <si>
    <t>162401102R00</t>
  </si>
  <si>
    <t>Vodorovné přemístění výkopku z horniny 1 až 4, na vzdálenost přes 1 500  do 2 000 m</t>
  </si>
  <si>
    <t>po suchu, bez naložení výkopku, avšak se složením bez rozhrnutí, zpáteční cesta vozidla.</t>
  </si>
  <si>
    <t xml:space="preserve">hrabanka ponechaná na místě s přemístěním do 20m : </t>
  </si>
  <si>
    <t xml:space="preserve">na meziskládku : </t>
  </si>
  <si>
    <t>výkopy : 78+7,8+94,5</t>
  </si>
  <si>
    <t>zemina z čištění příkopů : 16*0,15</t>
  </si>
  <si>
    <t>Mezisoučet</t>
  </si>
  <si>
    <t xml:space="preserve">k použití : </t>
  </si>
  <si>
    <t>násypy : 14</t>
  </si>
  <si>
    <t>přelivná hrázka zemina : 7</t>
  </si>
  <si>
    <t>přelivná hrázka ornice : 25*0,1</t>
  </si>
  <si>
    <t>jámy po pařezech : 23*1</t>
  </si>
  <si>
    <t>zemní krajnice : 148</t>
  </si>
  <si>
    <t>162701105R00</t>
  </si>
  <si>
    <t>Vodorovné přemístění výkopku z horniny 1 až 4, na vzdálenost přes 9 000  do 10 000 m</t>
  </si>
  <si>
    <t>přebytek zeminy cesta : 182,7</t>
  </si>
  <si>
    <t>Začátek provozního součtu</t>
  </si>
  <si>
    <t xml:space="preserve">  na meziskládce : </t>
  </si>
  <si>
    <t xml:space="preserve">  výkopy : 78+7,8+94,5</t>
  </si>
  <si>
    <t xml:space="preserve">  zemina z čištění příkopů : 16*0,15</t>
  </si>
  <si>
    <t xml:space="preserve">  Mezisoučet</t>
  </si>
  <si>
    <t xml:space="preserve">  bude použitý materiál z odstraněných podkladů : </t>
  </si>
  <si>
    <t xml:space="preserve">  násypy : 14</t>
  </si>
  <si>
    <t xml:space="preserve">  přelivná hrázka zemina : 7</t>
  </si>
  <si>
    <t xml:space="preserve">  jámy po pařezech : 34*1</t>
  </si>
  <si>
    <t xml:space="preserve">  zemní krajnice : 148</t>
  </si>
  <si>
    <t>Konec provozního součtu</t>
  </si>
  <si>
    <t>přebytek zeminy propustek 1+2 : 20,7252-11,007</t>
  </si>
  <si>
    <t>přebytek zeminy propustek 3 : 8,9388-4,6305</t>
  </si>
  <si>
    <t>162701109R00</t>
  </si>
  <si>
    <t>Vodorovné přemístění výkopku příplatek k ceně za každých dalších i započatých 1 000 m přes 10 000 m  z horniny 1 až 4</t>
  </si>
  <si>
    <t>přebytek zeminy, příplatek za 12km : 196,7256*12</t>
  </si>
  <si>
    <t>162201203R00</t>
  </si>
  <si>
    <t>Vodorovné přemístění výkopku nošením z horniny 1 až 4, kolečkem, na vzdálenost do 10 m</t>
  </si>
  <si>
    <t>bez naložení, avšak s vyprázdněním nádoby na hromadu nebo do dopravního prostředku,</t>
  </si>
  <si>
    <t>lesní hrabanka : 1249*0,2</t>
  </si>
  <si>
    <t>162201210R00</t>
  </si>
  <si>
    <t>Vodorovné přemístění výkopku nošením příplatek za každých dalších 10 m  z horniny 1 až 4, kolečkem</t>
  </si>
  <si>
    <t>162201446R00</t>
  </si>
  <si>
    <t>Vodorovné přemístění kmenů stromů jehličnatých, průměru kmene přes 300 do 500 mm, na vzdálenost do 2 000 m</t>
  </si>
  <si>
    <t xml:space="preserve"> s naložením, složením a dopravou,</t>
  </si>
  <si>
    <t>162201452R00</t>
  </si>
  <si>
    <t>Vodorovné přemístění pařezů, průměru kmene přes 300 do 500 mm, na vzdálenost do 2 000 m</t>
  </si>
  <si>
    <t>167101101R00</t>
  </si>
  <si>
    <t>Nakládání, skládání, překládání neulehlého výkopku nakládání výkopku  do 100 m3, z horniny 1 až 4</t>
  </si>
  <si>
    <t xml:space="preserve">k použití z meziskládky : </t>
  </si>
  <si>
    <t>167101102R00</t>
  </si>
  <si>
    <t>Nakládání, skládání, překládání neulehlého výkopku nakládání výkopku  přes 100 m3, z horniny 1 až 4</t>
  </si>
  <si>
    <t>přebytek zeminy : 196,7256</t>
  </si>
  <si>
    <t>171101103R00</t>
  </si>
  <si>
    <t>Uložení sypaniny do násypů zhutněných s uzavřením povrchu násypu z hornin soudržných s předepsanou mírou zhutnění v procentech výsledků zkoušek Proctor-Standard                 přes 96 do 100 % PS</t>
  </si>
  <si>
    <t>s rozprostřením sypaniny ve vrstvách a s hrubým urovnáním,</t>
  </si>
  <si>
    <t>171103101R00</t>
  </si>
  <si>
    <t>Zemní hrázky z hornin 1 až 4</t>
  </si>
  <si>
    <t>přívodních a odpadních melioračních kanálů, zhutňované po vrstvách tloušťky 20 cm, s přemístěním sypaniny do 20 m nebo s jejím přehozením do 3 m,</t>
  </si>
  <si>
    <t>171201101R00</t>
  </si>
  <si>
    <t>Uložení sypaniny do násypů nezhutněných</t>
  </si>
  <si>
    <t>Uložení sypaniny do násypů nebo na skládku s rozprostřením sypaniny ve vrstvách a s hrubým urovnáním.</t>
  </si>
  <si>
    <t>174201202R00</t>
  </si>
  <si>
    <t>Zásyp jam po pařezech průměru přes 300 do 500 mm</t>
  </si>
  <si>
    <t>výkopkem z horniny získané při dobývání pařezů s hrubým urovnáním povrchu zasypávky,</t>
  </si>
  <si>
    <t>180402112R00</t>
  </si>
  <si>
    <t>Založení trávníku parkový trávník, výsevem, na svahu přes 1:5 do 1:2</t>
  </si>
  <si>
    <t>823-1</t>
  </si>
  <si>
    <t>na půdě předem připravené s pokosením, naložením, odvozem odpadu do 20 km a se složením,</t>
  </si>
  <si>
    <t>přelivná hrázka : 8+17</t>
  </si>
  <si>
    <t>181101102R00</t>
  </si>
  <si>
    <t>Úprava pláně v zářezech v hornině 1 až 4, se zhutněním</t>
  </si>
  <si>
    <t>vyrovnáním výškových rozdílů, ploch vodorovných a ploch do sklonu 1 : 5.</t>
  </si>
  <si>
    <t>181201102R00</t>
  </si>
  <si>
    <t>Úprava pláně v násypech v hornině 1 až 4, se zhutněním</t>
  </si>
  <si>
    <t>vyrovnání výškových rozdílů, plochy vodorovné a plochy do sklonu 1 : 5,</t>
  </si>
  <si>
    <t>pláň : 50</t>
  </si>
  <si>
    <t>přehutnění stávající kryt : 292</t>
  </si>
  <si>
    <t>182101101R00</t>
  </si>
  <si>
    <t>Svahování v zářezech v hornině 1 až 4</t>
  </si>
  <si>
    <t>trvalých svahů do projektovaných profilů s potřebným přemístěním výkopku při svahování v zářezech,</t>
  </si>
  <si>
    <t>182201101R00</t>
  </si>
  <si>
    <t>Svahování násypů bez rozlišení horniny</t>
  </si>
  <si>
    <t>trvalých svahů do projektovaných profilů s potřebným přemístěním výkopku při svahování v násypech,</t>
  </si>
  <si>
    <t>182301121R00</t>
  </si>
  <si>
    <t>Rozprostření a urovnání ornice ve svahu v souvislé ploše do 500 m2, tloušťka vrstvy do 100 mm</t>
  </si>
  <si>
    <t>s případným nutným přemístěním hromad nebo dočasných skládek na místo potřeby ze vzdálenosti do 30 m, ve svahu sklonu přes 1 : 5,</t>
  </si>
  <si>
    <t>přelivná hrázka : 25</t>
  </si>
  <si>
    <t>184807111R00</t>
  </si>
  <si>
    <t>Ochrana stromu bedněním zřízení bednění</t>
  </si>
  <si>
    <t>před poškozením stavebním provozem,</t>
  </si>
  <si>
    <t>Včetně řeziva.</t>
  </si>
  <si>
    <t>15*4,5</t>
  </si>
  <si>
    <t>184807112R00</t>
  </si>
  <si>
    <t>Ochrana stromu bedněním odstranění bednění</t>
  </si>
  <si>
    <t>199000002R00</t>
  </si>
  <si>
    <t>Poplatky za skládku horniny 1- 4, skupina 17 05 04 z Katalogu odpadů</t>
  </si>
  <si>
    <t>00572400R</t>
  </si>
  <si>
    <t>směs travní parková, pro běžnou zátěž</t>
  </si>
  <si>
    <t>kg</t>
  </si>
  <si>
    <t>SPCM</t>
  </si>
  <si>
    <t>Specifikace</t>
  </si>
  <si>
    <t>POL3_</t>
  </si>
  <si>
    <t>25*250*0,0001*1,05</t>
  </si>
  <si>
    <t>212531111R00</t>
  </si>
  <si>
    <t>Výplň trativodů kamenivem hrubým drceným, frakce 16-63 mm</t>
  </si>
  <si>
    <t>800-2</t>
  </si>
  <si>
    <t>do rýh bez zhutnění s úpravou povrchu výplně,</t>
  </si>
  <si>
    <t>212561111R00</t>
  </si>
  <si>
    <t>Výplň trativodů kamenivem hrubým drceným, frakce 4-16 mm</t>
  </si>
  <si>
    <t>pohoz vrchu : 3*0,15</t>
  </si>
  <si>
    <t>pohoz dna : 16*0,11</t>
  </si>
  <si>
    <t>pohoz protisvahu : 11*0,1</t>
  </si>
  <si>
    <t>212541111T00</t>
  </si>
  <si>
    <t>Výplň odvodňov. trativodů kam. hrubě drcen. 32 mm</t>
  </si>
  <si>
    <t>zásyp nad rýhou : 3,3</t>
  </si>
  <si>
    <t>212971110R00</t>
  </si>
  <si>
    <t xml:space="preserve">Zřízení opláštění odvod. trativodů z geotextilie o sklonu do 2,5,  </t>
  </si>
  <si>
    <t>v rýze nebo v zářezu se stěnami,</t>
  </si>
  <si>
    <t>vsakovací rýha : 38,5</t>
  </si>
  <si>
    <t>693660191R</t>
  </si>
  <si>
    <t>geotextilie směs přírodních a syntetických vláken; funkce separační, ochranná, filtrační; plošná hmotnost 200 g/m2</t>
  </si>
  <si>
    <t>RTS 23/ II</t>
  </si>
  <si>
    <t>38,5*1,05</t>
  </si>
  <si>
    <t>561301115R00</t>
  </si>
  <si>
    <t>Stabilizace podkladu hydraulickými pojivy tloušťky 300 mm</t>
  </si>
  <si>
    <t>Rozrušení pláně dozerem. Pokládka pojiva. Zafrézování pojiva do podkladu. Úprava pláně do požadované nivelety. Zhutnění pláně. Bez dodávky pojiva.</t>
  </si>
  <si>
    <t>564762111R00</t>
  </si>
  <si>
    <t>Podklad nebo kryt z kameniva hrubého s výplň. kam. tloušťka po zhutnění 200 mm</t>
  </si>
  <si>
    <t>kamenivo hrubé drcené vel. 32 - 63 mm s výplňovým kamenivem (vibrovaný štěrk), s rozprostřením, vlhčením a zhutněním</t>
  </si>
  <si>
    <t>564851111R00</t>
  </si>
  <si>
    <t>Podklad ze štěrkodrti s rozprostřením a zhutněním frakce 0-63 mm, tloušťka po zhutnění 150 mm</t>
  </si>
  <si>
    <t>tl.30cn = 2x 15cm : 1997*2</t>
  </si>
  <si>
    <t>569831111R00</t>
  </si>
  <si>
    <t>Zpevnění krajnic nebo komun. pro pěší štěrkodrtí tloušťka po zhutnění 100 mm</t>
  </si>
  <si>
    <t>s rozprostřením a zhutněním</t>
  </si>
  <si>
    <t>569903311R00</t>
  </si>
  <si>
    <t>Zřízení zemních krajnic z hornin jakékoliv třídy se zhutněním</t>
  </si>
  <si>
    <t>573411115R00</t>
  </si>
  <si>
    <t>Nátěr asfaltový uzavírací nebo udržovací z asfaltu silničního s posypem kamenivem v množství 1,8 kg/m2</t>
  </si>
  <si>
    <t>s posypem kamenivem a se zaválcováním kameniva</t>
  </si>
  <si>
    <t>574391111R00</t>
  </si>
  <si>
    <t>Makadam penetrační hrubý z kameniva hrubého drceného, z asfaltu, tloušťky 100 mm</t>
  </si>
  <si>
    <t>s rozprostřením kameniva na sucho, s postřikem asfaltem, s posypem drtí a se zhutněním</t>
  </si>
  <si>
    <t>597161111R00</t>
  </si>
  <si>
    <t>Rigol dlážděný do lože z betonu prostého C -/7,5 z lomového kamene tloušťky do 250 mm</t>
  </si>
  <si>
    <t>tl. 100 mm, s vyplněním a zatřením spár cementovou maltou</t>
  </si>
  <si>
    <t>58591062</t>
  </si>
  <si>
    <t>Pojivo hydraulické Geosol (Dorosol)  C 50, včetně dopravy</t>
  </si>
  <si>
    <t>t</t>
  </si>
  <si>
    <t>22kg/m2 : 1997*22*0,001*1,1</t>
  </si>
  <si>
    <t>914001121R00</t>
  </si>
  <si>
    <t xml:space="preserve">Osazení a montáž svislých dopravních značek sloupek, do betonového základu a AL patky,  </t>
  </si>
  <si>
    <t>914001125R00</t>
  </si>
  <si>
    <t xml:space="preserve">Osazení a montáž svislých dopravních značek značka, na sloupek,sloup, konzolu nebo objekt,  </t>
  </si>
  <si>
    <t>40445023.AR</t>
  </si>
  <si>
    <t>značka dopravní silniční svislá; zákazová B1-B34; tvar kruh; 700 mm; štít z pozink.plechu s dvojitým ohybem okraje,</t>
  </si>
  <si>
    <t>40445162.AR</t>
  </si>
  <si>
    <t>Značka dopr dodat E 13 500/500 fól 1, EG 7 letá</t>
  </si>
  <si>
    <t>938902104R00</t>
  </si>
  <si>
    <t>Čištění příkopů nezpevněných, při šířce dna přes 400 mm, objemu nánosu do 0,15 m3/m</t>
  </si>
  <si>
    <t>m</t>
  </si>
  <si>
    <t>komunikací v suchu nebo ve vodě, s odstraněním travnatého porostu nebo nánosu, s úpravou dna a svahů do předepsaného profilu, s odklizením na vzdálenost do 10 m nebo s naložením na dopravní prostředek,</t>
  </si>
  <si>
    <t>938909311R00</t>
  </si>
  <si>
    <t>Odstranění bláta a nánosu z povrchu podkladu nebo krytu živičného nebo betonováho</t>
  </si>
  <si>
    <t>966006132R00</t>
  </si>
  <si>
    <t>Odstranění značek pro staničení nebo dopravních značek dopravních nebo orientačních   s betonovými patkami</t>
  </si>
  <si>
    <t>s uložením hmot na skládku na vzdálenost do 3 m nebo s naložením na dopravní prostředek, se zásypem jam a jeho zhutněním</t>
  </si>
  <si>
    <t>975053151R00</t>
  </si>
  <si>
    <t>Víceřadové podchycení stropů pro osazení nosníků do výšky podchycení 3,5 m  při zatížení hmotnosti přes 1500 kg/m2</t>
  </si>
  <si>
    <t>801-3</t>
  </si>
  <si>
    <t>4,5*2</t>
  </si>
  <si>
    <t>998225111R00</t>
  </si>
  <si>
    <t>Přesun hmot komunikací a letišť, kryt živičný jakékoliv délky objektu</t>
  </si>
  <si>
    <t>Přesun hmot</t>
  </si>
  <si>
    <t>POL7_1</t>
  </si>
  <si>
    <t>vodorovně do 200 m</t>
  </si>
  <si>
    <t>979082219R00</t>
  </si>
  <si>
    <t>Vodorovná doprava suti po suchu příplatek k ceně za každý další i započatý 1 km přes 1 km</t>
  </si>
  <si>
    <t>na meziskládku (1km) : 1014,282</t>
  </si>
  <si>
    <t>přebytek na skládku (12km) : (1014,282-427,9)*12</t>
  </si>
  <si>
    <t>979990001R00</t>
  </si>
  <si>
    <t>Poplatek stavební suti, skupina 17 09 04 z Katalogu odpadů</t>
  </si>
  <si>
    <t>RTS 20/ I</t>
  </si>
  <si>
    <t>odstraněné podklady (t) : 1014,282</t>
  </si>
  <si>
    <t>použitý materiál (t) : -194,5*(0,66/0,3)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</si>
  <si>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</si>
  <si>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</si>
  <si>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</si>
  <si>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POL1_9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</si>
  <si>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</si>
  <si>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</si>
  <si>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</si>
  <si>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</si>
  <si>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</si>
  <si>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979082213R00</t>
  </si>
  <si>
    <t>Vodorovná doprava suti po suchu bez naložení, ale se složením a hrubým urovnáním na vzdálenost do 1 km</t>
  </si>
  <si>
    <t>Přesun suti</t>
  </si>
  <si>
    <t>POL8_9</t>
  </si>
  <si>
    <t>131301110R00</t>
  </si>
  <si>
    <t>Hloubení nezapažených jam a zářezů do 50 m3, v hornině 4,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</si>
  <si>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</si>
  <si>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 xml:space="preserve">potrubí : </t>
  </si>
  <si>
    <t>č.1 : 6,2*(0,9+0,75*2)*(1,1-0,41)</t>
  </si>
  <si>
    <t>č.2 : 5,1*(0,8+0,75*2)*(0,8-0,2)</t>
  </si>
  <si>
    <t>132301110R00</t>
  </si>
  <si>
    <t>Hloubení rýh šířky do 60 cm do 50 m3, v hornině 4, hloubení strojně</t>
  </si>
  <si>
    <t xml:space="preserve">práh : </t>
  </si>
  <si>
    <t>č.1 : 1,2*0,3*0,55</t>
  </si>
  <si>
    <t>č.2 : 1,2*0,3*0,55</t>
  </si>
  <si>
    <t>sdružené čelo : (0,75+0,9+0,85+1,4)*0,4*0,7</t>
  </si>
  <si>
    <t>132301210R00</t>
  </si>
  <si>
    <t xml:space="preserve">Hloubení rýh šířky přes 60 do 200 cm do 50 m3, v hornině 4,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</si>
  <si>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</si>
  <si>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 xml:space="preserve">lože pro potrubí : </t>
  </si>
  <si>
    <t>č.1 : 6,2*0,9*0,2</t>
  </si>
  <si>
    <t>č.2 : 5,1*0,8*0,2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</si>
  <si>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</si>
  <si>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</si>
  <si>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</si>
  <si>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výkopek na meziskládku : 17,3052+1,488+1,932</t>
  </si>
  <si>
    <t>zpět k použití : 11,007</t>
  </si>
  <si>
    <t>171201201R00</t>
  </si>
  <si>
    <t>Uložení sypaniny na dočasnou skládku tak, že na 1 m2 plochy připadá přes 2 m3 výkopku nebo ornice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</si>
  <si>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</si>
  <si>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</si>
  <si>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</si>
  <si>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č.1 : 6,2*(0,75*2)*(1,1-0,41)</t>
  </si>
  <si>
    <t>č.2 : 5,1*(0,75*2)*(0,8-0,2)</t>
  </si>
  <si>
    <t>326213211R00</t>
  </si>
  <si>
    <t>Zdivo obkladní z lomového kamene zdivo obkladní z lomového kamene na MC 10, s vyspárováním líce režné, objem do 3 m3</t>
  </si>
  <si>
    <t>831-2</t>
  </si>
  <si>
    <t>upraveného na maltu MC 10  s vyspárováním maltou MCs, s vypracováním líce</t>
  </si>
  <si>
    <t xml:space="preserve">add.5 : </t>
  </si>
  <si>
    <t>čelo propustku svislá část : (0,7+0,75+0,6+1,3)*0,75*0,15</t>
  </si>
  <si>
    <t>-pi*(0,25+0,085)*(0,25+0,085)*0,15</t>
  </si>
  <si>
    <t>-pi*(0,2+0,075)*(0,2+0,075)*0,15</t>
  </si>
  <si>
    <t>451579777R00</t>
  </si>
  <si>
    <t>Podklad nebo lože pod dlažbu (přídlažbu) z kameniva těženého  příplatek za další 1cm kameniva těženého nad 10cm</t>
  </si>
  <si>
    <t>v ploše vodorovné nebo ve sklonu do 1:5</t>
  </si>
  <si>
    <t xml:space="preserve">lože rovnaniny, příplatek za 5cm : </t>
  </si>
  <si>
    <t>add.9 : 3*1,2*5</t>
  </si>
  <si>
    <t>add.11 : 3*5</t>
  </si>
  <si>
    <t>add.12 : 0,5*1,2*5</t>
  </si>
  <si>
    <t>add.14 : 0,6*5</t>
  </si>
  <si>
    <t>451319777R00</t>
  </si>
  <si>
    <t>Podklad nebo lože pod dlažbu (přídlažbu) z betonu C -/7,5/C 8/10  příplatek za další 1cm betonu nad 10 cm</t>
  </si>
  <si>
    <t xml:space="preserve">lože zpevnění šikmých čel kamennou dlažbou,  příplatek za 5cm : </t>
  </si>
  <si>
    <t xml:space="preserve">add.3 : </t>
  </si>
  <si>
    <t>prop.č.1 : 1,2*2*5</t>
  </si>
  <si>
    <t>-pi*(1,195+0,67)/2/2*(1,195+0,67)/2/2*5</t>
  </si>
  <si>
    <t>prop.č.2 : 1,2*1,1*5</t>
  </si>
  <si>
    <t>-pi*0,55/2*0,55/2*5</t>
  </si>
  <si>
    <t>add.4 : 2,5*5</t>
  </si>
  <si>
    <t>452218142R00</t>
  </si>
  <si>
    <t>Zajišťovací práh z upraveného lom. kamene, na MC</t>
  </si>
  <si>
    <t>add.10 : 1,2*0,3*0,3</t>
  </si>
  <si>
    <t>452312161R00</t>
  </si>
  <si>
    <t>Podkladní a zajišťovací konstrukce z betonu sedlové lože, z betonu prostého třídy C 25/30</t>
  </si>
  <si>
    <t>827-1</t>
  </si>
  <si>
    <t>z cementu portlandského nebo struskoportlandského, v otevřeném výkopu,</t>
  </si>
  <si>
    <t>prop.č.1 : 6,2*0,9*0,25</t>
  </si>
  <si>
    <t>prop.č.2 : 5,1*0,8*0,25</t>
  </si>
  <si>
    <t>452318510R00</t>
  </si>
  <si>
    <t>Zajišťovací práh z betonu s patkami i bez patek</t>
  </si>
  <si>
    <t>Včetně bednění a odbednění.</t>
  </si>
  <si>
    <t>prop.č.1 : 1,2*0,3*0,55</t>
  </si>
  <si>
    <t>prop.č.2 : 1,2*0,3*0,55</t>
  </si>
  <si>
    <t>594111111RT2</t>
  </si>
  <si>
    <t>Dlažba nebo přídlažba z lomového kamene do lože z kameniva těženého tloušťky 50 mm, včetně dodávky kamene tloušťky 20cm, třídy 1</t>
  </si>
  <si>
    <t>lomařsky upraveného rigolového, bez vyplnění spár v ploše vodorovné nebo ve sklonu, s provedením lože tl. 50 mm</t>
  </si>
  <si>
    <t>add.9 : 3*1,2</t>
  </si>
  <si>
    <t>add.11 : 3</t>
  </si>
  <si>
    <t>add.12 : 0,5*1,2</t>
  </si>
  <si>
    <t>add.14 : 0,6</t>
  </si>
  <si>
    <t>594511111R00</t>
  </si>
  <si>
    <t>Dlažba nebo přídlažba z lomového kamene do lože z betonu tř. C -/7,5 tloušťky 50 mm, včetně dodávky kamene tloušťky 20cm, třídy 1</t>
  </si>
  <si>
    <t xml:space="preserve">zpevnění šikmých čel kamennou dlažbou : </t>
  </si>
  <si>
    <t>prop.č.1 : 1,2*2</t>
  </si>
  <si>
    <t>-pi*(1,195+0,67)/2/2*(1,195+0,67)/2/2</t>
  </si>
  <si>
    <t>prop.č.2 : 1,2*1,1</t>
  </si>
  <si>
    <t>-pi*0,55/2*0,55/2</t>
  </si>
  <si>
    <t>add.4 : 2,5</t>
  </si>
  <si>
    <t>599632111R00</t>
  </si>
  <si>
    <t>Vyplnění spár dlažby (přídlažby) z lomového kamene cementovou maltou</t>
  </si>
  <si>
    <t>v jakémkoliv sklonu plochy a jakékoliv tloušťky</t>
  </si>
  <si>
    <t>zpevnění šikmých čel kamennou dlažbou : 6,22</t>
  </si>
  <si>
    <t>899623171R00</t>
  </si>
  <si>
    <t>Obetonování potrubí nebo zdiva stok betonem prostým třídy C 25/30</t>
  </si>
  <si>
    <t>prop.č.1 : 6,2*0,9*0,5+6,2*(0,9+0,4)/2*0,25-6,2*pi*(0,25+0,085)*(0,25+0,085)</t>
  </si>
  <si>
    <t>prop.č.2 : 5,1*0,8*0,35+5,1*(0,8+0,3)/2*0,25-5,1*pi*(0,2+0,075)*(0,2+0,075)</t>
  </si>
  <si>
    <t>899643111R00</t>
  </si>
  <si>
    <t>Bednění pro obetonování potrubí v otevřeném příkopu</t>
  </si>
  <si>
    <t>prop.č.1 : 6,2*0,75*2+0,9*1</t>
  </si>
  <si>
    <t>prop.č.2 : 5,1*0,6*2+0,8*0,85</t>
  </si>
  <si>
    <t>919411111R00</t>
  </si>
  <si>
    <t>Čelo propustku z prostého betonu z trub DN 300 až 500 mm</t>
  </si>
  <si>
    <t>zdivo základu, zdivo nadzákladové z betonu prostého C -8/10, římsa z betonu železového C 12/15, zřízení bednění a jeho odstranění</t>
  </si>
  <si>
    <t xml:space="preserve">sdružené čelo : </t>
  </si>
  <si>
    <t>prop.č.1 : 1</t>
  </si>
  <si>
    <t>prop.č.2 : 1</t>
  </si>
  <si>
    <t>919512111R00</t>
  </si>
  <si>
    <t>Zřízení propustku z trub betonových nebo ŽB DN 400 mm</t>
  </si>
  <si>
    <t>včetně podkladní vrstvy ze štěrkopísku a podkladní vrstvy (lože) z betonu prostého, uložení trub. Bez dodání trub.</t>
  </si>
  <si>
    <t>919513111R00</t>
  </si>
  <si>
    <t>Zřízení propustku z trub betonových nebo ŽB DN 500 mm</t>
  </si>
  <si>
    <t>59222532R</t>
  </si>
  <si>
    <t>trouba železobetonová hrdlová TZH; Di = 400,0 mm; l = 2 500 mm; Fn 79,0 kN/m</t>
  </si>
  <si>
    <t>59222534R</t>
  </si>
  <si>
    <t>trouba železobetonová hrdlová TZH; Di = 500,0 mm; l = 2 500 mm; Fn 83,0 kN/m</t>
  </si>
  <si>
    <t>59222549R</t>
  </si>
  <si>
    <t>trouba železobetonová dříková (propojovací) TZH; Di = 500,0 mm; l = 2 000 mm; Fn 83,0 kN/m</t>
  </si>
  <si>
    <t>970251100R00</t>
  </si>
  <si>
    <t>Řezání železobetonu hloubka řezu 100 mm</t>
  </si>
  <si>
    <t xml:space="preserve">seříznutí čel trub : </t>
  </si>
  <si>
    <t>č.1 : pi*(1,195+0,67)/2</t>
  </si>
  <si>
    <t>č.2 : pi*(0,49*2+0,55)/2/2</t>
  </si>
  <si>
    <t>krácení trouby u č.1 : pi*0,67</t>
  </si>
  <si>
    <t>potrubí : 6,3*(0,9+0,75*2)*(0,9-0,41)</t>
  </si>
  <si>
    <t>práh add.7 : 1,2*0,3*0,55*2</t>
  </si>
  <si>
    <t>lože pro potrubí : 6,3*0,9*0,2</t>
  </si>
  <si>
    <t>výkopek na meziskládku : 7,4088+0,396+1,134</t>
  </si>
  <si>
    <t>zpět k použití : 4,6305</t>
  </si>
  <si>
    <t>potrubí : 6,3*(0,75*2)*(0,9-0,41)</t>
  </si>
  <si>
    <t xml:space="preserve">lože dlažby, příplatek za 5cm : </t>
  </si>
  <si>
    <t>add.3 : 1,2*(1,5+1,3)*5</t>
  </si>
  <si>
    <t>-pi*(1,005+0,67)/2/2*(1,005+0,67)/2/2*5</t>
  </si>
  <si>
    <t xml:space="preserve">dlažba krajnice : </t>
  </si>
  <si>
    <t>add.15 : 1,2*0,6*2*5</t>
  </si>
  <si>
    <t>add.10 : 1,2*0,3*0,35</t>
  </si>
  <si>
    <t>prop.č.3 : 6,3*0,9*0,25</t>
  </si>
  <si>
    <t>prop.č.3 : 1,2*0,3*0,55*2</t>
  </si>
  <si>
    <t>add.3 : 1,2*(1,5+1,3)</t>
  </si>
  <si>
    <t>-pi*(1,005+0,67)/2/2*(1,005+0,67)/2/2</t>
  </si>
  <si>
    <t>add.15 : 1,2*0,6*2</t>
  </si>
  <si>
    <t>prop.č.3 : 6,3*0,9*0,5+6,2*(0,9+0,4)/2*0,25-6,2*pi*(0,25+0,085)*(0,25+0,085)</t>
  </si>
  <si>
    <t>prop.č.3 : 6,3*0,75*2</t>
  </si>
  <si>
    <t>seříznutí čel trub : pi*(1,005+0,67)/2*2</t>
  </si>
  <si>
    <t>30cm = 2x15cm : 296*2</t>
  </si>
  <si>
    <t>113108441R00</t>
  </si>
  <si>
    <t>Rozrytí vrstvy krytu nebo podkladu z kameniva bez živičného pojiva</t>
  </si>
  <si>
    <t>3*3*5</t>
  </si>
  <si>
    <t>564901112R00</t>
  </si>
  <si>
    <t>Recyklace podkladu s přídáním drceného kameniva v množství 0,06 m3/m2</t>
  </si>
  <si>
    <t>567511111R00</t>
  </si>
  <si>
    <t>Reprofilace tl.15cm do 1000m2</t>
  </si>
  <si>
    <t>00523T1</t>
  </si>
  <si>
    <t>Zhutňovací zkouška</t>
  </si>
  <si>
    <t>provedení statické zkoušky dle Edefz : 3</t>
  </si>
  <si>
    <t>938909111R00</t>
  </si>
  <si>
    <t>Odstranění bláta a nánosu z povrchu podkladu nebo krytu štěrkového</t>
  </si>
  <si>
    <t>998222011R00</t>
  </si>
  <si>
    <t>jakékoliv délky objektu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</si>
</sst>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Alignment="1">
      <alignment wrapText="1"/>
    </xf>
    <xf numFmtId="0" fontId="17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165" fontId="21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password="C66D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0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SUMIF(F73:F86,A16,I73:I86)+SUMIF(F73:F86,"PSU",I73:I86)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SUMIF(F73:F86,A17,I73:I86)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SUMIF(F73:F86,A18,I73:I86)</f>
        <v>0</v>
      </c>
      <c r="J18" s="85"/>
    </row>
    <row r="19" spans="1:10" ht="23.25" customHeight="1" x14ac:dyDescent="0.2">
      <c r="A19" s="194" t="s">
        <v>111</v>
      </c>
      <c r="B19" s="38" t="s">
        <v>27</v>
      </c>
      <c r="C19" s="62"/>
      <c r="D19" s="63"/>
      <c r="E19" s="83"/>
      <c r="F19" s="84"/>
      <c r="G19" s="83"/>
      <c r="H19" s="84"/>
      <c r="I19" s="83">
        <f>SUMIF(F73:F86,A19,I73:I86)</f>
        <v>0</v>
      </c>
      <c r="J19" s="85"/>
    </row>
    <row r="20" spans="1:10" ht="23.25" customHeight="1" x14ac:dyDescent="0.2">
      <c r="A20" s="194" t="s">
        <v>112</v>
      </c>
      <c r="B20" s="38" t="s">
        <v>28</v>
      </c>
      <c r="C20" s="62"/>
      <c r="D20" s="63"/>
      <c r="E20" s="83"/>
      <c r="F20" s="84"/>
      <c r="G20" s="83"/>
      <c r="H20" s="84"/>
      <c r="I20" s="83">
        <f>SUMIF(F73:F86,A20,I73:I86)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'00 00 Naklady'!AE33+'SO101 101 Pol'!AE202+'SO101.1 101.1 Pol'!AE124+'SO101.2 101.2 Pol'!AE91+'SO103 103 Pol'!AE27+'SO104 104 Pol'!AE25</f>
        <v>0</v>
      </c>
      <c r="G39" s="147">
        <f>'00 00 Naklady'!AF33+'SO101 101 Pol'!AF202+'SO101.1 101.1 Pol'!AF124+'SO101.2 101.2 Pol'!AF91+'SO103 103 Pol'!AF27+'SO104 104 Pol'!AF25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>
        <f>'00 00 Naklady'!AE33</f>
        <v>0</v>
      </c>
      <c r="G40" s="153">
        <f>'00 00 Naklady'!AF33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47</v>
      </c>
      <c r="C41" s="145" t="s">
        <v>48</v>
      </c>
      <c r="D41" s="145"/>
      <c r="E41" s="145"/>
      <c r="F41" s="156">
        <f>'00 00 Naklady'!AE33</f>
        <v>0</v>
      </c>
      <c r="G41" s="148">
        <f>'00 00 Naklady'!AF33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2</v>
      </c>
      <c r="B42" s="150"/>
      <c r="C42" s="151" t="s">
        <v>49</v>
      </c>
      <c r="D42" s="151"/>
      <c r="E42" s="151"/>
      <c r="F42" s="152"/>
      <c r="G42" s="153"/>
      <c r="H42" s="153">
        <f>(F42*SazbaDPH1/100)+(G42*SazbaDPH2/100)</f>
        <v>0</v>
      </c>
      <c r="I42" s="153"/>
      <c r="J42" s="154"/>
    </row>
    <row r="43" spans="1:10" ht="25.5" customHeight="1" x14ac:dyDescent="0.2">
      <c r="A43" s="134">
        <v>2</v>
      </c>
      <c r="B43" s="150" t="s">
        <v>50</v>
      </c>
      <c r="C43" s="151" t="s">
        <v>51</v>
      </c>
      <c r="D43" s="151"/>
      <c r="E43" s="151"/>
      <c r="F43" s="152">
        <f>'SO101 101 Pol'!AE202</f>
        <v>0</v>
      </c>
      <c r="G43" s="153">
        <f>'SO101 101 Pol'!AF202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52</v>
      </c>
      <c r="C44" s="145" t="s">
        <v>51</v>
      </c>
      <c r="D44" s="145"/>
      <c r="E44" s="145"/>
      <c r="F44" s="156">
        <f>'SO101 101 Pol'!AE202</f>
        <v>0</v>
      </c>
      <c r="G44" s="148">
        <f>'SO101 101 Pol'!AF202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2</v>
      </c>
      <c r="B45" s="150" t="s">
        <v>53</v>
      </c>
      <c r="C45" s="151" t="s">
        <v>54</v>
      </c>
      <c r="D45" s="151"/>
      <c r="E45" s="151"/>
      <c r="F45" s="152">
        <f>'SO101.1 101.1 Pol'!AE124</f>
        <v>0</v>
      </c>
      <c r="G45" s="153">
        <f>'SO101.1 101.1 Pol'!AF124</f>
        <v>0</v>
      </c>
      <c r="H45" s="153">
        <f>(F45*SazbaDPH1/100)+(G45*SazbaDPH2/100)</f>
        <v>0</v>
      </c>
      <c r="I45" s="153">
        <f>F45+G45+H45</f>
        <v>0</v>
      </c>
      <c r="J45" s="154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55</v>
      </c>
      <c r="C46" s="145" t="s">
        <v>54</v>
      </c>
      <c r="D46" s="145"/>
      <c r="E46" s="145"/>
      <c r="F46" s="156">
        <f>'SO101.1 101.1 Pol'!AE124</f>
        <v>0</v>
      </c>
      <c r="G46" s="148">
        <f>'SO101.1 101.1 Pol'!AF124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2</v>
      </c>
      <c r="B47" s="150" t="s">
        <v>56</v>
      </c>
      <c r="C47" s="151" t="s">
        <v>57</v>
      </c>
      <c r="D47" s="151"/>
      <c r="E47" s="151"/>
      <c r="F47" s="152">
        <f>'SO101.2 101.2 Pol'!AE91</f>
        <v>0</v>
      </c>
      <c r="G47" s="153">
        <f>'SO101.2 101.2 Pol'!AF91</f>
        <v>0</v>
      </c>
      <c r="H47" s="153">
        <f>(F47*SazbaDPH1/100)+(G47*SazbaDPH2/100)</f>
        <v>0</v>
      </c>
      <c r="I47" s="153">
        <f>F47+G47+H47</f>
        <v>0</v>
      </c>
      <c r="J47" s="154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58</v>
      </c>
      <c r="C48" s="145" t="s">
        <v>57</v>
      </c>
      <c r="D48" s="145"/>
      <c r="E48" s="145"/>
      <c r="F48" s="156">
        <f>'SO101.2 101.2 Pol'!AE91</f>
        <v>0</v>
      </c>
      <c r="G48" s="148">
        <f>'SO101.2 101.2 Pol'!AF91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2</v>
      </c>
      <c r="B49" s="150" t="s">
        <v>59</v>
      </c>
      <c r="C49" s="151" t="s">
        <v>60</v>
      </c>
      <c r="D49" s="151"/>
      <c r="E49" s="151"/>
      <c r="F49" s="152">
        <f>'SO103 103 Pol'!AE27</f>
        <v>0</v>
      </c>
      <c r="G49" s="153">
        <f>'SO103 103 Pol'!AF27</f>
        <v>0</v>
      </c>
      <c r="H49" s="153">
        <f>(F49*SazbaDPH1/100)+(G49*SazbaDPH2/100)</f>
        <v>0</v>
      </c>
      <c r="I49" s="153">
        <f>F49+G49+H49</f>
        <v>0</v>
      </c>
      <c r="J49" s="154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61</v>
      </c>
      <c r="C50" s="145" t="s">
        <v>60</v>
      </c>
      <c r="D50" s="145"/>
      <c r="E50" s="145"/>
      <c r="F50" s="156">
        <f>'SO103 103 Pol'!AE27</f>
        <v>0</v>
      </c>
      <c r="G50" s="148">
        <f>'SO103 103 Pol'!AF27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>
        <v>2</v>
      </c>
      <c r="B51" s="150" t="s">
        <v>62</v>
      </c>
      <c r="C51" s="151" t="s">
        <v>63</v>
      </c>
      <c r="D51" s="151"/>
      <c r="E51" s="151"/>
      <c r="F51" s="152">
        <f>'SO104 104 Pol'!AE25</f>
        <v>0</v>
      </c>
      <c r="G51" s="153">
        <f>'SO104 104 Pol'!AF25</f>
        <v>0</v>
      </c>
      <c r="H51" s="153">
        <f>(F51*SazbaDPH1/100)+(G51*SazbaDPH2/100)</f>
        <v>0</v>
      </c>
      <c r="I51" s="153">
        <f>F51+G51+H51</f>
        <v>0</v>
      </c>
      <c r="J51" s="154" t="str">
        <f>IF(CenaCelkemVypocet=0,"",I51/CenaCelkemVypocet*100)</f>
        <v/>
      </c>
    </row>
    <row r="52" spans="1:10" ht="25.5" customHeight="1" x14ac:dyDescent="0.2">
      <c r="A52" s="134">
        <v>3</v>
      </c>
      <c r="B52" s="155" t="s">
        <v>64</v>
      </c>
      <c r="C52" s="145" t="s">
        <v>65</v>
      </c>
      <c r="D52" s="145"/>
      <c r="E52" s="145"/>
      <c r="F52" s="156">
        <f>'SO104 104 Pol'!AE25</f>
        <v>0</v>
      </c>
      <c r="G52" s="148">
        <f>'SO104 104 Pol'!AF25</f>
        <v>0</v>
      </c>
      <c r="H52" s="148">
        <f>(F52*SazbaDPH1/100)+(G52*SazbaDPH2/100)</f>
        <v>0</v>
      </c>
      <c r="I52" s="148">
        <f>F52+G52+H52</f>
        <v>0</v>
      </c>
      <c r="J52" s="149" t="str">
        <f>IF(CenaCelkemVypocet=0,"",I52/CenaCelkemVypocet*100)</f>
        <v/>
      </c>
    </row>
    <row r="53" spans="1:10" ht="25.5" customHeight="1" x14ac:dyDescent="0.2">
      <c r="A53" s="134"/>
      <c r="B53" s="157" t="s">
        <v>66</v>
      </c>
      <c r="C53" s="158"/>
      <c r="D53" s="158"/>
      <c r="E53" s="159"/>
      <c r="F53" s="160">
        <f>SUMIF(A39:A52,"=1",F39:F52)</f>
        <v>0</v>
      </c>
      <c r="G53" s="161">
        <f>SUMIF(A39:A52,"=1",G39:G52)</f>
        <v>0</v>
      </c>
      <c r="H53" s="161">
        <f>SUMIF(A39:A52,"=1",H39:H52)</f>
        <v>0</v>
      </c>
      <c r="I53" s="161">
        <f>SUMIF(A39:A52,"=1",I39:I52)</f>
        <v>0</v>
      </c>
      <c r="J53" s="162">
        <f>SUMIF(A39:A52,"=1",J39:J52)</f>
        <v>0</v>
      </c>
    </row>
    <row r="55" spans="1:10" x14ac:dyDescent="0.2">
      <c r="A55" t="s">
        <v>68</v>
      </c>
      <c r="B55" t="s">
        <v>69</v>
      </c>
    </row>
    <row r="56" spans="1:10" x14ac:dyDescent="0.2">
      <c r="A56" t="s">
        <v>70</v>
      </c>
      <c r="B56" t="s">
        <v>71</v>
      </c>
    </row>
    <row r="57" spans="1:10" x14ac:dyDescent="0.2">
      <c r="A57" t="s">
        <v>72</v>
      </c>
      <c r="B57" t="s">
        <v>73</v>
      </c>
    </row>
    <row r="58" spans="1:10" x14ac:dyDescent="0.2">
      <c r="A58" t="s">
        <v>70</v>
      </c>
      <c r="B58" t="s">
        <v>74</v>
      </c>
    </row>
    <row r="59" spans="1:10" x14ac:dyDescent="0.2">
      <c r="A59" t="s">
        <v>72</v>
      </c>
      <c r="B59" t="s">
        <v>75</v>
      </c>
    </row>
    <row r="60" spans="1:10" x14ac:dyDescent="0.2">
      <c r="A60" t="s">
        <v>70</v>
      </c>
      <c r="B60" t="s">
        <v>76</v>
      </c>
    </row>
    <row r="61" spans="1:10" x14ac:dyDescent="0.2">
      <c r="A61" t="s">
        <v>72</v>
      </c>
      <c r="B61" t="s">
        <v>77</v>
      </c>
    </row>
    <row r="62" spans="1:10" x14ac:dyDescent="0.2">
      <c r="A62" t="s">
        <v>70</v>
      </c>
      <c r="B62" t="s">
        <v>78</v>
      </c>
    </row>
    <row r="63" spans="1:10" x14ac:dyDescent="0.2">
      <c r="A63" t="s">
        <v>72</v>
      </c>
      <c r="B63" t="s">
        <v>79</v>
      </c>
    </row>
    <row r="64" spans="1:10" x14ac:dyDescent="0.2">
      <c r="A64" t="s">
        <v>70</v>
      </c>
      <c r="B64" t="s">
        <v>80</v>
      </c>
    </row>
    <row r="65" spans="1:10" x14ac:dyDescent="0.2">
      <c r="A65" t="s">
        <v>72</v>
      </c>
      <c r="B65" t="s">
        <v>81</v>
      </c>
    </row>
    <row r="66" spans="1:10" x14ac:dyDescent="0.2">
      <c r="A66" t="s">
        <v>70</v>
      </c>
      <c r="B66" t="s">
        <v>82</v>
      </c>
    </row>
    <row r="67" spans="1:10" x14ac:dyDescent="0.2">
      <c r="A67" t="s">
        <v>72</v>
      </c>
      <c r="B67" t="s">
        <v>83</v>
      </c>
    </row>
    <row r="70" spans="1:10" ht="15.75" x14ac:dyDescent="0.25">
      <c r="B70" s="173" t="s">
        <v>84</v>
      </c>
    </row>
    <row r="72" spans="1:10" ht="25.5" customHeight="1" x14ac:dyDescent="0.2">
      <c r="A72" s="175"/>
      <c r="B72" s="178" t="s">
        <v>17</v>
      </c>
      <c r="C72" s="178" t="s">
        <v>5</v>
      </c>
      <c r="D72" s="179"/>
      <c r="E72" s="179"/>
      <c r="F72" s="180" t="s">
        <v>85</v>
      </c>
      <c r="G72" s="180"/>
      <c r="H72" s="180"/>
      <c r="I72" s="180" t="s">
        <v>29</v>
      </c>
      <c r="J72" s="180" t="s">
        <v>0</v>
      </c>
    </row>
    <row r="73" spans="1:10" ht="36.75" customHeight="1" x14ac:dyDescent="0.2">
      <c r="A73" s="176"/>
      <c r="B73" s="181" t="s">
        <v>86</v>
      </c>
      <c r="C73" s="182" t="s">
        <v>87</v>
      </c>
      <c r="D73" s="183"/>
      <c r="E73" s="183"/>
      <c r="F73" s="190" t="s">
        <v>24</v>
      </c>
      <c r="G73" s="191"/>
      <c r="H73" s="191"/>
      <c r="I73" s="191">
        <f>'SO101 101 Pol'!G8+'SO101.1 101.1 Pol'!G8+'SO101.2 101.2 Pol'!G8+'SO103 103 Pol'!G8+'SO104 104 Pol'!G8</f>
        <v>0</v>
      </c>
      <c r="J73" s="187" t="str">
        <f>IF(I87=0,"",I73/I87*100)</f>
        <v/>
      </c>
    </row>
    <row r="74" spans="1:10" ht="36.75" customHeight="1" x14ac:dyDescent="0.2">
      <c r="A74" s="176"/>
      <c r="B74" s="181" t="s">
        <v>88</v>
      </c>
      <c r="C74" s="182" t="s">
        <v>89</v>
      </c>
      <c r="D74" s="183"/>
      <c r="E74" s="183"/>
      <c r="F74" s="190" t="s">
        <v>24</v>
      </c>
      <c r="G74" s="191"/>
      <c r="H74" s="191"/>
      <c r="I74" s="191">
        <f>'SO101 101 Pol'!G131</f>
        <v>0</v>
      </c>
      <c r="J74" s="187" t="str">
        <f>IF(I87=0,"",I74/I87*100)</f>
        <v/>
      </c>
    </row>
    <row r="75" spans="1:10" ht="36.75" customHeight="1" x14ac:dyDescent="0.2">
      <c r="A75" s="176"/>
      <c r="B75" s="181" t="s">
        <v>90</v>
      </c>
      <c r="C75" s="182" t="s">
        <v>91</v>
      </c>
      <c r="D75" s="183"/>
      <c r="E75" s="183"/>
      <c r="F75" s="190" t="s">
        <v>24</v>
      </c>
      <c r="G75" s="191"/>
      <c r="H75" s="191"/>
      <c r="I75" s="191">
        <f>'SO101.1 101.1 Pol'!G40</f>
        <v>0</v>
      </c>
      <c r="J75" s="187" t="str">
        <f>IF(I87=0,"",I75/I87*100)</f>
        <v/>
      </c>
    </row>
    <row r="76" spans="1:10" ht="36.75" customHeight="1" x14ac:dyDescent="0.2">
      <c r="A76" s="176"/>
      <c r="B76" s="181" t="s">
        <v>92</v>
      </c>
      <c r="C76" s="182" t="s">
        <v>93</v>
      </c>
      <c r="D76" s="183"/>
      <c r="E76" s="183"/>
      <c r="F76" s="190" t="s">
        <v>24</v>
      </c>
      <c r="G76" s="191"/>
      <c r="H76" s="191"/>
      <c r="I76" s="191">
        <f>'SO101.1 101.1 Pol'!G47+'SO101.2 101.2 Pol'!G33</f>
        <v>0</v>
      </c>
      <c r="J76" s="187" t="str">
        <f>IF(I87=0,"",I76/I87*100)</f>
        <v/>
      </c>
    </row>
    <row r="77" spans="1:10" ht="36.75" customHeight="1" x14ac:dyDescent="0.2">
      <c r="A77" s="176"/>
      <c r="B77" s="181" t="s">
        <v>94</v>
      </c>
      <c r="C77" s="182" t="s">
        <v>95</v>
      </c>
      <c r="D77" s="183"/>
      <c r="E77" s="183"/>
      <c r="F77" s="190" t="s">
        <v>24</v>
      </c>
      <c r="G77" s="191"/>
      <c r="H77" s="191"/>
      <c r="I77" s="191">
        <f>'SO101 101 Pol'!G152+'SO101.1 101.1 Pol'!G74+'SO101.2 101.2 Pol'!G55+'SO103 103 Pol'!G12+'SO104 104 Pol'!G12</f>
        <v>0</v>
      </c>
      <c r="J77" s="187" t="str">
        <f>IF(I87=0,"",I77/I87*100)</f>
        <v/>
      </c>
    </row>
    <row r="78" spans="1:10" ht="36.75" customHeight="1" x14ac:dyDescent="0.2">
      <c r="A78" s="176"/>
      <c r="B78" s="181" t="s">
        <v>96</v>
      </c>
      <c r="C78" s="182" t="s">
        <v>97</v>
      </c>
      <c r="D78" s="183"/>
      <c r="E78" s="183"/>
      <c r="F78" s="190" t="s">
        <v>24</v>
      </c>
      <c r="G78" s="191"/>
      <c r="H78" s="191"/>
      <c r="I78" s="191">
        <f>'SO101.1 101.1 Pol'!G93+'SO101.2 101.2 Pol'!G73</f>
        <v>0</v>
      </c>
      <c r="J78" s="187" t="str">
        <f>IF(I87=0,"",I78/I87*100)</f>
        <v/>
      </c>
    </row>
    <row r="79" spans="1:10" ht="36.75" customHeight="1" x14ac:dyDescent="0.2">
      <c r="A79" s="176"/>
      <c r="B79" s="181" t="s">
        <v>98</v>
      </c>
      <c r="C79" s="182" t="s">
        <v>99</v>
      </c>
      <c r="D79" s="183"/>
      <c r="E79" s="183"/>
      <c r="F79" s="190" t="s">
        <v>24</v>
      </c>
      <c r="G79" s="191"/>
      <c r="H79" s="191"/>
      <c r="I79" s="191">
        <f>'SO101 101 Pol'!G170+'SO101.1 101.1 Pol'!G101+'SO101.2 101.2 Pol'!G79+'SO104 104 Pol'!G16</f>
        <v>0</v>
      </c>
      <c r="J79" s="187" t="str">
        <f>IF(I87=0,"",I79/I87*100)</f>
        <v/>
      </c>
    </row>
    <row r="80" spans="1:10" ht="36.75" customHeight="1" x14ac:dyDescent="0.2">
      <c r="A80" s="176"/>
      <c r="B80" s="181" t="s">
        <v>100</v>
      </c>
      <c r="C80" s="182" t="s">
        <v>101</v>
      </c>
      <c r="D80" s="183"/>
      <c r="E80" s="183"/>
      <c r="F80" s="190" t="s">
        <v>24</v>
      </c>
      <c r="G80" s="191"/>
      <c r="H80" s="191"/>
      <c r="I80" s="191">
        <f>'SO101 101 Pol'!G175+'SO104 104 Pol'!G19</f>
        <v>0</v>
      </c>
      <c r="J80" s="187" t="str">
        <f>IF(I87=0,"",I80/I87*100)</f>
        <v/>
      </c>
    </row>
    <row r="81" spans="1:10" ht="36.75" customHeight="1" x14ac:dyDescent="0.2">
      <c r="A81" s="176"/>
      <c r="B81" s="181" t="s">
        <v>102</v>
      </c>
      <c r="C81" s="182" t="s">
        <v>103</v>
      </c>
      <c r="D81" s="183"/>
      <c r="E81" s="183"/>
      <c r="F81" s="190" t="s">
        <v>24</v>
      </c>
      <c r="G81" s="191"/>
      <c r="H81" s="191"/>
      <c r="I81" s="191">
        <f>'SO101 101 Pol'!G179</f>
        <v>0</v>
      </c>
      <c r="J81" s="187" t="str">
        <f>IF(I87=0,"",I81/I87*100)</f>
        <v/>
      </c>
    </row>
    <row r="82" spans="1:10" ht="36.75" customHeight="1" x14ac:dyDescent="0.2">
      <c r="A82" s="176"/>
      <c r="B82" s="181" t="s">
        <v>104</v>
      </c>
      <c r="C82" s="182" t="s">
        <v>105</v>
      </c>
      <c r="D82" s="183"/>
      <c r="E82" s="183"/>
      <c r="F82" s="190" t="s">
        <v>24</v>
      </c>
      <c r="G82" s="191"/>
      <c r="H82" s="191"/>
      <c r="I82" s="191">
        <f>'SO101.1 101.1 Pol'!G114+'SO101.2 101.2 Pol'!G84</f>
        <v>0</v>
      </c>
      <c r="J82" s="187" t="str">
        <f>IF(I87=0,"",I82/I87*100)</f>
        <v/>
      </c>
    </row>
    <row r="83" spans="1:10" ht="36.75" customHeight="1" x14ac:dyDescent="0.2">
      <c r="A83" s="176"/>
      <c r="B83" s="181" t="s">
        <v>106</v>
      </c>
      <c r="C83" s="182" t="s">
        <v>107</v>
      </c>
      <c r="D83" s="183"/>
      <c r="E83" s="183"/>
      <c r="F83" s="190" t="s">
        <v>24</v>
      </c>
      <c r="G83" s="191"/>
      <c r="H83" s="191"/>
      <c r="I83" s="191">
        <f>'SO101 101 Pol'!G184+'SO101.1 101.1 Pol'!G120+'SO101.2 101.2 Pol'!G87+'SO103 103 Pol'!G19+'SO104 104 Pol'!G22</f>
        <v>0</v>
      </c>
      <c r="J83" s="187" t="str">
        <f>IF(I87=0,"",I83/I87*100)</f>
        <v/>
      </c>
    </row>
    <row r="84" spans="1:10" ht="36.75" customHeight="1" x14ac:dyDescent="0.2">
      <c r="A84" s="176"/>
      <c r="B84" s="181" t="s">
        <v>108</v>
      </c>
      <c r="C84" s="182" t="s">
        <v>109</v>
      </c>
      <c r="D84" s="183"/>
      <c r="E84" s="183"/>
      <c r="F84" s="190" t="s">
        <v>110</v>
      </c>
      <c r="G84" s="191"/>
      <c r="H84" s="191"/>
      <c r="I84" s="191">
        <f>'SO101 101 Pol'!G187+'SO103 103 Pol'!G22</f>
        <v>0</v>
      </c>
      <c r="J84" s="187" t="str">
        <f>IF(I87=0,"",I84/I87*100)</f>
        <v/>
      </c>
    </row>
    <row r="85" spans="1:10" ht="36.75" customHeight="1" x14ac:dyDescent="0.2">
      <c r="A85" s="176"/>
      <c r="B85" s="181" t="s">
        <v>111</v>
      </c>
      <c r="C85" s="182" t="s">
        <v>27</v>
      </c>
      <c r="D85" s="183"/>
      <c r="E85" s="183"/>
      <c r="F85" s="190" t="s">
        <v>111</v>
      </c>
      <c r="G85" s="191"/>
      <c r="H85" s="191"/>
      <c r="I85" s="191">
        <f>'00 00 Naklady'!G8</f>
        <v>0</v>
      </c>
      <c r="J85" s="187" t="str">
        <f>IF(I87=0,"",I85/I87*100)</f>
        <v/>
      </c>
    </row>
    <row r="86" spans="1:10" ht="36.75" customHeight="1" x14ac:dyDescent="0.2">
      <c r="A86" s="176"/>
      <c r="B86" s="181" t="s">
        <v>112</v>
      </c>
      <c r="C86" s="182" t="s">
        <v>28</v>
      </c>
      <c r="D86" s="183"/>
      <c r="E86" s="183"/>
      <c r="F86" s="190" t="s">
        <v>112</v>
      </c>
      <c r="G86" s="191"/>
      <c r="H86" s="191"/>
      <c r="I86" s="191">
        <f>'00 00 Naklady'!G16</f>
        <v>0</v>
      </c>
      <c r="J86" s="187" t="str">
        <f>IF(I87=0,"",I86/I87*100)</f>
        <v/>
      </c>
    </row>
    <row r="87" spans="1:10" ht="25.5" customHeight="1" x14ac:dyDescent="0.2">
      <c r="A87" s="177"/>
      <c r="B87" s="184" t="s">
        <v>1</v>
      </c>
      <c r="C87" s="185"/>
      <c r="D87" s="186"/>
      <c r="E87" s="186"/>
      <c r="F87" s="192"/>
      <c r="G87" s="193"/>
      <c r="H87" s="193"/>
      <c r="I87" s="193">
        <f>SUM(I73:I86)</f>
        <v>0</v>
      </c>
      <c r="J87" s="188">
        <f>SUM(J73:J86)</f>
        <v>0</v>
      </c>
    </row>
    <row r="88" spans="1:10" x14ac:dyDescent="0.2">
      <c r="F88" s="133"/>
      <c r="G88" s="133"/>
      <c r="H88" s="133"/>
      <c r="I88" s="133"/>
      <c r="J88" s="189"/>
    </row>
    <row r="89" spans="1:10" x14ac:dyDescent="0.2">
      <c r="F89" s="133"/>
      <c r="G89" s="133"/>
      <c r="H89" s="133"/>
      <c r="I89" s="133"/>
      <c r="J89" s="189"/>
    </row>
    <row r="90" spans="1:10" x14ac:dyDescent="0.2">
      <c r="F90" s="133"/>
      <c r="G90" s="133"/>
      <c r="H90" s="133"/>
      <c r="I90" s="133"/>
      <c r="J90" s="189"/>
    </row>
  </sheetData>
  <sheetProtection password="C66D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0">
    <mergeCell ref="C83:E83"/>
    <mergeCell ref="C84:E84"/>
    <mergeCell ref="C85:E85"/>
    <mergeCell ref="C86:E86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password="C66D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113</v>
      </c>
      <c r="B1" s="195"/>
      <c r="C1" s="195"/>
      <c r="D1" s="195"/>
      <c r="E1" s="195"/>
      <c r="F1" s="195"/>
      <c r="G1" s="195"/>
      <c r="AG1" t="s">
        <v>114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115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116</v>
      </c>
      <c r="AG3" t="s">
        <v>117</v>
      </c>
    </row>
    <row r="4" spans="1:60" ht="24.95" customHeight="1" x14ac:dyDescent="0.2">
      <c r="A4" s="200" t="s">
        <v>9</v>
      </c>
      <c r="B4" s="201" t="s">
        <v>47</v>
      </c>
      <c r="C4" s="202" t="s">
        <v>48</v>
      </c>
      <c r="D4" s="203"/>
      <c r="E4" s="203"/>
      <c r="F4" s="203"/>
      <c r="G4" s="204"/>
      <c r="AG4" t="s">
        <v>118</v>
      </c>
    </row>
    <row r="5" spans="1:60" x14ac:dyDescent="0.2">
      <c r="D5" s="10"/>
    </row>
    <row r="6" spans="1:60" ht="38.25" x14ac:dyDescent="0.2">
      <c r="A6" s="206" t="s">
        <v>119</v>
      </c>
      <c r="B6" s="208" t="s">
        <v>120</v>
      </c>
      <c r="C6" s="208" t="s">
        <v>121</v>
      </c>
      <c r="D6" s="207" t="s">
        <v>122</v>
      </c>
      <c r="E6" s="206" t="s">
        <v>123</v>
      </c>
      <c r="F6" s="205" t="s">
        <v>124</v>
      </c>
      <c r="G6" s="206" t="s">
        <v>29</v>
      </c>
      <c r="H6" s="209" t="s">
        <v>30</v>
      </c>
      <c r="I6" s="209" t="s">
        <v>125</v>
      </c>
      <c r="J6" s="209" t="s">
        <v>31</v>
      </c>
      <c r="K6" s="209" t="s">
        <v>126</v>
      </c>
      <c r="L6" s="209" t="s">
        <v>127</v>
      </c>
      <c r="M6" s="209" t="s">
        <v>128</v>
      </c>
      <c r="N6" s="209" t="s">
        <v>129</v>
      </c>
      <c r="O6" s="209" t="s">
        <v>130</v>
      </c>
      <c r="P6" s="209" t="s">
        <v>131</v>
      </c>
      <c r="Q6" s="209" t="s">
        <v>132</v>
      </c>
      <c r="R6" s="209" t="s">
        <v>133</v>
      </c>
      <c r="S6" s="209" t="s">
        <v>134</v>
      </c>
      <c r="T6" s="209" t="s">
        <v>135</v>
      </c>
      <c r="U6" s="209" t="s">
        <v>136</v>
      </c>
      <c r="V6" s="209" t="s">
        <v>137</v>
      </c>
      <c r="W6" s="209" t="s">
        <v>138</v>
      </c>
      <c r="X6" s="209" t="s">
        <v>139</v>
      </c>
      <c r="Y6" s="209" t="s">
        <v>140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141</v>
      </c>
      <c r="B8" s="223" t="s">
        <v>111</v>
      </c>
      <c r="C8" s="246" t="s">
        <v>27</v>
      </c>
      <c r="D8" s="224"/>
      <c r="E8" s="225"/>
      <c r="F8" s="226"/>
      <c r="G8" s="226">
        <f>SUMIF(AG9:AG15,"&lt;&gt;NOR",G9:G15)</f>
        <v>0</v>
      </c>
      <c r="H8" s="226"/>
      <c r="I8" s="226">
        <f>SUM(I9:I15)</f>
        <v>0</v>
      </c>
      <c r="J8" s="226"/>
      <c r="K8" s="226">
        <f>SUM(K9:K15)</f>
        <v>0</v>
      </c>
      <c r="L8" s="226"/>
      <c r="M8" s="226">
        <f>SUM(M9:M15)</f>
        <v>0</v>
      </c>
      <c r="N8" s="225"/>
      <c r="O8" s="225">
        <f>SUM(O9:O15)</f>
        <v>0</v>
      </c>
      <c r="P8" s="225"/>
      <c r="Q8" s="225">
        <f>SUM(Q9:Q15)</f>
        <v>0</v>
      </c>
      <c r="R8" s="226"/>
      <c r="S8" s="226"/>
      <c r="T8" s="227"/>
      <c r="U8" s="221"/>
      <c r="V8" s="221">
        <f>SUM(V9:V15)</f>
        <v>0</v>
      </c>
      <c r="W8" s="221"/>
      <c r="X8" s="221"/>
      <c r="Y8" s="221"/>
      <c r="AG8" t="s">
        <v>142</v>
      </c>
    </row>
    <row r="9" spans="1:60" outlineLevel="1" x14ac:dyDescent="0.2">
      <c r="A9" s="229">
        <v>1</v>
      </c>
      <c r="B9" s="230" t="s">
        <v>143</v>
      </c>
      <c r="C9" s="247" t="s">
        <v>144</v>
      </c>
      <c r="D9" s="231" t="s">
        <v>145</v>
      </c>
      <c r="E9" s="232">
        <v>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146</v>
      </c>
      <c r="T9" s="235" t="s">
        <v>147</v>
      </c>
      <c r="U9" s="220">
        <v>0</v>
      </c>
      <c r="V9" s="220">
        <f>ROUND(E9*U9,2)</f>
        <v>0</v>
      </c>
      <c r="W9" s="220"/>
      <c r="X9" s="220" t="s">
        <v>148</v>
      </c>
      <c r="Y9" s="220" t="s">
        <v>149</v>
      </c>
      <c r="Z9" s="210"/>
      <c r="AA9" s="210"/>
      <c r="AB9" s="210"/>
      <c r="AC9" s="210"/>
      <c r="AD9" s="210"/>
      <c r="AE9" s="210"/>
      <c r="AF9" s="210"/>
      <c r="AG9" s="210" t="s">
        <v>150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151</v>
      </c>
      <c r="D10" s="236"/>
      <c r="E10" s="236"/>
      <c r="F10" s="236"/>
      <c r="G10" s="236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152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17"/>
      <c r="B11" s="218"/>
      <c r="C11" s="249" t="s">
        <v>153</v>
      </c>
      <c r="D11" s="238"/>
      <c r="E11" s="238"/>
      <c r="F11" s="238"/>
      <c r="G11" s="238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152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37" t="str">
        <f>C11</f>
        <v>Vyhotovení protokolu o vytyčení stavby se seznamem souřadnic vytyčených bodů a jejich polohopisnými (S-JTSK) a výškopisnými (Bpv) hodnotami.</v>
      </c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29">
        <v>2</v>
      </c>
      <c r="B12" s="230" t="s">
        <v>154</v>
      </c>
      <c r="C12" s="247" t="s">
        <v>155</v>
      </c>
      <c r="D12" s="231" t="s">
        <v>145</v>
      </c>
      <c r="E12" s="232">
        <v>1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/>
      <c r="S12" s="234" t="s">
        <v>156</v>
      </c>
      <c r="T12" s="235" t="s">
        <v>147</v>
      </c>
      <c r="U12" s="220">
        <v>0</v>
      </c>
      <c r="V12" s="220">
        <f>ROUND(E12*U12,2)</f>
        <v>0</v>
      </c>
      <c r="W12" s="220"/>
      <c r="X12" s="220" t="s">
        <v>148</v>
      </c>
      <c r="Y12" s="220" t="s">
        <v>149</v>
      </c>
      <c r="Z12" s="210"/>
      <c r="AA12" s="210"/>
      <c r="AB12" s="210"/>
      <c r="AC12" s="210"/>
      <c r="AD12" s="210"/>
      <c r="AE12" s="210"/>
      <c r="AF12" s="210"/>
      <c r="AG12" s="210" t="s">
        <v>157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48" t="s">
        <v>158</v>
      </c>
      <c r="D13" s="236"/>
      <c r="E13" s="236"/>
      <c r="F13" s="236"/>
      <c r="G13" s="236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152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9">
        <v>3</v>
      </c>
      <c r="B14" s="240" t="s">
        <v>159</v>
      </c>
      <c r="C14" s="250" t="s">
        <v>160</v>
      </c>
      <c r="D14" s="241" t="s">
        <v>145</v>
      </c>
      <c r="E14" s="242">
        <v>5</v>
      </c>
      <c r="F14" s="243"/>
      <c r="G14" s="244">
        <f>ROUND(E14*F14,2)</f>
        <v>0</v>
      </c>
      <c r="H14" s="243"/>
      <c r="I14" s="244">
        <f>ROUND(E14*H14,2)</f>
        <v>0</v>
      </c>
      <c r="J14" s="243"/>
      <c r="K14" s="244">
        <f>ROUND(E14*J14,2)</f>
        <v>0</v>
      </c>
      <c r="L14" s="244">
        <v>21</v>
      </c>
      <c r="M14" s="244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4"/>
      <c r="S14" s="244" t="s">
        <v>146</v>
      </c>
      <c r="T14" s="245" t="s">
        <v>147</v>
      </c>
      <c r="U14" s="220">
        <v>0</v>
      </c>
      <c r="V14" s="220">
        <f>ROUND(E14*U14,2)</f>
        <v>0</v>
      </c>
      <c r="W14" s="220"/>
      <c r="X14" s="220" t="s">
        <v>148</v>
      </c>
      <c r="Y14" s="220" t="s">
        <v>149</v>
      </c>
      <c r="Z14" s="210"/>
      <c r="AA14" s="210"/>
      <c r="AB14" s="210"/>
      <c r="AC14" s="210"/>
      <c r="AD14" s="210"/>
      <c r="AE14" s="210"/>
      <c r="AF14" s="210"/>
      <c r="AG14" s="210" t="s">
        <v>150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4</v>
      </c>
      <c r="B15" s="240" t="s">
        <v>161</v>
      </c>
      <c r="C15" s="250" t="s">
        <v>162</v>
      </c>
      <c r="D15" s="241" t="s">
        <v>145</v>
      </c>
      <c r="E15" s="242">
        <v>5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146</v>
      </c>
      <c r="T15" s="245" t="s">
        <v>147</v>
      </c>
      <c r="U15" s="220">
        <v>0</v>
      </c>
      <c r="V15" s="220">
        <f>ROUND(E15*U15,2)</f>
        <v>0</v>
      </c>
      <c r="W15" s="220"/>
      <c r="X15" s="220" t="s">
        <v>148</v>
      </c>
      <c r="Y15" s="220" t="s">
        <v>149</v>
      </c>
      <c r="Z15" s="210"/>
      <c r="AA15" s="210"/>
      <c r="AB15" s="210"/>
      <c r="AC15" s="210"/>
      <c r="AD15" s="210"/>
      <c r="AE15" s="210"/>
      <c r="AF15" s="210"/>
      <c r="AG15" s="210" t="s">
        <v>150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2" t="s">
        <v>141</v>
      </c>
      <c r="B16" s="223" t="s">
        <v>112</v>
      </c>
      <c r="C16" s="246" t="s">
        <v>28</v>
      </c>
      <c r="D16" s="224"/>
      <c r="E16" s="225"/>
      <c r="F16" s="226"/>
      <c r="G16" s="226">
        <f>SUMIF(AG17:AG31,"&lt;&gt;NOR",G17:G31)</f>
        <v>0</v>
      </c>
      <c r="H16" s="226"/>
      <c r="I16" s="226">
        <f>SUM(I17:I31)</f>
        <v>0</v>
      </c>
      <c r="J16" s="226"/>
      <c r="K16" s="226">
        <f>SUM(K17:K31)</f>
        <v>0</v>
      </c>
      <c r="L16" s="226"/>
      <c r="M16" s="226">
        <f>SUM(M17:M31)</f>
        <v>0</v>
      </c>
      <c r="N16" s="225"/>
      <c r="O16" s="225">
        <f>SUM(O17:O31)</f>
        <v>0</v>
      </c>
      <c r="P16" s="225"/>
      <c r="Q16" s="225">
        <f>SUM(Q17:Q31)</f>
        <v>0</v>
      </c>
      <c r="R16" s="226"/>
      <c r="S16" s="226"/>
      <c r="T16" s="227"/>
      <c r="U16" s="221"/>
      <c r="V16" s="221">
        <f>SUM(V17:V31)</f>
        <v>0</v>
      </c>
      <c r="W16" s="221"/>
      <c r="X16" s="221"/>
      <c r="Y16" s="221"/>
      <c r="AG16" t="s">
        <v>142</v>
      </c>
    </row>
    <row r="17" spans="1:60" outlineLevel="1" x14ac:dyDescent="0.2">
      <c r="A17" s="229">
        <v>5</v>
      </c>
      <c r="B17" s="230" t="s">
        <v>163</v>
      </c>
      <c r="C17" s="247" t="s">
        <v>164</v>
      </c>
      <c r="D17" s="231" t="s">
        <v>145</v>
      </c>
      <c r="E17" s="232">
        <v>1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/>
      <c r="S17" s="234" t="s">
        <v>146</v>
      </c>
      <c r="T17" s="235" t="s">
        <v>147</v>
      </c>
      <c r="U17" s="220">
        <v>0</v>
      </c>
      <c r="V17" s="220">
        <f>ROUND(E17*U17,2)</f>
        <v>0</v>
      </c>
      <c r="W17" s="220"/>
      <c r="X17" s="220" t="s">
        <v>148</v>
      </c>
      <c r="Y17" s="220" t="s">
        <v>149</v>
      </c>
      <c r="Z17" s="210"/>
      <c r="AA17" s="210"/>
      <c r="AB17" s="210"/>
      <c r="AC17" s="210"/>
      <c r="AD17" s="210"/>
      <c r="AE17" s="210"/>
      <c r="AF17" s="210"/>
      <c r="AG17" s="210" t="s">
        <v>150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48" t="s">
        <v>165</v>
      </c>
      <c r="D18" s="236"/>
      <c r="E18" s="236"/>
      <c r="F18" s="236"/>
      <c r="G18" s="236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152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37" t="str">
        <f>C18</f>
        <v>Projekt přechodného dopravního značení vč.projednání a odsouhlasení silničním správním úřadem a policií ČR  1xPD</v>
      </c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29">
        <v>6</v>
      </c>
      <c r="B19" s="230" t="s">
        <v>166</v>
      </c>
      <c r="C19" s="247" t="s">
        <v>167</v>
      </c>
      <c r="D19" s="231" t="s">
        <v>145</v>
      </c>
      <c r="E19" s="232">
        <v>1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4"/>
      <c r="S19" s="234" t="s">
        <v>146</v>
      </c>
      <c r="T19" s="235" t="s">
        <v>147</v>
      </c>
      <c r="U19" s="220">
        <v>0</v>
      </c>
      <c r="V19" s="220">
        <f>ROUND(E19*U19,2)</f>
        <v>0</v>
      </c>
      <c r="W19" s="220"/>
      <c r="X19" s="220" t="s">
        <v>148</v>
      </c>
      <c r="Y19" s="220" t="s">
        <v>149</v>
      </c>
      <c r="Z19" s="210"/>
      <c r="AA19" s="210"/>
      <c r="AB19" s="210"/>
      <c r="AC19" s="210"/>
      <c r="AD19" s="210"/>
      <c r="AE19" s="210"/>
      <c r="AF19" s="210"/>
      <c r="AG19" s="210" t="s">
        <v>150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48" t="s">
        <v>168</v>
      </c>
      <c r="D20" s="236"/>
      <c r="E20" s="236"/>
      <c r="F20" s="236"/>
      <c r="G20" s="236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152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37" t="str">
        <f>C20</f>
        <v>Náklady na vyhotovení dokumentace skutečného provedení stavby a její předání objednateli v požadované formě a požadovaném počtu.</v>
      </c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29">
        <v>7</v>
      </c>
      <c r="B21" s="230" t="s">
        <v>169</v>
      </c>
      <c r="C21" s="247" t="s">
        <v>170</v>
      </c>
      <c r="D21" s="231" t="s">
        <v>145</v>
      </c>
      <c r="E21" s="232">
        <v>1</v>
      </c>
      <c r="F21" s="233"/>
      <c r="G21" s="234">
        <f>ROUND(E21*F21,2)</f>
        <v>0</v>
      </c>
      <c r="H21" s="233"/>
      <c r="I21" s="234">
        <f>ROUND(E21*H21,2)</f>
        <v>0</v>
      </c>
      <c r="J21" s="233"/>
      <c r="K21" s="234">
        <f>ROUND(E21*J21,2)</f>
        <v>0</v>
      </c>
      <c r="L21" s="234">
        <v>21</v>
      </c>
      <c r="M21" s="234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4"/>
      <c r="S21" s="234" t="s">
        <v>146</v>
      </c>
      <c r="T21" s="235" t="s">
        <v>147</v>
      </c>
      <c r="U21" s="220">
        <v>0</v>
      </c>
      <c r="V21" s="220">
        <f>ROUND(E21*U21,2)</f>
        <v>0</v>
      </c>
      <c r="W21" s="220"/>
      <c r="X21" s="220" t="s">
        <v>148</v>
      </c>
      <c r="Y21" s="220" t="s">
        <v>149</v>
      </c>
      <c r="Z21" s="210"/>
      <c r="AA21" s="210"/>
      <c r="AB21" s="210"/>
      <c r="AC21" s="210"/>
      <c r="AD21" s="210"/>
      <c r="AE21" s="210"/>
      <c r="AF21" s="210"/>
      <c r="AG21" s="210" t="s">
        <v>150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48" t="s">
        <v>171</v>
      </c>
      <c r="D22" s="236"/>
      <c r="E22" s="236"/>
      <c r="F22" s="236"/>
      <c r="G22" s="236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152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29">
        <v>8</v>
      </c>
      <c r="B23" s="230" t="s">
        <v>172</v>
      </c>
      <c r="C23" s="247" t="s">
        <v>173</v>
      </c>
      <c r="D23" s="231" t="s">
        <v>145</v>
      </c>
      <c r="E23" s="232">
        <v>1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4"/>
      <c r="S23" s="234" t="s">
        <v>156</v>
      </c>
      <c r="T23" s="235" t="s">
        <v>147</v>
      </c>
      <c r="U23" s="220">
        <v>0</v>
      </c>
      <c r="V23" s="220">
        <f>ROUND(E23*U23,2)</f>
        <v>0</v>
      </c>
      <c r="W23" s="220"/>
      <c r="X23" s="220" t="s">
        <v>148</v>
      </c>
      <c r="Y23" s="220" t="s">
        <v>149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48" t="s">
        <v>174</v>
      </c>
      <c r="D24" s="236"/>
      <c r="E24" s="236"/>
      <c r="F24" s="236"/>
      <c r="G24" s="236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152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37" t="str">
        <f>C24</f>
        <v>Náklady na provedení skutečného zaměření stavby v rozsahu nezbytném pro zápis změny do katastru nemovitostí.</v>
      </c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9">
        <v>9</v>
      </c>
      <c r="B25" s="230" t="s">
        <v>175</v>
      </c>
      <c r="C25" s="247" t="s">
        <v>176</v>
      </c>
      <c r="D25" s="231" t="s">
        <v>177</v>
      </c>
      <c r="E25" s="232">
        <v>1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/>
      <c r="S25" s="234" t="s">
        <v>146</v>
      </c>
      <c r="T25" s="235" t="s">
        <v>147</v>
      </c>
      <c r="U25" s="220">
        <v>0</v>
      </c>
      <c r="V25" s="220">
        <f>ROUND(E25*U25,2)</f>
        <v>0</v>
      </c>
      <c r="W25" s="220"/>
      <c r="X25" s="220" t="s">
        <v>148</v>
      </c>
      <c r="Y25" s="220" t="s">
        <v>149</v>
      </c>
      <c r="Z25" s="210"/>
      <c r="AA25" s="210"/>
      <c r="AB25" s="210"/>
      <c r="AC25" s="210"/>
      <c r="AD25" s="210"/>
      <c r="AE25" s="210"/>
      <c r="AF25" s="210"/>
      <c r="AG25" s="210" t="s">
        <v>150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2" x14ac:dyDescent="0.2">
      <c r="A26" s="217"/>
      <c r="B26" s="218"/>
      <c r="C26" s="248" t="s">
        <v>178</v>
      </c>
      <c r="D26" s="236"/>
      <c r="E26" s="236"/>
      <c r="F26" s="236"/>
      <c r="G26" s="236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152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37" t="str">
        <f>C26</f>
        <v>Náplň činnosti: technická zpráva, geodetické zaměření objektů dokumentace základní prostorové situace Digitální technické mapy kraje ve formátu JVF, seznam souřadnic, náčrt ve formátu PDF, protokol ověření homogenity GAD DTM.</v>
      </c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29">
        <v>10</v>
      </c>
      <c r="B27" s="230" t="s">
        <v>179</v>
      </c>
      <c r="C27" s="247" t="s">
        <v>180</v>
      </c>
      <c r="D27" s="231" t="s">
        <v>177</v>
      </c>
      <c r="E27" s="232">
        <v>2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4"/>
      <c r="S27" s="234" t="s">
        <v>146</v>
      </c>
      <c r="T27" s="235" t="s">
        <v>147</v>
      </c>
      <c r="U27" s="220">
        <v>0</v>
      </c>
      <c r="V27" s="220">
        <f>ROUND(E27*U27,2)</f>
        <v>0</v>
      </c>
      <c r="W27" s="220"/>
      <c r="X27" s="220" t="s">
        <v>148</v>
      </c>
      <c r="Y27" s="220" t="s">
        <v>149</v>
      </c>
      <c r="Z27" s="210"/>
      <c r="AA27" s="210"/>
      <c r="AB27" s="210"/>
      <c r="AC27" s="210"/>
      <c r="AD27" s="210"/>
      <c r="AE27" s="210"/>
      <c r="AF27" s="210"/>
      <c r="AG27" s="210" t="s">
        <v>150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2" x14ac:dyDescent="0.2">
      <c r="A28" s="217"/>
      <c r="B28" s="218"/>
      <c r="C28" s="248" t="s">
        <v>181</v>
      </c>
      <c r="D28" s="236"/>
      <c r="E28" s="236"/>
      <c r="F28" s="236"/>
      <c r="G28" s="236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152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37" t="str">
        <f>C28</f>
        <v>Náplň činnosti: technická zpráva, program zkoušky (účel a rozsahu zkoušky), zatěžovací zkouška ověřující funkce zkoušené konstrukce při statickém nebo dynamickém zatížení měřením, zkušební protokol (chování konstrukce a porovnání s předpokládanými hodnotami).</v>
      </c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29">
        <v>11</v>
      </c>
      <c r="B29" s="230" t="s">
        <v>182</v>
      </c>
      <c r="C29" s="247" t="s">
        <v>183</v>
      </c>
      <c r="D29" s="231" t="s">
        <v>177</v>
      </c>
      <c r="E29" s="232">
        <v>1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4"/>
      <c r="S29" s="234" t="s">
        <v>146</v>
      </c>
      <c r="T29" s="235" t="s">
        <v>147</v>
      </c>
      <c r="U29" s="220">
        <v>0</v>
      </c>
      <c r="V29" s="220">
        <f>ROUND(E29*U29,2)</f>
        <v>0</v>
      </c>
      <c r="W29" s="220"/>
      <c r="X29" s="220" t="s">
        <v>148</v>
      </c>
      <c r="Y29" s="220" t="s">
        <v>149</v>
      </c>
      <c r="Z29" s="210"/>
      <c r="AA29" s="210"/>
      <c r="AB29" s="210"/>
      <c r="AC29" s="210"/>
      <c r="AD29" s="210"/>
      <c r="AE29" s="210"/>
      <c r="AF29" s="210"/>
      <c r="AG29" s="210" t="s">
        <v>150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2" x14ac:dyDescent="0.2">
      <c r="A30" s="217"/>
      <c r="B30" s="218"/>
      <c r="C30" s="248" t="s">
        <v>181</v>
      </c>
      <c r="D30" s="236"/>
      <c r="E30" s="236"/>
      <c r="F30" s="236"/>
      <c r="G30" s="236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152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37" t="str">
        <f>C30</f>
        <v>Náplň činnosti: technická zpráva, program zkoušky (účel a rozsahu zkoušky), zatěžovací zkouška ověřující funkce zkoušené konstrukce při statickém nebo dynamickém zatížení měřením, zkušební protokol (chování konstrukce a porovnání s předpokládanými hodnotami).</v>
      </c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29">
        <v>12</v>
      </c>
      <c r="B31" s="230" t="s">
        <v>184</v>
      </c>
      <c r="C31" s="247" t="s">
        <v>185</v>
      </c>
      <c r="D31" s="231" t="s">
        <v>145</v>
      </c>
      <c r="E31" s="232">
        <v>1</v>
      </c>
      <c r="F31" s="233"/>
      <c r="G31" s="234">
        <f>ROUND(E31*F31,2)</f>
        <v>0</v>
      </c>
      <c r="H31" s="233"/>
      <c r="I31" s="234">
        <f>ROUND(E31*H31,2)</f>
        <v>0</v>
      </c>
      <c r="J31" s="233"/>
      <c r="K31" s="234">
        <f>ROUND(E31*J31,2)</f>
        <v>0</v>
      </c>
      <c r="L31" s="234">
        <v>21</v>
      </c>
      <c r="M31" s="234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4"/>
      <c r="S31" s="234" t="s">
        <v>146</v>
      </c>
      <c r="T31" s="235" t="s">
        <v>147</v>
      </c>
      <c r="U31" s="220">
        <v>0</v>
      </c>
      <c r="V31" s="220">
        <f>ROUND(E31*U31,2)</f>
        <v>0</v>
      </c>
      <c r="W31" s="220"/>
      <c r="X31" s="220" t="s">
        <v>148</v>
      </c>
      <c r="Y31" s="220" t="s">
        <v>149</v>
      </c>
      <c r="Z31" s="210"/>
      <c r="AA31" s="210"/>
      <c r="AB31" s="210"/>
      <c r="AC31" s="210"/>
      <c r="AD31" s="210"/>
      <c r="AE31" s="210"/>
      <c r="AF31" s="210"/>
      <c r="AG31" s="210" t="s">
        <v>150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3"/>
      <c r="B32" s="4"/>
      <c r="C32" s="251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127</v>
      </c>
    </row>
    <row r="33" spans="1:33" x14ac:dyDescent="0.2">
      <c r="A33" s="213"/>
      <c r="B33" s="214" t="s">
        <v>29</v>
      </c>
      <c r="C33" s="252"/>
      <c r="D33" s="215"/>
      <c r="E33" s="216"/>
      <c r="F33" s="216"/>
      <c r="G33" s="228">
        <f>G8+G16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186</v>
      </c>
    </row>
    <row r="34" spans="1:33" x14ac:dyDescent="0.2">
      <c r="C34" s="253"/>
      <c r="D34" s="10"/>
      <c r="AG34" t="s">
        <v>187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6D" sheet="1" formatRows="0"/>
  <mergeCells count="14">
    <mergeCell ref="C28:G28"/>
    <mergeCell ref="C30:G30"/>
    <mergeCell ref="C13:G13"/>
    <mergeCell ref="C18:G18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188</v>
      </c>
      <c r="B1" s="195"/>
      <c r="C1" s="195"/>
      <c r="D1" s="195"/>
      <c r="E1" s="195"/>
      <c r="F1" s="195"/>
      <c r="G1" s="195"/>
      <c r="AG1" t="s">
        <v>114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115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115</v>
      </c>
      <c r="AG3" t="s">
        <v>117</v>
      </c>
    </row>
    <row r="4" spans="1:60" ht="24.95" customHeight="1" x14ac:dyDescent="0.2">
      <c r="A4" s="200" t="s">
        <v>9</v>
      </c>
      <c r="B4" s="201" t="s">
        <v>52</v>
      </c>
      <c r="C4" s="202" t="s">
        <v>51</v>
      </c>
      <c r="D4" s="203"/>
      <c r="E4" s="203"/>
      <c r="F4" s="203"/>
      <c r="G4" s="204"/>
      <c r="AG4" t="s">
        <v>118</v>
      </c>
    </row>
    <row r="5" spans="1:60" x14ac:dyDescent="0.2">
      <c r="D5" s="10"/>
    </row>
    <row r="6" spans="1:60" ht="38.25" x14ac:dyDescent="0.2">
      <c r="A6" s="206" t="s">
        <v>119</v>
      </c>
      <c r="B6" s="208" t="s">
        <v>120</v>
      </c>
      <c r="C6" s="208" t="s">
        <v>121</v>
      </c>
      <c r="D6" s="207" t="s">
        <v>122</v>
      </c>
      <c r="E6" s="206" t="s">
        <v>123</v>
      </c>
      <c r="F6" s="205" t="s">
        <v>124</v>
      </c>
      <c r="G6" s="206" t="s">
        <v>29</v>
      </c>
      <c r="H6" s="209" t="s">
        <v>30</v>
      </c>
      <c r="I6" s="209" t="s">
        <v>125</v>
      </c>
      <c r="J6" s="209" t="s">
        <v>31</v>
      </c>
      <c r="K6" s="209" t="s">
        <v>126</v>
      </c>
      <c r="L6" s="209" t="s">
        <v>127</v>
      </c>
      <c r="M6" s="209" t="s">
        <v>128</v>
      </c>
      <c r="N6" s="209" t="s">
        <v>129</v>
      </c>
      <c r="O6" s="209" t="s">
        <v>130</v>
      </c>
      <c r="P6" s="209" t="s">
        <v>131</v>
      </c>
      <c r="Q6" s="209" t="s">
        <v>132</v>
      </c>
      <c r="R6" s="209" t="s">
        <v>133</v>
      </c>
      <c r="S6" s="209" t="s">
        <v>134</v>
      </c>
      <c r="T6" s="209" t="s">
        <v>135</v>
      </c>
      <c r="U6" s="209" t="s">
        <v>136</v>
      </c>
      <c r="V6" s="209" t="s">
        <v>137</v>
      </c>
      <c r="W6" s="209" t="s">
        <v>138</v>
      </c>
      <c r="X6" s="209" t="s">
        <v>139</v>
      </c>
      <c r="Y6" s="209" t="s">
        <v>140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141</v>
      </c>
      <c r="B8" s="223" t="s">
        <v>86</v>
      </c>
      <c r="C8" s="246" t="s">
        <v>87</v>
      </c>
      <c r="D8" s="224"/>
      <c r="E8" s="225"/>
      <c r="F8" s="226"/>
      <c r="G8" s="226">
        <f>SUMIF(AG9:AG130,"&lt;&gt;NOR",G9:G130)</f>
        <v>0</v>
      </c>
      <c r="H8" s="226"/>
      <c r="I8" s="226">
        <f>SUM(I9:I130)</f>
        <v>0</v>
      </c>
      <c r="J8" s="226"/>
      <c r="K8" s="226">
        <f>SUM(K9:K130)</f>
        <v>0</v>
      </c>
      <c r="L8" s="226"/>
      <c r="M8" s="226">
        <f>SUM(M9:M130)</f>
        <v>0</v>
      </c>
      <c r="N8" s="225"/>
      <c r="O8" s="225">
        <f>SUM(O9:O130)</f>
        <v>0.68</v>
      </c>
      <c r="P8" s="225"/>
      <c r="Q8" s="225">
        <f>SUM(Q9:Q130)</f>
        <v>1014.2</v>
      </c>
      <c r="R8" s="226"/>
      <c r="S8" s="226"/>
      <c r="T8" s="227"/>
      <c r="U8" s="221"/>
      <c r="V8" s="221">
        <f>SUM(V9:V130)</f>
        <v>1097.1000000000001</v>
      </c>
      <c r="W8" s="221"/>
      <c r="X8" s="221"/>
      <c r="Y8" s="221"/>
      <c r="AG8" t="s">
        <v>142</v>
      </c>
    </row>
    <row r="9" spans="1:60" outlineLevel="1" x14ac:dyDescent="0.2">
      <c r="A9" s="229">
        <v>1</v>
      </c>
      <c r="B9" s="230" t="s">
        <v>189</v>
      </c>
      <c r="C9" s="247" t="s">
        <v>190</v>
      </c>
      <c r="D9" s="231" t="s">
        <v>191</v>
      </c>
      <c r="E9" s="232">
        <v>340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192</v>
      </c>
      <c r="S9" s="234" t="s">
        <v>156</v>
      </c>
      <c r="T9" s="235" t="s">
        <v>156</v>
      </c>
      <c r="U9" s="220">
        <v>0.17199999999999999</v>
      </c>
      <c r="V9" s="220">
        <f>ROUND(E9*U9,2)</f>
        <v>58.48</v>
      </c>
      <c r="W9" s="220"/>
      <c r="X9" s="220" t="s">
        <v>193</v>
      </c>
      <c r="Y9" s="220" t="s">
        <v>149</v>
      </c>
      <c r="Z9" s="210"/>
      <c r="AA9" s="210"/>
      <c r="AB9" s="210"/>
      <c r="AC9" s="210"/>
      <c r="AD9" s="210"/>
      <c r="AE9" s="210"/>
      <c r="AF9" s="210"/>
      <c r="AG9" s="210" t="s">
        <v>194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63" t="s">
        <v>195</v>
      </c>
      <c r="D10" s="262"/>
      <c r="E10" s="262"/>
      <c r="F10" s="262"/>
      <c r="G10" s="26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7" t="str">
        <f>C10</f>
        <v>s odstraněním kořenů a s případným nutným odklizením křovin a stromů na hromady na vzdálenost do 50 m nebo s naložením na dopravní prostředek, do sklonu terénu 1 : 5,</v>
      </c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29">
        <v>2</v>
      </c>
      <c r="B11" s="230" t="s">
        <v>197</v>
      </c>
      <c r="C11" s="247" t="s">
        <v>198</v>
      </c>
      <c r="D11" s="231" t="s">
        <v>191</v>
      </c>
      <c r="E11" s="232">
        <v>340</v>
      </c>
      <c r="F11" s="233"/>
      <c r="G11" s="234">
        <f>ROUND(E11*F11,2)</f>
        <v>0</v>
      </c>
      <c r="H11" s="233"/>
      <c r="I11" s="234">
        <f>ROUND(E11*H11,2)</f>
        <v>0</v>
      </c>
      <c r="J11" s="233"/>
      <c r="K11" s="234">
        <f>ROUND(E11*J11,2)</f>
        <v>0</v>
      </c>
      <c r="L11" s="234">
        <v>21</v>
      </c>
      <c r="M11" s="234">
        <f>G11*(1+L11/100)</f>
        <v>0</v>
      </c>
      <c r="N11" s="232">
        <v>5.0000000000000002E-5</v>
      </c>
      <c r="O11" s="232">
        <f>ROUND(E11*N11,2)</f>
        <v>0.02</v>
      </c>
      <c r="P11" s="232">
        <v>0</v>
      </c>
      <c r="Q11" s="232">
        <f>ROUND(E11*P11,2)</f>
        <v>0</v>
      </c>
      <c r="R11" s="234" t="s">
        <v>192</v>
      </c>
      <c r="S11" s="234" t="s">
        <v>156</v>
      </c>
      <c r="T11" s="235" t="s">
        <v>156</v>
      </c>
      <c r="U11" s="220">
        <v>0.03</v>
      </c>
      <c r="V11" s="220">
        <f>ROUND(E11*U11,2)</f>
        <v>10.199999999999999</v>
      </c>
      <c r="W11" s="220"/>
      <c r="X11" s="220" t="s">
        <v>193</v>
      </c>
      <c r="Y11" s="220" t="s">
        <v>149</v>
      </c>
      <c r="Z11" s="210"/>
      <c r="AA11" s="210"/>
      <c r="AB11" s="210"/>
      <c r="AC11" s="210"/>
      <c r="AD11" s="210"/>
      <c r="AE11" s="210"/>
      <c r="AF11" s="210"/>
      <c r="AG11" s="210" t="s">
        <v>194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63" t="s">
        <v>199</v>
      </c>
      <c r="D12" s="262"/>
      <c r="E12" s="262"/>
      <c r="F12" s="262"/>
      <c r="G12" s="262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49" t="s">
        <v>200</v>
      </c>
      <c r="D13" s="238"/>
      <c r="E13" s="238"/>
      <c r="F13" s="238"/>
      <c r="G13" s="23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152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29">
        <v>3</v>
      </c>
      <c r="B14" s="230" t="s">
        <v>201</v>
      </c>
      <c r="C14" s="247" t="s">
        <v>202</v>
      </c>
      <c r="D14" s="231" t="s">
        <v>203</v>
      </c>
      <c r="E14" s="232">
        <v>9</v>
      </c>
      <c r="F14" s="233"/>
      <c r="G14" s="234">
        <f>ROUND(E14*F14,2)</f>
        <v>0</v>
      </c>
      <c r="H14" s="233"/>
      <c r="I14" s="234">
        <f>ROUND(E14*H14,2)</f>
        <v>0</v>
      </c>
      <c r="J14" s="233"/>
      <c r="K14" s="234">
        <f>ROUND(E14*J14,2)</f>
        <v>0</v>
      </c>
      <c r="L14" s="234">
        <v>21</v>
      </c>
      <c r="M14" s="234">
        <f>G14*(1+L14/100)</f>
        <v>0</v>
      </c>
      <c r="N14" s="232">
        <v>2.99E-3</v>
      </c>
      <c r="O14" s="232">
        <f>ROUND(E14*N14,2)</f>
        <v>0.03</v>
      </c>
      <c r="P14" s="232">
        <v>0</v>
      </c>
      <c r="Q14" s="232">
        <f>ROUND(E14*P14,2)</f>
        <v>0</v>
      </c>
      <c r="R14" s="234" t="s">
        <v>192</v>
      </c>
      <c r="S14" s="234" t="s">
        <v>156</v>
      </c>
      <c r="T14" s="235" t="s">
        <v>156</v>
      </c>
      <c r="U14" s="220">
        <v>1.7</v>
      </c>
      <c r="V14" s="220">
        <f>ROUND(E14*U14,2)</f>
        <v>15.3</v>
      </c>
      <c r="W14" s="220"/>
      <c r="X14" s="220" t="s">
        <v>193</v>
      </c>
      <c r="Y14" s="220" t="s">
        <v>149</v>
      </c>
      <c r="Z14" s="210"/>
      <c r="AA14" s="210"/>
      <c r="AB14" s="210"/>
      <c r="AC14" s="210"/>
      <c r="AD14" s="210"/>
      <c r="AE14" s="210"/>
      <c r="AF14" s="210"/>
      <c r="AG14" s="210" t="s">
        <v>194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63" t="s">
        <v>199</v>
      </c>
      <c r="D15" s="262"/>
      <c r="E15" s="262"/>
      <c r="F15" s="262"/>
      <c r="G15" s="262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9" t="s">
        <v>204</v>
      </c>
      <c r="D16" s="238"/>
      <c r="E16" s="238"/>
      <c r="F16" s="238"/>
      <c r="G16" s="23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152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29">
        <v>4</v>
      </c>
      <c r="B17" s="230" t="s">
        <v>205</v>
      </c>
      <c r="C17" s="247" t="s">
        <v>206</v>
      </c>
      <c r="D17" s="231" t="s">
        <v>203</v>
      </c>
      <c r="E17" s="232">
        <v>9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 t="s">
        <v>192</v>
      </c>
      <c r="S17" s="234" t="s">
        <v>156</v>
      </c>
      <c r="T17" s="235" t="s">
        <v>156</v>
      </c>
      <c r="U17" s="220">
        <v>0.55000000000000004</v>
      </c>
      <c r="V17" s="220">
        <f>ROUND(E17*U17,2)</f>
        <v>4.95</v>
      </c>
      <c r="W17" s="220"/>
      <c r="X17" s="220" t="s">
        <v>193</v>
      </c>
      <c r="Y17" s="220" t="s">
        <v>149</v>
      </c>
      <c r="Z17" s="210"/>
      <c r="AA17" s="210"/>
      <c r="AB17" s="210"/>
      <c r="AC17" s="210"/>
      <c r="AD17" s="210"/>
      <c r="AE17" s="210"/>
      <c r="AF17" s="210"/>
      <c r="AG17" s="210" t="s">
        <v>194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2" x14ac:dyDescent="0.2">
      <c r="A18" s="217"/>
      <c r="B18" s="218"/>
      <c r="C18" s="263" t="s">
        <v>207</v>
      </c>
      <c r="D18" s="262"/>
      <c r="E18" s="262"/>
      <c r="F18" s="262"/>
      <c r="G18" s="262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196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37" t="str">
        <f>C18</f>
        <v>s odřezáním kmene a odvětvením, včetně případného odklizení kmene a větví na oddělené hromady na vzdálenost do 50 m nebo s naložením na dopravní prostředek,</v>
      </c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29">
        <v>5</v>
      </c>
      <c r="B19" s="230" t="s">
        <v>208</v>
      </c>
      <c r="C19" s="247" t="s">
        <v>209</v>
      </c>
      <c r="D19" s="231" t="s">
        <v>203</v>
      </c>
      <c r="E19" s="232">
        <v>23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5.0000000000000002E-5</v>
      </c>
      <c r="O19" s="232">
        <f>ROUND(E19*N19,2)</f>
        <v>0</v>
      </c>
      <c r="P19" s="232">
        <v>0</v>
      </c>
      <c r="Q19" s="232">
        <f>ROUND(E19*P19,2)</f>
        <v>0</v>
      </c>
      <c r="R19" s="234" t="s">
        <v>192</v>
      </c>
      <c r="S19" s="234" t="s">
        <v>156</v>
      </c>
      <c r="T19" s="235" t="s">
        <v>156</v>
      </c>
      <c r="U19" s="220">
        <v>1.655</v>
      </c>
      <c r="V19" s="220">
        <f>ROUND(E19*U19,2)</f>
        <v>38.07</v>
      </c>
      <c r="W19" s="220"/>
      <c r="X19" s="220" t="s">
        <v>193</v>
      </c>
      <c r="Y19" s="220" t="s">
        <v>149</v>
      </c>
      <c r="Z19" s="210"/>
      <c r="AA19" s="210"/>
      <c r="AB19" s="210"/>
      <c r="AC19" s="210"/>
      <c r="AD19" s="210"/>
      <c r="AE19" s="210"/>
      <c r="AF19" s="210"/>
      <c r="AG19" s="210" t="s">
        <v>194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2" x14ac:dyDescent="0.2">
      <c r="A20" s="217"/>
      <c r="B20" s="218"/>
      <c r="C20" s="263" t="s">
        <v>210</v>
      </c>
      <c r="D20" s="262"/>
      <c r="E20" s="262"/>
      <c r="F20" s="262"/>
      <c r="G20" s="262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37" t="str">
        <f>C20</f>
        <v>s jejich vykopáním nebo vytrháním, s přesekáním kořenů a s případným nutným přemístěním pařezů na hromady do vzdálenosti do 50 m nebo s naložením na dopravní prostředek,</v>
      </c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4" t="s">
        <v>211</v>
      </c>
      <c r="D21" s="254"/>
      <c r="E21" s="255">
        <v>14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212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64" t="s">
        <v>213</v>
      </c>
      <c r="D22" s="254"/>
      <c r="E22" s="255">
        <v>9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29">
        <v>6</v>
      </c>
      <c r="B23" s="230" t="s">
        <v>214</v>
      </c>
      <c r="C23" s="247" t="s">
        <v>215</v>
      </c>
      <c r="D23" s="231" t="s">
        <v>191</v>
      </c>
      <c r="E23" s="232">
        <v>1536.6666700000001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0.66</v>
      </c>
      <c r="Q23" s="232">
        <f>ROUND(E23*P23,2)</f>
        <v>1014.2</v>
      </c>
      <c r="R23" s="234" t="s">
        <v>216</v>
      </c>
      <c r="S23" s="234" t="s">
        <v>156</v>
      </c>
      <c r="T23" s="235" t="s">
        <v>156</v>
      </c>
      <c r="U23" s="220">
        <v>0.11899999999999999</v>
      </c>
      <c r="V23" s="220">
        <f>ROUND(E23*U23,2)</f>
        <v>182.86</v>
      </c>
      <c r="W23" s="220"/>
      <c r="X23" s="220" t="s">
        <v>193</v>
      </c>
      <c r="Y23" s="220" t="s">
        <v>149</v>
      </c>
      <c r="Z23" s="210"/>
      <c r="AA23" s="210"/>
      <c r="AB23" s="210"/>
      <c r="AC23" s="210"/>
      <c r="AD23" s="210"/>
      <c r="AE23" s="210"/>
      <c r="AF23" s="210"/>
      <c r="AG23" s="210" t="s">
        <v>194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4" t="s">
        <v>217</v>
      </c>
      <c r="D24" s="254"/>
      <c r="E24" s="255">
        <v>1536.67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9">
        <v>7</v>
      </c>
      <c r="B25" s="230" t="s">
        <v>218</v>
      </c>
      <c r="C25" s="247" t="s">
        <v>219</v>
      </c>
      <c r="D25" s="231" t="s">
        <v>191</v>
      </c>
      <c r="E25" s="232">
        <v>1249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192</v>
      </c>
      <c r="S25" s="234" t="s">
        <v>156</v>
      </c>
      <c r="T25" s="235" t="s">
        <v>156</v>
      </c>
      <c r="U25" s="220">
        <v>9.1999999999999998E-2</v>
      </c>
      <c r="V25" s="220">
        <f>ROUND(E25*U25,2)</f>
        <v>114.91</v>
      </c>
      <c r="W25" s="220"/>
      <c r="X25" s="220" t="s">
        <v>193</v>
      </c>
      <c r="Y25" s="220" t="s">
        <v>149</v>
      </c>
      <c r="Z25" s="210"/>
      <c r="AA25" s="210"/>
      <c r="AB25" s="210"/>
      <c r="AC25" s="210"/>
      <c r="AD25" s="210"/>
      <c r="AE25" s="210"/>
      <c r="AF25" s="210"/>
      <c r="AG25" s="210" t="s">
        <v>194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3" t="s">
        <v>220</v>
      </c>
      <c r="D26" s="262"/>
      <c r="E26" s="262"/>
      <c r="F26" s="262"/>
      <c r="G26" s="262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37" t="str">
        <f>C26</f>
        <v>s přemístěním a rozhozením hrabanky mimo očišťovanou plochu na vzdálenost do 20 m nebo s naložením na dopravní prostředek</v>
      </c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29">
        <v>8</v>
      </c>
      <c r="B27" s="230" t="s">
        <v>221</v>
      </c>
      <c r="C27" s="247" t="s">
        <v>222</v>
      </c>
      <c r="D27" s="231" t="s">
        <v>223</v>
      </c>
      <c r="E27" s="232">
        <v>78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4" t="s">
        <v>192</v>
      </c>
      <c r="S27" s="234" t="s">
        <v>156</v>
      </c>
      <c r="T27" s="235" t="s">
        <v>156</v>
      </c>
      <c r="U27" s="220">
        <v>0.42199999999999999</v>
      </c>
      <c r="V27" s="220">
        <f>ROUND(E27*U27,2)</f>
        <v>32.92</v>
      </c>
      <c r="W27" s="220"/>
      <c r="X27" s="220" t="s">
        <v>193</v>
      </c>
      <c r="Y27" s="220" t="s">
        <v>149</v>
      </c>
      <c r="Z27" s="210"/>
      <c r="AA27" s="210"/>
      <c r="AB27" s="210"/>
      <c r="AC27" s="210"/>
      <c r="AD27" s="210"/>
      <c r="AE27" s="210"/>
      <c r="AF27" s="210"/>
      <c r="AG27" s="210" t="s">
        <v>194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3" t="s">
        <v>224</v>
      </c>
      <c r="D28" s="262"/>
      <c r="E28" s="262"/>
      <c r="F28" s="262"/>
      <c r="G28" s="262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37" t="str">
        <f>C28</f>
        <v>s přemístěním výkopku v příčných profilech na vzdálenost do 15 m nebo s naložením na dopravní prostředek.</v>
      </c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29">
        <v>9</v>
      </c>
      <c r="B29" s="230" t="s">
        <v>225</v>
      </c>
      <c r="C29" s="247" t="s">
        <v>226</v>
      </c>
      <c r="D29" s="231" t="s">
        <v>223</v>
      </c>
      <c r="E29" s="232">
        <v>7.8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4" t="s">
        <v>192</v>
      </c>
      <c r="S29" s="234" t="s">
        <v>156</v>
      </c>
      <c r="T29" s="235" t="s">
        <v>156</v>
      </c>
      <c r="U29" s="220">
        <v>0.36499999999999999</v>
      </c>
      <c r="V29" s="220">
        <f>ROUND(E29*U29,2)</f>
        <v>2.85</v>
      </c>
      <c r="W29" s="220"/>
      <c r="X29" s="220" t="s">
        <v>193</v>
      </c>
      <c r="Y29" s="220" t="s">
        <v>149</v>
      </c>
      <c r="Z29" s="210"/>
      <c r="AA29" s="210"/>
      <c r="AB29" s="210"/>
      <c r="AC29" s="210"/>
      <c r="AD29" s="210"/>
      <c r="AE29" s="210"/>
      <c r="AF29" s="210"/>
      <c r="AG29" s="210" t="s">
        <v>194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2" x14ac:dyDescent="0.2">
      <c r="A30" s="217"/>
      <c r="B30" s="218"/>
      <c r="C30" s="263" t="s">
        <v>227</v>
      </c>
      <c r="D30" s="262"/>
      <c r="E30" s="262"/>
      <c r="F30" s="262"/>
      <c r="G30" s="262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37" t="str">
        <f>C30</f>
        <v>zapažených i nezapažených s urovnáním dna do předepsaného profilu a spádu, s přehozením výkopku na přilehlém terénu na vzdálenost do 3 m od podélné osy rýhy nebo s naložením výkopku na dopravní prostředek.</v>
      </c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64" t="s">
        <v>228</v>
      </c>
      <c r="D31" s="254"/>
      <c r="E31" s="255"/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212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64" t="s">
        <v>229</v>
      </c>
      <c r="D32" s="254"/>
      <c r="E32" s="255">
        <v>5.25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212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64" t="s">
        <v>230</v>
      </c>
      <c r="D33" s="254"/>
      <c r="E33" s="255">
        <v>2.5499999999999998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29">
        <v>10</v>
      </c>
      <c r="B34" s="230" t="s">
        <v>231</v>
      </c>
      <c r="C34" s="247" t="s">
        <v>232</v>
      </c>
      <c r="D34" s="231" t="s">
        <v>223</v>
      </c>
      <c r="E34" s="232">
        <v>94.5</v>
      </c>
      <c r="F34" s="233"/>
      <c r="G34" s="234">
        <f>ROUND(E34*F34,2)</f>
        <v>0</v>
      </c>
      <c r="H34" s="233"/>
      <c r="I34" s="234">
        <f>ROUND(E34*H34,2)</f>
        <v>0</v>
      </c>
      <c r="J34" s="233"/>
      <c r="K34" s="234">
        <f>ROUND(E34*J34,2)</f>
        <v>0</v>
      </c>
      <c r="L34" s="234">
        <v>21</v>
      </c>
      <c r="M34" s="234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4" t="s">
        <v>192</v>
      </c>
      <c r="S34" s="234" t="s">
        <v>156</v>
      </c>
      <c r="T34" s="235" t="s">
        <v>156</v>
      </c>
      <c r="U34" s="220">
        <v>0.23</v>
      </c>
      <c r="V34" s="220">
        <f>ROUND(E34*U34,2)</f>
        <v>21.74</v>
      </c>
      <c r="W34" s="220"/>
      <c r="X34" s="220" t="s">
        <v>193</v>
      </c>
      <c r="Y34" s="220" t="s">
        <v>149</v>
      </c>
      <c r="Z34" s="210"/>
      <c r="AA34" s="210"/>
      <c r="AB34" s="210"/>
      <c r="AC34" s="210"/>
      <c r="AD34" s="210"/>
      <c r="AE34" s="210"/>
      <c r="AF34" s="210"/>
      <c r="AG34" s="210" t="s">
        <v>194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3" t="s">
        <v>227</v>
      </c>
      <c r="D35" s="262"/>
      <c r="E35" s="262"/>
      <c r="F35" s="262"/>
      <c r="G35" s="262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37" t="str">
        <f>C35</f>
        <v>zapažených i nezapažených s urovnáním dna do předepsaného profilu a spádu, s přehozením výkopku na přilehlém terénu na vzdálenost do 3 m od podélné osy rýhy nebo s naložením výkopku na dopravní prostředek.</v>
      </c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64" t="s">
        <v>228</v>
      </c>
      <c r="D36" s="254"/>
      <c r="E36" s="255"/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212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4" t="s">
        <v>233</v>
      </c>
      <c r="D37" s="254"/>
      <c r="E37" s="255">
        <v>94.5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212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29">
        <v>11</v>
      </c>
      <c r="B38" s="230" t="s">
        <v>234</v>
      </c>
      <c r="C38" s="247" t="s">
        <v>235</v>
      </c>
      <c r="D38" s="231" t="s">
        <v>223</v>
      </c>
      <c r="E38" s="232">
        <v>377.2</v>
      </c>
      <c r="F38" s="233"/>
      <c r="G38" s="234">
        <f>ROUND(E38*F38,2)</f>
        <v>0</v>
      </c>
      <c r="H38" s="233"/>
      <c r="I38" s="234">
        <f>ROUND(E38*H38,2)</f>
        <v>0</v>
      </c>
      <c r="J38" s="233"/>
      <c r="K38" s="234">
        <f>ROUND(E38*J38,2)</f>
        <v>0</v>
      </c>
      <c r="L38" s="234">
        <v>21</v>
      </c>
      <c r="M38" s="234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4" t="s">
        <v>192</v>
      </c>
      <c r="S38" s="234" t="s">
        <v>156</v>
      </c>
      <c r="T38" s="235" t="s">
        <v>156</v>
      </c>
      <c r="U38" s="220">
        <v>1.0999999999999999E-2</v>
      </c>
      <c r="V38" s="220">
        <f>ROUND(E38*U38,2)</f>
        <v>4.1500000000000004</v>
      </c>
      <c r="W38" s="220"/>
      <c r="X38" s="220" t="s">
        <v>193</v>
      </c>
      <c r="Y38" s="220" t="s">
        <v>149</v>
      </c>
      <c r="Z38" s="210"/>
      <c r="AA38" s="210"/>
      <c r="AB38" s="210"/>
      <c r="AC38" s="210"/>
      <c r="AD38" s="210"/>
      <c r="AE38" s="210"/>
      <c r="AF38" s="210"/>
      <c r="AG38" s="210" t="s">
        <v>194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63" t="s">
        <v>236</v>
      </c>
      <c r="D39" s="262"/>
      <c r="E39" s="262"/>
      <c r="F39" s="262"/>
      <c r="G39" s="262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64" t="s">
        <v>237</v>
      </c>
      <c r="D40" s="254"/>
      <c r="E40" s="255"/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212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64" t="s">
        <v>238</v>
      </c>
      <c r="D41" s="254"/>
      <c r="E41" s="255"/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212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64" t="s">
        <v>239</v>
      </c>
      <c r="D42" s="254"/>
      <c r="E42" s="255">
        <v>180.3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212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64" t="s">
        <v>240</v>
      </c>
      <c r="D43" s="254"/>
      <c r="E43" s="255">
        <v>2.4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212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65" t="s">
        <v>241</v>
      </c>
      <c r="D44" s="256"/>
      <c r="E44" s="257">
        <v>182.7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212</v>
      </c>
      <c r="AH44" s="210">
        <v>1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64" t="s">
        <v>242</v>
      </c>
      <c r="D45" s="254"/>
      <c r="E45" s="255"/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212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4" t="s">
        <v>243</v>
      </c>
      <c r="D46" s="254"/>
      <c r="E46" s="255">
        <v>14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212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64" t="s">
        <v>244</v>
      </c>
      <c r="D47" s="254"/>
      <c r="E47" s="255">
        <v>7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212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64" t="s">
        <v>245</v>
      </c>
      <c r="D48" s="254"/>
      <c r="E48" s="255">
        <v>2.5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212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64" t="s">
        <v>246</v>
      </c>
      <c r="D49" s="254"/>
      <c r="E49" s="255">
        <v>23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212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64" t="s">
        <v>247</v>
      </c>
      <c r="D50" s="254"/>
      <c r="E50" s="255">
        <v>148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212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65" t="s">
        <v>241</v>
      </c>
      <c r="D51" s="256"/>
      <c r="E51" s="257">
        <v>194.5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>
        <v>1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29">
        <v>12</v>
      </c>
      <c r="B52" s="230" t="s">
        <v>248</v>
      </c>
      <c r="C52" s="247" t="s">
        <v>249</v>
      </c>
      <c r="D52" s="231" t="s">
        <v>223</v>
      </c>
      <c r="E52" s="232">
        <v>196.72649999999999</v>
      </c>
      <c r="F52" s="233"/>
      <c r="G52" s="234">
        <f>ROUND(E52*F52,2)</f>
        <v>0</v>
      </c>
      <c r="H52" s="233"/>
      <c r="I52" s="234">
        <f>ROUND(E52*H52,2)</f>
        <v>0</v>
      </c>
      <c r="J52" s="233"/>
      <c r="K52" s="234">
        <f>ROUND(E52*J52,2)</f>
        <v>0</v>
      </c>
      <c r="L52" s="234">
        <v>21</v>
      </c>
      <c r="M52" s="234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4" t="s">
        <v>192</v>
      </c>
      <c r="S52" s="234" t="s">
        <v>156</v>
      </c>
      <c r="T52" s="235" t="s">
        <v>156</v>
      </c>
      <c r="U52" s="220">
        <v>1.0999999999999999E-2</v>
      </c>
      <c r="V52" s="220">
        <f>ROUND(E52*U52,2)</f>
        <v>2.16</v>
      </c>
      <c r="W52" s="220"/>
      <c r="X52" s="220" t="s">
        <v>193</v>
      </c>
      <c r="Y52" s="220" t="s">
        <v>149</v>
      </c>
      <c r="Z52" s="210"/>
      <c r="AA52" s="210"/>
      <c r="AB52" s="210"/>
      <c r="AC52" s="210"/>
      <c r="AD52" s="210"/>
      <c r="AE52" s="210"/>
      <c r="AF52" s="210"/>
      <c r="AG52" s="210" t="s">
        <v>194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63" t="s">
        <v>236</v>
      </c>
      <c r="D53" s="262"/>
      <c r="E53" s="262"/>
      <c r="F53" s="262"/>
      <c r="G53" s="262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64" t="s">
        <v>250</v>
      </c>
      <c r="D54" s="254"/>
      <c r="E54" s="255">
        <v>182.7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212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66" t="s">
        <v>251</v>
      </c>
      <c r="D55" s="258"/>
      <c r="E55" s="259"/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212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67" t="s">
        <v>252</v>
      </c>
      <c r="D56" s="258"/>
      <c r="E56" s="259"/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212</v>
      </c>
      <c r="AH56" s="210">
        <v>2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67" t="s">
        <v>253</v>
      </c>
      <c r="D57" s="258"/>
      <c r="E57" s="259">
        <v>180.3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212</v>
      </c>
      <c r="AH57" s="210">
        <v>2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17"/>
      <c r="B58" s="218"/>
      <c r="C58" s="267" t="s">
        <v>254</v>
      </c>
      <c r="D58" s="258"/>
      <c r="E58" s="259">
        <v>2.4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212</v>
      </c>
      <c r="AH58" s="210">
        <v>2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68" t="s">
        <v>255</v>
      </c>
      <c r="D59" s="260"/>
      <c r="E59" s="261">
        <v>182.7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212</v>
      </c>
      <c r="AH59" s="210">
        <v>3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67" t="s">
        <v>256</v>
      </c>
      <c r="D60" s="258"/>
      <c r="E60" s="259"/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212</v>
      </c>
      <c r="AH60" s="210">
        <v>2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67" t="s">
        <v>257</v>
      </c>
      <c r="D61" s="258"/>
      <c r="E61" s="259">
        <v>14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212</v>
      </c>
      <c r="AH61" s="210">
        <v>2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67" t="s">
        <v>258</v>
      </c>
      <c r="D62" s="258"/>
      <c r="E62" s="259">
        <v>7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>
        <v>2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67" t="s">
        <v>259</v>
      </c>
      <c r="D63" s="258"/>
      <c r="E63" s="259">
        <v>34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212</v>
      </c>
      <c r="AH63" s="210">
        <v>2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67" t="s">
        <v>260</v>
      </c>
      <c r="D64" s="258"/>
      <c r="E64" s="259">
        <v>148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212</v>
      </c>
      <c r="AH64" s="210">
        <v>2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68" t="s">
        <v>255</v>
      </c>
      <c r="D65" s="260"/>
      <c r="E65" s="261">
        <v>203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212</v>
      </c>
      <c r="AH65" s="210">
        <v>3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66" t="s">
        <v>261</v>
      </c>
      <c r="D66" s="258"/>
      <c r="E66" s="259"/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212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64" t="s">
        <v>262</v>
      </c>
      <c r="D67" s="254"/>
      <c r="E67" s="255">
        <v>9.7200000000000006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212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64" t="s">
        <v>263</v>
      </c>
      <c r="D68" s="254"/>
      <c r="E68" s="255">
        <v>4.3099999999999996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212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29">
        <v>13</v>
      </c>
      <c r="B69" s="230" t="s">
        <v>264</v>
      </c>
      <c r="C69" s="247" t="s">
        <v>265</v>
      </c>
      <c r="D69" s="231" t="s">
        <v>223</v>
      </c>
      <c r="E69" s="232">
        <v>2360.7071999999998</v>
      </c>
      <c r="F69" s="233"/>
      <c r="G69" s="234">
        <f>ROUND(E69*F69,2)</f>
        <v>0</v>
      </c>
      <c r="H69" s="233"/>
      <c r="I69" s="234">
        <f>ROUND(E69*H69,2)</f>
        <v>0</v>
      </c>
      <c r="J69" s="233"/>
      <c r="K69" s="234">
        <f>ROUND(E69*J69,2)</f>
        <v>0</v>
      </c>
      <c r="L69" s="234">
        <v>21</v>
      </c>
      <c r="M69" s="234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4" t="s">
        <v>192</v>
      </c>
      <c r="S69" s="234" t="s">
        <v>156</v>
      </c>
      <c r="T69" s="235" t="s">
        <v>156</v>
      </c>
      <c r="U69" s="220">
        <v>0</v>
      </c>
      <c r="V69" s="220">
        <f>ROUND(E69*U69,2)</f>
        <v>0</v>
      </c>
      <c r="W69" s="220"/>
      <c r="X69" s="220" t="s">
        <v>193</v>
      </c>
      <c r="Y69" s="220" t="s">
        <v>149</v>
      </c>
      <c r="Z69" s="210"/>
      <c r="AA69" s="210"/>
      <c r="AB69" s="210"/>
      <c r="AC69" s="210"/>
      <c r="AD69" s="210"/>
      <c r="AE69" s="210"/>
      <c r="AF69" s="210"/>
      <c r="AG69" s="210" t="s">
        <v>194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63" t="s">
        <v>236</v>
      </c>
      <c r="D70" s="262"/>
      <c r="E70" s="262"/>
      <c r="F70" s="262"/>
      <c r="G70" s="262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64" t="s">
        <v>266</v>
      </c>
      <c r="D71" s="254"/>
      <c r="E71" s="255">
        <v>2360.71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212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29">
        <v>14</v>
      </c>
      <c r="B72" s="230" t="s">
        <v>267</v>
      </c>
      <c r="C72" s="247" t="s">
        <v>268</v>
      </c>
      <c r="D72" s="231" t="s">
        <v>223</v>
      </c>
      <c r="E72" s="232">
        <v>249.8</v>
      </c>
      <c r="F72" s="233"/>
      <c r="G72" s="234">
        <f>ROUND(E72*F72,2)</f>
        <v>0</v>
      </c>
      <c r="H72" s="233"/>
      <c r="I72" s="234">
        <f>ROUND(E72*H72,2)</f>
        <v>0</v>
      </c>
      <c r="J72" s="233"/>
      <c r="K72" s="234">
        <f>ROUND(E72*J72,2)</f>
        <v>0</v>
      </c>
      <c r="L72" s="234">
        <v>21</v>
      </c>
      <c r="M72" s="234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4" t="s">
        <v>192</v>
      </c>
      <c r="S72" s="234" t="s">
        <v>156</v>
      </c>
      <c r="T72" s="235" t="s">
        <v>156</v>
      </c>
      <c r="U72" s="220">
        <v>0.66800000000000004</v>
      </c>
      <c r="V72" s="220">
        <f>ROUND(E72*U72,2)</f>
        <v>166.87</v>
      </c>
      <c r="W72" s="220"/>
      <c r="X72" s="220" t="s">
        <v>193</v>
      </c>
      <c r="Y72" s="220" t="s">
        <v>149</v>
      </c>
      <c r="Z72" s="210"/>
      <c r="AA72" s="210"/>
      <c r="AB72" s="210"/>
      <c r="AC72" s="210"/>
      <c r="AD72" s="210"/>
      <c r="AE72" s="210"/>
      <c r="AF72" s="210"/>
      <c r="AG72" s="210" t="s">
        <v>194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63" t="s">
        <v>269</v>
      </c>
      <c r="D73" s="262"/>
      <c r="E73" s="262"/>
      <c r="F73" s="262"/>
      <c r="G73" s="262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64" t="s">
        <v>270</v>
      </c>
      <c r="D74" s="254"/>
      <c r="E74" s="255">
        <v>249.8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212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29">
        <v>15</v>
      </c>
      <c r="B75" s="230" t="s">
        <v>271</v>
      </c>
      <c r="C75" s="247" t="s">
        <v>272</v>
      </c>
      <c r="D75" s="231" t="s">
        <v>223</v>
      </c>
      <c r="E75" s="232">
        <v>249.8</v>
      </c>
      <c r="F75" s="233"/>
      <c r="G75" s="234">
        <f>ROUND(E75*F75,2)</f>
        <v>0</v>
      </c>
      <c r="H75" s="233"/>
      <c r="I75" s="234">
        <f>ROUND(E75*H75,2)</f>
        <v>0</v>
      </c>
      <c r="J75" s="233"/>
      <c r="K75" s="234">
        <f>ROUND(E75*J75,2)</f>
        <v>0</v>
      </c>
      <c r="L75" s="234">
        <v>21</v>
      </c>
      <c r="M75" s="234">
        <f>G75*(1+L75/100)</f>
        <v>0</v>
      </c>
      <c r="N75" s="232">
        <v>0</v>
      </c>
      <c r="O75" s="232">
        <f>ROUND(E75*N75,2)</f>
        <v>0</v>
      </c>
      <c r="P75" s="232">
        <v>0</v>
      </c>
      <c r="Q75" s="232">
        <f>ROUND(E75*P75,2)</f>
        <v>0</v>
      </c>
      <c r="R75" s="234" t="s">
        <v>192</v>
      </c>
      <c r="S75" s="234" t="s">
        <v>156</v>
      </c>
      <c r="T75" s="235" t="s">
        <v>156</v>
      </c>
      <c r="U75" s="220">
        <v>0.59099999999999997</v>
      </c>
      <c r="V75" s="220">
        <f>ROUND(E75*U75,2)</f>
        <v>147.63</v>
      </c>
      <c r="W75" s="220"/>
      <c r="X75" s="220" t="s">
        <v>193</v>
      </c>
      <c r="Y75" s="220" t="s">
        <v>149</v>
      </c>
      <c r="Z75" s="210"/>
      <c r="AA75" s="210"/>
      <c r="AB75" s="210"/>
      <c r="AC75" s="210"/>
      <c r="AD75" s="210"/>
      <c r="AE75" s="210"/>
      <c r="AF75" s="210"/>
      <c r="AG75" s="210" t="s">
        <v>194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63" t="s">
        <v>269</v>
      </c>
      <c r="D76" s="262"/>
      <c r="E76" s="262"/>
      <c r="F76" s="262"/>
      <c r="G76" s="262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196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64" t="s">
        <v>270</v>
      </c>
      <c r="D77" s="254"/>
      <c r="E77" s="255">
        <v>249.8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212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29">
        <v>16</v>
      </c>
      <c r="B78" s="230" t="s">
        <v>273</v>
      </c>
      <c r="C78" s="247" t="s">
        <v>274</v>
      </c>
      <c r="D78" s="231" t="s">
        <v>203</v>
      </c>
      <c r="E78" s="232">
        <v>9</v>
      </c>
      <c r="F78" s="233"/>
      <c r="G78" s="234">
        <f>ROUND(E78*F78,2)</f>
        <v>0</v>
      </c>
      <c r="H78" s="233"/>
      <c r="I78" s="234">
        <f>ROUND(E78*H78,2)</f>
        <v>0</v>
      </c>
      <c r="J78" s="233"/>
      <c r="K78" s="234">
        <f>ROUND(E78*J78,2)</f>
        <v>0</v>
      </c>
      <c r="L78" s="234">
        <v>21</v>
      </c>
      <c r="M78" s="234">
        <f>G78*(1+L78/100)</f>
        <v>0</v>
      </c>
      <c r="N78" s="232">
        <v>0</v>
      </c>
      <c r="O78" s="232">
        <f>ROUND(E78*N78,2)</f>
        <v>0</v>
      </c>
      <c r="P78" s="232">
        <v>0</v>
      </c>
      <c r="Q78" s="232">
        <f>ROUND(E78*P78,2)</f>
        <v>0</v>
      </c>
      <c r="R78" s="234" t="s">
        <v>192</v>
      </c>
      <c r="S78" s="234" t="s">
        <v>156</v>
      </c>
      <c r="T78" s="235" t="s">
        <v>156</v>
      </c>
      <c r="U78" s="220">
        <v>0.97199999999999998</v>
      </c>
      <c r="V78" s="220">
        <f>ROUND(E78*U78,2)</f>
        <v>8.75</v>
      </c>
      <c r="W78" s="220"/>
      <c r="X78" s="220" t="s">
        <v>193</v>
      </c>
      <c r="Y78" s="220" t="s">
        <v>149</v>
      </c>
      <c r="Z78" s="210"/>
      <c r="AA78" s="210"/>
      <c r="AB78" s="210"/>
      <c r="AC78" s="210"/>
      <c r="AD78" s="210"/>
      <c r="AE78" s="210"/>
      <c r="AF78" s="210"/>
      <c r="AG78" s="210" t="s">
        <v>194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63" t="s">
        <v>275</v>
      </c>
      <c r="D79" s="262"/>
      <c r="E79" s="262"/>
      <c r="F79" s="262"/>
      <c r="G79" s="262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196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2.5" outlineLevel="1" x14ac:dyDescent="0.2">
      <c r="A80" s="229">
        <v>17</v>
      </c>
      <c r="B80" s="230" t="s">
        <v>276</v>
      </c>
      <c r="C80" s="247" t="s">
        <v>277</v>
      </c>
      <c r="D80" s="231" t="s">
        <v>203</v>
      </c>
      <c r="E80" s="232">
        <v>23</v>
      </c>
      <c r="F80" s="233"/>
      <c r="G80" s="234">
        <f>ROUND(E80*F80,2)</f>
        <v>0</v>
      </c>
      <c r="H80" s="233"/>
      <c r="I80" s="234">
        <f>ROUND(E80*H80,2)</f>
        <v>0</v>
      </c>
      <c r="J80" s="233"/>
      <c r="K80" s="234">
        <f>ROUND(E80*J80,2)</f>
        <v>0</v>
      </c>
      <c r="L80" s="234">
        <v>21</v>
      </c>
      <c r="M80" s="234">
        <f>G80*(1+L80/100)</f>
        <v>0</v>
      </c>
      <c r="N80" s="232">
        <v>0</v>
      </c>
      <c r="O80" s="232">
        <f>ROUND(E80*N80,2)</f>
        <v>0</v>
      </c>
      <c r="P80" s="232">
        <v>0</v>
      </c>
      <c r="Q80" s="232">
        <f>ROUND(E80*P80,2)</f>
        <v>0</v>
      </c>
      <c r="R80" s="234" t="s">
        <v>192</v>
      </c>
      <c r="S80" s="234" t="s">
        <v>156</v>
      </c>
      <c r="T80" s="235" t="s">
        <v>156</v>
      </c>
      <c r="U80" s="220">
        <v>0.30299999999999999</v>
      </c>
      <c r="V80" s="220">
        <f>ROUND(E80*U80,2)</f>
        <v>6.97</v>
      </c>
      <c r="W80" s="220"/>
      <c r="X80" s="220" t="s">
        <v>193</v>
      </c>
      <c r="Y80" s="220" t="s">
        <v>149</v>
      </c>
      <c r="Z80" s="210"/>
      <c r="AA80" s="210"/>
      <c r="AB80" s="210"/>
      <c r="AC80" s="210"/>
      <c r="AD80" s="210"/>
      <c r="AE80" s="210"/>
      <c r="AF80" s="210"/>
      <c r="AG80" s="210" t="s">
        <v>194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63" t="s">
        <v>275</v>
      </c>
      <c r="D81" s="262"/>
      <c r="E81" s="262"/>
      <c r="F81" s="262"/>
      <c r="G81" s="262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196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64" t="s">
        <v>211</v>
      </c>
      <c r="D82" s="254"/>
      <c r="E82" s="255">
        <v>14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212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17"/>
      <c r="B83" s="218"/>
      <c r="C83" s="264" t="s">
        <v>213</v>
      </c>
      <c r="D83" s="254"/>
      <c r="E83" s="255">
        <v>9</v>
      </c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212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29">
        <v>18</v>
      </c>
      <c r="B84" s="230" t="s">
        <v>278</v>
      </c>
      <c r="C84" s="247" t="s">
        <v>279</v>
      </c>
      <c r="D84" s="231" t="s">
        <v>223</v>
      </c>
      <c r="E84" s="232">
        <v>46.5</v>
      </c>
      <c r="F84" s="233"/>
      <c r="G84" s="234">
        <f>ROUND(E84*F84,2)</f>
        <v>0</v>
      </c>
      <c r="H84" s="233"/>
      <c r="I84" s="234">
        <f>ROUND(E84*H84,2)</f>
        <v>0</v>
      </c>
      <c r="J84" s="233"/>
      <c r="K84" s="234">
        <f>ROUND(E84*J84,2)</f>
        <v>0</v>
      </c>
      <c r="L84" s="234">
        <v>21</v>
      </c>
      <c r="M84" s="234">
        <f>G84*(1+L84/100)</f>
        <v>0</v>
      </c>
      <c r="N84" s="232">
        <v>0</v>
      </c>
      <c r="O84" s="232">
        <f>ROUND(E84*N84,2)</f>
        <v>0</v>
      </c>
      <c r="P84" s="232">
        <v>0</v>
      </c>
      <c r="Q84" s="232">
        <f>ROUND(E84*P84,2)</f>
        <v>0</v>
      </c>
      <c r="R84" s="234" t="s">
        <v>192</v>
      </c>
      <c r="S84" s="234" t="s">
        <v>156</v>
      </c>
      <c r="T84" s="235" t="s">
        <v>156</v>
      </c>
      <c r="U84" s="220">
        <v>0.65200000000000002</v>
      </c>
      <c r="V84" s="220">
        <f>ROUND(E84*U84,2)</f>
        <v>30.32</v>
      </c>
      <c r="W84" s="220"/>
      <c r="X84" s="220" t="s">
        <v>193</v>
      </c>
      <c r="Y84" s="220" t="s">
        <v>149</v>
      </c>
      <c r="Z84" s="210"/>
      <c r="AA84" s="210"/>
      <c r="AB84" s="210"/>
      <c r="AC84" s="210"/>
      <c r="AD84" s="210"/>
      <c r="AE84" s="210"/>
      <c r="AF84" s="210"/>
      <c r="AG84" s="210" t="s">
        <v>194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64" t="s">
        <v>280</v>
      </c>
      <c r="D85" s="254"/>
      <c r="E85" s="255"/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212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64" t="s">
        <v>243</v>
      </c>
      <c r="D86" s="254"/>
      <c r="E86" s="255">
        <v>14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212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64" t="s">
        <v>244</v>
      </c>
      <c r="D87" s="254"/>
      <c r="E87" s="255">
        <v>7</v>
      </c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212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64" t="s">
        <v>245</v>
      </c>
      <c r="D88" s="254"/>
      <c r="E88" s="255">
        <v>2.5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212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64" t="s">
        <v>246</v>
      </c>
      <c r="D89" s="254"/>
      <c r="E89" s="255">
        <v>23</v>
      </c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212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29">
        <v>19</v>
      </c>
      <c r="B90" s="230" t="s">
        <v>281</v>
      </c>
      <c r="C90" s="247" t="s">
        <v>282</v>
      </c>
      <c r="D90" s="231" t="s">
        <v>223</v>
      </c>
      <c r="E90" s="232">
        <v>344.72559999999999</v>
      </c>
      <c r="F90" s="233"/>
      <c r="G90" s="234">
        <f>ROUND(E90*F90,2)</f>
        <v>0</v>
      </c>
      <c r="H90" s="233"/>
      <c r="I90" s="234">
        <f>ROUND(E90*H90,2)</f>
        <v>0</v>
      </c>
      <c r="J90" s="233"/>
      <c r="K90" s="234">
        <f>ROUND(E90*J90,2)</f>
        <v>0</v>
      </c>
      <c r="L90" s="234">
        <v>21</v>
      </c>
      <c r="M90" s="234">
        <f>G90*(1+L90/100)</f>
        <v>0</v>
      </c>
      <c r="N90" s="232">
        <v>0</v>
      </c>
      <c r="O90" s="232">
        <f>ROUND(E90*N90,2)</f>
        <v>0</v>
      </c>
      <c r="P90" s="232">
        <v>0</v>
      </c>
      <c r="Q90" s="232">
        <f>ROUND(E90*P90,2)</f>
        <v>0</v>
      </c>
      <c r="R90" s="234" t="s">
        <v>192</v>
      </c>
      <c r="S90" s="234" t="s">
        <v>156</v>
      </c>
      <c r="T90" s="235" t="s">
        <v>156</v>
      </c>
      <c r="U90" s="220">
        <v>5.2999999999999999E-2</v>
      </c>
      <c r="V90" s="220">
        <f>ROUND(E90*U90,2)</f>
        <v>18.27</v>
      </c>
      <c r="W90" s="220"/>
      <c r="X90" s="220" t="s">
        <v>193</v>
      </c>
      <c r="Y90" s="220" t="s">
        <v>149</v>
      </c>
      <c r="Z90" s="210"/>
      <c r="AA90" s="210"/>
      <c r="AB90" s="210"/>
      <c r="AC90" s="210"/>
      <c r="AD90" s="210"/>
      <c r="AE90" s="210"/>
      <c r="AF90" s="210"/>
      <c r="AG90" s="210" t="s">
        <v>194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64" t="s">
        <v>280</v>
      </c>
      <c r="D91" s="254"/>
      <c r="E91" s="255"/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212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17"/>
      <c r="B92" s="218"/>
      <c r="C92" s="264" t="s">
        <v>247</v>
      </c>
      <c r="D92" s="254"/>
      <c r="E92" s="255">
        <v>148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212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64" t="s">
        <v>283</v>
      </c>
      <c r="D93" s="254"/>
      <c r="E93" s="255">
        <v>196.73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212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33.75" outlineLevel="1" x14ac:dyDescent="0.2">
      <c r="A94" s="229">
        <v>20</v>
      </c>
      <c r="B94" s="230" t="s">
        <v>284</v>
      </c>
      <c r="C94" s="247" t="s">
        <v>285</v>
      </c>
      <c r="D94" s="231" t="s">
        <v>223</v>
      </c>
      <c r="E94" s="232">
        <v>14</v>
      </c>
      <c r="F94" s="233"/>
      <c r="G94" s="234">
        <f>ROUND(E94*F94,2)</f>
        <v>0</v>
      </c>
      <c r="H94" s="233"/>
      <c r="I94" s="234">
        <f>ROUND(E94*H94,2)</f>
        <v>0</v>
      </c>
      <c r="J94" s="233"/>
      <c r="K94" s="234">
        <f>ROUND(E94*J94,2)</f>
        <v>0</v>
      </c>
      <c r="L94" s="234">
        <v>21</v>
      </c>
      <c r="M94" s="234">
        <f>G94*(1+L94/100)</f>
        <v>0</v>
      </c>
      <c r="N94" s="232">
        <v>0</v>
      </c>
      <c r="O94" s="232">
        <f>ROUND(E94*N94,2)</f>
        <v>0</v>
      </c>
      <c r="P94" s="232">
        <v>0</v>
      </c>
      <c r="Q94" s="232">
        <f>ROUND(E94*P94,2)</f>
        <v>0</v>
      </c>
      <c r="R94" s="234" t="s">
        <v>192</v>
      </c>
      <c r="S94" s="234" t="s">
        <v>156</v>
      </c>
      <c r="T94" s="235" t="s">
        <v>156</v>
      </c>
      <c r="U94" s="220">
        <v>5.3999999999999999E-2</v>
      </c>
      <c r="V94" s="220">
        <f>ROUND(E94*U94,2)</f>
        <v>0.76</v>
      </c>
      <c r="W94" s="220"/>
      <c r="X94" s="220" t="s">
        <v>193</v>
      </c>
      <c r="Y94" s="220" t="s">
        <v>149</v>
      </c>
      <c r="Z94" s="210"/>
      <c r="AA94" s="210"/>
      <c r="AB94" s="210"/>
      <c r="AC94" s="210"/>
      <c r="AD94" s="210"/>
      <c r="AE94" s="210"/>
      <c r="AF94" s="210"/>
      <c r="AG94" s="210" t="s">
        <v>194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63" t="s">
        <v>286</v>
      </c>
      <c r="D95" s="262"/>
      <c r="E95" s="262"/>
      <c r="F95" s="262"/>
      <c r="G95" s="262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196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29">
        <v>21</v>
      </c>
      <c r="B96" s="230" t="s">
        <v>287</v>
      </c>
      <c r="C96" s="247" t="s">
        <v>288</v>
      </c>
      <c r="D96" s="231" t="s">
        <v>223</v>
      </c>
      <c r="E96" s="232">
        <v>7</v>
      </c>
      <c r="F96" s="233"/>
      <c r="G96" s="234">
        <f>ROUND(E96*F96,2)</f>
        <v>0</v>
      </c>
      <c r="H96" s="233"/>
      <c r="I96" s="234">
        <f>ROUND(E96*H96,2)</f>
        <v>0</v>
      </c>
      <c r="J96" s="233"/>
      <c r="K96" s="234">
        <f>ROUND(E96*J96,2)</f>
        <v>0</v>
      </c>
      <c r="L96" s="234">
        <v>21</v>
      </c>
      <c r="M96" s="234">
        <f>G96*(1+L96/100)</f>
        <v>0</v>
      </c>
      <c r="N96" s="232">
        <v>0</v>
      </c>
      <c r="O96" s="232">
        <f>ROUND(E96*N96,2)</f>
        <v>0</v>
      </c>
      <c r="P96" s="232">
        <v>0</v>
      </c>
      <c r="Q96" s="232">
        <f>ROUND(E96*P96,2)</f>
        <v>0</v>
      </c>
      <c r="R96" s="234" t="s">
        <v>192</v>
      </c>
      <c r="S96" s="234" t="s">
        <v>156</v>
      </c>
      <c r="T96" s="235" t="s">
        <v>156</v>
      </c>
      <c r="U96" s="220">
        <v>0.52900000000000003</v>
      </c>
      <c r="V96" s="220">
        <f>ROUND(E96*U96,2)</f>
        <v>3.7</v>
      </c>
      <c r="W96" s="220"/>
      <c r="X96" s="220" t="s">
        <v>193</v>
      </c>
      <c r="Y96" s="220" t="s">
        <v>149</v>
      </c>
      <c r="Z96" s="210"/>
      <c r="AA96" s="210"/>
      <c r="AB96" s="210"/>
      <c r="AC96" s="210"/>
      <c r="AD96" s="210"/>
      <c r="AE96" s="210"/>
      <c r="AF96" s="210"/>
      <c r="AG96" s="210" t="s">
        <v>194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2" x14ac:dyDescent="0.2">
      <c r="A97" s="217"/>
      <c r="B97" s="218"/>
      <c r="C97" s="263" t="s">
        <v>289</v>
      </c>
      <c r="D97" s="262"/>
      <c r="E97" s="262"/>
      <c r="F97" s="262"/>
      <c r="G97" s="262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196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37" t="str">
        <f>C97</f>
        <v>přívodních a odpadních melioračních kanálů, zhutňované po vrstvách tloušťky 20 cm, s přemístěním sypaniny do 20 m nebo s jejím přehozením do 3 m,</v>
      </c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29">
        <v>22</v>
      </c>
      <c r="B98" s="230" t="s">
        <v>290</v>
      </c>
      <c r="C98" s="247" t="s">
        <v>291</v>
      </c>
      <c r="D98" s="231" t="s">
        <v>223</v>
      </c>
      <c r="E98" s="232">
        <v>249.8</v>
      </c>
      <c r="F98" s="233"/>
      <c r="G98" s="234">
        <f>ROUND(E98*F98,2)</f>
        <v>0</v>
      </c>
      <c r="H98" s="233"/>
      <c r="I98" s="234">
        <f>ROUND(E98*H98,2)</f>
        <v>0</v>
      </c>
      <c r="J98" s="233"/>
      <c r="K98" s="234">
        <f>ROUND(E98*J98,2)</f>
        <v>0</v>
      </c>
      <c r="L98" s="234">
        <v>21</v>
      </c>
      <c r="M98" s="234">
        <f>G98*(1+L98/100)</f>
        <v>0</v>
      </c>
      <c r="N98" s="232">
        <v>0</v>
      </c>
      <c r="O98" s="232">
        <f>ROUND(E98*N98,2)</f>
        <v>0</v>
      </c>
      <c r="P98" s="232">
        <v>0</v>
      </c>
      <c r="Q98" s="232">
        <f>ROUND(E98*P98,2)</f>
        <v>0</v>
      </c>
      <c r="R98" s="234" t="s">
        <v>192</v>
      </c>
      <c r="S98" s="234" t="s">
        <v>156</v>
      </c>
      <c r="T98" s="235" t="s">
        <v>156</v>
      </c>
      <c r="U98" s="220">
        <v>3.1E-2</v>
      </c>
      <c r="V98" s="220">
        <f>ROUND(E98*U98,2)</f>
        <v>7.74</v>
      </c>
      <c r="W98" s="220"/>
      <c r="X98" s="220" t="s">
        <v>193</v>
      </c>
      <c r="Y98" s="220" t="s">
        <v>149</v>
      </c>
      <c r="Z98" s="210"/>
      <c r="AA98" s="210"/>
      <c r="AB98" s="210"/>
      <c r="AC98" s="210"/>
      <c r="AD98" s="210"/>
      <c r="AE98" s="210"/>
      <c r="AF98" s="210"/>
      <c r="AG98" s="210" t="s">
        <v>194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8" t="s">
        <v>292</v>
      </c>
      <c r="D99" s="236"/>
      <c r="E99" s="236"/>
      <c r="F99" s="236"/>
      <c r="G99" s="236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152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37" t="str">
        <f>C99</f>
        <v>Uložení sypaniny do násypů nebo na skládku s rozprostřením sypaniny ve vrstvách a s hrubým urovnáním.</v>
      </c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17"/>
      <c r="B100" s="218"/>
      <c r="C100" s="264" t="s">
        <v>270</v>
      </c>
      <c r="D100" s="254"/>
      <c r="E100" s="255">
        <v>249.8</v>
      </c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212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29">
        <v>23</v>
      </c>
      <c r="B101" s="230" t="s">
        <v>293</v>
      </c>
      <c r="C101" s="247" t="s">
        <v>294</v>
      </c>
      <c r="D101" s="231" t="s">
        <v>203</v>
      </c>
      <c r="E101" s="232">
        <v>23</v>
      </c>
      <c r="F101" s="233"/>
      <c r="G101" s="234">
        <f>ROUND(E101*F101,2)</f>
        <v>0</v>
      </c>
      <c r="H101" s="233"/>
      <c r="I101" s="234">
        <f>ROUND(E101*H101,2)</f>
        <v>0</v>
      </c>
      <c r="J101" s="233"/>
      <c r="K101" s="234">
        <f>ROUND(E101*J101,2)</f>
        <v>0</v>
      </c>
      <c r="L101" s="234">
        <v>21</v>
      </c>
      <c r="M101" s="234">
        <f>G101*(1+L101/100)</f>
        <v>0</v>
      </c>
      <c r="N101" s="232">
        <v>0</v>
      </c>
      <c r="O101" s="232">
        <f>ROUND(E101*N101,2)</f>
        <v>0</v>
      </c>
      <c r="P101" s="232">
        <v>0</v>
      </c>
      <c r="Q101" s="232">
        <f>ROUND(E101*P101,2)</f>
        <v>0</v>
      </c>
      <c r="R101" s="234" t="s">
        <v>192</v>
      </c>
      <c r="S101" s="234" t="s">
        <v>156</v>
      </c>
      <c r="T101" s="235" t="s">
        <v>156</v>
      </c>
      <c r="U101" s="220">
        <v>0.74199999999999999</v>
      </c>
      <c r="V101" s="220">
        <f>ROUND(E101*U101,2)</f>
        <v>17.07</v>
      </c>
      <c r="W101" s="220"/>
      <c r="X101" s="220" t="s">
        <v>193</v>
      </c>
      <c r="Y101" s="220" t="s">
        <v>149</v>
      </c>
      <c r="Z101" s="210"/>
      <c r="AA101" s="210"/>
      <c r="AB101" s="210"/>
      <c r="AC101" s="210"/>
      <c r="AD101" s="210"/>
      <c r="AE101" s="210"/>
      <c r="AF101" s="210"/>
      <c r="AG101" s="210" t="s">
        <v>194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63" t="s">
        <v>295</v>
      </c>
      <c r="D102" s="262"/>
      <c r="E102" s="262"/>
      <c r="F102" s="262"/>
      <c r="G102" s="262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196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29">
        <v>24</v>
      </c>
      <c r="B103" s="230" t="s">
        <v>296</v>
      </c>
      <c r="C103" s="247" t="s">
        <v>297</v>
      </c>
      <c r="D103" s="231" t="s">
        <v>191</v>
      </c>
      <c r="E103" s="232">
        <v>25</v>
      </c>
      <c r="F103" s="233"/>
      <c r="G103" s="234">
        <f>ROUND(E103*F103,2)</f>
        <v>0</v>
      </c>
      <c r="H103" s="233"/>
      <c r="I103" s="234">
        <f>ROUND(E103*H103,2)</f>
        <v>0</v>
      </c>
      <c r="J103" s="233"/>
      <c r="K103" s="234">
        <f>ROUND(E103*J103,2)</f>
        <v>0</v>
      </c>
      <c r="L103" s="234">
        <v>21</v>
      </c>
      <c r="M103" s="234">
        <f>G103*(1+L103/100)</f>
        <v>0</v>
      </c>
      <c r="N103" s="232">
        <v>0</v>
      </c>
      <c r="O103" s="232">
        <f>ROUND(E103*N103,2)</f>
        <v>0</v>
      </c>
      <c r="P103" s="232">
        <v>0</v>
      </c>
      <c r="Q103" s="232">
        <f>ROUND(E103*P103,2)</f>
        <v>0</v>
      </c>
      <c r="R103" s="234" t="s">
        <v>298</v>
      </c>
      <c r="S103" s="234" t="s">
        <v>156</v>
      </c>
      <c r="T103" s="235" t="s">
        <v>156</v>
      </c>
      <c r="U103" s="220">
        <v>9.7000000000000003E-2</v>
      </c>
      <c r="V103" s="220">
        <f>ROUND(E103*U103,2)</f>
        <v>2.4300000000000002</v>
      </c>
      <c r="W103" s="220"/>
      <c r="X103" s="220" t="s">
        <v>193</v>
      </c>
      <c r="Y103" s="220" t="s">
        <v>149</v>
      </c>
      <c r="Z103" s="210"/>
      <c r="AA103" s="210"/>
      <c r="AB103" s="210"/>
      <c r="AC103" s="210"/>
      <c r="AD103" s="210"/>
      <c r="AE103" s="210"/>
      <c r="AF103" s="210"/>
      <c r="AG103" s="210" t="s">
        <v>194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17"/>
      <c r="B104" s="218"/>
      <c r="C104" s="263" t="s">
        <v>299</v>
      </c>
      <c r="D104" s="262"/>
      <c r="E104" s="262"/>
      <c r="F104" s="262"/>
      <c r="G104" s="262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196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64" t="s">
        <v>300</v>
      </c>
      <c r="D105" s="254"/>
      <c r="E105" s="255">
        <v>25</v>
      </c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212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29">
        <v>25</v>
      </c>
      <c r="B106" s="230" t="s">
        <v>301</v>
      </c>
      <c r="C106" s="247" t="s">
        <v>302</v>
      </c>
      <c r="D106" s="231" t="s">
        <v>191</v>
      </c>
      <c r="E106" s="232">
        <v>2186</v>
      </c>
      <c r="F106" s="233"/>
      <c r="G106" s="234">
        <f>ROUND(E106*F106,2)</f>
        <v>0</v>
      </c>
      <c r="H106" s="233"/>
      <c r="I106" s="234">
        <f>ROUND(E106*H106,2)</f>
        <v>0</v>
      </c>
      <c r="J106" s="233"/>
      <c r="K106" s="234">
        <f>ROUND(E106*J106,2)</f>
        <v>0</v>
      </c>
      <c r="L106" s="234">
        <v>21</v>
      </c>
      <c r="M106" s="234">
        <f>G106*(1+L106/100)</f>
        <v>0</v>
      </c>
      <c r="N106" s="232">
        <v>0</v>
      </c>
      <c r="O106" s="232">
        <f>ROUND(E106*N106,2)</f>
        <v>0</v>
      </c>
      <c r="P106" s="232">
        <v>0</v>
      </c>
      <c r="Q106" s="232">
        <f>ROUND(E106*P106,2)</f>
        <v>0</v>
      </c>
      <c r="R106" s="234" t="s">
        <v>192</v>
      </c>
      <c r="S106" s="234" t="s">
        <v>156</v>
      </c>
      <c r="T106" s="235" t="s">
        <v>156</v>
      </c>
      <c r="U106" s="220">
        <v>1.7999999999999999E-2</v>
      </c>
      <c r="V106" s="220">
        <f>ROUND(E106*U106,2)</f>
        <v>39.35</v>
      </c>
      <c r="W106" s="220"/>
      <c r="X106" s="220" t="s">
        <v>193</v>
      </c>
      <c r="Y106" s="220" t="s">
        <v>149</v>
      </c>
      <c r="Z106" s="210"/>
      <c r="AA106" s="210"/>
      <c r="AB106" s="210"/>
      <c r="AC106" s="210"/>
      <c r="AD106" s="210"/>
      <c r="AE106" s="210"/>
      <c r="AF106" s="210"/>
      <c r="AG106" s="210" t="s">
        <v>194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17"/>
      <c r="B107" s="218"/>
      <c r="C107" s="263" t="s">
        <v>303</v>
      </c>
      <c r="D107" s="262"/>
      <c r="E107" s="262"/>
      <c r="F107" s="262"/>
      <c r="G107" s="262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196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29">
        <v>26</v>
      </c>
      <c r="B108" s="230" t="s">
        <v>304</v>
      </c>
      <c r="C108" s="247" t="s">
        <v>305</v>
      </c>
      <c r="D108" s="231" t="s">
        <v>191</v>
      </c>
      <c r="E108" s="232">
        <v>342</v>
      </c>
      <c r="F108" s="233"/>
      <c r="G108" s="234">
        <f>ROUND(E108*F108,2)</f>
        <v>0</v>
      </c>
      <c r="H108" s="233"/>
      <c r="I108" s="234">
        <f>ROUND(E108*H108,2)</f>
        <v>0</v>
      </c>
      <c r="J108" s="233"/>
      <c r="K108" s="234">
        <f>ROUND(E108*J108,2)</f>
        <v>0</v>
      </c>
      <c r="L108" s="234">
        <v>21</v>
      </c>
      <c r="M108" s="234">
        <f>G108*(1+L108/100)</f>
        <v>0</v>
      </c>
      <c r="N108" s="232">
        <v>0</v>
      </c>
      <c r="O108" s="232">
        <f>ROUND(E108*N108,2)</f>
        <v>0</v>
      </c>
      <c r="P108" s="232">
        <v>0</v>
      </c>
      <c r="Q108" s="232">
        <f>ROUND(E108*P108,2)</f>
        <v>0</v>
      </c>
      <c r="R108" s="234" t="s">
        <v>192</v>
      </c>
      <c r="S108" s="234" t="s">
        <v>156</v>
      </c>
      <c r="T108" s="235" t="s">
        <v>156</v>
      </c>
      <c r="U108" s="220">
        <v>1.7999999999999999E-2</v>
      </c>
      <c r="V108" s="220">
        <f>ROUND(E108*U108,2)</f>
        <v>6.16</v>
      </c>
      <c r="W108" s="220"/>
      <c r="X108" s="220" t="s">
        <v>193</v>
      </c>
      <c r="Y108" s="220" t="s">
        <v>149</v>
      </c>
      <c r="Z108" s="210"/>
      <c r="AA108" s="210"/>
      <c r="AB108" s="210"/>
      <c r="AC108" s="210"/>
      <c r="AD108" s="210"/>
      <c r="AE108" s="210"/>
      <c r="AF108" s="210"/>
      <c r="AG108" s="210" t="s">
        <v>194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17"/>
      <c r="B109" s="218"/>
      <c r="C109" s="263" t="s">
        <v>306</v>
      </c>
      <c r="D109" s="262"/>
      <c r="E109" s="262"/>
      <c r="F109" s="262"/>
      <c r="G109" s="262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196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64" t="s">
        <v>307</v>
      </c>
      <c r="D110" s="254"/>
      <c r="E110" s="255">
        <v>50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212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64" t="s">
        <v>308</v>
      </c>
      <c r="D111" s="254"/>
      <c r="E111" s="255">
        <v>292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212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29">
        <v>27</v>
      </c>
      <c r="B112" s="230" t="s">
        <v>309</v>
      </c>
      <c r="C112" s="247" t="s">
        <v>310</v>
      </c>
      <c r="D112" s="231" t="s">
        <v>191</v>
      </c>
      <c r="E112" s="232">
        <v>482</v>
      </c>
      <c r="F112" s="233"/>
      <c r="G112" s="234">
        <f>ROUND(E112*F112,2)</f>
        <v>0</v>
      </c>
      <c r="H112" s="233"/>
      <c r="I112" s="234">
        <f>ROUND(E112*H112,2)</f>
        <v>0</v>
      </c>
      <c r="J112" s="233"/>
      <c r="K112" s="234">
        <f>ROUND(E112*J112,2)</f>
        <v>0</v>
      </c>
      <c r="L112" s="234">
        <v>21</v>
      </c>
      <c r="M112" s="234">
        <f>G112*(1+L112/100)</f>
        <v>0</v>
      </c>
      <c r="N112" s="232">
        <v>0</v>
      </c>
      <c r="O112" s="232">
        <f>ROUND(E112*N112,2)</f>
        <v>0</v>
      </c>
      <c r="P112" s="232">
        <v>0</v>
      </c>
      <c r="Q112" s="232">
        <f>ROUND(E112*P112,2)</f>
        <v>0</v>
      </c>
      <c r="R112" s="234" t="s">
        <v>192</v>
      </c>
      <c r="S112" s="234" t="s">
        <v>156</v>
      </c>
      <c r="T112" s="235" t="s">
        <v>156</v>
      </c>
      <c r="U112" s="220">
        <v>0.128</v>
      </c>
      <c r="V112" s="220">
        <f>ROUND(E112*U112,2)</f>
        <v>61.7</v>
      </c>
      <c r="W112" s="220"/>
      <c r="X112" s="220" t="s">
        <v>193</v>
      </c>
      <c r="Y112" s="220" t="s">
        <v>149</v>
      </c>
      <c r="Z112" s="210"/>
      <c r="AA112" s="210"/>
      <c r="AB112" s="210"/>
      <c r="AC112" s="210"/>
      <c r="AD112" s="210"/>
      <c r="AE112" s="210"/>
      <c r="AF112" s="210"/>
      <c r="AG112" s="210" t="s">
        <v>194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63" t="s">
        <v>311</v>
      </c>
      <c r="D113" s="262"/>
      <c r="E113" s="262"/>
      <c r="F113" s="262"/>
      <c r="G113" s="262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196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29">
        <v>28</v>
      </c>
      <c r="B114" s="230" t="s">
        <v>312</v>
      </c>
      <c r="C114" s="247" t="s">
        <v>313</v>
      </c>
      <c r="D114" s="231" t="s">
        <v>191</v>
      </c>
      <c r="E114" s="232">
        <v>25</v>
      </c>
      <c r="F114" s="233"/>
      <c r="G114" s="234">
        <f>ROUND(E114*F114,2)</f>
        <v>0</v>
      </c>
      <c r="H114" s="233"/>
      <c r="I114" s="234">
        <f>ROUND(E114*H114,2)</f>
        <v>0</v>
      </c>
      <c r="J114" s="233"/>
      <c r="K114" s="234">
        <f>ROUND(E114*J114,2)</f>
        <v>0</v>
      </c>
      <c r="L114" s="234">
        <v>21</v>
      </c>
      <c r="M114" s="234">
        <f>G114*(1+L114/100)</f>
        <v>0</v>
      </c>
      <c r="N114" s="232">
        <v>0</v>
      </c>
      <c r="O114" s="232">
        <f>ROUND(E114*N114,2)</f>
        <v>0</v>
      </c>
      <c r="P114" s="232">
        <v>0</v>
      </c>
      <c r="Q114" s="232">
        <f>ROUND(E114*P114,2)</f>
        <v>0</v>
      </c>
      <c r="R114" s="234" t="s">
        <v>192</v>
      </c>
      <c r="S114" s="234" t="s">
        <v>156</v>
      </c>
      <c r="T114" s="235" t="s">
        <v>156</v>
      </c>
      <c r="U114" s="220">
        <v>0.107</v>
      </c>
      <c r="V114" s="220">
        <f>ROUND(E114*U114,2)</f>
        <v>2.68</v>
      </c>
      <c r="W114" s="220"/>
      <c r="X114" s="220" t="s">
        <v>193</v>
      </c>
      <c r="Y114" s="220" t="s">
        <v>149</v>
      </c>
      <c r="Z114" s="210"/>
      <c r="AA114" s="210"/>
      <c r="AB114" s="210"/>
      <c r="AC114" s="210"/>
      <c r="AD114" s="210"/>
      <c r="AE114" s="210"/>
      <c r="AF114" s="210"/>
      <c r="AG114" s="210" t="s">
        <v>194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63" t="s">
        <v>314</v>
      </c>
      <c r="D115" s="262"/>
      <c r="E115" s="262"/>
      <c r="F115" s="262"/>
      <c r="G115" s="262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196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64" t="s">
        <v>300</v>
      </c>
      <c r="D116" s="254"/>
      <c r="E116" s="255">
        <v>25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212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29">
        <v>29</v>
      </c>
      <c r="B117" s="230" t="s">
        <v>315</v>
      </c>
      <c r="C117" s="247" t="s">
        <v>316</v>
      </c>
      <c r="D117" s="231" t="s">
        <v>191</v>
      </c>
      <c r="E117" s="232">
        <v>25</v>
      </c>
      <c r="F117" s="233"/>
      <c r="G117" s="234">
        <f>ROUND(E117*F117,2)</f>
        <v>0</v>
      </c>
      <c r="H117" s="233"/>
      <c r="I117" s="234">
        <f>ROUND(E117*H117,2)</f>
        <v>0</v>
      </c>
      <c r="J117" s="233"/>
      <c r="K117" s="234">
        <f>ROUND(E117*J117,2)</f>
        <v>0</v>
      </c>
      <c r="L117" s="234">
        <v>21</v>
      </c>
      <c r="M117" s="234">
        <f>G117*(1+L117/100)</f>
        <v>0</v>
      </c>
      <c r="N117" s="232">
        <v>0</v>
      </c>
      <c r="O117" s="232">
        <f>ROUND(E117*N117,2)</f>
        <v>0</v>
      </c>
      <c r="P117" s="232">
        <v>0</v>
      </c>
      <c r="Q117" s="232">
        <f>ROUND(E117*P117,2)</f>
        <v>0</v>
      </c>
      <c r="R117" s="234" t="s">
        <v>192</v>
      </c>
      <c r="S117" s="234" t="s">
        <v>156</v>
      </c>
      <c r="T117" s="235" t="s">
        <v>156</v>
      </c>
      <c r="U117" s="220">
        <v>0.19</v>
      </c>
      <c r="V117" s="220">
        <f>ROUND(E117*U117,2)</f>
        <v>4.75</v>
      </c>
      <c r="W117" s="220"/>
      <c r="X117" s="220" t="s">
        <v>193</v>
      </c>
      <c r="Y117" s="220" t="s">
        <v>149</v>
      </c>
      <c r="Z117" s="210"/>
      <c r="AA117" s="210"/>
      <c r="AB117" s="210"/>
      <c r="AC117" s="210"/>
      <c r="AD117" s="210"/>
      <c r="AE117" s="210"/>
      <c r="AF117" s="210"/>
      <c r="AG117" s="210" t="s">
        <v>194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63" t="s">
        <v>317</v>
      </c>
      <c r="D118" s="262"/>
      <c r="E118" s="262"/>
      <c r="F118" s="262"/>
      <c r="G118" s="262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196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37" t="str">
        <f>C118</f>
        <v>s případným nutným přemístěním hromad nebo dočasných skládek na místo potřeby ze vzdálenosti do 30 m, ve svahu sklonu přes 1 : 5,</v>
      </c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64" t="s">
        <v>318</v>
      </c>
      <c r="D119" s="254"/>
      <c r="E119" s="255">
        <v>25</v>
      </c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212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29">
        <v>30</v>
      </c>
      <c r="B120" s="230" t="s">
        <v>319</v>
      </c>
      <c r="C120" s="247" t="s">
        <v>320</v>
      </c>
      <c r="D120" s="231" t="s">
        <v>191</v>
      </c>
      <c r="E120" s="232">
        <v>67.5</v>
      </c>
      <c r="F120" s="233"/>
      <c r="G120" s="234">
        <f>ROUND(E120*F120,2)</f>
        <v>0</v>
      </c>
      <c r="H120" s="233"/>
      <c r="I120" s="234">
        <f>ROUND(E120*H120,2)</f>
        <v>0</v>
      </c>
      <c r="J120" s="233"/>
      <c r="K120" s="234">
        <f>ROUND(E120*J120,2)</f>
        <v>0</v>
      </c>
      <c r="L120" s="234">
        <v>21</v>
      </c>
      <c r="M120" s="234">
        <f>G120*(1+L120/100)</f>
        <v>0</v>
      </c>
      <c r="N120" s="232">
        <v>9.4000000000000004E-3</v>
      </c>
      <c r="O120" s="232">
        <f>ROUND(E120*N120,2)</f>
        <v>0.63</v>
      </c>
      <c r="P120" s="232">
        <v>0</v>
      </c>
      <c r="Q120" s="232">
        <f>ROUND(E120*P120,2)</f>
        <v>0</v>
      </c>
      <c r="R120" s="234" t="s">
        <v>298</v>
      </c>
      <c r="S120" s="234" t="s">
        <v>156</v>
      </c>
      <c r="T120" s="235" t="s">
        <v>156</v>
      </c>
      <c r="U120" s="220">
        <v>0.86399999999999999</v>
      </c>
      <c r="V120" s="220">
        <f>ROUND(E120*U120,2)</f>
        <v>58.32</v>
      </c>
      <c r="W120" s="220"/>
      <c r="X120" s="220" t="s">
        <v>193</v>
      </c>
      <c r="Y120" s="220" t="s">
        <v>149</v>
      </c>
      <c r="Z120" s="210"/>
      <c r="AA120" s="210"/>
      <c r="AB120" s="210"/>
      <c r="AC120" s="210"/>
      <c r="AD120" s="210"/>
      <c r="AE120" s="210"/>
      <c r="AF120" s="210"/>
      <c r="AG120" s="210" t="s">
        <v>194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17"/>
      <c r="B121" s="218"/>
      <c r="C121" s="263" t="s">
        <v>321</v>
      </c>
      <c r="D121" s="262"/>
      <c r="E121" s="262"/>
      <c r="F121" s="262"/>
      <c r="G121" s="262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196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49" t="s">
        <v>322</v>
      </c>
      <c r="D122" s="238"/>
      <c r="E122" s="238"/>
      <c r="F122" s="238"/>
      <c r="G122" s="238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152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64" t="s">
        <v>323</v>
      </c>
      <c r="D123" s="254"/>
      <c r="E123" s="255">
        <v>67.5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212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29">
        <v>31</v>
      </c>
      <c r="B124" s="230" t="s">
        <v>324</v>
      </c>
      <c r="C124" s="247" t="s">
        <v>325</v>
      </c>
      <c r="D124" s="231" t="s">
        <v>191</v>
      </c>
      <c r="E124" s="232">
        <v>67.5</v>
      </c>
      <c r="F124" s="233"/>
      <c r="G124" s="234">
        <f>ROUND(E124*F124,2)</f>
        <v>0</v>
      </c>
      <c r="H124" s="233"/>
      <c r="I124" s="234">
        <f>ROUND(E124*H124,2)</f>
        <v>0</v>
      </c>
      <c r="J124" s="233"/>
      <c r="K124" s="234">
        <f>ROUND(E124*J124,2)</f>
        <v>0</v>
      </c>
      <c r="L124" s="234">
        <v>21</v>
      </c>
      <c r="M124" s="234">
        <f>G124*(1+L124/100)</f>
        <v>0</v>
      </c>
      <c r="N124" s="232">
        <v>0</v>
      </c>
      <c r="O124" s="232">
        <f>ROUND(E124*N124,2)</f>
        <v>0</v>
      </c>
      <c r="P124" s="232">
        <v>0</v>
      </c>
      <c r="Q124" s="232">
        <f>ROUND(E124*P124,2)</f>
        <v>0</v>
      </c>
      <c r="R124" s="234" t="s">
        <v>298</v>
      </c>
      <c r="S124" s="234" t="s">
        <v>156</v>
      </c>
      <c r="T124" s="235" t="s">
        <v>156</v>
      </c>
      <c r="U124" s="220">
        <v>0.371</v>
      </c>
      <c r="V124" s="220">
        <f>ROUND(E124*U124,2)</f>
        <v>25.04</v>
      </c>
      <c r="W124" s="220"/>
      <c r="X124" s="220" t="s">
        <v>193</v>
      </c>
      <c r="Y124" s="220" t="s">
        <v>149</v>
      </c>
      <c r="Z124" s="210"/>
      <c r="AA124" s="210"/>
      <c r="AB124" s="210"/>
      <c r="AC124" s="210"/>
      <c r="AD124" s="210"/>
      <c r="AE124" s="210"/>
      <c r="AF124" s="210"/>
      <c r="AG124" s="210" t="s">
        <v>194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17"/>
      <c r="B125" s="218"/>
      <c r="C125" s="263" t="s">
        <v>321</v>
      </c>
      <c r="D125" s="262"/>
      <c r="E125" s="262"/>
      <c r="F125" s="262"/>
      <c r="G125" s="262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196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49" t="s">
        <v>322</v>
      </c>
      <c r="D126" s="238"/>
      <c r="E126" s="238"/>
      <c r="F126" s="238"/>
      <c r="G126" s="238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152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29">
        <v>32</v>
      </c>
      <c r="B127" s="230" t="s">
        <v>326</v>
      </c>
      <c r="C127" s="247" t="s">
        <v>327</v>
      </c>
      <c r="D127" s="231" t="s">
        <v>223</v>
      </c>
      <c r="E127" s="232">
        <v>196.72559999999999</v>
      </c>
      <c r="F127" s="233"/>
      <c r="G127" s="234">
        <f>ROUND(E127*F127,2)</f>
        <v>0</v>
      </c>
      <c r="H127" s="233"/>
      <c r="I127" s="234">
        <f>ROUND(E127*H127,2)</f>
        <v>0</v>
      </c>
      <c r="J127" s="233"/>
      <c r="K127" s="234">
        <f>ROUND(E127*J127,2)</f>
        <v>0</v>
      </c>
      <c r="L127" s="234">
        <v>21</v>
      </c>
      <c r="M127" s="234">
        <f>G127*(1+L127/100)</f>
        <v>0</v>
      </c>
      <c r="N127" s="232">
        <v>0</v>
      </c>
      <c r="O127" s="232">
        <f>ROUND(E127*N127,2)</f>
        <v>0</v>
      </c>
      <c r="P127" s="232">
        <v>0</v>
      </c>
      <c r="Q127" s="232">
        <f>ROUND(E127*P127,2)</f>
        <v>0</v>
      </c>
      <c r="R127" s="234" t="s">
        <v>192</v>
      </c>
      <c r="S127" s="234" t="s">
        <v>156</v>
      </c>
      <c r="T127" s="235" t="s">
        <v>156</v>
      </c>
      <c r="U127" s="220">
        <v>0</v>
      </c>
      <c r="V127" s="220">
        <f>ROUND(E127*U127,2)</f>
        <v>0</v>
      </c>
      <c r="W127" s="220"/>
      <c r="X127" s="220" t="s">
        <v>193</v>
      </c>
      <c r="Y127" s="220" t="s">
        <v>149</v>
      </c>
      <c r="Z127" s="210"/>
      <c r="AA127" s="210"/>
      <c r="AB127" s="210"/>
      <c r="AC127" s="210"/>
      <c r="AD127" s="210"/>
      <c r="AE127" s="210"/>
      <c r="AF127" s="210"/>
      <c r="AG127" s="210" t="s">
        <v>194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64" t="s">
        <v>283</v>
      </c>
      <c r="D128" s="254"/>
      <c r="E128" s="255">
        <v>196.73</v>
      </c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212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29">
        <v>33</v>
      </c>
      <c r="B129" s="230" t="s">
        <v>328</v>
      </c>
      <c r="C129" s="247" t="s">
        <v>329</v>
      </c>
      <c r="D129" s="231" t="s">
        <v>330</v>
      </c>
      <c r="E129" s="232">
        <v>0.65625</v>
      </c>
      <c r="F129" s="233"/>
      <c r="G129" s="234">
        <f>ROUND(E129*F129,2)</f>
        <v>0</v>
      </c>
      <c r="H129" s="233"/>
      <c r="I129" s="234">
        <f>ROUND(E129*H129,2)</f>
        <v>0</v>
      </c>
      <c r="J129" s="233"/>
      <c r="K129" s="234">
        <f>ROUND(E129*J129,2)</f>
        <v>0</v>
      </c>
      <c r="L129" s="234">
        <v>21</v>
      </c>
      <c r="M129" s="234">
        <f>G129*(1+L129/100)</f>
        <v>0</v>
      </c>
      <c r="N129" s="232">
        <v>1E-3</v>
      </c>
      <c r="O129" s="232">
        <f>ROUND(E129*N129,2)</f>
        <v>0</v>
      </c>
      <c r="P129" s="232">
        <v>0</v>
      </c>
      <c r="Q129" s="232">
        <f>ROUND(E129*P129,2)</f>
        <v>0</v>
      </c>
      <c r="R129" s="234" t="s">
        <v>331</v>
      </c>
      <c r="S129" s="234" t="s">
        <v>156</v>
      </c>
      <c r="T129" s="235" t="s">
        <v>156</v>
      </c>
      <c r="U129" s="220">
        <v>0</v>
      </c>
      <c r="V129" s="220">
        <f>ROUND(E129*U129,2)</f>
        <v>0</v>
      </c>
      <c r="W129" s="220"/>
      <c r="X129" s="220" t="s">
        <v>332</v>
      </c>
      <c r="Y129" s="220" t="s">
        <v>149</v>
      </c>
      <c r="Z129" s="210"/>
      <c r="AA129" s="210"/>
      <c r="AB129" s="210"/>
      <c r="AC129" s="210"/>
      <c r="AD129" s="210"/>
      <c r="AE129" s="210"/>
      <c r="AF129" s="210"/>
      <c r="AG129" s="210" t="s">
        <v>333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64" t="s">
        <v>334</v>
      </c>
      <c r="D130" s="254"/>
      <c r="E130" s="255">
        <v>0.66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212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">
      <c r="A131" s="222" t="s">
        <v>141</v>
      </c>
      <c r="B131" s="223" t="s">
        <v>88</v>
      </c>
      <c r="C131" s="246" t="s">
        <v>89</v>
      </c>
      <c r="D131" s="224"/>
      <c r="E131" s="225"/>
      <c r="F131" s="226"/>
      <c r="G131" s="226">
        <f>SUMIF(AG132:AG151,"&lt;&gt;NOR",G132:G151)</f>
        <v>0</v>
      </c>
      <c r="H131" s="226"/>
      <c r="I131" s="226">
        <f>SUM(I132:I151)</f>
        <v>0</v>
      </c>
      <c r="J131" s="226"/>
      <c r="K131" s="226">
        <f>SUM(K132:K151)</f>
        <v>0</v>
      </c>
      <c r="L131" s="226"/>
      <c r="M131" s="226">
        <f>SUM(M132:M151)</f>
        <v>0</v>
      </c>
      <c r="N131" s="225"/>
      <c r="O131" s="225">
        <f>SUM(O132:O151)</f>
        <v>180.96999999999997</v>
      </c>
      <c r="P131" s="225"/>
      <c r="Q131" s="225">
        <f>SUM(Q132:Q151)</f>
        <v>0</v>
      </c>
      <c r="R131" s="226"/>
      <c r="S131" s="226"/>
      <c r="T131" s="227"/>
      <c r="U131" s="221"/>
      <c r="V131" s="221">
        <f>SUM(V132:V151)</f>
        <v>103.08999999999999</v>
      </c>
      <c r="W131" s="221"/>
      <c r="X131" s="221"/>
      <c r="Y131" s="221"/>
      <c r="AG131" t="s">
        <v>142</v>
      </c>
    </row>
    <row r="132" spans="1:60" outlineLevel="1" x14ac:dyDescent="0.2">
      <c r="A132" s="229">
        <v>34</v>
      </c>
      <c r="B132" s="230" t="s">
        <v>335</v>
      </c>
      <c r="C132" s="247" t="s">
        <v>336</v>
      </c>
      <c r="D132" s="231" t="s">
        <v>223</v>
      </c>
      <c r="E132" s="232">
        <v>5.25</v>
      </c>
      <c r="F132" s="233"/>
      <c r="G132" s="234">
        <f>ROUND(E132*F132,2)</f>
        <v>0</v>
      </c>
      <c r="H132" s="233"/>
      <c r="I132" s="234">
        <f>ROUND(E132*H132,2)</f>
        <v>0</v>
      </c>
      <c r="J132" s="233"/>
      <c r="K132" s="234">
        <f>ROUND(E132*J132,2)</f>
        <v>0</v>
      </c>
      <c r="L132" s="234">
        <v>21</v>
      </c>
      <c r="M132" s="234">
        <f>G132*(1+L132/100)</f>
        <v>0</v>
      </c>
      <c r="N132" s="232">
        <v>1.63</v>
      </c>
      <c r="O132" s="232">
        <f>ROUND(E132*N132,2)</f>
        <v>8.56</v>
      </c>
      <c r="P132" s="232">
        <v>0</v>
      </c>
      <c r="Q132" s="232">
        <f>ROUND(E132*P132,2)</f>
        <v>0</v>
      </c>
      <c r="R132" s="234" t="s">
        <v>337</v>
      </c>
      <c r="S132" s="234" t="s">
        <v>156</v>
      </c>
      <c r="T132" s="235" t="s">
        <v>156</v>
      </c>
      <c r="U132" s="220">
        <v>0.92</v>
      </c>
      <c r="V132" s="220">
        <f>ROUND(E132*U132,2)</f>
        <v>4.83</v>
      </c>
      <c r="W132" s="220"/>
      <c r="X132" s="220" t="s">
        <v>193</v>
      </c>
      <c r="Y132" s="220" t="s">
        <v>149</v>
      </c>
      <c r="Z132" s="210"/>
      <c r="AA132" s="210"/>
      <c r="AB132" s="210"/>
      <c r="AC132" s="210"/>
      <c r="AD132" s="210"/>
      <c r="AE132" s="210"/>
      <c r="AF132" s="210"/>
      <c r="AG132" s="210" t="s">
        <v>194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63" t="s">
        <v>338</v>
      </c>
      <c r="D133" s="262"/>
      <c r="E133" s="262"/>
      <c r="F133" s="262"/>
      <c r="G133" s="262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196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17"/>
      <c r="B134" s="218"/>
      <c r="C134" s="264" t="s">
        <v>228</v>
      </c>
      <c r="D134" s="254"/>
      <c r="E134" s="255"/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212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64" t="s">
        <v>229</v>
      </c>
      <c r="D135" s="254"/>
      <c r="E135" s="255">
        <v>5.25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212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29">
        <v>35</v>
      </c>
      <c r="B136" s="230" t="s">
        <v>339</v>
      </c>
      <c r="C136" s="247" t="s">
        <v>340</v>
      </c>
      <c r="D136" s="231" t="s">
        <v>223</v>
      </c>
      <c r="E136" s="232">
        <v>97.81</v>
      </c>
      <c r="F136" s="233"/>
      <c r="G136" s="234">
        <f>ROUND(E136*F136,2)</f>
        <v>0</v>
      </c>
      <c r="H136" s="233"/>
      <c r="I136" s="234">
        <f>ROUND(E136*H136,2)</f>
        <v>0</v>
      </c>
      <c r="J136" s="233"/>
      <c r="K136" s="234">
        <f>ROUND(E136*J136,2)</f>
        <v>0</v>
      </c>
      <c r="L136" s="234">
        <v>21</v>
      </c>
      <c r="M136" s="234">
        <f>G136*(1+L136/100)</f>
        <v>0</v>
      </c>
      <c r="N136" s="232">
        <v>1.665</v>
      </c>
      <c r="O136" s="232">
        <f>ROUND(E136*N136,2)</f>
        <v>162.85</v>
      </c>
      <c r="P136" s="232">
        <v>0</v>
      </c>
      <c r="Q136" s="232">
        <f>ROUND(E136*P136,2)</f>
        <v>0</v>
      </c>
      <c r="R136" s="234" t="s">
        <v>337</v>
      </c>
      <c r="S136" s="234" t="s">
        <v>156</v>
      </c>
      <c r="T136" s="235" t="s">
        <v>156</v>
      </c>
      <c r="U136" s="220">
        <v>0.92</v>
      </c>
      <c r="V136" s="220">
        <f>ROUND(E136*U136,2)</f>
        <v>89.99</v>
      </c>
      <c r="W136" s="220"/>
      <c r="X136" s="220" t="s">
        <v>193</v>
      </c>
      <c r="Y136" s="220" t="s">
        <v>149</v>
      </c>
      <c r="Z136" s="210"/>
      <c r="AA136" s="210"/>
      <c r="AB136" s="210"/>
      <c r="AC136" s="210"/>
      <c r="AD136" s="210"/>
      <c r="AE136" s="210"/>
      <c r="AF136" s="210"/>
      <c r="AG136" s="210" t="s">
        <v>194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17"/>
      <c r="B137" s="218"/>
      <c r="C137" s="263" t="s">
        <v>338</v>
      </c>
      <c r="D137" s="262"/>
      <c r="E137" s="262"/>
      <c r="F137" s="262"/>
      <c r="G137" s="262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196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64" t="s">
        <v>228</v>
      </c>
      <c r="D138" s="254"/>
      <c r="E138" s="255"/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212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64" t="s">
        <v>233</v>
      </c>
      <c r="D139" s="254"/>
      <c r="E139" s="255">
        <v>94.5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212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64" t="s">
        <v>341</v>
      </c>
      <c r="D140" s="254"/>
      <c r="E140" s="255">
        <v>0.45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212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64" t="s">
        <v>342</v>
      </c>
      <c r="D141" s="254"/>
      <c r="E141" s="255">
        <v>1.76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212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64" t="s">
        <v>343</v>
      </c>
      <c r="D142" s="254"/>
      <c r="E142" s="255">
        <v>1.1000000000000001</v>
      </c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212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29">
        <v>36</v>
      </c>
      <c r="B143" s="230" t="s">
        <v>344</v>
      </c>
      <c r="C143" s="247" t="s">
        <v>345</v>
      </c>
      <c r="D143" s="231" t="s">
        <v>223</v>
      </c>
      <c r="E143" s="232">
        <v>5.85</v>
      </c>
      <c r="F143" s="233"/>
      <c r="G143" s="234">
        <f>ROUND(E143*F143,2)</f>
        <v>0</v>
      </c>
      <c r="H143" s="233"/>
      <c r="I143" s="234">
        <f>ROUND(E143*H143,2)</f>
        <v>0</v>
      </c>
      <c r="J143" s="233"/>
      <c r="K143" s="234">
        <f>ROUND(E143*J143,2)</f>
        <v>0</v>
      </c>
      <c r="L143" s="234">
        <v>21</v>
      </c>
      <c r="M143" s="234">
        <f>G143*(1+L143/100)</f>
        <v>0</v>
      </c>
      <c r="N143" s="232">
        <v>1.63</v>
      </c>
      <c r="O143" s="232">
        <f>ROUND(E143*N143,2)</f>
        <v>9.5399999999999991</v>
      </c>
      <c r="P143" s="232">
        <v>0</v>
      </c>
      <c r="Q143" s="232">
        <f>ROUND(E143*P143,2)</f>
        <v>0</v>
      </c>
      <c r="R143" s="234"/>
      <c r="S143" s="234" t="s">
        <v>146</v>
      </c>
      <c r="T143" s="235" t="s">
        <v>147</v>
      </c>
      <c r="U143" s="220">
        <v>0.92</v>
      </c>
      <c r="V143" s="220">
        <f>ROUND(E143*U143,2)</f>
        <v>5.38</v>
      </c>
      <c r="W143" s="220"/>
      <c r="X143" s="220" t="s">
        <v>193</v>
      </c>
      <c r="Y143" s="220" t="s">
        <v>149</v>
      </c>
      <c r="Z143" s="210"/>
      <c r="AA143" s="210"/>
      <c r="AB143" s="210"/>
      <c r="AC143" s="210"/>
      <c r="AD143" s="210"/>
      <c r="AE143" s="210"/>
      <c r="AF143" s="210"/>
      <c r="AG143" s="210" t="s">
        <v>194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64" t="s">
        <v>228</v>
      </c>
      <c r="D144" s="254"/>
      <c r="E144" s="255"/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212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64" t="s">
        <v>230</v>
      </c>
      <c r="D145" s="254"/>
      <c r="E145" s="255">
        <v>2.5499999999999998</v>
      </c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212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64" t="s">
        <v>346</v>
      </c>
      <c r="D146" s="254"/>
      <c r="E146" s="255">
        <v>3.3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212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29">
        <v>37</v>
      </c>
      <c r="B147" s="230" t="s">
        <v>347</v>
      </c>
      <c r="C147" s="247" t="s">
        <v>348</v>
      </c>
      <c r="D147" s="231" t="s">
        <v>191</v>
      </c>
      <c r="E147" s="232">
        <v>38.5</v>
      </c>
      <c r="F147" s="233"/>
      <c r="G147" s="234">
        <f>ROUND(E147*F147,2)</f>
        <v>0</v>
      </c>
      <c r="H147" s="233"/>
      <c r="I147" s="234">
        <f>ROUND(E147*H147,2)</f>
        <v>0</v>
      </c>
      <c r="J147" s="233"/>
      <c r="K147" s="234">
        <f>ROUND(E147*J147,2)</f>
        <v>0</v>
      </c>
      <c r="L147" s="234">
        <v>21</v>
      </c>
      <c r="M147" s="234">
        <f>G147*(1+L147/100)</f>
        <v>0</v>
      </c>
      <c r="N147" s="232">
        <v>1.8000000000000001E-4</v>
      </c>
      <c r="O147" s="232">
        <f>ROUND(E147*N147,2)</f>
        <v>0.01</v>
      </c>
      <c r="P147" s="232">
        <v>0</v>
      </c>
      <c r="Q147" s="232">
        <f>ROUND(E147*P147,2)</f>
        <v>0</v>
      </c>
      <c r="R147" s="234" t="s">
        <v>337</v>
      </c>
      <c r="S147" s="234" t="s">
        <v>156</v>
      </c>
      <c r="T147" s="235" t="s">
        <v>156</v>
      </c>
      <c r="U147" s="220">
        <v>7.4999999999999997E-2</v>
      </c>
      <c r="V147" s="220">
        <f>ROUND(E147*U147,2)</f>
        <v>2.89</v>
      </c>
      <c r="W147" s="220"/>
      <c r="X147" s="220" t="s">
        <v>193</v>
      </c>
      <c r="Y147" s="220" t="s">
        <v>149</v>
      </c>
      <c r="Z147" s="210"/>
      <c r="AA147" s="210"/>
      <c r="AB147" s="210"/>
      <c r="AC147" s="210"/>
      <c r="AD147" s="210"/>
      <c r="AE147" s="210"/>
      <c r="AF147" s="210"/>
      <c r="AG147" s="210" t="s">
        <v>194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17"/>
      <c r="B148" s="218"/>
      <c r="C148" s="263" t="s">
        <v>349</v>
      </c>
      <c r="D148" s="262"/>
      <c r="E148" s="262"/>
      <c r="F148" s="262"/>
      <c r="G148" s="262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196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64" t="s">
        <v>350</v>
      </c>
      <c r="D149" s="254"/>
      <c r="E149" s="255">
        <v>38.5</v>
      </c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212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2.5" outlineLevel="1" x14ac:dyDescent="0.2">
      <c r="A150" s="229">
        <v>38</v>
      </c>
      <c r="B150" s="230" t="s">
        <v>351</v>
      </c>
      <c r="C150" s="247" t="s">
        <v>352</v>
      </c>
      <c r="D150" s="231" t="s">
        <v>191</v>
      </c>
      <c r="E150" s="232">
        <v>40.424999999999997</v>
      </c>
      <c r="F150" s="233"/>
      <c r="G150" s="234">
        <f>ROUND(E150*F150,2)</f>
        <v>0</v>
      </c>
      <c r="H150" s="233"/>
      <c r="I150" s="234">
        <f>ROUND(E150*H150,2)</f>
        <v>0</v>
      </c>
      <c r="J150" s="233"/>
      <c r="K150" s="234">
        <f>ROUND(E150*J150,2)</f>
        <v>0</v>
      </c>
      <c r="L150" s="234">
        <v>21</v>
      </c>
      <c r="M150" s="234">
        <f>G150*(1+L150/100)</f>
        <v>0</v>
      </c>
      <c r="N150" s="232">
        <v>2.0000000000000001E-4</v>
      </c>
      <c r="O150" s="232">
        <f>ROUND(E150*N150,2)</f>
        <v>0.01</v>
      </c>
      <c r="P150" s="232">
        <v>0</v>
      </c>
      <c r="Q150" s="232">
        <f>ROUND(E150*P150,2)</f>
        <v>0</v>
      </c>
      <c r="R150" s="234" t="s">
        <v>331</v>
      </c>
      <c r="S150" s="234" t="s">
        <v>353</v>
      </c>
      <c r="T150" s="235" t="s">
        <v>147</v>
      </c>
      <c r="U150" s="220">
        <v>0</v>
      </c>
      <c r="V150" s="220">
        <f>ROUND(E150*U150,2)</f>
        <v>0</v>
      </c>
      <c r="W150" s="220"/>
      <c r="X150" s="220" t="s">
        <v>332</v>
      </c>
      <c r="Y150" s="220" t="s">
        <v>149</v>
      </c>
      <c r="Z150" s="210"/>
      <c r="AA150" s="210"/>
      <c r="AB150" s="210"/>
      <c r="AC150" s="210"/>
      <c r="AD150" s="210"/>
      <c r="AE150" s="210"/>
      <c r="AF150" s="210"/>
      <c r="AG150" s="210" t="s">
        <v>333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64" t="s">
        <v>354</v>
      </c>
      <c r="D151" s="254"/>
      <c r="E151" s="255">
        <v>40.42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212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x14ac:dyDescent="0.2">
      <c r="A152" s="222" t="s">
        <v>141</v>
      </c>
      <c r="B152" s="223" t="s">
        <v>94</v>
      </c>
      <c r="C152" s="246" t="s">
        <v>95</v>
      </c>
      <c r="D152" s="224"/>
      <c r="E152" s="225"/>
      <c r="F152" s="226"/>
      <c r="G152" s="226">
        <f>SUMIF(AG153:AG169,"&lt;&gt;NOR",G153:G169)</f>
        <v>0</v>
      </c>
      <c r="H152" s="226"/>
      <c r="I152" s="226">
        <f>SUM(I153:I169)</f>
        <v>0</v>
      </c>
      <c r="J152" s="226"/>
      <c r="K152" s="226">
        <f>SUM(K153:K169)</f>
        <v>0</v>
      </c>
      <c r="L152" s="226"/>
      <c r="M152" s="226">
        <f>SUM(M153:M169)</f>
        <v>0</v>
      </c>
      <c r="N152" s="225"/>
      <c r="O152" s="225">
        <f>SUM(O153:O169)</f>
        <v>2189.94</v>
      </c>
      <c r="P152" s="225"/>
      <c r="Q152" s="225">
        <f>SUM(Q153:Q169)</f>
        <v>0</v>
      </c>
      <c r="R152" s="226"/>
      <c r="S152" s="226"/>
      <c r="T152" s="227"/>
      <c r="U152" s="221"/>
      <c r="V152" s="221">
        <f>SUM(V153:V169)</f>
        <v>429.81</v>
      </c>
      <c r="W152" s="221"/>
      <c r="X152" s="221"/>
      <c r="Y152" s="221"/>
      <c r="AG152" t="s">
        <v>142</v>
      </c>
    </row>
    <row r="153" spans="1:60" outlineLevel="1" x14ac:dyDescent="0.2">
      <c r="A153" s="229">
        <v>39</v>
      </c>
      <c r="B153" s="230" t="s">
        <v>355</v>
      </c>
      <c r="C153" s="247" t="s">
        <v>356</v>
      </c>
      <c r="D153" s="231" t="s">
        <v>191</v>
      </c>
      <c r="E153" s="232">
        <v>1997</v>
      </c>
      <c r="F153" s="233"/>
      <c r="G153" s="234">
        <f>ROUND(E153*F153,2)</f>
        <v>0</v>
      </c>
      <c r="H153" s="233"/>
      <c r="I153" s="234">
        <f>ROUND(E153*H153,2)</f>
        <v>0</v>
      </c>
      <c r="J153" s="233"/>
      <c r="K153" s="234">
        <f>ROUND(E153*J153,2)</f>
        <v>0</v>
      </c>
      <c r="L153" s="234">
        <v>21</v>
      </c>
      <c r="M153" s="234">
        <f>G153*(1+L153/100)</f>
        <v>0</v>
      </c>
      <c r="N153" s="232">
        <v>0</v>
      </c>
      <c r="O153" s="232">
        <f>ROUND(E153*N153,2)</f>
        <v>0</v>
      </c>
      <c r="P153" s="232">
        <v>0</v>
      </c>
      <c r="Q153" s="232">
        <f>ROUND(E153*P153,2)</f>
        <v>0</v>
      </c>
      <c r="R153" s="234" t="s">
        <v>216</v>
      </c>
      <c r="S153" s="234" t="s">
        <v>156</v>
      </c>
      <c r="T153" s="235" t="s">
        <v>156</v>
      </c>
      <c r="U153" s="220">
        <v>3.1480000000000001E-2</v>
      </c>
      <c r="V153" s="220">
        <f>ROUND(E153*U153,2)</f>
        <v>62.87</v>
      </c>
      <c r="W153" s="220"/>
      <c r="X153" s="220" t="s">
        <v>193</v>
      </c>
      <c r="Y153" s="220" t="s">
        <v>149</v>
      </c>
      <c r="Z153" s="210"/>
      <c r="AA153" s="210"/>
      <c r="AB153" s="210"/>
      <c r="AC153" s="210"/>
      <c r="AD153" s="210"/>
      <c r="AE153" s="210"/>
      <c r="AF153" s="210"/>
      <c r="AG153" s="210" t="s">
        <v>194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2" x14ac:dyDescent="0.2">
      <c r="A154" s="217"/>
      <c r="B154" s="218"/>
      <c r="C154" s="263" t="s">
        <v>357</v>
      </c>
      <c r="D154" s="262"/>
      <c r="E154" s="262"/>
      <c r="F154" s="262"/>
      <c r="G154" s="262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196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37" t="str">
        <f>C154</f>
        <v>Rozrušení pláně dozerem. Pokládka pojiva. Zafrézování pojiva do podkladu. Úprava pláně do požadované nivelety. Zhutnění pláně. Bez dodávky pojiva.</v>
      </c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29">
        <v>40</v>
      </c>
      <c r="B155" s="230" t="s">
        <v>358</v>
      </c>
      <c r="C155" s="247" t="s">
        <v>359</v>
      </c>
      <c r="D155" s="231" t="s">
        <v>191</v>
      </c>
      <c r="E155" s="232">
        <v>102</v>
      </c>
      <c r="F155" s="233"/>
      <c r="G155" s="234">
        <f>ROUND(E155*F155,2)</f>
        <v>0</v>
      </c>
      <c r="H155" s="233"/>
      <c r="I155" s="234">
        <f>ROUND(E155*H155,2)</f>
        <v>0</v>
      </c>
      <c r="J155" s="233"/>
      <c r="K155" s="234">
        <f>ROUND(E155*J155,2)</f>
        <v>0</v>
      </c>
      <c r="L155" s="234">
        <v>21</v>
      </c>
      <c r="M155" s="234">
        <f>G155*(1+L155/100)</f>
        <v>0</v>
      </c>
      <c r="N155" s="232">
        <v>0.48574000000000001</v>
      </c>
      <c r="O155" s="232">
        <f>ROUND(E155*N155,2)</f>
        <v>49.55</v>
      </c>
      <c r="P155" s="232">
        <v>0</v>
      </c>
      <c r="Q155" s="232">
        <f>ROUND(E155*P155,2)</f>
        <v>0</v>
      </c>
      <c r="R155" s="234" t="s">
        <v>216</v>
      </c>
      <c r="S155" s="234" t="s">
        <v>156</v>
      </c>
      <c r="T155" s="235" t="s">
        <v>156</v>
      </c>
      <c r="U155" s="220">
        <v>5.7000000000000002E-2</v>
      </c>
      <c r="V155" s="220">
        <f>ROUND(E155*U155,2)</f>
        <v>5.81</v>
      </c>
      <c r="W155" s="220"/>
      <c r="X155" s="220" t="s">
        <v>193</v>
      </c>
      <c r="Y155" s="220" t="s">
        <v>149</v>
      </c>
      <c r="Z155" s="210"/>
      <c r="AA155" s="210"/>
      <c r="AB155" s="210"/>
      <c r="AC155" s="210"/>
      <c r="AD155" s="210"/>
      <c r="AE155" s="210"/>
      <c r="AF155" s="210"/>
      <c r="AG155" s="210" t="s">
        <v>194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17"/>
      <c r="B156" s="218"/>
      <c r="C156" s="263" t="s">
        <v>360</v>
      </c>
      <c r="D156" s="262"/>
      <c r="E156" s="262"/>
      <c r="F156" s="262"/>
      <c r="G156" s="262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196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37" t="str">
        <f>C156</f>
        <v>kamenivo hrubé drcené vel. 32 - 63 mm s výplňovým kamenivem (vibrovaný štěrk), s rozprostřením, vlhčením a zhutněním</v>
      </c>
      <c r="BB156" s="210"/>
      <c r="BC156" s="210"/>
      <c r="BD156" s="210"/>
      <c r="BE156" s="210"/>
      <c r="BF156" s="210"/>
      <c r="BG156" s="210"/>
      <c r="BH156" s="210"/>
    </row>
    <row r="157" spans="1:60" ht="22.5" outlineLevel="1" x14ac:dyDescent="0.2">
      <c r="A157" s="229">
        <v>41</v>
      </c>
      <c r="B157" s="230" t="s">
        <v>361</v>
      </c>
      <c r="C157" s="247" t="s">
        <v>362</v>
      </c>
      <c r="D157" s="231" t="s">
        <v>191</v>
      </c>
      <c r="E157" s="232">
        <v>3994</v>
      </c>
      <c r="F157" s="233"/>
      <c r="G157" s="234">
        <f>ROUND(E157*F157,2)</f>
        <v>0</v>
      </c>
      <c r="H157" s="233"/>
      <c r="I157" s="234">
        <f>ROUND(E157*H157,2)</f>
        <v>0</v>
      </c>
      <c r="J157" s="233"/>
      <c r="K157" s="234">
        <f>ROUND(E157*J157,2)</f>
        <v>0</v>
      </c>
      <c r="L157" s="234">
        <v>21</v>
      </c>
      <c r="M157" s="234">
        <f>G157*(1+L157/100)</f>
        <v>0</v>
      </c>
      <c r="N157" s="232">
        <v>0.378</v>
      </c>
      <c r="O157" s="232">
        <f>ROUND(E157*N157,2)</f>
        <v>1509.73</v>
      </c>
      <c r="P157" s="232">
        <v>0</v>
      </c>
      <c r="Q157" s="232">
        <f>ROUND(E157*P157,2)</f>
        <v>0</v>
      </c>
      <c r="R157" s="234" t="s">
        <v>216</v>
      </c>
      <c r="S157" s="234" t="s">
        <v>156</v>
      </c>
      <c r="T157" s="235" t="s">
        <v>156</v>
      </c>
      <c r="U157" s="220">
        <v>2.5999999999999999E-2</v>
      </c>
      <c r="V157" s="220">
        <f>ROUND(E157*U157,2)</f>
        <v>103.84</v>
      </c>
      <c r="W157" s="220"/>
      <c r="X157" s="220" t="s">
        <v>193</v>
      </c>
      <c r="Y157" s="220" t="s">
        <v>149</v>
      </c>
      <c r="Z157" s="210"/>
      <c r="AA157" s="210"/>
      <c r="AB157" s="210"/>
      <c r="AC157" s="210"/>
      <c r="AD157" s="210"/>
      <c r="AE157" s="210"/>
      <c r="AF157" s="210"/>
      <c r="AG157" s="210" t="s">
        <v>194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64" t="s">
        <v>363</v>
      </c>
      <c r="D158" s="254"/>
      <c r="E158" s="255">
        <v>3994</v>
      </c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212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29">
        <v>42</v>
      </c>
      <c r="B159" s="230" t="s">
        <v>364</v>
      </c>
      <c r="C159" s="247" t="s">
        <v>365</v>
      </c>
      <c r="D159" s="231" t="s">
        <v>191</v>
      </c>
      <c r="E159" s="232">
        <v>487</v>
      </c>
      <c r="F159" s="233"/>
      <c r="G159" s="234">
        <f>ROUND(E159*F159,2)</f>
        <v>0</v>
      </c>
      <c r="H159" s="233"/>
      <c r="I159" s="234">
        <f>ROUND(E159*H159,2)</f>
        <v>0</v>
      </c>
      <c r="J159" s="233"/>
      <c r="K159" s="234">
        <f>ROUND(E159*J159,2)</f>
        <v>0</v>
      </c>
      <c r="L159" s="234">
        <v>21</v>
      </c>
      <c r="M159" s="234">
        <f>G159*(1+L159/100)</f>
        <v>0</v>
      </c>
      <c r="N159" s="232">
        <v>0.18776000000000001</v>
      </c>
      <c r="O159" s="232">
        <f>ROUND(E159*N159,2)</f>
        <v>91.44</v>
      </c>
      <c r="P159" s="232">
        <v>0</v>
      </c>
      <c r="Q159" s="232">
        <f>ROUND(E159*P159,2)</f>
        <v>0</v>
      </c>
      <c r="R159" s="234" t="s">
        <v>216</v>
      </c>
      <c r="S159" s="234" t="s">
        <v>156</v>
      </c>
      <c r="T159" s="235" t="s">
        <v>156</v>
      </c>
      <c r="U159" s="220">
        <v>5.1999999999999998E-2</v>
      </c>
      <c r="V159" s="220">
        <f>ROUND(E159*U159,2)</f>
        <v>25.32</v>
      </c>
      <c r="W159" s="220"/>
      <c r="X159" s="220" t="s">
        <v>193</v>
      </c>
      <c r="Y159" s="220" t="s">
        <v>149</v>
      </c>
      <c r="Z159" s="210"/>
      <c r="AA159" s="210"/>
      <c r="AB159" s="210"/>
      <c r="AC159" s="210"/>
      <c r="AD159" s="210"/>
      <c r="AE159" s="210"/>
      <c r="AF159" s="210"/>
      <c r="AG159" s="210" t="s">
        <v>194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17"/>
      <c r="B160" s="218"/>
      <c r="C160" s="263" t="s">
        <v>366</v>
      </c>
      <c r="D160" s="262"/>
      <c r="E160" s="262"/>
      <c r="F160" s="262"/>
      <c r="G160" s="262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196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39">
        <v>43</v>
      </c>
      <c r="B161" s="240" t="s">
        <v>367</v>
      </c>
      <c r="C161" s="250" t="s">
        <v>368</v>
      </c>
      <c r="D161" s="241" t="s">
        <v>223</v>
      </c>
      <c r="E161" s="242">
        <v>148</v>
      </c>
      <c r="F161" s="243"/>
      <c r="G161" s="244">
        <f>ROUND(E161*F161,2)</f>
        <v>0</v>
      </c>
      <c r="H161" s="243"/>
      <c r="I161" s="244">
        <f>ROUND(E161*H161,2)</f>
        <v>0</v>
      </c>
      <c r="J161" s="243"/>
      <c r="K161" s="244">
        <f>ROUND(E161*J161,2)</f>
        <v>0</v>
      </c>
      <c r="L161" s="244">
        <v>21</v>
      </c>
      <c r="M161" s="244">
        <f>G161*(1+L161/100)</f>
        <v>0</v>
      </c>
      <c r="N161" s="242">
        <v>0</v>
      </c>
      <c r="O161" s="242">
        <f>ROUND(E161*N161,2)</f>
        <v>0</v>
      </c>
      <c r="P161" s="242">
        <v>0</v>
      </c>
      <c r="Q161" s="242">
        <f>ROUND(E161*P161,2)</f>
        <v>0</v>
      </c>
      <c r="R161" s="244" t="s">
        <v>216</v>
      </c>
      <c r="S161" s="244" t="s">
        <v>156</v>
      </c>
      <c r="T161" s="245" t="s">
        <v>156</v>
      </c>
      <c r="U161" s="220">
        <v>0.96</v>
      </c>
      <c r="V161" s="220">
        <f>ROUND(E161*U161,2)</f>
        <v>142.08000000000001</v>
      </c>
      <c r="W161" s="220"/>
      <c r="X161" s="220" t="s">
        <v>193</v>
      </c>
      <c r="Y161" s="220" t="s">
        <v>149</v>
      </c>
      <c r="Z161" s="210"/>
      <c r="AA161" s="210"/>
      <c r="AB161" s="210"/>
      <c r="AC161" s="210"/>
      <c r="AD161" s="210"/>
      <c r="AE161" s="210"/>
      <c r="AF161" s="210"/>
      <c r="AG161" s="210" t="s">
        <v>194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ht="22.5" outlineLevel="1" x14ac:dyDescent="0.2">
      <c r="A162" s="229">
        <v>44</v>
      </c>
      <c r="B162" s="230" t="s">
        <v>369</v>
      </c>
      <c r="C162" s="247" t="s">
        <v>370</v>
      </c>
      <c r="D162" s="231" t="s">
        <v>191</v>
      </c>
      <c r="E162" s="232">
        <v>1902</v>
      </c>
      <c r="F162" s="233"/>
      <c r="G162" s="234">
        <f>ROUND(E162*F162,2)</f>
        <v>0</v>
      </c>
      <c r="H162" s="233"/>
      <c r="I162" s="234">
        <f>ROUND(E162*H162,2)</f>
        <v>0</v>
      </c>
      <c r="J162" s="233"/>
      <c r="K162" s="234">
        <f>ROUND(E162*J162,2)</f>
        <v>0</v>
      </c>
      <c r="L162" s="234">
        <v>21</v>
      </c>
      <c r="M162" s="234">
        <f>G162*(1+L162/100)</f>
        <v>0</v>
      </c>
      <c r="N162" s="232">
        <v>2.6530000000000001E-2</v>
      </c>
      <c r="O162" s="232">
        <f>ROUND(E162*N162,2)</f>
        <v>50.46</v>
      </c>
      <c r="P162" s="232">
        <v>0</v>
      </c>
      <c r="Q162" s="232">
        <f>ROUND(E162*P162,2)</f>
        <v>0</v>
      </c>
      <c r="R162" s="234" t="s">
        <v>216</v>
      </c>
      <c r="S162" s="234" t="s">
        <v>156</v>
      </c>
      <c r="T162" s="235" t="s">
        <v>156</v>
      </c>
      <c r="U162" s="220">
        <v>8.0000000000000002E-3</v>
      </c>
      <c r="V162" s="220">
        <f>ROUND(E162*U162,2)</f>
        <v>15.22</v>
      </c>
      <c r="W162" s="220"/>
      <c r="X162" s="220" t="s">
        <v>193</v>
      </c>
      <c r="Y162" s="220" t="s">
        <v>149</v>
      </c>
      <c r="Z162" s="210"/>
      <c r="AA162" s="210"/>
      <c r="AB162" s="210"/>
      <c r="AC162" s="210"/>
      <c r="AD162" s="210"/>
      <c r="AE162" s="210"/>
      <c r="AF162" s="210"/>
      <c r="AG162" s="210" t="s">
        <v>194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17"/>
      <c r="B163" s="218"/>
      <c r="C163" s="263" t="s">
        <v>371</v>
      </c>
      <c r="D163" s="262"/>
      <c r="E163" s="262"/>
      <c r="F163" s="262"/>
      <c r="G163" s="262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196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29">
        <v>45</v>
      </c>
      <c r="B164" s="230" t="s">
        <v>372</v>
      </c>
      <c r="C164" s="247" t="s">
        <v>373</v>
      </c>
      <c r="D164" s="231" t="s">
        <v>191</v>
      </c>
      <c r="E164" s="232">
        <v>1902</v>
      </c>
      <c r="F164" s="233"/>
      <c r="G164" s="234">
        <f>ROUND(E164*F164,2)</f>
        <v>0</v>
      </c>
      <c r="H164" s="233"/>
      <c r="I164" s="234">
        <f>ROUND(E164*H164,2)</f>
        <v>0</v>
      </c>
      <c r="J164" s="233"/>
      <c r="K164" s="234">
        <f>ROUND(E164*J164,2)</f>
        <v>0</v>
      </c>
      <c r="L164" s="234">
        <v>21</v>
      </c>
      <c r="M164" s="234">
        <f>G164*(1+L164/100)</f>
        <v>0</v>
      </c>
      <c r="N164" s="232">
        <v>0.22500999999999999</v>
      </c>
      <c r="O164" s="232">
        <f>ROUND(E164*N164,2)</f>
        <v>427.97</v>
      </c>
      <c r="P164" s="232">
        <v>0</v>
      </c>
      <c r="Q164" s="232">
        <f>ROUND(E164*P164,2)</f>
        <v>0</v>
      </c>
      <c r="R164" s="234" t="s">
        <v>216</v>
      </c>
      <c r="S164" s="234" t="s">
        <v>156</v>
      </c>
      <c r="T164" s="235" t="s">
        <v>156</v>
      </c>
      <c r="U164" s="220">
        <v>2.8000000000000001E-2</v>
      </c>
      <c r="V164" s="220">
        <f>ROUND(E164*U164,2)</f>
        <v>53.26</v>
      </c>
      <c r="W164" s="220"/>
      <c r="X164" s="220" t="s">
        <v>193</v>
      </c>
      <c r="Y164" s="220" t="s">
        <v>149</v>
      </c>
      <c r="Z164" s="210"/>
      <c r="AA164" s="210"/>
      <c r="AB164" s="210"/>
      <c r="AC164" s="210"/>
      <c r="AD164" s="210"/>
      <c r="AE164" s="210"/>
      <c r="AF164" s="210"/>
      <c r="AG164" s="210" t="s">
        <v>194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63" t="s">
        <v>374</v>
      </c>
      <c r="D165" s="262"/>
      <c r="E165" s="262"/>
      <c r="F165" s="262"/>
      <c r="G165" s="262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196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29">
        <v>46</v>
      </c>
      <c r="B166" s="230" t="s">
        <v>375</v>
      </c>
      <c r="C166" s="247" t="s">
        <v>376</v>
      </c>
      <c r="D166" s="231" t="s">
        <v>191</v>
      </c>
      <c r="E166" s="232">
        <v>14.2</v>
      </c>
      <c r="F166" s="233"/>
      <c r="G166" s="234">
        <f>ROUND(E166*F166,2)</f>
        <v>0</v>
      </c>
      <c r="H166" s="233"/>
      <c r="I166" s="234">
        <f>ROUND(E166*H166,2)</f>
        <v>0</v>
      </c>
      <c r="J166" s="233"/>
      <c r="K166" s="234">
        <f>ROUND(E166*J166,2)</f>
        <v>0</v>
      </c>
      <c r="L166" s="234">
        <v>21</v>
      </c>
      <c r="M166" s="234">
        <f>G166*(1+L166/100)</f>
        <v>0</v>
      </c>
      <c r="N166" s="232">
        <v>0.87758000000000003</v>
      </c>
      <c r="O166" s="232">
        <f>ROUND(E166*N166,2)</f>
        <v>12.46</v>
      </c>
      <c r="P166" s="232">
        <v>0</v>
      </c>
      <c r="Q166" s="232">
        <f>ROUND(E166*P166,2)</f>
        <v>0</v>
      </c>
      <c r="R166" s="234" t="s">
        <v>216</v>
      </c>
      <c r="S166" s="234" t="s">
        <v>156</v>
      </c>
      <c r="T166" s="235" t="s">
        <v>156</v>
      </c>
      <c r="U166" s="220">
        <v>1.508</v>
      </c>
      <c r="V166" s="220">
        <f>ROUND(E166*U166,2)</f>
        <v>21.41</v>
      </c>
      <c r="W166" s="220"/>
      <c r="X166" s="220" t="s">
        <v>193</v>
      </c>
      <c r="Y166" s="220" t="s">
        <v>149</v>
      </c>
      <c r="Z166" s="210"/>
      <c r="AA166" s="210"/>
      <c r="AB166" s="210"/>
      <c r="AC166" s="210"/>
      <c r="AD166" s="210"/>
      <c r="AE166" s="210"/>
      <c r="AF166" s="210"/>
      <c r="AG166" s="210" t="s">
        <v>194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17"/>
      <c r="B167" s="218"/>
      <c r="C167" s="263" t="s">
        <v>377</v>
      </c>
      <c r="D167" s="262"/>
      <c r="E167" s="262"/>
      <c r="F167" s="262"/>
      <c r="G167" s="262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196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29">
        <v>47</v>
      </c>
      <c r="B168" s="230" t="s">
        <v>378</v>
      </c>
      <c r="C168" s="247" t="s">
        <v>379</v>
      </c>
      <c r="D168" s="231" t="s">
        <v>380</v>
      </c>
      <c r="E168" s="232">
        <v>48.327399999999997</v>
      </c>
      <c r="F168" s="233"/>
      <c r="G168" s="234">
        <f>ROUND(E168*F168,2)</f>
        <v>0</v>
      </c>
      <c r="H168" s="233"/>
      <c r="I168" s="234">
        <f>ROUND(E168*H168,2)</f>
        <v>0</v>
      </c>
      <c r="J168" s="233"/>
      <c r="K168" s="234">
        <f>ROUND(E168*J168,2)</f>
        <v>0</v>
      </c>
      <c r="L168" s="234">
        <v>21</v>
      </c>
      <c r="M168" s="234">
        <f>G168*(1+L168/100)</f>
        <v>0</v>
      </c>
      <c r="N168" s="232">
        <v>1</v>
      </c>
      <c r="O168" s="232">
        <f>ROUND(E168*N168,2)</f>
        <v>48.33</v>
      </c>
      <c r="P168" s="232">
        <v>0</v>
      </c>
      <c r="Q168" s="232">
        <f>ROUND(E168*P168,2)</f>
        <v>0</v>
      </c>
      <c r="R168" s="234"/>
      <c r="S168" s="234" t="s">
        <v>146</v>
      </c>
      <c r="T168" s="235" t="s">
        <v>147</v>
      </c>
      <c r="U168" s="220">
        <v>0</v>
      </c>
      <c r="V168" s="220">
        <f>ROUND(E168*U168,2)</f>
        <v>0</v>
      </c>
      <c r="W168" s="220"/>
      <c r="X168" s="220" t="s">
        <v>332</v>
      </c>
      <c r="Y168" s="220" t="s">
        <v>149</v>
      </c>
      <c r="Z168" s="210"/>
      <c r="AA168" s="210"/>
      <c r="AB168" s="210"/>
      <c r="AC168" s="210"/>
      <c r="AD168" s="210"/>
      <c r="AE168" s="210"/>
      <c r="AF168" s="210"/>
      <c r="AG168" s="210" t="s">
        <v>333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64" t="s">
        <v>381</v>
      </c>
      <c r="D169" s="254"/>
      <c r="E169" s="255">
        <v>48.327399999999997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212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x14ac:dyDescent="0.2">
      <c r="A170" s="222" t="s">
        <v>141</v>
      </c>
      <c r="B170" s="223" t="s">
        <v>98</v>
      </c>
      <c r="C170" s="246" t="s">
        <v>99</v>
      </c>
      <c r="D170" s="224"/>
      <c r="E170" s="225"/>
      <c r="F170" s="226"/>
      <c r="G170" s="226">
        <f>SUMIF(AG171:AG174,"&lt;&gt;NOR",G171:G174)</f>
        <v>0</v>
      </c>
      <c r="H170" s="226"/>
      <c r="I170" s="226">
        <f>SUM(I171:I174)</f>
        <v>0</v>
      </c>
      <c r="J170" s="226"/>
      <c r="K170" s="226">
        <f>SUM(K171:K174)</f>
        <v>0</v>
      </c>
      <c r="L170" s="226"/>
      <c r="M170" s="226">
        <f>SUM(M171:M174)</f>
        <v>0</v>
      </c>
      <c r="N170" s="225"/>
      <c r="O170" s="225">
        <f>SUM(O171:O174)</f>
        <v>0.13</v>
      </c>
      <c r="P170" s="225"/>
      <c r="Q170" s="225">
        <f>SUM(Q171:Q174)</f>
        <v>0</v>
      </c>
      <c r="R170" s="226"/>
      <c r="S170" s="226"/>
      <c r="T170" s="227"/>
      <c r="U170" s="221"/>
      <c r="V170" s="221">
        <f>SUM(V171:V174)</f>
        <v>1.1200000000000001</v>
      </c>
      <c r="W170" s="221"/>
      <c r="X170" s="221"/>
      <c r="Y170" s="221"/>
      <c r="AG170" t="s">
        <v>142</v>
      </c>
    </row>
    <row r="171" spans="1:60" ht="22.5" outlineLevel="1" x14ac:dyDescent="0.2">
      <c r="A171" s="239">
        <v>48</v>
      </c>
      <c r="B171" s="240" t="s">
        <v>382</v>
      </c>
      <c r="C171" s="250" t="s">
        <v>383</v>
      </c>
      <c r="D171" s="241" t="s">
        <v>203</v>
      </c>
      <c r="E171" s="242">
        <v>1</v>
      </c>
      <c r="F171" s="243"/>
      <c r="G171" s="244">
        <f>ROUND(E171*F171,2)</f>
        <v>0</v>
      </c>
      <c r="H171" s="243"/>
      <c r="I171" s="244">
        <f>ROUND(E171*H171,2)</f>
        <v>0</v>
      </c>
      <c r="J171" s="243"/>
      <c r="K171" s="244">
        <f>ROUND(E171*J171,2)</f>
        <v>0</v>
      </c>
      <c r="L171" s="244">
        <v>21</v>
      </c>
      <c r="M171" s="244">
        <f>G171*(1+L171/100)</f>
        <v>0</v>
      </c>
      <c r="N171" s="242">
        <v>0.1133</v>
      </c>
      <c r="O171" s="242">
        <f>ROUND(E171*N171,2)</f>
        <v>0.11</v>
      </c>
      <c r="P171" s="242">
        <v>0</v>
      </c>
      <c r="Q171" s="242">
        <f>ROUND(E171*P171,2)</f>
        <v>0</v>
      </c>
      <c r="R171" s="244" t="s">
        <v>216</v>
      </c>
      <c r="S171" s="244" t="s">
        <v>156</v>
      </c>
      <c r="T171" s="245" t="s">
        <v>156</v>
      </c>
      <c r="U171" s="220">
        <v>0.91800000000000004</v>
      </c>
      <c r="V171" s="220">
        <f>ROUND(E171*U171,2)</f>
        <v>0.92</v>
      </c>
      <c r="W171" s="220"/>
      <c r="X171" s="220" t="s">
        <v>193</v>
      </c>
      <c r="Y171" s="220" t="s">
        <v>149</v>
      </c>
      <c r="Z171" s="210"/>
      <c r="AA171" s="210"/>
      <c r="AB171" s="210"/>
      <c r="AC171" s="210"/>
      <c r="AD171" s="210"/>
      <c r="AE171" s="210"/>
      <c r="AF171" s="210"/>
      <c r="AG171" s="210" t="s">
        <v>194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2.5" outlineLevel="1" x14ac:dyDescent="0.2">
      <c r="A172" s="239">
        <v>49</v>
      </c>
      <c r="B172" s="240" t="s">
        <v>384</v>
      </c>
      <c r="C172" s="250" t="s">
        <v>385</v>
      </c>
      <c r="D172" s="241" t="s">
        <v>203</v>
      </c>
      <c r="E172" s="242">
        <v>1</v>
      </c>
      <c r="F172" s="243"/>
      <c r="G172" s="244">
        <f>ROUND(E172*F172,2)</f>
        <v>0</v>
      </c>
      <c r="H172" s="243"/>
      <c r="I172" s="244">
        <f>ROUND(E172*H172,2)</f>
        <v>0</v>
      </c>
      <c r="J172" s="243"/>
      <c r="K172" s="244">
        <f>ROUND(E172*J172,2)</f>
        <v>0</v>
      </c>
      <c r="L172" s="244">
        <v>21</v>
      </c>
      <c r="M172" s="244">
        <f>G172*(1+L172/100)</f>
        <v>0</v>
      </c>
      <c r="N172" s="242">
        <v>0</v>
      </c>
      <c r="O172" s="242">
        <f>ROUND(E172*N172,2)</f>
        <v>0</v>
      </c>
      <c r="P172" s="242">
        <v>0</v>
      </c>
      <c r="Q172" s="242">
        <f>ROUND(E172*P172,2)</f>
        <v>0</v>
      </c>
      <c r="R172" s="244" t="s">
        <v>216</v>
      </c>
      <c r="S172" s="244" t="s">
        <v>156</v>
      </c>
      <c r="T172" s="245" t="s">
        <v>156</v>
      </c>
      <c r="U172" s="220">
        <v>0.2</v>
      </c>
      <c r="V172" s="220">
        <f>ROUND(E172*U172,2)</f>
        <v>0.2</v>
      </c>
      <c r="W172" s="220"/>
      <c r="X172" s="220" t="s">
        <v>193</v>
      </c>
      <c r="Y172" s="220" t="s">
        <v>149</v>
      </c>
      <c r="Z172" s="210"/>
      <c r="AA172" s="210"/>
      <c r="AB172" s="210"/>
      <c r="AC172" s="210"/>
      <c r="AD172" s="210"/>
      <c r="AE172" s="210"/>
      <c r="AF172" s="210"/>
      <c r="AG172" s="210" t="s">
        <v>194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ht="22.5" outlineLevel="1" x14ac:dyDescent="0.2">
      <c r="A173" s="239">
        <v>50</v>
      </c>
      <c r="B173" s="240" t="s">
        <v>386</v>
      </c>
      <c r="C173" s="250" t="s">
        <v>387</v>
      </c>
      <c r="D173" s="241" t="s">
        <v>203</v>
      </c>
      <c r="E173" s="242">
        <v>1</v>
      </c>
      <c r="F173" s="243"/>
      <c r="G173" s="244">
        <f>ROUND(E173*F173,2)</f>
        <v>0</v>
      </c>
      <c r="H173" s="243"/>
      <c r="I173" s="244">
        <f>ROUND(E173*H173,2)</f>
        <v>0</v>
      </c>
      <c r="J173" s="243"/>
      <c r="K173" s="244">
        <f>ROUND(E173*J173,2)</f>
        <v>0</v>
      </c>
      <c r="L173" s="244">
        <v>21</v>
      </c>
      <c r="M173" s="244">
        <f>G173*(1+L173/100)</f>
        <v>0</v>
      </c>
      <c r="N173" s="242">
        <v>5.1000000000000004E-3</v>
      </c>
      <c r="O173" s="242">
        <f>ROUND(E173*N173,2)</f>
        <v>0.01</v>
      </c>
      <c r="P173" s="242">
        <v>0</v>
      </c>
      <c r="Q173" s="242">
        <f>ROUND(E173*P173,2)</f>
        <v>0</v>
      </c>
      <c r="R173" s="244" t="s">
        <v>331</v>
      </c>
      <c r="S173" s="244" t="s">
        <v>156</v>
      </c>
      <c r="T173" s="245" t="s">
        <v>156</v>
      </c>
      <c r="U173" s="220">
        <v>0</v>
      </c>
      <c r="V173" s="220">
        <f>ROUND(E173*U173,2)</f>
        <v>0</v>
      </c>
      <c r="W173" s="220"/>
      <c r="X173" s="220" t="s">
        <v>332</v>
      </c>
      <c r="Y173" s="220" t="s">
        <v>149</v>
      </c>
      <c r="Z173" s="210"/>
      <c r="AA173" s="210"/>
      <c r="AB173" s="210"/>
      <c r="AC173" s="210"/>
      <c r="AD173" s="210"/>
      <c r="AE173" s="210"/>
      <c r="AF173" s="210"/>
      <c r="AG173" s="210" t="s">
        <v>333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39">
        <v>51</v>
      </c>
      <c r="B174" s="240" t="s">
        <v>388</v>
      </c>
      <c r="C174" s="250" t="s">
        <v>389</v>
      </c>
      <c r="D174" s="241" t="s">
        <v>203</v>
      </c>
      <c r="E174" s="242">
        <v>1</v>
      </c>
      <c r="F174" s="243"/>
      <c r="G174" s="244">
        <f>ROUND(E174*F174,2)</f>
        <v>0</v>
      </c>
      <c r="H174" s="243"/>
      <c r="I174" s="244">
        <f>ROUND(E174*H174,2)</f>
        <v>0</v>
      </c>
      <c r="J174" s="243"/>
      <c r="K174" s="244">
        <f>ROUND(E174*J174,2)</f>
        <v>0</v>
      </c>
      <c r="L174" s="244">
        <v>21</v>
      </c>
      <c r="M174" s="244">
        <f>G174*(1+L174/100)</f>
        <v>0</v>
      </c>
      <c r="N174" s="242">
        <v>5.1000000000000004E-3</v>
      </c>
      <c r="O174" s="242">
        <f>ROUND(E174*N174,2)</f>
        <v>0.01</v>
      </c>
      <c r="P174" s="242">
        <v>0</v>
      </c>
      <c r="Q174" s="242">
        <f>ROUND(E174*P174,2)</f>
        <v>0</v>
      </c>
      <c r="R174" s="244"/>
      <c r="S174" s="244" t="s">
        <v>146</v>
      </c>
      <c r="T174" s="245" t="s">
        <v>147</v>
      </c>
      <c r="U174" s="220">
        <v>0</v>
      </c>
      <c r="V174" s="220">
        <f>ROUND(E174*U174,2)</f>
        <v>0</v>
      </c>
      <c r="W174" s="220"/>
      <c r="X174" s="220" t="s">
        <v>332</v>
      </c>
      <c r="Y174" s="220" t="s">
        <v>149</v>
      </c>
      <c r="Z174" s="210"/>
      <c r="AA174" s="210"/>
      <c r="AB174" s="210"/>
      <c r="AC174" s="210"/>
      <c r="AD174" s="210"/>
      <c r="AE174" s="210"/>
      <c r="AF174" s="210"/>
      <c r="AG174" s="210" t="s">
        <v>333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x14ac:dyDescent="0.2">
      <c r="A175" s="222" t="s">
        <v>141</v>
      </c>
      <c r="B175" s="223" t="s">
        <v>100</v>
      </c>
      <c r="C175" s="246" t="s">
        <v>101</v>
      </c>
      <c r="D175" s="224"/>
      <c r="E175" s="225"/>
      <c r="F175" s="226"/>
      <c r="G175" s="226">
        <f>SUMIF(AG176:AG178,"&lt;&gt;NOR",G176:G178)</f>
        <v>0</v>
      </c>
      <c r="H175" s="226"/>
      <c r="I175" s="226">
        <f>SUM(I176:I178)</f>
        <v>0</v>
      </c>
      <c r="J175" s="226"/>
      <c r="K175" s="226">
        <f>SUM(K176:K178)</f>
        <v>0</v>
      </c>
      <c r="L175" s="226"/>
      <c r="M175" s="226">
        <f>SUM(M176:M178)</f>
        <v>0</v>
      </c>
      <c r="N175" s="225"/>
      <c r="O175" s="225">
        <f>SUM(O176:O178)</f>
        <v>0</v>
      </c>
      <c r="P175" s="225"/>
      <c r="Q175" s="225">
        <f>SUM(Q176:Q178)</f>
        <v>0</v>
      </c>
      <c r="R175" s="226"/>
      <c r="S175" s="226"/>
      <c r="T175" s="227"/>
      <c r="U175" s="221"/>
      <c r="V175" s="221">
        <f>SUM(V176:V178)</f>
        <v>0.71</v>
      </c>
      <c r="W175" s="221"/>
      <c r="X175" s="221"/>
      <c r="Y175" s="221"/>
      <c r="AG175" t="s">
        <v>142</v>
      </c>
    </row>
    <row r="176" spans="1:60" outlineLevel="1" x14ac:dyDescent="0.2">
      <c r="A176" s="229">
        <v>52</v>
      </c>
      <c r="B176" s="230" t="s">
        <v>390</v>
      </c>
      <c r="C176" s="247" t="s">
        <v>391</v>
      </c>
      <c r="D176" s="231" t="s">
        <v>392</v>
      </c>
      <c r="E176" s="232">
        <v>16</v>
      </c>
      <c r="F176" s="233"/>
      <c r="G176" s="234">
        <f>ROUND(E176*F176,2)</f>
        <v>0</v>
      </c>
      <c r="H176" s="233"/>
      <c r="I176" s="234">
        <f>ROUND(E176*H176,2)</f>
        <v>0</v>
      </c>
      <c r="J176" s="233"/>
      <c r="K176" s="234">
        <f>ROUND(E176*J176,2)</f>
        <v>0</v>
      </c>
      <c r="L176" s="234">
        <v>21</v>
      </c>
      <c r="M176" s="234">
        <f>G176*(1+L176/100)</f>
        <v>0</v>
      </c>
      <c r="N176" s="232">
        <v>0</v>
      </c>
      <c r="O176" s="232">
        <f>ROUND(E176*N176,2)</f>
        <v>0</v>
      </c>
      <c r="P176" s="232">
        <v>0</v>
      </c>
      <c r="Q176" s="232">
        <f>ROUND(E176*P176,2)</f>
        <v>0</v>
      </c>
      <c r="R176" s="234" t="s">
        <v>192</v>
      </c>
      <c r="S176" s="234" t="s">
        <v>156</v>
      </c>
      <c r="T176" s="235" t="s">
        <v>156</v>
      </c>
      <c r="U176" s="220">
        <v>8.0000000000000002E-3</v>
      </c>
      <c r="V176" s="220">
        <f>ROUND(E176*U176,2)</f>
        <v>0.13</v>
      </c>
      <c r="W176" s="220"/>
      <c r="X176" s="220" t="s">
        <v>193</v>
      </c>
      <c r="Y176" s="220" t="s">
        <v>149</v>
      </c>
      <c r="Z176" s="210"/>
      <c r="AA176" s="210"/>
      <c r="AB176" s="210"/>
      <c r="AC176" s="210"/>
      <c r="AD176" s="210"/>
      <c r="AE176" s="210"/>
      <c r="AF176" s="210"/>
      <c r="AG176" s="210" t="s">
        <v>194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22.5" outlineLevel="2" x14ac:dyDescent="0.2">
      <c r="A177" s="217"/>
      <c r="B177" s="218"/>
      <c r="C177" s="263" t="s">
        <v>393</v>
      </c>
      <c r="D177" s="262"/>
      <c r="E177" s="262"/>
      <c r="F177" s="262"/>
      <c r="G177" s="262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196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37" t="str">
        <f>C177</f>
        <v>komunikací v suchu nebo ve vodě, s odstraněním travnatého porostu nebo nánosu, s úpravou dna a svahů do předepsaného profilu, s odklizením na vzdálenost do 10 m nebo s naložením na dopravní prostředek,</v>
      </c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39">
        <v>53</v>
      </c>
      <c r="B178" s="240" t="s">
        <v>394</v>
      </c>
      <c r="C178" s="250" t="s">
        <v>395</v>
      </c>
      <c r="D178" s="241" t="s">
        <v>191</v>
      </c>
      <c r="E178" s="242">
        <v>292</v>
      </c>
      <c r="F178" s="243"/>
      <c r="G178" s="244">
        <f>ROUND(E178*F178,2)</f>
        <v>0</v>
      </c>
      <c r="H178" s="243"/>
      <c r="I178" s="244">
        <f>ROUND(E178*H178,2)</f>
        <v>0</v>
      </c>
      <c r="J178" s="243"/>
      <c r="K178" s="244">
        <f>ROUND(E178*J178,2)</f>
        <v>0</v>
      </c>
      <c r="L178" s="244">
        <v>21</v>
      </c>
      <c r="M178" s="244">
        <f>G178*(1+L178/100)</f>
        <v>0</v>
      </c>
      <c r="N178" s="242">
        <v>0</v>
      </c>
      <c r="O178" s="242">
        <f>ROUND(E178*N178,2)</f>
        <v>0</v>
      </c>
      <c r="P178" s="242">
        <v>0</v>
      </c>
      <c r="Q178" s="242">
        <f>ROUND(E178*P178,2)</f>
        <v>0</v>
      </c>
      <c r="R178" s="244" t="s">
        <v>216</v>
      </c>
      <c r="S178" s="244" t="s">
        <v>156</v>
      </c>
      <c r="T178" s="245" t="s">
        <v>156</v>
      </c>
      <c r="U178" s="220">
        <v>2E-3</v>
      </c>
      <c r="V178" s="220">
        <f>ROUND(E178*U178,2)</f>
        <v>0.57999999999999996</v>
      </c>
      <c r="W178" s="220"/>
      <c r="X178" s="220" t="s">
        <v>193</v>
      </c>
      <c r="Y178" s="220" t="s">
        <v>149</v>
      </c>
      <c r="Z178" s="210"/>
      <c r="AA178" s="210"/>
      <c r="AB178" s="210"/>
      <c r="AC178" s="210"/>
      <c r="AD178" s="210"/>
      <c r="AE178" s="210"/>
      <c r="AF178" s="210"/>
      <c r="AG178" s="210" t="s">
        <v>194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x14ac:dyDescent="0.2">
      <c r="A179" s="222" t="s">
        <v>141</v>
      </c>
      <c r="B179" s="223" t="s">
        <v>102</v>
      </c>
      <c r="C179" s="246" t="s">
        <v>103</v>
      </c>
      <c r="D179" s="224"/>
      <c r="E179" s="225"/>
      <c r="F179" s="226"/>
      <c r="G179" s="226">
        <f>SUMIF(AG180:AG183,"&lt;&gt;NOR",G180:G183)</f>
        <v>0</v>
      </c>
      <c r="H179" s="226"/>
      <c r="I179" s="226">
        <f>SUM(I180:I183)</f>
        <v>0</v>
      </c>
      <c r="J179" s="226"/>
      <c r="K179" s="226">
        <f>SUM(K180:K183)</f>
        <v>0</v>
      </c>
      <c r="L179" s="226"/>
      <c r="M179" s="226">
        <f>SUM(M180:M183)</f>
        <v>0</v>
      </c>
      <c r="N179" s="225"/>
      <c r="O179" s="225">
        <f>SUM(O180:O183)</f>
        <v>0.27</v>
      </c>
      <c r="P179" s="225"/>
      <c r="Q179" s="225">
        <f>SUM(Q180:Q183)</f>
        <v>0.08</v>
      </c>
      <c r="R179" s="226"/>
      <c r="S179" s="226"/>
      <c r="T179" s="227"/>
      <c r="U179" s="221"/>
      <c r="V179" s="221">
        <f>SUM(V180:V183)</f>
        <v>7.66</v>
      </c>
      <c r="W179" s="221"/>
      <c r="X179" s="221"/>
      <c r="Y179" s="221"/>
      <c r="AG179" t="s">
        <v>142</v>
      </c>
    </row>
    <row r="180" spans="1:60" ht="22.5" outlineLevel="1" x14ac:dyDescent="0.2">
      <c r="A180" s="229">
        <v>54</v>
      </c>
      <c r="B180" s="230" t="s">
        <v>396</v>
      </c>
      <c r="C180" s="247" t="s">
        <v>397</v>
      </c>
      <c r="D180" s="231" t="s">
        <v>203</v>
      </c>
      <c r="E180" s="232">
        <v>1</v>
      </c>
      <c r="F180" s="233"/>
      <c r="G180" s="234">
        <f>ROUND(E180*F180,2)</f>
        <v>0</v>
      </c>
      <c r="H180" s="233"/>
      <c r="I180" s="234">
        <f>ROUND(E180*H180,2)</f>
        <v>0</v>
      </c>
      <c r="J180" s="233"/>
      <c r="K180" s="234">
        <f>ROUND(E180*J180,2)</f>
        <v>0</v>
      </c>
      <c r="L180" s="234">
        <v>21</v>
      </c>
      <c r="M180" s="234">
        <f>G180*(1+L180/100)</f>
        <v>0</v>
      </c>
      <c r="N180" s="232">
        <v>0</v>
      </c>
      <c r="O180" s="232">
        <f>ROUND(E180*N180,2)</f>
        <v>0</v>
      </c>
      <c r="P180" s="232">
        <v>8.2000000000000003E-2</v>
      </c>
      <c r="Q180" s="232">
        <f>ROUND(E180*P180,2)</f>
        <v>0.08</v>
      </c>
      <c r="R180" s="234" t="s">
        <v>216</v>
      </c>
      <c r="S180" s="234" t="s">
        <v>156</v>
      </c>
      <c r="T180" s="235" t="s">
        <v>156</v>
      </c>
      <c r="U180" s="220">
        <v>0.58799999999999997</v>
      </c>
      <c r="V180" s="220">
        <f>ROUND(E180*U180,2)</f>
        <v>0.59</v>
      </c>
      <c r="W180" s="220"/>
      <c r="X180" s="220" t="s">
        <v>193</v>
      </c>
      <c r="Y180" s="220" t="s">
        <v>149</v>
      </c>
      <c r="Z180" s="210"/>
      <c r="AA180" s="210"/>
      <c r="AB180" s="210"/>
      <c r="AC180" s="210"/>
      <c r="AD180" s="210"/>
      <c r="AE180" s="210"/>
      <c r="AF180" s="210"/>
      <c r="AG180" s="210" t="s">
        <v>194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17"/>
      <c r="B181" s="218"/>
      <c r="C181" s="263" t="s">
        <v>398</v>
      </c>
      <c r="D181" s="262"/>
      <c r="E181" s="262"/>
      <c r="F181" s="262"/>
      <c r="G181" s="262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196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37" t="str">
        <f>C181</f>
        <v>s uložením hmot na skládku na vzdálenost do 3 m nebo s naložením na dopravní prostředek, se zásypem jam a jeho zhutněním</v>
      </c>
      <c r="BB181" s="210"/>
      <c r="BC181" s="210"/>
      <c r="BD181" s="210"/>
      <c r="BE181" s="210"/>
      <c r="BF181" s="210"/>
      <c r="BG181" s="210"/>
      <c r="BH181" s="210"/>
    </row>
    <row r="182" spans="1:60" ht="22.5" outlineLevel="1" x14ac:dyDescent="0.2">
      <c r="A182" s="229">
        <v>55</v>
      </c>
      <c r="B182" s="230" t="s">
        <v>399</v>
      </c>
      <c r="C182" s="247" t="s">
        <v>400</v>
      </c>
      <c r="D182" s="231" t="s">
        <v>392</v>
      </c>
      <c r="E182" s="232">
        <v>9</v>
      </c>
      <c r="F182" s="233"/>
      <c r="G182" s="234">
        <f>ROUND(E182*F182,2)</f>
        <v>0</v>
      </c>
      <c r="H182" s="233"/>
      <c r="I182" s="234">
        <f>ROUND(E182*H182,2)</f>
        <v>0</v>
      </c>
      <c r="J182" s="233"/>
      <c r="K182" s="234">
        <f>ROUND(E182*J182,2)</f>
        <v>0</v>
      </c>
      <c r="L182" s="234">
        <v>21</v>
      </c>
      <c r="M182" s="234">
        <f>G182*(1+L182/100)</f>
        <v>0</v>
      </c>
      <c r="N182" s="232">
        <v>3.0429999999999999E-2</v>
      </c>
      <c r="O182" s="232">
        <f>ROUND(E182*N182,2)</f>
        <v>0.27</v>
      </c>
      <c r="P182" s="232">
        <v>0</v>
      </c>
      <c r="Q182" s="232">
        <f>ROUND(E182*P182,2)</f>
        <v>0</v>
      </c>
      <c r="R182" s="234" t="s">
        <v>401</v>
      </c>
      <c r="S182" s="234" t="s">
        <v>156</v>
      </c>
      <c r="T182" s="235" t="s">
        <v>156</v>
      </c>
      <c r="U182" s="220">
        <v>0.78500000000000003</v>
      </c>
      <c r="V182" s="220">
        <f>ROUND(E182*U182,2)</f>
        <v>7.07</v>
      </c>
      <c r="W182" s="220"/>
      <c r="X182" s="220" t="s">
        <v>193</v>
      </c>
      <c r="Y182" s="220" t="s">
        <v>149</v>
      </c>
      <c r="Z182" s="210"/>
      <c r="AA182" s="210"/>
      <c r="AB182" s="210"/>
      <c r="AC182" s="210"/>
      <c r="AD182" s="210"/>
      <c r="AE182" s="210"/>
      <c r="AF182" s="210"/>
      <c r="AG182" s="210" t="s">
        <v>194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17"/>
      <c r="B183" s="218"/>
      <c r="C183" s="264" t="s">
        <v>402</v>
      </c>
      <c r="D183" s="254"/>
      <c r="E183" s="255">
        <v>9</v>
      </c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212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x14ac:dyDescent="0.2">
      <c r="A184" s="222" t="s">
        <v>141</v>
      </c>
      <c r="B184" s="223" t="s">
        <v>106</v>
      </c>
      <c r="C184" s="246" t="s">
        <v>107</v>
      </c>
      <c r="D184" s="224"/>
      <c r="E184" s="225"/>
      <c r="F184" s="226"/>
      <c r="G184" s="226">
        <f>SUMIF(AG185:AG186,"&lt;&gt;NOR",G185:G186)</f>
        <v>0</v>
      </c>
      <c r="H184" s="226"/>
      <c r="I184" s="226">
        <f>SUM(I185:I186)</f>
        <v>0</v>
      </c>
      <c r="J184" s="226"/>
      <c r="K184" s="226">
        <f>SUM(K185:K186)</f>
        <v>0</v>
      </c>
      <c r="L184" s="226"/>
      <c r="M184" s="226">
        <f>SUM(M185:M186)</f>
        <v>0</v>
      </c>
      <c r="N184" s="225"/>
      <c r="O184" s="225">
        <f>SUM(O185:O186)</f>
        <v>0</v>
      </c>
      <c r="P184" s="225"/>
      <c r="Q184" s="225">
        <f>SUM(Q185:Q186)</f>
        <v>0</v>
      </c>
      <c r="R184" s="226"/>
      <c r="S184" s="226"/>
      <c r="T184" s="227"/>
      <c r="U184" s="221"/>
      <c r="V184" s="221">
        <f>SUM(V185:V186)</f>
        <v>37.950000000000003</v>
      </c>
      <c r="W184" s="221"/>
      <c r="X184" s="221"/>
      <c r="Y184" s="221"/>
      <c r="AG184" t="s">
        <v>142</v>
      </c>
    </row>
    <row r="185" spans="1:60" outlineLevel="1" x14ac:dyDescent="0.2">
      <c r="A185" s="229">
        <v>56</v>
      </c>
      <c r="B185" s="230" t="s">
        <v>403</v>
      </c>
      <c r="C185" s="247" t="s">
        <v>404</v>
      </c>
      <c r="D185" s="231" t="s">
        <v>380</v>
      </c>
      <c r="E185" s="232">
        <v>2371.97397</v>
      </c>
      <c r="F185" s="233"/>
      <c r="G185" s="234">
        <f>ROUND(E185*F185,2)</f>
        <v>0</v>
      </c>
      <c r="H185" s="233"/>
      <c r="I185" s="234">
        <f>ROUND(E185*H185,2)</f>
        <v>0</v>
      </c>
      <c r="J185" s="233"/>
      <c r="K185" s="234">
        <f>ROUND(E185*J185,2)</f>
        <v>0</v>
      </c>
      <c r="L185" s="234">
        <v>21</v>
      </c>
      <c r="M185" s="234">
        <f>G185*(1+L185/100)</f>
        <v>0</v>
      </c>
      <c r="N185" s="232">
        <v>0</v>
      </c>
      <c r="O185" s="232">
        <f>ROUND(E185*N185,2)</f>
        <v>0</v>
      </c>
      <c r="P185" s="232">
        <v>0</v>
      </c>
      <c r="Q185" s="232">
        <f>ROUND(E185*P185,2)</f>
        <v>0</v>
      </c>
      <c r="R185" s="234" t="s">
        <v>216</v>
      </c>
      <c r="S185" s="234" t="s">
        <v>156</v>
      </c>
      <c r="T185" s="235" t="s">
        <v>156</v>
      </c>
      <c r="U185" s="220">
        <v>1.6E-2</v>
      </c>
      <c r="V185" s="220">
        <f>ROUND(E185*U185,2)</f>
        <v>37.950000000000003</v>
      </c>
      <c r="W185" s="220"/>
      <c r="X185" s="220" t="s">
        <v>405</v>
      </c>
      <c r="Y185" s="220" t="s">
        <v>149</v>
      </c>
      <c r="Z185" s="210"/>
      <c r="AA185" s="210"/>
      <c r="AB185" s="210"/>
      <c r="AC185" s="210"/>
      <c r="AD185" s="210"/>
      <c r="AE185" s="210"/>
      <c r="AF185" s="210"/>
      <c r="AG185" s="210" t="s">
        <v>406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63" t="s">
        <v>407</v>
      </c>
      <c r="D186" s="262"/>
      <c r="E186" s="262"/>
      <c r="F186" s="262"/>
      <c r="G186" s="262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196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x14ac:dyDescent="0.2">
      <c r="A187" s="222" t="s">
        <v>141</v>
      </c>
      <c r="B187" s="223" t="s">
        <v>108</v>
      </c>
      <c r="C187" s="246" t="s">
        <v>109</v>
      </c>
      <c r="D187" s="224"/>
      <c r="E187" s="225"/>
      <c r="F187" s="226"/>
      <c r="G187" s="226">
        <f>SUMIF(AG188:AG200,"&lt;&gt;NOR",G188:G200)</f>
        <v>0</v>
      </c>
      <c r="H187" s="226"/>
      <c r="I187" s="226">
        <f>SUM(I188:I200)</f>
        <v>0</v>
      </c>
      <c r="J187" s="226"/>
      <c r="K187" s="226">
        <f>SUM(K188:K200)</f>
        <v>0</v>
      </c>
      <c r="L187" s="226"/>
      <c r="M187" s="226">
        <f>SUM(M188:M200)</f>
        <v>0</v>
      </c>
      <c r="N187" s="225"/>
      <c r="O187" s="225">
        <f>SUM(O188:O200)</f>
        <v>0</v>
      </c>
      <c r="P187" s="225"/>
      <c r="Q187" s="225">
        <f>SUM(Q188:Q200)</f>
        <v>0</v>
      </c>
      <c r="R187" s="226"/>
      <c r="S187" s="226"/>
      <c r="T187" s="227"/>
      <c r="U187" s="221"/>
      <c r="V187" s="221">
        <f>SUM(V188:V200)</f>
        <v>291.09999999999997</v>
      </c>
      <c r="W187" s="221"/>
      <c r="X187" s="221"/>
      <c r="Y187" s="221"/>
      <c r="AG187" t="s">
        <v>142</v>
      </c>
    </row>
    <row r="188" spans="1:60" ht="22.5" outlineLevel="1" x14ac:dyDescent="0.2">
      <c r="A188" s="229">
        <v>57</v>
      </c>
      <c r="B188" s="230" t="s">
        <v>408</v>
      </c>
      <c r="C188" s="247" t="s">
        <v>409</v>
      </c>
      <c r="D188" s="231" t="s">
        <v>380</v>
      </c>
      <c r="E188" s="232">
        <v>8050.866</v>
      </c>
      <c r="F188" s="233"/>
      <c r="G188" s="234">
        <f>ROUND(E188*F188,2)</f>
        <v>0</v>
      </c>
      <c r="H188" s="233"/>
      <c r="I188" s="234">
        <f>ROUND(E188*H188,2)</f>
        <v>0</v>
      </c>
      <c r="J188" s="233"/>
      <c r="K188" s="234">
        <f>ROUND(E188*J188,2)</f>
        <v>0</v>
      </c>
      <c r="L188" s="234">
        <v>21</v>
      </c>
      <c r="M188" s="234">
        <f>G188*(1+L188/100)</f>
        <v>0</v>
      </c>
      <c r="N188" s="232">
        <v>0</v>
      </c>
      <c r="O188" s="232">
        <f>ROUND(E188*N188,2)</f>
        <v>0</v>
      </c>
      <c r="P188" s="232">
        <v>0</v>
      </c>
      <c r="Q188" s="232">
        <f>ROUND(E188*P188,2)</f>
        <v>0</v>
      </c>
      <c r="R188" s="234" t="s">
        <v>216</v>
      </c>
      <c r="S188" s="234" t="s">
        <v>156</v>
      </c>
      <c r="T188" s="235" t="s">
        <v>156</v>
      </c>
      <c r="U188" s="220">
        <v>0</v>
      </c>
      <c r="V188" s="220">
        <f>ROUND(E188*U188,2)</f>
        <v>0</v>
      </c>
      <c r="W188" s="220"/>
      <c r="X188" s="220" t="s">
        <v>193</v>
      </c>
      <c r="Y188" s="220" t="s">
        <v>149</v>
      </c>
      <c r="Z188" s="210"/>
      <c r="AA188" s="210"/>
      <c r="AB188" s="210"/>
      <c r="AC188" s="210"/>
      <c r="AD188" s="210"/>
      <c r="AE188" s="210"/>
      <c r="AF188" s="210"/>
      <c r="AG188" s="210" t="s">
        <v>194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17"/>
      <c r="B189" s="218"/>
      <c r="C189" s="264" t="s">
        <v>410</v>
      </c>
      <c r="D189" s="254"/>
      <c r="E189" s="255">
        <v>1014.28</v>
      </c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212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17"/>
      <c r="B190" s="218"/>
      <c r="C190" s="264" t="s">
        <v>411</v>
      </c>
      <c r="D190" s="254"/>
      <c r="E190" s="255">
        <v>7036.58</v>
      </c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212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29">
        <v>58</v>
      </c>
      <c r="B191" s="230" t="s">
        <v>412</v>
      </c>
      <c r="C191" s="247" t="s">
        <v>413</v>
      </c>
      <c r="D191" s="231" t="s">
        <v>380</v>
      </c>
      <c r="E191" s="232">
        <v>586.38199999999995</v>
      </c>
      <c r="F191" s="233"/>
      <c r="G191" s="234">
        <f>ROUND(E191*F191,2)</f>
        <v>0</v>
      </c>
      <c r="H191" s="233"/>
      <c r="I191" s="234">
        <f>ROUND(E191*H191,2)</f>
        <v>0</v>
      </c>
      <c r="J191" s="233"/>
      <c r="K191" s="234">
        <f>ROUND(E191*J191,2)</f>
        <v>0</v>
      </c>
      <c r="L191" s="234">
        <v>21</v>
      </c>
      <c r="M191" s="234">
        <f>G191*(1+L191/100)</f>
        <v>0</v>
      </c>
      <c r="N191" s="232">
        <v>0</v>
      </c>
      <c r="O191" s="232">
        <f>ROUND(E191*N191,2)</f>
        <v>0</v>
      </c>
      <c r="P191" s="232">
        <v>0</v>
      </c>
      <c r="Q191" s="232">
        <f>ROUND(E191*P191,2)</f>
        <v>0</v>
      </c>
      <c r="R191" s="234" t="s">
        <v>401</v>
      </c>
      <c r="S191" s="234" t="s">
        <v>414</v>
      </c>
      <c r="T191" s="235" t="s">
        <v>147</v>
      </c>
      <c r="U191" s="220">
        <v>0</v>
      </c>
      <c r="V191" s="220">
        <f>ROUND(E191*U191,2)</f>
        <v>0</v>
      </c>
      <c r="W191" s="220"/>
      <c r="X191" s="220" t="s">
        <v>193</v>
      </c>
      <c r="Y191" s="220" t="s">
        <v>149</v>
      </c>
      <c r="Z191" s="210"/>
      <c r="AA191" s="210"/>
      <c r="AB191" s="210"/>
      <c r="AC191" s="210"/>
      <c r="AD191" s="210"/>
      <c r="AE191" s="210"/>
      <c r="AF191" s="210"/>
      <c r="AG191" s="210" t="s">
        <v>194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17"/>
      <c r="B192" s="218"/>
      <c r="C192" s="264" t="s">
        <v>415</v>
      </c>
      <c r="D192" s="254"/>
      <c r="E192" s="255">
        <v>1014.282</v>
      </c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212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64" t="s">
        <v>416</v>
      </c>
      <c r="D193" s="254"/>
      <c r="E193" s="255">
        <v>-427.9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212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2.5" outlineLevel="1" x14ac:dyDescent="0.2">
      <c r="A194" s="229">
        <v>59</v>
      </c>
      <c r="B194" s="230" t="s">
        <v>417</v>
      </c>
      <c r="C194" s="247" t="s">
        <v>418</v>
      </c>
      <c r="D194" s="231" t="s">
        <v>380</v>
      </c>
      <c r="E194" s="232">
        <v>1014.282</v>
      </c>
      <c r="F194" s="233"/>
      <c r="G194" s="234">
        <f>ROUND(E194*F194,2)</f>
        <v>0</v>
      </c>
      <c r="H194" s="233"/>
      <c r="I194" s="234">
        <f>ROUND(E194*H194,2)</f>
        <v>0</v>
      </c>
      <c r="J194" s="233"/>
      <c r="K194" s="234">
        <f>ROUND(E194*J194,2)</f>
        <v>0</v>
      </c>
      <c r="L194" s="234">
        <v>21</v>
      </c>
      <c r="M194" s="234">
        <f>G194*(1+L194/100)</f>
        <v>0</v>
      </c>
      <c r="N194" s="232">
        <v>0</v>
      </c>
      <c r="O194" s="232">
        <f>ROUND(E194*N194,2)</f>
        <v>0</v>
      </c>
      <c r="P194" s="232">
        <v>0</v>
      </c>
      <c r="Q194" s="232">
        <f>ROUND(E194*P194,2)</f>
        <v>0</v>
      </c>
      <c r="R194" s="234" t="s">
        <v>419</v>
      </c>
      <c r="S194" s="234" t="s">
        <v>156</v>
      </c>
      <c r="T194" s="235" t="s">
        <v>156</v>
      </c>
      <c r="U194" s="220">
        <v>0.27700000000000002</v>
      </c>
      <c r="V194" s="220">
        <f>ROUND(E194*U194,2)</f>
        <v>280.95999999999998</v>
      </c>
      <c r="W194" s="220"/>
      <c r="X194" s="220" t="s">
        <v>193</v>
      </c>
      <c r="Y194" s="220" t="s">
        <v>149</v>
      </c>
      <c r="Z194" s="210"/>
      <c r="AA194" s="210"/>
      <c r="AB194" s="210"/>
      <c r="AC194" s="210"/>
      <c r="AD194" s="210"/>
      <c r="AE194" s="210"/>
      <c r="AF194" s="210"/>
      <c r="AG194" s="210" t="s">
        <v>420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63" t="s">
        <v>421</v>
      </c>
      <c r="D195" s="262"/>
      <c r="E195" s="262"/>
      <c r="F195" s="262"/>
      <c r="G195" s="262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196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17"/>
      <c r="B196" s="218"/>
      <c r="C196" s="249" t="s">
        <v>422</v>
      </c>
      <c r="D196" s="238"/>
      <c r="E196" s="238"/>
      <c r="F196" s="238"/>
      <c r="G196" s="238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152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49" t="s">
        <v>423</v>
      </c>
      <c r="D197" s="238"/>
      <c r="E197" s="238"/>
      <c r="F197" s="238"/>
      <c r="G197" s="238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152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2.5" outlineLevel="3" x14ac:dyDescent="0.2">
      <c r="A198" s="217"/>
      <c r="B198" s="218"/>
      <c r="C198" s="249" t="s">
        <v>424</v>
      </c>
      <c r="D198" s="238"/>
      <c r="E198" s="238"/>
      <c r="F198" s="238"/>
      <c r="G198" s="238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152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37" t="str">
        <f>C198</f>
        <v>- při vodorovné dopravě po vodě : vyložení na hromady na suchu nebo na přeložení na dopravní prostředek na suchu do 15 m vodorovně a současně do 4 m svisle,</v>
      </c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17"/>
      <c r="B199" s="218"/>
      <c r="C199" s="249" t="s">
        <v>425</v>
      </c>
      <c r="D199" s="238"/>
      <c r="E199" s="238"/>
      <c r="F199" s="238"/>
      <c r="G199" s="238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152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22.5" outlineLevel="1" x14ac:dyDescent="0.2">
      <c r="A200" s="229">
        <v>60</v>
      </c>
      <c r="B200" s="230" t="s">
        <v>426</v>
      </c>
      <c r="C200" s="247" t="s">
        <v>427</v>
      </c>
      <c r="D200" s="231" t="s">
        <v>380</v>
      </c>
      <c r="E200" s="232">
        <v>1014.282</v>
      </c>
      <c r="F200" s="233"/>
      <c r="G200" s="234">
        <f>ROUND(E200*F200,2)</f>
        <v>0</v>
      </c>
      <c r="H200" s="233"/>
      <c r="I200" s="234">
        <f>ROUND(E200*H200,2)</f>
        <v>0</v>
      </c>
      <c r="J200" s="233"/>
      <c r="K200" s="234">
        <f>ROUND(E200*J200,2)</f>
        <v>0</v>
      </c>
      <c r="L200" s="234">
        <v>21</v>
      </c>
      <c r="M200" s="234">
        <f>G200*(1+L200/100)</f>
        <v>0</v>
      </c>
      <c r="N200" s="232">
        <v>0</v>
      </c>
      <c r="O200" s="232">
        <f>ROUND(E200*N200,2)</f>
        <v>0</v>
      </c>
      <c r="P200" s="232">
        <v>0</v>
      </c>
      <c r="Q200" s="232">
        <f>ROUND(E200*P200,2)</f>
        <v>0</v>
      </c>
      <c r="R200" s="234" t="s">
        <v>216</v>
      </c>
      <c r="S200" s="234" t="s">
        <v>156</v>
      </c>
      <c r="T200" s="235" t="s">
        <v>156</v>
      </c>
      <c r="U200" s="220">
        <v>0.01</v>
      </c>
      <c r="V200" s="220">
        <f>ROUND(E200*U200,2)</f>
        <v>10.14</v>
      </c>
      <c r="W200" s="220"/>
      <c r="X200" s="220" t="s">
        <v>428</v>
      </c>
      <c r="Y200" s="220" t="s">
        <v>149</v>
      </c>
      <c r="Z200" s="210"/>
      <c r="AA200" s="210"/>
      <c r="AB200" s="210"/>
      <c r="AC200" s="210"/>
      <c r="AD200" s="210"/>
      <c r="AE200" s="210"/>
      <c r="AF200" s="210"/>
      <c r="AG200" s="210" t="s">
        <v>429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x14ac:dyDescent="0.2">
      <c r="A201" s="3"/>
      <c r="B201" s="4"/>
      <c r="C201" s="251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AE201">
        <v>12</v>
      </c>
      <c r="AF201">
        <v>21</v>
      </c>
      <c r="AG201" t="s">
        <v>127</v>
      </c>
    </row>
    <row r="202" spans="1:60" x14ac:dyDescent="0.2">
      <c r="A202" s="213"/>
      <c r="B202" s="214" t="s">
        <v>29</v>
      </c>
      <c r="C202" s="252"/>
      <c r="D202" s="215"/>
      <c r="E202" s="216"/>
      <c r="F202" s="216"/>
      <c r="G202" s="228">
        <f>G8+G131+G152+G170+G175+G179+G184+G187</f>
        <v>0</v>
      </c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E202">
        <f>SUMIF(L7:L200,AE201,G7:G200)</f>
        <v>0</v>
      </c>
      <c r="AF202">
        <f>SUMIF(L7:L200,AF201,G7:G200)</f>
        <v>0</v>
      </c>
      <c r="AG202" t="s">
        <v>186</v>
      </c>
    </row>
    <row r="203" spans="1:60" x14ac:dyDescent="0.2">
      <c r="C203" s="253"/>
      <c r="D203" s="10"/>
      <c r="AG203" t="s">
        <v>187</v>
      </c>
    </row>
    <row r="204" spans="1:60" x14ac:dyDescent="0.2">
      <c r="D204" s="10"/>
    </row>
    <row r="205" spans="1:60" x14ac:dyDescent="0.2">
      <c r="D205" s="10"/>
    </row>
    <row r="206" spans="1:60" x14ac:dyDescent="0.2">
      <c r="D206" s="10"/>
    </row>
    <row r="207" spans="1:60" x14ac:dyDescent="0.2">
      <c r="D207" s="10"/>
    </row>
    <row r="208" spans="1:60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6D" sheet="1" formatRows="0"/>
  <mergeCells count="53">
    <mergeCell ref="C195:G195"/>
    <mergeCell ref="C196:G196"/>
    <mergeCell ref="C197:G197"/>
    <mergeCell ref="C198:G198"/>
    <mergeCell ref="C199:G199"/>
    <mergeCell ref="C163:G163"/>
    <mergeCell ref="C165:G165"/>
    <mergeCell ref="C167:G167"/>
    <mergeCell ref="C177:G177"/>
    <mergeCell ref="C181:G181"/>
    <mergeCell ref="C186:G186"/>
    <mergeCell ref="C133:G133"/>
    <mergeCell ref="C137:G137"/>
    <mergeCell ref="C148:G148"/>
    <mergeCell ref="C154:G154"/>
    <mergeCell ref="C156:G156"/>
    <mergeCell ref="C160:G160"/>
    <mergeCell ref="C115:G115"/>
    <mergeCell ref="C118:G118"/>
    <mergeCell ref="C121:G121"/>
    <mergeCell ref="C122:G122"/>
    <mergeCell ref="C125:G125"/>
    <mergeCell ref="C126:G126"/>
    <mergeCell ref="C99:G99"/>
    <mergeCell ref="C102:G102"/>
    <mergeCell ref="C104:G104"/>
    <mergeCell ref="C107:G107"/>
    <mergeCell ref="C109:G109"/>
    <mergeCell ref="C113:G113"/>
    <mergeCell ref="C73:G73"/>
    <mergeCell ref="C76:G76"/>
    <mergeCell ref="C79:G79"/>
    <mergeCell ref="C81:G81"/>
    <mergeCell ref="C95:G95"/>
    <mergeCell ref="C97:G97"/>
    <mergeCell ref="C28:G28"/>
    <mergeCell ref="C30:G30"/>
    <mergeCell ref="C35:G35"/>
    <mergeCell ref="C39:G39"/>
    <mergeCell ref="C53:G53"/>
    <mergeCell ref="C70:G70"/>
    <mergeCell ref="C13:G13"/>
    <mergeCell ref="C15:G15"/>
    <mergeCell ref="C16:G16"/>
    <mergeCell ref="C18:G18"/>
    <mergeCell ref="C20:G20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188</v>
      </c>
      <c r="B1" s="195"/>
      <c r="C1" s="195"/>
      <c r="D1" s="195"/>
      <c r="E1" s="195"/>
      <c r="F1" s="195"/>
      <c r="G1" s="195"/>
      <c r="AG1" t="s">
        <v>114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115</v>
      </c>
    </row>
    <row r="3" spans="1:60" ht="24.95" customHeight="1" x14ac:dyDescent="0.2">
      <c r="A3" s="196" t="s">
        <v>8</v>
      </c>
      <c r="B3" s="49" t="s">
        <v>53</v>
      </c>
      <c r="C3" s="199" t="s">
        <v>54</v>
      </c>
      <c r="D3" s="197"/>
      <c r="E3" s="197"/>
      <c r="F3" s="197"/>
      <c r="G3" s="198"/>
      <c r="AC3" s="174" t="s">
        <v>115</v>
      </c>
      <c r="AG3" t="s">
        <v>117</v>
      </c>
    </row>
    <row r="4" spans="1:60" ht="24.95" customHeight="1" x14ac:dyDescent="0.2">
      <c r="A4" s="200" t="s">
        <v>9</v>
      </c>
      <c r="B4" s="201" t="s">
        <v>55</v>
      </c>
      <c r="C4" s="202" t="s">
        <v>54</v>
      </c>
      <c r="D4" s="203"/>
      <c r="E4" s="203"/>
      <c r="F4" s="203"/>
      <c r="G4" s="204"/>
      <c r="AG4" t="s">
        <v>118</v>
      </c>
    </row>
    <row r="5" spans="1:60" x14ac:dyDescent="0.2">
      <c r="D5" s="10"/>
    </row>
    <row r="6" spans="1:60" ht="38.25" x14ac:dyDescent="0.2">
      <c r="A6" s="206" t="s">
        <v>119</v>
      </c>
      <c r="B6" s="208" t="s">
        <v>120</v>
      </c>
      <c r="C6" s="208" t="s">
        <v>121</v>
      </c>
      <c r="D6" s="207" t="s">
        <v>122</v>
      </c>
      <c r="E6" s="206" t="s">
        <v>123</v>
      </c>
      <c r="F6" s="205" t="s">
        <v>124</v>
      </c>
      <c r="G6" s="206" t="s">
        <v>29</v>
      </c>
      <c r="H6" s="209" t="s">
        <v>30</v>
      </c>
      <c r="I6" s="209" t="s">
        <v>125</v>
      </c>
      <c r="J6" s="209" t="s">
        <v>31</v>
      </c>
      <c r="K6" s="209" t="s">
        <v>126</v>
      </c>
      <c r="L6" s="209" t="s">
        <v>127</v>
      </c>
      <c r="M6" s="209" t="s">
        <v>128</v>
      </c>
      <c r="N6" s="209" t="s">
        <v>129</v>
      </c>
      <c r="O6" s="209" t="s">
        <v>130</v>
      </c>
      <c r="P6" s="209" t="s">
        <v>131</v>
      </c>
      <c r="Q6" s="209" t="s">
        <v>132</v>
      </c>
      <c r="R6" s="209" t="s">
        <v>133</v>
      </c>
      <c r="S6" s="209" t="s">
        <v>134</v>
      </c>
      <c r="T6" s="209" t="s">
        <v>135</v>
      </c>
      <c r="U6" s="209" t="s">
        <v>136</v>
      </c>
      <c r="V6" s="209" t="s">
        <v>137</v>
      </c>
      <c r="W6" s="209" t="s">
        <v>138</v>
      </c>
      <c r="X6" s="209" t="s">
        <v>139</v>
      </c>
      <c r="Y6" s="209" t="s">
        <v>140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141</v>
      </c>
      <c r="B8" s="223" t="s">
        <v>86</v>
      </c>
      <c r="C8" s="246" t="s">
        <v>87</v>
      </c>
      <c r="D8" s="224"/>
      <c r="E8" s="225"/>
      <c r="F8" s="226"/>
      <c r="G8" s="226">
        <f>SUMIF(AG9:AG39,"&lt;&gt;NOR",G9:G39)</f>
        <v>0</v>
      </c>
      <c r="H8" s="226"/>
      <c r="I8" s="226">
        <f>SUM(I9:I39)</f>
        <v>0</v>
      </c>
      <c r="J8" s="226"/>
      <c r="K8" s="226">
        <f>SUM(K9:K39)</f>
        <v>0</v>
      </c>
      <c r="L8" s="226"/>
      <c r="M8" s="226">
        <f>SUM(M9:M39)</f>
        <v>0</v>
      </c>
      <c r="N8" s="225"/>
      <c r="O8" s="225">
        <f>SUM(O9:O39)</f>
        <v>0</v>
      </c>
      <c r="P8" s="225"/>
      <c r="Q8" s="225">
        <f>SUM(Q9:Q39)</f>
        <v>0</v>
      </c>
      <c r="R8" s="226"/>
      <c r="S8" s="226"/>
      <c r="T8" s="227"/>
      <c r="U8" s="221"/>
      <c r="V8" s="221">
        <f>SUM(V9:V39)</f>
        <v>32.61</v>
      </c>
      <c r="W8" s="221"/>
      <c r="X8" s="221"/>
      <c r="Y8" s="221"/>
      <c r="AG8" t="s">
        <v>142</v>
      </c>
    </row>
    <row r="9" spans="1:60" outlineLevel="1" x14ac:dyDescent="0.2">
      <c r="A9" s="229">
        <v>1</v>
      </c>
      <c r="B9" s="230" t="s">
        <v>430</v>
      </c>
      <c r="C9" s="247" t="s">
        <v>431</v>
      </c>
      <c r="D9" s="231" t="s">
        <v>223</v>
      </c>
      <c r="E9" s="232">
        <v>17.305199999999999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192</v>
      </c>
      <c r="S9" s="234" t="s">
        <v>156</v>
      </c>
      <c r="T9" s="235" t="s">
        <v>156</v>
      </c>
      <c r="U9" s="220">
        <v>0.31</v>
      </c>
      <c r="V9" s="220">
        <f>ROUND(E9*U9,2)</f>
        <v>5.36</v>
      </c>
      <c r="W9" s="220"/>
      <c r="X9" s="220" t="s">
        <v>193</v>
      </c>
      <c r="Y9" s="220" t="s">
        <v>149</v>
      </c>
      <c r="Z9" s="210"/>
      <c r="AA9" s="210"/>
      <c r="AB9" s="210"/>
      <c r="AC9" s="210"/>
      <c r="AD9" s="210"/>
      <c r="AE9" s="210"/>
      <c r="AF9" s="210"/>
      <c r="AG9" s="210" t="s">
        <v>194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33.75" outlineLevel="2" x14ac:dyDescent="0.2">
      <c r="A10" s="217"/>
      <c r="B10" s="218"/>
      <c r="C10" s="263" t="s">
        <v>432</v>
      </c>
      <c r="D10" s="262"/>
      <c r="E10" s="262"/>
      <c r="F10" s="262"/>
      <c r="G10" s="26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7" t="str">
        <f>C10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64" t="s">
        <v>433</v>
      </c>
      <c r="D11" s="254"/>
      <c r="E11" s="255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64" t="s">
        <v>434</v>
      </c>
      <c r="D12" s="254"/>
      <c r="E12" s="255">
        <v>10.27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212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64" t="s">
        <v>435</v>
      </c>
      <c r="D13" s="254"/>
      <c r="E13" s="255">
        <v>7.04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212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29">
        <v>2</v>
      </c>
      <c r="B14" s="230" t="s">
        <v>436</v>
      </c>
      <c r="C14" s="247" t="s">
        <v>437</v>
      </c>
      <c r="D14" s="231" t="s">
        <v>223</v>
      </c>
      <c r="E14" s="232">
        <v>1.488</v>
      </c>
      <c r="F14" s="233"/>
      <c r="G14" s="234">
        <f>ROUND(E14*F14,2)</f>
        <v>0</v>
      </c>
      <c r="H14" s="233"/>
      <c r="I14" s="234">
        <f>ROUND(E14*H14,2)</f>
        <v>0</v>
      </c>
      <c r="J14" s="233"/>
      <c r="K14" s="234">
        <f>ROUND(E14*J14,2)</f>
        <v>0</v>
      </c>
      <c r="L14" s="234">
        <v>21</v>
      </c>
      <c r="M14" s="234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4" t="s">
        <v>192</v>
      </c>
      <c r="S14" s="234" t="s">
        <v>156</v>
      </c>
      <c r="T14" s="235" t="s">
        <v>156</v>
      </c>
      <c r="U14" s="220">
        <v>0.495</v>
      </c>
      <c r="V14" s="220">
        <f>ROUND(E14*U14,2)</f>
        <v>0.74</v>
      </c>
      <c r="W14" s="220"/>
      <c r="X14" s="220" t="s">
        <v>193</v>
      </c>
      <c r="Y14" s="220" t="s">
        <v>149</v>
      </c>
      <c r="Z14" s="210"/>
      <c r="AA14" s="210"/>
      <c r="AB14" s="210"/>
      <c r="AC14" s="210"/>
      <c r="AD14" s="210"/>
      <c r="AE14" s="210"/>
      <c r="AF14" s="210"/>
      <c r="AG14" s="210" t="s">
        <v>194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2" x14ac:dyDescent="0.2">
      <c r="A15" s="217"/>
      <c r="B15" s="218"/>
      <c r="C15" s="263" t="s">
        <v>227</v>
      </c>
      <c r="D15" s="262"/>
      <c r="E15" s="262"/>
      <c r="F15" s="262"/>
      <c r="G15" s="262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37" t="str">
        <f>C15</f>
        <v>zapažených i nezapažených s urovnáním dna do předepsaného profilu a spádu, s přehozením výkopku na přilehlém terénu na vzdálenost do 3 m od podélné osy rýhy nebo s naložením výkopku na dopravní prostředek.</v>
      </c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64" t="s">
        <v>438</v>
      </c>
      <c r="D16" s="254"/>
      <c r="E16" s="255"/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212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64" t="s">
        <v>439</v>
      </c>
      <c r="D17" s="254"/>
      <c r="E17" s="255">
        <v>0.2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212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64" t="s">
        <v>440</v>
      </c>
      <c r="D18" s="254"/>
      <c r="E18" s="255">
        <v>0.2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212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64" t="s">
        <v>441</v>
      </c>
      <c r="D19" s="254"/>
      <c r="E19" s="255">
        <v>1.0900000000000001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212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29">
        <v>3</v>
      </c>
      <c r="B20" s="230" t="s">
        <v>442</v>
      </c>
      <c r="C20" s="247" t="s">
        <v>443</v>
      </c>
      <c r="D20" s="231" t="s">
        <v>223</v>
      </c>
      <c r="E20" s="232">
        <v>1.9319999999999999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21</v>
      </c>
      <c r="M20" s="234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4" t="s">
        <v>192</v>
      </c>
      <c r="S20" s="234" t="s">
        <v>156</v>
      </c>
      <c r="T20" s="235" t="s">
        <v>156</v>
      </c>
      <c r="U20" s="220">
        <v>0.48499999999999999</v>
      </c>
      <c r="V20" s="220">
        <f>ROUND(E20*U20,2)</f>
        <v>0.94</v>
      </c>
      <c r="W20" s="220"/>
      <c r="X20" s="220" t="s">
        <v>193</v>
      </c>
      <c r="Y20" s="220" t="s">
        <v>149</v>
      </c>
      <c r="Z20" s="210"/>
      <c r="AA20" s="210"/>
      <c r="AB20" s="210"/>
      <c r="AC20" s="210"/>
      <c r="AD20" s="210"/>
      <c r="AE20" s="210"/>
      <c r="AF20" s="210"/>
      <c r="AG20" s="210" t="s">
        <v>194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33.75" outlineLevel="2" x14ac:dyDescent="0.2">
      <c r="A21" s="217"/>
      <c r="B21" s="218"/>
      <c r="C21" s="263" t="s">
        <v>444</v>
      </c>
      <c r="D21" s="262"/>
      <c r="E21" s="262"/>
      <c r="F21" s="262"/>
      <c r="G21" s="262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37" t="str">
        <f>C21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64" t="s">
        <v>445</v>
      </c>
      <c r="D22" s="254"/>
      <c r="E22" s="255"/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64" t="s">
        <v>446</v>
      </c>
      <c r="D23" s="254"/>
      <c r="E23" s="255">
        <v>1.1200000000000001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212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64" t="s">
        <v>447</v>
      </c>
      <c r="D24" s="254"/>
      <c r="E24" s="255">
        <v>0.82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9">
        <v>4</v>
      </c>
      <c r="B25" s="230" t="s">
        <v>448</v>
      </c>
      <c r="C25" s="247" t="s">
        <v>449</v>
      </c>
      <c r="D25" s="231" t="s">
        <v>223</v>
      </c>
      <c r="E25" s="232">
        <v>1.0920000000000001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192</v>
      </c>
      <c r="S25" s="234" t="s">
        <v>156</v>
      </c>
      <c r="T25" s="235" t="s">
        <v>156</v>
      </c>
      <c r="U25" s="220">
        <v>0.34499999999999997</v>
      </c>
      <c r="V25" s="220">
        <f>ROUND(E25*U25,2)</f>
        <v>0.38</v>
      </c>
      <c r="W25" s="220"/>
      <c r="X25" s="220" t="s">
        <v>193</v>
      </c>
      <c r="Y25" s="220" t="s">
        <v>149</v>
      </c>
      <c r="Z25" s="210"/>
      <c r="AA25" s="210"/>
      <c r="AB25" s="210"/>
      <c r="AC25" s="210"/>
      <c r="AD25" s="210"/>
      <c r="AE25" s="210"/>
      <c r="AF25" s="210"/>
      <c r="AG25" s="210" t="s">
        <v>194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3" t="s">
        <v>450</v>
      </c>
      <c r="D26" s="262"/>
      <c r="E26" s="262"/>
      <c r="F26" s="262"/>
      <c r="G26" s="262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37" t="str">
        <f>C26</f>
        <v>bez naložení do dopravní nádoby, ale s vyprázdněním dopravní nádoby na hromadu nebo na dopravní prostředek,</v>
      </c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4" t="s">
        <v>441</v>
      </c>
      <c r="D27" s="254"/>
      <c r="E27" s="255">
        <v>1.0900000000000001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212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29">
        <v>5</v>
      </c>
      <c r="B28" s="230" t="s">
        <v>234</v>
      </c>
      <c r="C28" s="247" t="s">
        <v>235</v>
      </c>
      <c r="D28" s="231" t="s">
        <v>223</v>
      </c>
      <c r="E28" s="232">
        <v>31.732199999999999</v>
      </c>
      <c r="F28" s="233"/>
      <c r="G28" s="234">
        <f>ROUND(E28*F28,2)</f>
        <v>0</v>
      </c>
      <c r="H28" s="233"/>
      <c r="I28" s="234">
        <f>ROUND(E28*H28,2)</f>
        <v>0</v>
      </c>
      <c r="J28" s="233"/>
      <c r="K28" s="234">
        <f>ROUND(E28*J28,2)</f>
        <v>0</v>
      </c>
      <c r="L28" s="234">
        <v>21</v>
      </c>
      <c r="M28" s="234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4" t="s">
        <v>192</v>
      </c>
      <c r="S28" s="234" t="s">
        <v>156</v>
      </c>
      <c r="T28" s="235" t="s">
        <v>156</v>
      </c>
      <c r="U28" s="220">
        <v>1.0999999999999999E-2</v>
      </c>
      <c r="V28" s="220">
        <f>ROUND(E28*U28,2)</f>
        <v>0.35</v>
      </c>
      <c r="W28" s="220"/>
      <c r="X28" s="220" t="s">
        <v>193</v>
      </c>
      <c r="Y28" s="220" t="s">
        <v>149</v>
      </c>
      <c r="Z28" s="210"/>
      <c r="AA28" s="210"/>
      <c r="AB28" s="210"/>
      <c r="AC28" s="210"/>
      <c r="AD28" s="210"/>
      <c r="AE28" s="210"/>
      <c r="AF28" s="210"/>
      <c r="AG28" s="210" t="s">
        <v>194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63" t="s">
        <v>236</v>
      </c>
      <c r="D29" s="262"/>
      <c r="E29" s="262"/>
      <c r="F29" s="262"/>
      <c r="G29" s="262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4" t="s">
        <v>451</v>
      </c>
      <c r="D30" s="254"/>
      <c r="E30" s="255">
        <v>20.73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212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64" t="s">
        <v>452</v>
      </c>
      <c r="D31" s="254"/>
      <c r="E31" s="255">
        <v>11.01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212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29">
        <v>6</v>
      </c>
      <c r="B32" s="230" t="s">
        <v>278</v>
      </c>
      <c r="C32" s="247" t="s">
        <v>279</v>
      </c>
      <c r="D32" s="231" t="s">
        <v>223</v>
      </c>
      <c r="E32" s="232">
        <v>11.007</v>
      </c>
      <c r="F32" s="233"/>
      <c r="G32" s="234">
        <f>ROUND(E32*F32,2)</f>
        <v>0</v>
      </c>
      <c r="H32" s="233"/>
      <c r="I32" s="234">
        <f>ROUND(E32*H32,2)</f>
        <v>0</v>
      </c>
      <c r="J32" s="233"/>
      <c r="K32" s="234">
        <f>ROUND(E32*J32,2)</f>
        <v>0</v>
      </c>
      <c r="L32" s="234">
        <v>21</v>
      </c>
      <c r="M32" s="234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4" t="s">
        <v>192</v>
      </c>
      <c r="S32" s="234" t="s">
        <v>156</v>
      </c>
      <c r="T32" s="235" t="s">
        <v>156</v>
      </c>
      <c r="U32" s="220">
        <v>0.65200000000000002</v>
      </c>
      <c r="V32" s="220">
        <f>ROUND(E32*U32,2)</f>
        <v>7.18</v>
      </c>
      <c r="W32" s="220"/>
      <c r="X32" s="220" t="s">
        <v>193</v>
      </c>
      <c r="Y32" s="220" t="s">
        <v>149</v>
      </c>
      <c r="Z32" s="210"/>
      <c r="AA32" s="210"/>
      <c r="AB32" s="210"/>
      <c r="AC32" s="210"/>
      <c r="AD32" s="210"/>
      <c r="AE32" s="210"/>
      <c r="AF32" s="210"/>
      <c r="AG32" s="210" t="s">
        <v>194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4" t="s">
        <v>452</v>
      </c>
      <c r="D33" s="254"/>
      <c r="E33" s="255">
        <v>11.01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29">
        <v>7</v>
      </c>
      <c r="B34" s="230" t="s">
        <v>453</v>
      </c>
      <c r="C34" s="247" t="s">
        <v>454</v>
      </c>
      <c r="D34" s="231" t="s">
        <v>223</v>
      </c>
      <c r="E34" s="232">
        <v>20.725200000000001</v>
      </c>
      <c r="F34" s="233"/>
      <c r="G34" s="234">
        <f>ROUND(E34*F34,2)</f>
        <v>0</v>
      </c>
      <c r="H34" s="233"/>
      <c r="I34" s="234">
        <f>ROUND(E34*H34,2)</f>
        <v>0</v>
      </c>
      <c r="J34" s="233"/>
      <c r="K34" s="234">
        <f>ROUND(E34*J34,2)</f>
        <v>0</v>
      </c>
      <c r="L34" s="234">
        <v>21</v>
      </c>
      <c r="M34" s="234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4" t="s">
        <v>192</v>
      </c>
      <c r="S34" s="234" t="s">
        <v>156</v>
      </c>
      <c r="T34" s="235" t="s">
        <v>156</v>
      </c>
      <c r="U34" s="220">
        <v>8.9999999999999993E-3</v>
      </c>
      <c r="V34" s="220">
        <f>ROUND(E34*U34,2)</f>
        <v>0.19</v>
      </c>
      <c r="W34" s="220"/>
      <c r="X34" s="220" t="s">
        <v>193</v>
      </c>
      <c r="Y34" s="220" t="s">
        <v>149</v>
      </c>
      <c r="Z34" s="210"/>
      <c r="AA34" s="210"/>
      <c r="AB34" s="210"/>
      <c r="AC34" s="210"/>
      <c r="AD34" s="210"/>
      <c r="AE34" s="210"/>
      <c r="AF34" s="210"/>
      <c r="AG34" s="210" t="s">
        <v>194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64" t="s">
        <v>451</v>
      </c>
      <c r="D35" s="254"/>
      <c r="E35" s="255">
        <v>20.73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212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29">
        <v>8</v>
      </c>
      <c r="B36" s="230" t="s">
        <v>455</v>
      </c>
      <c r="C36" s="247" t="s">
        <v>456</v>
      </c>
      <c r="D36" s="231" t="s">
        <v>223</v>
      </c>
      <c r="E36" s="232">
        <v>11.007</v>
      </c>
      <c r="F36" s="233"/>
      <c r="G36" s="234">
        <f>ROUND(E36*F36,2)</f>
        <v>0</v>
      </c>
      <c r="H36" s="233"/>
      <c r="I36" s="234">
        <f>ROUND(E36*H36,2)</f>
        <v>0</v>
      </c>
      <c r="J36" s="233"/>
      <c r="K36" s="234">
        <f>ROUND(E36*J36,2)</f>
        <v>0</v>
      </c>
      <c r="L36" s="234">
        <v>21</v>
      </c>
      <c r="M36" s="234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4" t="s">
        <v>192</v>
      </c>
      <c r="S36" s="234" t="s">
        <v>156</v>
      </c>
      <c r="T36" s="235" t="s">
        <v>156</v>
      </c>
      <c r="U36" s="220">
        <v>1.587</v>
      </c>
      <c r="V36" s="220">
        <f>ROUND(E36*U36,2)</f>
        <v>17.47</v>
      </c>
      <c r="W36" s="220"/>
      <c r="X36" s="220" t="s">
        <v>193</v>
      </c>
      <c r="Y36" s="220" t="s">
        <v>149</v>
      </c>
      <c r="Z36" s="210"/>
      <c r="AA36" s="210"/>
      <c r="AB36" s="210"/>
      <c r="AC36" s="210"/>
      <c r="AD36" s="210"/>
      <c r="AE36" s="210"/>
      <c r="AF36" s="210"/>
      <c r="AG36" s="210" t="s">
        <v>194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2" x14ac:dyDescent="0.2">
      <c r="A37" s="217"/>
      <c r="B37" s="218"/>
      <c r="C37" s="263" t="s">
        <v>457</v>
      </c>
      <c r="D37" s="262"/>
      <c r="E37" s="262"/>
      <c r="F37" s="262"/>
      <c r="G37" s="262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37" t="str">
        <f>C37</f>
        <v>sypaninou z vhodných hornin tř. 1 - 4 nebo materiálem připraveným podél výkopu ve vzdálenosti do 3 m od jeho kraje, pro jakoukoliv hloubku výkopu a jakoukoliv míru zhutnění,</v>
      </c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64" t="s">
        <v>458</v>
      </c>
      <c r="D38" s="254"/>
      <c r="E38" s="255">
        <v>6.42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64" t="s">
        <v>459</v>
      </c>
      <c r="D39" s="254"/>
      <c r="E39" s="255">
        <v>4.59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212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2" t="s">
        <v>141</v>
      </c>
      <c r="B40" s="223" t="s">
        <v>90</v>
      </c>
      <c r="C40" s="246" t="s">
        <v>91</v>
      </c>
      <c r="D40" s="224"/>
      <c r="E40" s="225"/>
      <c r="F40" s="226"/>
      <c r="G40" s="226">
        <f>SUMIF(AG41:AG46,"&lt;&gt;NOR",G41:G46)</f>
        <v>0</v>
      </c>
      <c r="H40" s="226"/>
      <c r="I40" s="226">
        <f>SUM(I41:I46)</f>
        <v>0</v>
      </c>
      <c r="J40" s="226"/>
      <c r="K40" s="226">
        <f>SUM(K41:K46)</f>
        <v>0</v>
      </c>
      <c r="L40" s="226"/>
      <c r="M40" s="226">
        <f>SUM(M41:M46)</f>
        <v>0</v>
      </c>
      <c r="N40" s="225"/>
      <c r="O40" s="225">
        <f>SUM(O41:O46)</f>
        <v>0.91</v>
      </c>
      <c r="P40" s="225"/>
      <c r="Q40" s="225">
        <f>SUM(Q41:Q46)</f>
        <v>0</v>
      </c>
      <c r="R40" s="226"/>
      <c r="S40" s="226"/>
      <c r="T40" s="227"/>
      <c r="U40" s="221"/>
      <c r="V40" s="221">
        <f>SUM(V41:V46)</f>
        <v>3.94</v>
      </c>
      <c r="W40" s="221"/>
      <c r="X40" s="221"/>
      <c r="Y40" s="221"/>
      <c r="AG40" t="s">
        <v>142</v>
      </c>
    </row>
    <row r="41" spans="1:60" ht="22.5" outlineLevel="1" x14ac:dyDescent="0.2">
      <c r="A41" s="229">
        <v>9</v>
      </c>
      <c r="B41" s="230" t="s">
        <v>460</v>
      </c>
      <c r="C41" s="247" t="s">
        <v>461</v>
      </c>
      <c r="D41" s="231" t="s">
        <v>223</v>
      </c>
      <c r="E41" s="232">
        <v>0.28835</v>
      </c>
      <c r="F41" s="233"/>
      <c r="G41" s="234">
        <f>ROUND(E41*F41,2)</f>
        <v>0</v>
      </c>
      <c r="H41" s="233"/>
      <c r="I41" s="234">
        <f>ROUND(E41*H41,2)</f>
        <v>0</v>
      </c>
      <c r="J41" s="233"/>
      <c r="K41" s="234">
        <f>ROUND(E41*J41,2)</f>
        <v>0</v>
      </c>
      <c r="L41" s="234">
        <v>21</v>
      </c>
      <c r="M41" s="234">
        <f>G41*(1+L41/100)</f>
        <v>0</v>
      </c>
      <c r="N41" s="232">
        <v>3.1388600000000002</v>
      </c>
      <c r="O41" s="232">
        <f>ROUND(E41*N41,2)</f>
        <v>0.91</v>
      </c>
      <c r="P41" s="232">
        <v>0</v>
      </c>
      <c r="Q41" s="232">
        <f>ROUND(E41*P41,2)</f>
        <v>0</v>
      </c>
      <c r="R41" s="234" t="s">
        <v>462</v>
      </c>
      <c r="S41" s="234" t="s">
        <v>156</v>
      </c>
      <c r="T41" s="235" t="s">
        <v>156</v>
      </c>
      <c r="U41" s="220">
        <v>13.680999999999999</v>
      </c>
      <c r="V41" s="220">
        <f>ROUND(E41*U41,2)</f>
        <v>3.94</v>
      </c>
      <c r="W41" s="220"/>
      <c r="X41" s="220" t="s">
        <v>193</v>
      </c>
      <c r="Y41" s="220" t="s">
        <v>149</v>
      </c>
      <c r="Z41" s="210"/>
      <c r="AA41" s="210"/>
      <c r="AB41" s="210"/>
      <c r="AC41" s="210"/>
      <c r="AD41" s="210"/>
      <c r="AE41" s="210"/>
      <c r="AF41" s="210"/>
      <c r="AG41" s="210" t="s">
        <v>194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3" t="s">
        <v>463</v>
      </c>
      <c r="D42" s="262"/>
      <c r="E42" s="262"/>
      <c r="F42" s="262"/>
      <c r="G42" s="262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196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4" t="s">
        <v>464</v>
      </c>
      <c r="D43" s="254"/>
      <c r="E43" s="255"/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212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64" t="s">
        <v>465</v>
      </c>
      <c r="D44" s="254"/>
      <c r="E44" s="255">
        <v>0.38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212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64" t="s">
        <v>466</v>
      </c>
      <c r="D45" s="254"/>
      <c r="E45" s="255">
        <v>-0.05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212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4" t="s">
        <v>467</v>
      </c>
      <c r="D46" s="254"/>
      <c r="E46" s="255">
        <v>-0.04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212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22" t="s">
        <v>141</v>
      </c>
      <c r="B47" s="223" t="s">
        <v>92</v>
      </c>
      <c r="C47" s="246" t="s">
        <v>93</v>
      </c>
      <c r="D47" s="224"/>
      <c r="E47" s="225"/>
      <c r="F47" s="226"/>
      <c r="G47" s="226">
        <f>SUMIF(AG48:AG73,"&lt;&gt;NOR",G48:G73)</f>
        <v>0</v>
      </c>
      <c r="H47" s="226"/>
      <c r="I47" s="226">
        <f>SUM(I48:I73)</f>
        <v>0</v>
      </c>
      <c r="J47" s="226"/>
      <c r="K47" s="226">
        <f>SUM(K48:K73)</f>
        <v>0</v>
      </c>
      <c r="L47" s="226"/>
      <c r="M47" s="226">
        <f>SUM(M48:M73)</f>
        <v>0</v>
      </c>
      <c r="N47" s="225"/>
      <c r="O47" s="225">
        <f>SUM(O48:O73)</f>
        <v>8.82</v>
      </c>
      <c r="P47" s="225"/>
      <c r="Q47" s="225">
        <f>SUM(Q48:Q73)</f>
        <v>0</v>
      </c>
      <c r="R47" s="226"/>
      <c r="S47" s="226"/>
      <c r="T47" s="227"/>
      <c r="U47" s="221"/>
      <c r="V47" s="221">
        <f>SUM(V48:V73)</f>
        <v>5.3100000000000005</v>
      </c>
      <c r="W47" s="221"/>
      <c r="X47" s="221"/>
      <c r="Y47" s="221"/>
      <c r="AG47" t="s">
        <v>142</v>
      </c>
    </row>
    <row r="48" spans="1:60" ht="22.5" outlineLevel="1" x14ac:dyDescent="0.2">
      <c r="A48" s="229">
        <v>10</v>
      </c>
      <c r="B48" s="230" t="s">
        <v>468</v>
      </c>
      <c r="C48" s="247" t="s">
        <v>469</v>
      </c>
      <c r="D48" s="231" t="s">
        <v>191</v>
      </c>
      <c r="E48" s="232">
        <v>39</v>
      </c>
      <c r="F48" s="233"/>
      <c r="G48" s="234">
        <f>ROUND(E48*F48,2)</f>
        <v>0</v>
      </c>
      <c r="H48" s="233"/>
      <c r="I48" s="234">
        <f>ROUND(E48*H48,2)</f>
        <v>0</v>
      </c>
      <c r="J48" s="233"/>
      <c r="K48" s="234">
        <f>ROUND(E48*J48,2)</f>
        <v>0</v>
      </c>
      <c r="L48" s="234">
        <v>21</v>
      </c>
      <c r="M48" s="234">
        <f>G48*(1+L48/100)</f>
        <v>0</v>
      </c>
      <c r="N48" s="232">
        <v>2.0240000000000001E-2</v>
      </c>
      <c r="O48" s="232">
        <f>ROUND(E48*N48,2)</f>
        <v>0.79</v>
      </c>
      <c r="P48" s="232">
        <v>0</v>
      </c>
      <c r="Q48" s="232">
        <f>ROUND(E48*P48,2)</f>
        <v>0</v>
      </c>
      <c r="R48" s="234" t="s">
        <v>216</v>
      </c>
      <c r="S48" s="234" t="s">
        <v>156</v>
      </c>
      <c r="T48" s="235" t="s">
        <v>156</v>
      </c>
      <c r="U48" s="220">
        <v>6.0000000000000001E-3</v>
      </c>
      <c r="V48" s="220">
        <f>ROUND(E48*U48,2)</f>
        <v>0.23</v>
      </c>
      <c r="W48" s="220"/>
      <c r="X48" s="220" t="s">
        <v>193</v>
      </c>
      <c r="Y48" s="220" t="s">
        <v>149</v>
      </c>
      <c r="Z48" s="210"/>
      <c r="AA48" s="210"/>
      <c r="AB48" s="210"/>
      <c r="AC48" s="210"/>
      <c r="AD48" s="210"/>
      <c r="AE48" s="210"/>
      <c r="AF48" s="210"/>
      <c r="AG48" s="210" t="s">
        <v>194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63" t="s">
        <v>470</v>
      </c>
      <c r="D49" s="262"/>
      <c r="E49" s="262"/>
      <c r="F49" s="262"/>
      <c r="G49" s="262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4" t="s">
        <v>471</v>
      </c>
      <c r="D50" s="254"/>
      <c r="E50" s="255"/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212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64" t="s">
        <v>472</v>
      </c>
      <c r="D51" s="254"/>
      <c r="E51" s="255">
        <v>18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64" t="s">
        <v>473</v>
      </c>
      <c r="D52" s="254"/>
      <c r="E52" s="255">
        <v>15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212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64" t="s">
        <v>474</v>
      </c>
      <c r="D53" s="254"/>
      <c r="E53" s="255">
        <v>3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212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64" t="s">
        <v>475</v>
      </c>
      <c r="D54" s="254"/>
      <c r="E54" s="255">
        <v>3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212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29">
        <v>11</v>
      </c>
      <c r="B55" s="230" t="s">
        <v>476</v>
      </c>
      <c r="C55" s="247" t="s">
        <v>477</v>
      </c>
      <c r="D55" s="231" t="s">
        <v>191</v>
      </c>
      <c r="E55" s="232">
        <v>26.497350000000001</v>
      </c>
      <c r="F55" s="233"/>
      <c r="G55" s="234">
        <f>ROUND(E55*F55,2)</f>
        <v>0</v>
      </c>
      <c r="H55" s="233"/>
      <c r="I55" s="234">
        <f>ROUND(E55*H55,2)</f>
        <v>0</v>
      </c>
      <c r="J55" s="233"/>
      <c r="K55" s="234">
        <f>ROUND(E55*J55,2)</f>
        <v>0</v>
      </c>
      <c r="L55" s="234">
        <v>21</v>
      </c>
      <c r="M55" s="234">
        <f>G55*(1+L55/100)</f>
        <v>0</v>
      </c>
      <c r="N55" s="232">
        <v>2.5250000000000002E-2</v>
      </c>
      <c r="O55" s="232">
        <f>ROUND(E55*N55,2)</f>
        <v>0.67</v>
      </c>
      <c r="P55" s="232">
        <v>0</v>
      </c>
      <c r="Q55" s="232">
        <f>ROUND(E55*P55,2)</f>
        <v>0</v>
      </c>
      <c r="R55" s="234" t="s">
        <v>216</v>
      </c>
      <c r="S55" s="234" t="s">
        <v>156</v>
      </c>
      <c r="T55" s="235" t="s">
        <v>156</v>
      </c>
      <c r="U55" s="220">
        <v>1.2999999999999999E-2</v>
      </c>
      <c r="V55" s="220">
        <f>ROUND(E55*U55,2)</f>
        <v>0.34</v>
      </c>
      <c r="W55" s="220"/>
      <c r="X55" s="220" t="s">
        <v>193</v>
      </c>
      <c r="Y55" s="220" t="s">
        <v>149</v>
      </c>
      <c r="Z55" s="210"/>
      <c r="AA55" s="210"/>
      <c r="AB55" s="210"/>
      <c r="AC55" s="210"/>
      <c r="AD55" s="210"/>
      <c r="AE55" s="210"/>
      <c r="AF55" s="210"/>
      <c r="AG55" s="210" t="s">
        <v>194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3" t="s">
        <v>470</v>
      </c>
      <c r="D56" s="262"/>
      <c r="E56" s="262"/>
      <c r="F56" s="262"/>
      <c r="G56" s="262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64" t="s">
        <v>478</v>
      </c>
      <c r="D57" s="254"/>
      <c r="E57" s="255"/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212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17"/>
      <c r="B58" s="218"/>
      <c r="C58" s="264" t="s">
        <v>479</v>
      </c>
      <c r="D58" s="254"/>
      <c r="E58" s="255"/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212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64" t="s">
        <v>480</v>
      </c>
      <c r="D59" s="254"/>
      <c r="E59" s="255">
        <v>12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212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64" t="s">
        <v>481</v>
      </c>
      <c r="D60" s="254"/>
      <c r="E60" s="255">
        <v>-3.41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212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64" t="s">
        <v>482</v>
      </c>
      <c r="D61" s="254"/>
      <c r="E61" s="255">
        <v>6.6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212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64" t="s">
        <v>483</v>
      </c>
      <c r="D62" s="254"/>
      <c r="E62" s="255">
        <v>-1.19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64" t="s">
        <v>484</v>
      </c>
      <c r="D63" s="254"/>
      <c r="E63" s="255">
        <v>12.5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212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29">
        <v>12</v>
      </c>
      <c r="B64" s="230" t="s">
        <v>485</v>
      </c>
      <c r="C64" s="247" t="s">
        <v>486</v>
      </c>
      <c r="D64" s="231" t="s">
        <v>223</v>
      </c>
      <c r="E64" s="232">
        <v>0.108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2.8079399999999999</v>
      </c>
      <c r="O64" s="232">
        <f>ROUND(E64*N64,2)</f>
        <v>0.3</v>
      </c>
      <c r="P64" s="232">
        <v>0</v>
      </c>
      <c r="Q64" s="232">
        <f>ROUND(E64*P64,2)</f>
        <v>0</v>
      </c>
      <c r="R64" s="234"/>
      <c r="S64" s="234" t="s">
        <v>156</v>
      </c>
      <c r="T64" s="235" t="s">
        <v>156</v>
      </c>
      <c r="U64" s="220">
        <v>4.87</v>
      </c>
      <c r="V64" s="220">
        <f>ROUND(E64*U64,2)</f>
        <v>0.53</v>
      </c>
      <c r="W64" s="220"/>
      <c r="X64" s="220" t="s">
        <v>193</v>
      </c>
      <c r="Y64" s="220" t="s">
        <v>149</v>
      </c>
      <c r="Z64" s="210"/>
      <c r="AA64" s="210"/>
      <c r="AB64" s="210"/>
      <c r="AC64" s="210"/>
      <c r="AD64" s="210"/>
      <c r="AE64" s="210"/>
      <c r="AF64" s="210"/>
      <c r="AG64" s="210" t="s">
        <v>194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64" t="s">
        <v>487</v>
      </c>
      <c r="D65" s="254"/>
      <c r="E65" s="255">
        <v>0.11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212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29">
        <v>13</v>
      </c>
      <c r="B66" s="230" t="s">
        <v>488</v>
      </c>
      <c r="C66" s="247" t="s">
        <v>489</v>
      </c>
      <c r="D66" s="231" t="s">
        <v>223</v>
      </c>
      <c r="E66" s="232">
        <v>2.415</v>
      </c>
      <c r="F66" s="233"/>
      <c r="G66" s="234">
        <f>ROUND(E66*F66,2)</f>
        <v>0</v>
      </c>
      <c r="H66" s="233"/>
      <c r="I66" s="234">
        <f>ROUND(E66*H66,2)</f>
        <v>0</v>
      </c>
      <c r="J66" s="233"/>
      <c r="K66" s="234">
        <f>ROUND(E66*J66,2)</f>
        <v>0</v>
      </c>
      <c r="L66" s="234">
        <v>21</v>
      </c>
      <c r="M66" s="234">
        <f>G66*(1+L66/100)</f>
        <v>0</v>
      </c>
      <c r="N66" s="232">
        <v>2.5</v>
      </c>
      <c r="O66" s="232">
        <f>ROUND(E66*N66,2)</f>
        <v>6.04</v>
      </c>
      <c r="P66" s="232">
        <v>0</v>
      </c>
      <c r="Q66" s="232">
        <f>ROUND(E66*P66,2)</f>
        <v>0</v>
      </c>
      <c r="R66" s="234" t="s">
        <v>490</v>
      </c>
      <c r="S66" s="234" t="s">
        <v>156</v>
      </c>
      <c r="T66" s="235" t="s">
        <v>156</v>
      </c>
      <c r="U66" s="220">
        <v>1.365</v>
      </c>
      <c r="V66" s="220">
        <f>ROUND(E66*U66,2)</f>
        <v>3.3</v>
      </c>
      <c r="W66" s="220"/>
      <c r="X66" s="220" t="s">
        <v>193</v>
      </c>
      <c r="Y66" s="220" t="s">
        <v>149</v>
      </c>
      <c r="Z66" s="210"/>
      <c r="AA66" s="210"/>
      <c r="AB66" s="210"/>
      <c r="AC66" s="210"/>
      <c r="AD66" s="210"/>
      <c r="AE66" s="210"/>
      <c r="AF66" s="210"/>
      <c r="AG66" s="210" t="s">
        <v>194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63" t="s">
        <v>491</v>
      </c>
      <c r="D67" s="262"/>
      <c r="E67" s="262"/>
      <c r="F67" s="262"/>
      <c r="G67" s="262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64" t="s">
        <v>492</v>
      </c>
      <c r="D68" s="254"/>
      <c r="E68" s="255">
        <v>1.4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212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64" t="s">
        <v>493</v>
      </c>
      <c r="D69" s="254"/>
      <c r="E69" s="255">
        <v>1.02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212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29">
        <v>14</v>
      </c>
      <c r="B70" s="230" t="s">
        <v>494</v>
      </c>
      <c r="C70" s="247" t="s">
        <v>495</v>
      </c>
      <c r="D70" s="231" t="s">
        <v>223</v>
      </c>
      <c r="E70" s="232">
        <v>0.39600000000000002</v>
      </c>
      <c r="F70" s="233"/>
      <c r="G70" s="234">
        <f>ROUND(E70*F70,2)</f>
        <v>0</v>
      </c>
      <c r="H70" s="233"/>
      <c r="I70" s="234">
        <f>ROUND(E70*H70,2)</f>
        <v>0</v>
      </c>
      <c r="J70" s="233"/>
      <c r="K70" s="234">
        <f>ROUND(E70*J70,2)</f>
        <v>0</v>
      </c>
      <c r="L70" s="234">
        <v>21</v>
      </c>
      <c r="M70" s="234">
        <f>G70*(1+L70/100)</f>
        <v>0</v>
      </c>
      <c r="N70" s="232">
        <v>2.5649700000000002</v>
      </c>
      <c r="O70" s="232">
        <f>ROUND(E70*N70,2)</f>
        <v>1.02</v>
      </c>
      <c r="P70" s="232">
        <v>0</v>
      </c>
      <c r="Q70" s="232">
        <f>ROUND(E70*P70,2)</f>
        <v>0</v>
      </c>
      <c r="R70" s="234"/>
      <c r="S70" s="234" t="s">
        <v>156</v>
      </c>
      <c r="T70" s="235" t="s">
        <v>156</v>
      </c>
      <c r="U70" s="220">
        <v>2.3010000000000002</v>
      </c>
      <c r="V70" s="220">
        <f>ROUND(E70*U70,2)</f>
        <v>0.91</v>
      </c>
      <c r="W70" s="220"/>
      <c r="X70" s="220" t="s">
        <v>193</v>
      </c>
      <c r="Y70" s="220" t="s">
        <v>149</v>
      </c>
      <c r="Z70" s="210"/>
      <c r="AA70" s="210"/>
      <c r="AB70" s="210"/>
      <c r="AC70" s="210"/>
      <c r="AD70" s="210"/>
      <c r="AE70" s="210"/>
      <c r="AF70" s="210"/>
      <c r="AG70" s="210" t="s">
        <v>194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48" t="s">
        <v>496</v>
      </c>
      <c r="D71" s="236"/>
      <c r="E71" s="236"/>
      <c r="F71" s="236"/>
      <c r="G71" s="236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152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64" t="s">
        <v>497</v>
      </c>
      <c r="D72" s="254"/>
      <c r="E72" s="255">
        <v>0.2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212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64" t="s">
        <v>498</v>
      </c>
      <c r="D73" s="254"/>
      <c r="E73" s="255">
        <v>0.2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212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">
      <c r="A74" s="222" t="s">
        <v>141</v>
      </c>
      <c r="B74" s="223" t="s">
        <v>94</v>
      </c>
      <c r="C74" s="246" t="s">
        <v>95</v>
      </c>
      <c r="D74" s="224"/>
      <c r="E74" s="225"/>
      <c r="F74" s="226"/>
      <c r="G74" s="226">
        <f>SUMIF(AG75:AG92,"&lt;&gt;NOR",G75:G92)</f>
        <v>0</v>
      </c>
      <c r="H74" s="226"/>
      <c r="I74" s="226">
        <f>SUM(I75:I92)</f>
        <v>0</v>
      </c>
      <c r="J74" s="226"/>
      <c r="K74" s="226">
        <f>SUM(K75:K92)</f>
        <v>0</v>
      </c>
      <c r="L74" s="226"/>
      <c r="M74" s="226">
        <f>SUM(M75:M92)</f>
        <v>0</v>
      </c>
      <c r="N74" s="225"/>
      <c r="O74" s="225">
        <f>SUM(O75:O92)</f>
        <v>8.4599999999999991</v>
      </c>
      <c r="P74" s="225"/>
      <c r="Q74" s="225">
        <f>SUM(Q75:Q92)</f>
        <v>0</v>
      </c>
      <c r="R74" s="226"/>
      <c r="S74" s="226"/>
      <c r="T74" s="227"/>
      <c r="U74" s="221"/>
      <c r="V74" s="221">
        <f>SUM(V75:V92)</f>
        <v>12.44</v>
      </c>
      <c r="W74" s="221"/>
      <c r="X74" s="221"/>
      <c r="Y74" s="221"/>
      <c r="AG74" t="s">
        <v>142</v>
      </c>
    </row>
    <row r="75" spans="1:60" ht="22.5" outlineLevel="1" x14ac:dyDescent="0.2">
      <c r="A75" s="229">
        <v>15</v>
      </c>
      <c r="B75" s="230" t="s">
        <v>499</v>
      </c>
      <c r="C75" s="247" t="s">
        <v>500</v>
      </c>
      <c r="D75" s="231" t="s">
        <v>191</v>
      </c>
      <c r="E75" s="232">
        <v>7.8</v>
      </c>
      <c r="F75" s="233"/>
      <c r="G75" s="234">
        <f>ROUND(E75*F75,2)</f>
        <v>0</v>
      </c>
      <c r="H75" s="233"/>
      <c r="I75" s="234">
        <f>ROUND(E75*H75,2)</f>
        <v>0</v>
      </c>
      <c r="J75" s="233"/>
      <c r="K75" s="234">
        <f>ROUND(E75*J75,2)</f>
        <v>0</v>
      </c>
      <c r="L75" s="234">
        <v>21</v>
      </c>
      <c r="M75" s="234">
        <f>G75*(1+L75/100)</f>
        <v>0</v>
      </c>
      <c r="N75" s="232">
        <v>0.54</v>
      </c>
      <c r="O75" s="232">
        <f>ROUND(E75*N75,2)</f>
        <v>4.21</v>
      </c>
      <c r="P75" s="232">
        <v>0</v>
      </c>
      <c r="Q75" s="232">
        <f>ROUND(E75*P75,2)</f>
        <v>0</v>
      </c>
      <c r="R75" s="234" t="s">
        <v>216</v>
      </c>
      <c r="S75" s="234" t="s">
        <v>156</v>
      </c>
      <c r="T75" s="235" t="s">
        <v>156</v>
      </c>
      <c r="U75" s="220">
        <v>0.67200000000000004</v>
      </c>
      <c r="V75" s="220">
        <f>ROUND(E75*U75,2)</f>
        <v>5.24</v>
      </c>
      <c r="W75" s="220"/>
      <c r="X75" s="220" t="s">
        <v>193</v>
      </c>
      <c r="Y75" s="220" t="s">
        <v>149</v>
      </c>
      <c r="Z75" s="210"/>
      <c r="AA75" s="210"/>
      <c r="AB75" s="210"/>
      <c r="AC75" s="210"/>
      <c r="AD75" s="210"/>
      <c r="AE75" s="210"/>
      <c r="AF75" s="210"/>
      <c r="AG75" s="210" t="s">
        <v>194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63" t="s">
        <v>501</v>
      </c>
      <c r="D76" s="262"/>
      <c r="E76" s="262"/>
      <c r="F76" s="262"/>
      <c r="G76" s="262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196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37" t="str">
        <f>C76</f>
        <v>lomařsky upraveného rigolového, bez vyplnění spár v ploše vodorovné nebo ve sklonu, s provedením lože tl. 50 mm</v>
      </c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64" t="s">
        <v>502</v>
      </c>
      <c r="D77" s="254"/>
      <c r="E77" s="255">
        <v>3.6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212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17"/>
      <c r="B78" s="218"/>
      <c r="C78" s="264" t="s">
        <v>503</v>
      </c>
      <c r="D78" s="254"/>
      <c r="E78" s="255">
        <v>3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212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17"/>
      <c r="B79" s="218"/>
      <c r="C79" s="264" t="s">
        <v>504</v>
      </c>
      <c r="D79" s="254"/>
      <c r="E79" s="255">
        <v>0.6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212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64" t="s">
        <v>505</v>
      </c>
      <c r="D80" s="254"/>
      <c r="E80" s="255">
        <v>0.6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212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1" x14ac:dyDescent="0.2">
      <c r="A81" s="229">
        <v>16</v>
      </c>
      <c r="B81" s="230" t="s">
        <v>506</v>
      </c>
      <c r="C81" s="247" t="s">
        <v>507</v>
      </c>
      <c r="D81" s="231" t="s">
        <v>191</v>
      </c>
      <c r="E81" s="232">
        <v>5.2994700000000003</v>
      </c>
      <c r="F81" s="233"/>
      <c r="G81" s="234">
        <f>ROUND(E81*F81,2)</f>
        <v>0</v>
      </c>
      <c r="H81" s="233"/>
      <c r="I81" s="234">
        <f>ROUND(E81*H81,2)</f>
        <v>0</v>
      </c>
      <c r="J81" s="233"/>
      <c r="K81" s="234">
        <f>ROUND(E81*J81,2)</f>
        <v>0</v>
      </c>
      <c r="L81" s="234">
        <v>21</v>
      </c>
      <c r="M81" s="234">
        <f>G81*(1+L81/100)</f>
        <v>0</v>
      </c>
      <c r="N81" s="232">
        <v>0.63</v>
      </c>
      <c r="O81" s="232">
        <f>ROUND(E81*N81,2)</f>
        <v>3.34</v>
      </c>
      <c r="P81" s="232">
        <v>0</v>
      </c>
      <c r="Q81" s="232">
        <f>ROUND(E81*P81,2)</f>
        <v>0</v>
      </c>
      <c r="R81" s="234" t="s">
        <v>216</v>
      </c>
      <c r="S81" s="234" t="s">
        <v>156</v>
      </c>
      <c r="T81" s="235" t="s">
        <v>156</v>
      </c>
      <c r="U81" s="220">
        <v>0.99199999999999999</v>
      </c>
      <c r="V81" s="220">
        <f>ROUND(E81*U81,2)</f>
        <v>5.26</v>
      </c>
      <c r="W81" s="220"/>
      <c r="X81" s="220" t="s">
        <v>193</v>
      </c>
      <c r="Y81" s="220" t="s">
        <v>149</v>
      </c>
      <c r="Z81" s="210"/>
      <c r="AA81" s="210"/>
      <c r="AB81" s="210"/>
      <c r="AC81" s="210"/>
      <c r="AD81" s="210"/>
      <c r="AE81" s="210"/>
      <c r="AF81" s="210"/>
      <c r="AG81" s="210" t="s">
        <v>194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63" t="s">
        <v>501</v>
      </c>
      <c r="D82" s="262"/>
      <c r="E82" s="262"/>
      <c r="F82" s="262"/>
      <c r="G82" s="262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196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37" t="str">
        <f>C82</f>
        <v>lomařsky upraveného rigolového, bez vyplnění spár v ploše vodorovné nebo ve sklonu, s provedením lože tl. 50 mm</v>
      </c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64" t="s">
        <v>508</v>
      </c>
      <c r="D83" s="254"/>
      <c r="E83" s="255"/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212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64" t="s">
        <v>479</v>
      </c>
      <c r="D84" s="254"/>
      <c r="E84" s="255"/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212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17"/>
      <c r="B85" s="218"/>
      <c r="C85" s="264" t="s">
        <v>509</v>
      </c>
      <c r="D85" s="254"/>
      <c r="E85" s="255">
        <v>2.4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212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64" t="s">
        <v>510</v>
      </c>
      <c r="D86" s="254"/>
      <c r="E86" s="255">
        <v>-0.68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212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64" t="s">
        <v>511</v>
      </c>
      <c r="D87" s="254"/>
      <c r="E87" s="255">
        <v>1.32</v>
      </c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212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64" t="s">
        <v>512</v>
      </c>
      <c r="D88" s="254"/>
      <c r="E88" s="255">
        <v>-0.24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212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64" t="s">
        <v>513</v>
      </c>
      <c r="D89" s="254"/>
      <c r="E89" s="255">
        <v>2.5</v>
      </c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212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29">
        <v>17</v>
      </c>
      <c r="B90" s="230" t="s">
        <v>514</v>
      </c>
      <c r="C90" s="247" t="s">
        <v>515</v>
      </c>
      <c r="D90" s="231" t="s">
        <v>191</v>
      </c>
      <c r="E90" s="232">
        <v>6.22</v>
      </c>
      <c r="F90" s="233"/>
      <c r="G90" s="234">
        <f>ROUND(E90*F90,2)</f>
        <v>0</v>
      </c>
      <c r="H90" s="233"/>
      <c r="I90" s="234">
        <f>ROUND(E90*H90,2)</f>
        <v>0</v>
      </c>
      <c r="J90" s="233"/>
      <c r="K90" s="234">
        <f>ROUND(E90*J90,2)</f>
        <v>0</v>
      </c>
      <c r="L90" s="234">
        <v>21</v>
      </c>
      <c r="M90" s="234">
        <f>G90*(1+L90/100)</f>
        <v>0</v>
      </c>
      <c r="N90" s="232">
        <v>0.14607000000000001</v>
      </c>
      <c r="O90" s="232">
        <f>ROUND(E90*N90,2)</f>
        <v>0.91</v>
      </c>
      <c r="P90" s="232">
        <v>0</v>
      </c>
      <c r="Q90" s="232">
        <f>ROUND(E90*P90,2)</f>
        <v>0</v>
      </c>
      <c r="R90" s="234" t="s">
        <v>216</v>
      </c>
      <c r="S90" s="234" t="s">
        <v>156</v>
      </c>
      <c r="T90" s="235" t="s">
        <v>156</v>
      </c>
      <c r="U90" s="220">
        <v>0.312</v>
      </c>
      <c r="V90" s="220">
        <f>ROUND(E90*U90,2)</f>
        <v>1.94</v>
      </c>
      <c r="W90" s="220"/>
      <c r="X90" s="220" t="s">
        <v>193</v>
      </c>
      <c r="Y90" s="220" t="s">
        <v>149</v>
      </c>
      <c r="Z90" s="210"/>
      <c r="AA90" s="210"/>
      <c r="AB90" s="210"/>
      <c r="AC90" s="210"/>
      <c r="AD90" s="210"/>
      <c r="AE90" s="210"/>
      <c r="AF90" s="210"/>
      <c r="AG90" s="210" t="s">
        <v>194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63" t="s">
        <v>516</v>
      </c>
      <c r="D91" s="262"/>
      <c r="E91" s="262"/>
      <c r="F91" s="262"/>
      <c r="G91" s="262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196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64" t="s">
        <v>517</v>
      </c>
      <c r="D92" s="254"/>
      <c r="E92" s="255">
        <v>6.22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212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x14ac:dyDescent="0.2">
      <c r="A93" s="222" t="s">
        <v>141</v>
      </c>
      <c r="B93" s="223" t="s">
        <v>96</v>
      </c>
      <c r="C93" s="246" t="s">
        <v>97</v>
      </c>
      <c r="D93" s="224"/>
      <c r="E93" s="225"/>
      <c r="F93" s="226"/>
      <c r="G93" s="226">
        <f>SUMIF(AG94:AG100,"&lt;&gt;NOR",G94:G100)</f>
        <v>0</v>
      </c>
      <c r="H93" s="226"/>
      <c r="I93" s="226">
        <f>SUM(I94:I100)</f>
        <v>0</v>
      </c>
      <c r="J93" s="226"/>
      <c r="K93" s="226">
        <f>SUM(K94:K100)</f>
        <v>0</v>
      </c>
      <c r="L93" s="226"/>
      <c r="M93" s="226">
        <f>SUM(M94:M100)</f>
        <v>0</v>
      </c>
      <c r="N93" s="225"/>
      <c r="O93" s="225">
        <f>SUM(O94:O100)</f>
        <v>6.46</v>
      </c>
      <c r="P93" s="225"/>
      <c r="Q93" s="225">
        <f>SUM(Q94:Q100)</f>
        <v>0</v>
      </c>
      <c r="R93" s="226"/>
      <c r="S93" s="226"/>
      <c r="T93" s="227"/>
      <c r="U93" s="221"/>
      <c r="V93" s="221">
        <f>SUM(V94:V100)</f>
        <v>19.670000000000002</v>
      </c>
      <c r="W93" s="221"/>
      <c r="X93" s="221"/>
      <c r="Y93" s="221"/>
      <c r="AG93" t="s">
        <v>142</v>
      </c>
    </row>
    <row r="94" spans="1:60" outlineLevel="1" x14ac:dyDescent="0.2">
      <c r="A94" s="229">
        <v>18</v>
      </c>
      <c r="B94" s="230" t="s">
        <v>518</v>
      </c>
      <c r="C94" s="247" t="s">
        <v>519</v>
      </c>
      <c r="D94" s="231" t="s">
        <v>223</v>
      </c>
      <c r="E94" s="232">
        <v>2.5291700000000001</v>
      </c>
      <c r="F94" s="233"/>
      <c r="G94" s="234">
        <f>ROUND(E94*F94,2)</f>
        <v>0</v>
      </c>
      <c r="H94" s="233"/>
      <c r="I94" s="234">
        <f>ROUND(E94*H94,2)</f>
        <v>0</v>
      </c>
      <c r="J94" s="233"/>
      <c r="K94" s="234">
        <f>ROUND(E94*J94,2)</f>
        <v>0</v>
      </c>
      <c r="L94" s="234">
        <v>21</v>
      </c>
      <c r="M94" s="234">
        <f>G94*(1+L94/100)</f>
        <v>0</v>
      </c>
      <c r="N94" s="232">
        <v>2.5249999999999999</v>
      </c>
      <c r="O94" s="232">
        <f>ROUND(E94*N94,2)</f>
        <v>6.39</v>
      </c>
      <c r="P94" s="232">
        <v>0</v>
      </c>
      <c r="Q94" s="232">
        <f>ROUND(E94*P94,2)</f>
        <v>0</v>
      </c>
      <c r="R94" s="234" t="s">
        <v>490</v>
      </c>
      <c r="S94" s="234" t="s">
        <v>156</v>
      </c>
      <c r="T94" s="235" t="s">
        <v>156</v>
      </c>
      <c r="U94" s="220">
        <v>1.3029999999999999</v>
      </c>
      <c r="V94" s="220">
        <f>ROUND(E94*U94,2)</f>
        <v>3.3</v>
      </c>
      <c r="W94" s="220"/>
      <c r="X94" s="220" t="s">
        <v>193</v>
      </c>
      <c r="Y94" s="220" t="s">
        <v>149</v>
      </c>
      <c r="Z94" s="210"/>
      <c r="AA94" s="210"/>
      <c r="AB94" s="210"/>
      <c r="AC94" s="210"/>
      <c r="AD94" s="210"/>
      <c r="AE94" s="210"/>
      <c r="AF94" s="210"/>
      <c r="AG94" s="210" t="s">
        <v>194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63" t="s">
        <v>491</v>
      </c>
      <c r="D95" s="262"/>
      <c r="E95" s="262"/>
      <c r="F95" s="262"/>
      <c r="G95" s="262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196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64" t="s">
        <v>520</v>
      </c>
      <c r="D96" s="254"/>
      <c r="E96" s="255">
        <v>1.61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212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64" t="s">
        <v>521</v>
      </c>
      <c r="D97" s="254"/>
      <c r="E97" s="255">
        <v>0.92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212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29">
        <v>19</v>
      </c>
      <c r="B98" s="230" t="s">
        <v>522</v>
      </c>
      <c r="C98" s="247" t="s">
        <v>523</v>
      </c>
      <c r="D98" s="231" t="s">
        <v>191</v>
      </c>
      <c r="E98" s="232">
        <v>17</v>
      </c>
      <c r="F98" s="233"/>
      <c r="G98" s="234">
        <f>ROUND(E98*F98,2)</f>
        <v>0</v>
      </c>
      <c r="H98" s="233"/>
      <c r="I98" s="234">
        <f>ROUND(E98*H98,2)</f>
        <v>0</v>
      </c>
      <c r="J98" s="233"/>
      <c r="K98" s="234">
        <f>ROUND(E98*J98,2)</f>
        <v>0</v>
      </c>
      <c r="L98" s="234">
        <v>21</v>
      </c>
      <c r="M98" s="234">
        <f>G98*(1+L98/100)</f>
        <v>0</v>
      </c>
      <c r="N98" s="232">
        <v>4.1799999999999997E-3</v>
      </c>
      <c r="O98" s="232">
        <f>ROUND(E98*N98,2)</f>
        <v>7.0000000000000007E-2</v>
      </c>
      <c r="P98" s="232">
        <v>0</v>
      </c>
      <c r="Q98" s="232">
        <f>ROUND(E98*P98,2)</f>
        <v>0</v>
      </c>
      <c r="R98" s="234" t="s">
        <v>490</v>
      </c>
      <c r="S98" s="234" t="s">
        <v>156</v>
      </c>
      <c r="T98" s="235" t="s">
        <v>156</v>
      </c>
      <c r="U98" s="220">
        <v>0.96299999999999997</v>
      </c>
      <c r="V98" s="220">
        <f>ROUND(E98*U98,2)</f>
        <v>16.37</v>
      </c>
      <c r="W98" s="220"/>
      <c r="X98" s="220" t="s">
        <v>193</v>
      </c>
      <c r="Y98" s="220" t="s">
        <v>149</v>
      </c>
      <c r="Z98" s="210"/>
      <c r="AA98" s="210"/>
      <c r="AB98" s="210"/>
      <c r="AC98" s="210"/>
      <c r="AD98" s="210"/>
      <c r="AE98" s="210"/>
      <c r="AF98" s="210"/>
      <c r="AG98" s="210" t="s">
        <v>194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64" t="s">
        <v>524</v>
      </c>
      <c r="D99" s="254"/>
      <c r="E99" s="255">
        <v>10.199999999999999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212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64" t="s">
        <v>525</v>
      </c>
      <c r="D100" s="254"/>
      <c r="E100" s="255">
        <v>6.8</v>
      </c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212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x14ac:dyDescent="0.2">
      <c r="A101" s="222" t="s">
        <v>141</v>
      </c>
      <c r="B101" s="223" t="s">
        <v>98</v>
      </c>
      <c r="C101" s="246" t="s">
        <v>99</v>
      </c>
      <c r="D101" s="224"/>
      <c r="E101" s="225"/>
      <c r="F101" s="226"/>
      <c r="G101" s="226">
        <f>SUMIF(AG102:AG113,"&lt;&gt;NOR",G102:G113)</f>
        <v>0</v>
      </c>
      <c r="H101" s="226"/>
      <c r="I101" s="226">
        <f>SUM(I102:I113)</f>
        <v>0</v>
      </c>
      <c r="J101" s="226"/>
      <c r="K101" s="226">
        <f>SUM(K102:K113)</f>
        <v>0</v>
      </c>
      <c r="L101" s="226"/>
      <c r="M101" s="226">
        <f>SUM(M102:M113)</f>
        <v>0</v>
      </c>
      <c r="N101" s="225"/>
      <c r="O101" s="225">
        <f>SUM(O102:O113)</f>
        <v>25.740000000000002</v>
      </c>
      <c r="P101" s="225"/>
      <c r="Q101" s="225">
        <f>SUM(Q102:Q113)</f>
        <v>0</v>
      </c>
      <c r="R101" s="226"/>
      <c r="S101" s="226"/>
      <c r="T101" s="227"/>
      <c r="U101" s="221"/>
      <c r="V101" s="221">
        <f>SUM(V102:V113)</f>
        <v>35.93</v>
      </c>
      <c r="W101" s="221"/>
      <c r="X101" s="221"/>
      <c r="Y101" s="221"/>
      <c r="AG101" t="s">
        <v>142</v>
      </c>
    </row>
    <row r="102" spans="1:60" outlineLevel="1" x14ac:dyDescent="0.2">
      <c r="A102" s="229">
        <v>20</v>
      </c>
      <c r="B102" s="230" t="s">
        <v>526</v>
      </c>
      <c r="C102" s="247" t="s">
        <v>527</v>
      </c>
      <c r="D102" s="231" t="s">
        <v>203</v>
      </c>
      <c r="E102" s="232">
        <v>2</v>
      </c>
      <c r="F102" s="233"/>
      <c r="G102" s="234">
        <f>ROUND(E102*F102,2)</f>
        <v>0</v>
      </c>
      <c r="H102" s="233"/>
      <c r="I102" s="234">
        <f>ROUND(E102*H102,2)</f>
        <v>0</v>
      </c>
      <c r="J102" s="233"/>
      <c r="K102" s="234">
        <f>ROUND(E102*J102,2)</f>
        <v>0</v>
      </c>
      <c r="L102" s="234">
        <v>21</v>
      </c>
      <c r="M102" s="234">
        <f>G102*(1+L102/100)</f>
        <v>0</v>
      </c>
      <c r="N102" s="232">
        <v>6.4345699999999999</v>
      </c>
      <c r="O102" s="232">
        <f>ROUND(E102*N102,2)</f>
        <v>12.87</v>
      </c>
      <c r="P102" s="232">
        <v>0</v>
      </c>
      <c r="Q102" s="232">
        <f>ROUND(E102*P102,2)</f>
        <v>0</v>
      </c>
      <c r="R102" s="234" t="s">
        <v>216</v>
      </c>
      <c r="S102" s="234" t="s">
        <v>156</v>
      </c>
      <c r="T102" s="235" t="s">
        <v>156</v>
      </c>
      <c r="U102" s="220">
        <v>8.5809999999999995</v>
      </c>
      <c r="V102" s="220">
        <f>ROUND(E102*U102,2)</f>
        <v>17.16</v>
      </c>
      <c r="W102" s="220"/>
      <c r="X102" s="220" t="s">
        <v>193</v>
      </c>
      <c r="Y102" s="220" t="s">
        <v>149</v>
      </c>
      <c r="Z102" s="210"/>
      <c r="AA102" s="210"/>
      <c r="AB102" s="210"/>
      <c r="AC102" s="210"/>
      <c r="AD102" s="210"/>
      <c r="AE102" s="210"/>
      <c r="AF102" s="210"/>
      <c r="AG102" s="210" t="s">
        <v>194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63" t="s">
        <v>528</v>
      </c>
      <c r="D103" s="262"/>
      <c r="E103" s="262"/>
      <c r="F103" s="262"/>
      <c r="G103" s="262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196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37" t="str">
        <f>C103</f>
        <v>zdivo základu, zdivo nadzákladové z betonu prostého C -8/10, římsa z betonu železového C 12/15, zřízení bednění a jeho odstranění</v>
      </c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17"/>
      <c r="B104" s="218"/>
      <c r="C104" s="264" t="s">
        <v>529</v>
      </c>
      <c r="D104" s="254"/>
      <c r="E104" s="255"/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212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64" t="s">
        <v>530</v>
      </c>
      <c r="D105" s="254"/>
      <c r="E105" s="255">
        <v>1</v>
      </c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212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64" t="s">
        <v>531</v>
      </c>
      <c r="D106" s="254"/>
      <c r="E106" s="255">
        <v>1</v>
      </c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212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29">
        <v>21</v>
      </c>
      <c r="B107" s="230" t="s">
        <v>532</v>
      </c>
      <c r="C107" s="247" t="s">
        <v>533</v>
      </c>
      <c r="D107" s="231" t="s">
        <v>392</v>
      </c>
      <c r="E107" s="232">
        <v>5.0999999999999996</v>
      </c>
      <c r="F107" s="233"/>
      <c r="G107" s="234">
        <f>ROUND(E107*F107,2)</f>
        <v>0</v>
      </c>
      <c r="H107" s="233"/>
      <c r="I107" s="234">
        <f>ROUND(E107*H107,2)</f>
        <v>0</v>
      </c>
      <c r="J107" s="233"/>
      <c r="K107" s="234">
        <f>ROUND(E107*J107,2)</f>
        <v>0</v>
      </c>
      <c r="L107" s="234">
        <v>21</v>
      </c>
      <c r="M107" s="234">
        <f>G107*(1+L107/100)</f>
        <v>0</v>
      </c>
      <c r="N107" s="232">
        <v>0.65337999999999996</v>
      </c>
      <c r="O107" s="232">
        <f>ROUND(E107*N107,2)</f>
        <v>3.33</v>
      </c>
      <c r="P107" s="232">
        <v>0</v>
      </c>
      <c r="Q107" s="232">
        <f>ROUND(E107*P107,2)</f>
        <v>0</v>
      </c>
      <c r="R107" s="234" t="s">
        <v>216</v>
      </c>
      <c r="S107" s="234" t="s">
        <v>156</v>
      </c>
      <c r="T107" s="235" t="s">
        <v>156</v>
      </c>
      <c r="U107" s="220">
        <v>1.615</v>
      </c>
      <c r="V107" s="220">
        <f>ROUND(E107*U107,2)</f>
        <v>8.24</v>
      </c>
      <c r="W107" s="220"/>
      <c r="X107" s="220" t="s">
        <v>193</v>
      </c>
      <c r="Y107" s="220" t="s">
        <v>149</v>
      </c>
      <c r="Z107" s="210"/>
      <c r="AA107" s="210"/>
      <c r="AB107" s="210"/>
      <c r="AC107" s="210"/>
      <c r="AD107" s="210"/>
      <c r="AE107" s="210"/>
      <c r="AF107" s="210"/>
      <c r="AG107" s="210" t="s">
        <v>194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63" t="s">
        <v>534</v>
      </c>
      <c r="D108" s="262"/>
      <c r="E108" s="262"/>
      <c r="F108" s="262"/>
      <c r="G108" s="262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196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37" t="str">
        <f>C108</f>
        <v>včetně podkladní vrstvy ze štěrkopísku a podkladní vrstvy (lože) z betonu prostého, uložení trub. Bez dodání trub.</v>
      </c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29">
        <v>22</v>
      </c>
      <c r="B109" s="230" t="s">
        <v>535</v>
      </c>
      <c r="C109" s="247" t="s">
        <v>536</v>
      </c>
      <c r="D109" s="231" t="s">
        <v>392</v>
      </c>
      <c r="E109" s="232">
        <v>6.2</v>
      </c>
      <c r="F109" s="233"/>
      <c r="G109" s="234">
        <f>ROUND(E109*F109,2)</f>
        <v>0</v>
      </c>
      <c r="H109" s="233"/>
      <c r="I109" s="234">
        <f>ROUND(E109*H109,2)</f>
        <v>0</v>
      </c>
      <c r="J109" s="233"/>
      <c r="K109" s="234">
        <f>ROUND(E109*J109,2)</f>
        <v>0</v>
      </c>
      <c r="L109" s="234">
        <v>21</v>
      </c>
      <c r="M109" s="234">
        <f>G109*(1+L109/100)</f>
        <v>0</v>
      </c>
      <c r="N109" s="232">
        <v>0.80252000000000001</v>
      </c>
      <c r="O109" s="232">
        <f>ROUND(E109*N109,2)</f>
        <v>4.9800000000000004</v>
      </c>
      <c r="P109" s="232">
        <v>0</v>
      </c>
      <c r="Q109" s="232">
        <f>ROUND(E109*P109,2)</f>
        <v>0</v>
      </c>
      <c r="R109" s="234" t="s">
        <v>216</v>
      </c>
      <c r="S109" s="234" t="s">
        <v>156</v>
      </c>
      <c r="T109" s="235" t="s">
        <v>156</v>
      </c>
      <c r="U109" s="220">
        <v>1.6990000000000001</v>
      </c>
      <c r="V109" s="220">
        <f>ROUND(E109*U109,2)</f>
        <v>10.53</v>
      </c>
      <c r="W109" s="220"/>
      <c r="X109" s="220" t="s">
        <v>193</v>
      </c>
      <c r="Y109" s="220" t="s">
        <v>149</v>
      </c>
      <c r="Z109" s="210"/>
      <c r="AA109" s="210"/>
      <c r="AB109" s="210"/>
      <c r="AC109" s="210"/>
      <c r="AD109" s="210"/>
      <c r="AE109" s="210"/>
      <c r="AF109" s="210"/>
      <c r="AG109" s="210" t="s">
        <v>194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63" t="s">
        <v>534</v>
      </c>
      <c r="D110" s="262"/>
      <c r="E110" s="262"/>
      <c r="F110" s="262"/>
      <c r="G110" s="262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196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37" t="str">
        <f>C110</f>
        <v>včetně podkladní vrstvy ze štěrkopísku a podkladní vrstvy (lože) z betonu prostého, uložení trub. Bez dodání trub.</v>
      </c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39">
        <v>23</v>
      </c>
      <c r="B111" s="240" t="s">
        <v>537</v>
      </c>
      <c r="C111" s="250" t="s">
        <v>538</v>
      </c>
      <c r="D111" s="241" t="s">
        <v>203</v>
      </c>
      <c r="E111" s="242">
        <v>2.02</v>
      </c>
      <c r="F111" s="243"/>
      <c r="G111" s="244">
        <f>ROUND(E111*F111,2)</f>
        <v>0</v>
      </c>
      <c r="H111" s="243"/>
      <c r="I111" s="244">
        <f>ROUND(E111*H111,2)</f>
        <v>0</v>
      </c>
      <c r="J111" s="243"/>
      <c r="K111" s="244">
        <f>ROUND(E111*J111,2)</f>
        <v>0</v>
      </c>
      <c r="L111" s="244">
        <v>21</v>
      </c>
      <c r="M111" s="244">
        <f>G111*(1+L111/100)</f>
        <v>0</v>
      </c>
      <c r="N111" s="242">
        <v>0.8</v>
      </c>
      <c r="O111" s="242">
        <f>ROUND(E111*N111,2)</f>
        <v>1.62</v>
      </c>
      <c r="P111" s="242">
        <v>0</v>
      </c>
      <c r="Q111" s="242">
        <f>ROUND(E111*P111,2)</f>
        <v>0</v>
      </c>
      <c r="R111" s="244" t="s">
        <v>331</v>
      </c>
      <c r="S111" s="244" t="s">
        <v>156</v>
      </c>
      <c r="T111" s="245" t="s">
        <v>156</v>
      </c>
      <c r="U111" s="220">
        <v>0</v>
      </c>
      <c r="V111" s="220">
        <f>ROUND(E111*U111,2)</f>
        <v>0</v>
      </c>
      <c r="W111" s="220"/>
      <c r="X111" s="220" t="s">
        <v>332</v>
      </c>
      <c r="Y111" s="220" t="s">
        <v>149</v>
      </c>
      <c r="Z111" s="210"/>
      <c r="AA111" s="210"/>
      <c r="AB111" s="210"/>
      <c r="AC111" s="210"/>
      <c r="AD111" s="210"/>
      <c r="AE111" s="210"/>
      <c r="AF111" s="210"/>
      <c r="AG111" s="210" t="s">
        <v>333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39">
        <v>24</v>
      </c>
      <c r="B112" s="240" t="s">
        <v>539</v>
      </c>
      <c r="C112" s="250" t="s">
        <v>540</v>
      </c>
      <c r="D112" s="241" t="s">
        <v>203</v>
      </c>
      <c r="E112" s="242">
        <v>2.02</v>
      </c>
      <c r="F112" s="243"/>
      <c r="G112" s="244">
        <f>ROUND(E112*F112,2)</f>
        <v>0</v>
      </c>
      <c r="H112" s="243"/>
      <c r="I112" s="244">
        <f>ROUND(E112*H112,2)</f>
        <v>0</v>
      </c>
      <c r="J112" s="243"/>
      <c r="K112" s="244">
        <f>ROUND(E112*J112,2)</f>
        <v>0</v>
      </c>
      <c r="L112" s="244">
        <v>21</v>
      </c>
      <c r="M112" s="244">
        <f>G112*(1+L112/100)</f>
        <v>0</v>
      </c>
      <c r="N112" s="242">
        <v>1.0349999999999999</v>
      </c>
      <c r="O112" s="242">
        <f>ROUND(E112*N112,2)</f>
        <v>2.09</v>
      </c>
      <c r="P112" s="242">
        <v>0</v>
      </c>
      <c r="Q112" s="242">
        <f>ROUND(E112*P112,2)</f>
        <v>0</v>
      </c>
      <c r="R112" s="244" t="s">
        <v>331</v>
      </c>
      <c r="S112" s="244" t="s">
        <v>156</v>
      </c>
      <c r="T112" s="245" t="s">
        <v>156</v>
      </c>
      <c r="U112" s="220">
        <v>0</v>
      </c>
      <c r="V112" s="220">
        <f>ROUND(E112*U112,2)</f>
        <v>0</v>
      </c>
      <c r="W112" s="220"/>
      <c r="X112" s="220" t="s">
        <v>332</v>
      </c>
      <c r="Y112" s="220" t="s">
        <v>149</v>
      </c>
      <c r="Z112" s="210"/>
      <c r="AA112" s="210"/>
      <c r="AB112" s="210"/>
      <c r="AC112" s="210"/>
      <c r="AD112" s="210"/>
      <c r="AE112" s="210"/>
      <c r="AF112" s="210"/>
      <c r="AG112" s="210" t="s">
        <v>333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39">
        <v>25</v>
      </c>
      <c r="B113" s="240" t="s">
        <v>541</v>
      </c>
      <c r="C113" s="250" t="s">
        <v>542</v>
      </c>
      <c r="D113" s="241" t="s">
        <v>203</v>
      </c>
      <c r="E113" s="242">
        <v>1.01</v>
      </c>
      <c r="F113" s="243"/>
      <c r="G113" s="244">
        <f>ROUND(E113*F113,2)</f>
        <v>0</v>
      </c>
      <c r="H113" s="243"/>
      <c r="I113" s="244">
        <f>ROUND(E113*H113,2)</f>
        <v>0</v>
      </c>
      <c r="J113" s="243"/>
      <c r="K113" s="244">
        <f>ROUND(E113*J113,2)</f>
        <v>0</v>
      </c>
      <c r="L113" s="244">
        <v>21</v>
      </c>
      <c r="M113" s="244">
        <f>G113*(1+L113/100)</f>
        <v>0</v>
      </c>
      <c r="N113" s="242">
        <v>0.84</v>
      </c>
      <c r="O113" s="242">
        <f>ROUND(E113*N113,2)</f>
        <v>0.85</v>
      </c>
      <c r="P113" s="242">
        <v>0</v>
      </c>
      <c r="Q113" s="242">
        <f>ROUND(E113*P113,2)</f>
        <v>0</v>
      </c>
      <c r="R113" s="244" t="s">
        <v>331</v>
      </c>
      <c r="S113" s="244" t="s">
        <v>156</v>
      </c>
      <c r="T113" s="245" t="s">
        <v>156</v>
      </c>
      <c r="U113" s="220">
        <v>0</v>
      </c>
      <c r="V113" s="220">
        <f>ROUND(E113*U113,2)</f>
        <v>0</v>
      </c>
      <c r="W113" s="220"/>
      <c r="X113" s="220" t="s">
        <v>332</v>
      </c>
      <c r="Y113" s="220" t="s">
        <v>149</v>
      </c>
      <c r="Z113" s="210"/>
      <c r="AA113" s="210"/>
      <c r="AB113" s="210"/>
      <c r="AC113" s="210"/>
      <c r="AD113" s="210"/>
      <c r="AE113" s="210"/>
      <c r="AF113" s="210"/>
      <c r="AG113" s="210" t="s">
        <v>333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222" t="s">
        <v>141</v>
      </c>
      <c r="B114" s="223" t="s">
        <v>104</v>
      </c>
      <c r="C114" s="246" t="s">
        <v>105</v>
      </c>
      <c r="D114" s="224"/>
      <c r="E114" s="225"/>
      <c r="F114" s="226"/>
      <c r="G114" s="226">
        <f>SUMIF(AG115:AG119,"&lt;&gt;NOR",G115:G119)</f>
        <v>0</v>
      </c>
      <c r="H114" s="226"/>
      <c r="I114" s="226">
        <f>SUM(I115:I119)</f>
        <v>0</v>
      </c>
      <c r="J114" s="226"/>
      <c r="K114" s="226">
        <f>SUM(K115:K119)</f>
        <v>0</v>
      </c>
      <c r="L114" s="226"/>
      <c r="M114" s="226">
        <f>SUM(M115:M119)</f>
        <v>0</v>
      </c>
      <c r="N114" s="225"/>
      <c r="O114" s="225">
        <f>SUM(O115:O119)</f>
        <v>0</v>
      </c>
      <c r="P114" s="225"/>
      <c r="Q114" s="225">
        <f>SUM(Q115:Q119)</f>
        <v>0</v>
      </c>
      <c r="R114" s="226"/>
      <c r="S114" s="226"/>
      <c r="T114" s="227"/>
      <c r="U114" s="221"/>
      <c r="V114" s="221">
        <f>SUM(V115:V119)</f>
        <v>6.24</v>
      </c>
      <c r="W114" s="221"/>
      <c r="X114" s="221"/>
      <c r="Y114" s="221"/>
      <c r="AG114" t="s">
        <v>142</v>
      </c>
    </row>
    <row r="115" spans="1:60" outlineLevel="1" x14ac:dyDescent="0.2">
      <c r="A115" s="229">
        <v>26</v>
      </c>
      <c r="B115" s="230" t="s">
        <v>543</v>
      </c>
      <c r="C115" s="247" t="s">
        <v>544</v>
      </c>
      <c r="D115" s="231" t="s">
        <v>392</v>
      </c>
      <c r="E115" s="232">
        <v>6.2360600000000002</v>
      </c>
      <c r="F115" s="233"/>
      <c r="G115" s="234">
        <f>ROUND(E115*F115,2)</f>
        <v>0</v>
      </c>
      <c r="H115" s="233"/>
      <c r="I115" s="234">
        <f>ROUND(E115*H115,2)</f>
        <v>0</v>
      </c>
      <c r="J115" s="233"/>
      <c r="K115" s="234">
        <f>ROUND(E115*J115,2)</f>
        <v>0</v>
      </c>
      <c r="L115" s="234">
        <v>21</v>
      </c>
      <c r="M115" s="234">
        <f>G115*(1+L115/100)</f>
        <v>0</v>
      </c>
      <c r="N115" s="232">
        <v>0</v>
      </c>
      <c r="O115" s="232">
        <f>ROUND(E115*N115,2)</f>
        <v>0</v>
      </c>
      <c r="P115" s="232">
        <v>4.6000000000000001E-4</v>
      </c>
      <c r="Q115" s="232">
        <f>ROUND(E115*P115,2)</f>
        <v>0</v>
      </c>
      <c r="R115" s="234" t="s">
        <v>401</v>
      </c>
      <c r="S115" s="234" t="s">
        <v>156</v>
      </c>
      <c r="T115" s="235" t="s">
        <v>156</v>
      </c>
      <c r="U115" s="220">
        <v>1</v>
      </c>
      <c r="V115" s="220">
        <f>ROUND(E115*U115,2)</f>
        <v>6.24</v>
      </c>
      <c r="W115" s="220"/>
      <c r="X115" s="220" t="s">
        <v>193</v>
      </c>
      <c r="Y115" s="220" t="s">
        <v>149</v>
      </c>
      <c r="Z115" s="210"/>
      <c r="AA115" s="210"/>
      <c r="AB115" s="210"/>
      <c r="AC115" s="210"/>
      <c r="AD115" s="210"/>
      <c r="AE115" s="210"/>
      <c r="AF115" s="210"/>
      <c r="AG115" s="210" t="s">
        <v>194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64" t="s">
        <v>545</v>
      </c>
      <c r="D116" s="254"/>
      <c r="E116" s="255"/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212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64" t="s">
        <v>546</v>
      </c>
      <c r="D117" s="254"/>
      <c r="E117" s="255">
        <v>2.93</v>
      </c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212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64" t="s">
        <v>547</v>
      </c>
      <c r="D118" s="254"/>
      <c r="E118" s="255">
        <v>1.2</v>
      </c>
      <c r="F118" s="220"/>
      <c r="G118" s="22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212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64" t="s">
        <v>548</v>
      </c>
      <c r="D119" s="254"/>
      <c r="E119" s="255">
        <v>2.1</v>
      </c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212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x14ac:dyDescent="0.2">
      <c r="A120" s="222" t="s">
        <v>141</v>
      </c>
      <c r="B120" s="223" t="s">
        <v>106</v>
      </c>
      <c r="C120" s="246" t="s">
        <v>107</v>
      </c>
      <c r="D120" s="224"/>
      <c r="E120" s="225"/>
      <c r="F120" s="226"/>
      <c r="G120" s="226">
        <f>SUMIF(AG121:AG122,"&lt;&gt;NOR",G121:G122)</f>
        <v>0</v>
      </c>
      <c r="H120" s="226"/>
      <c r="I120" s="226">
        <f>SUM(I121:I122)</f>
        <v>0</v>
      </c>
      <c r="J120" s="226"/>
      <c r="K120" s="226">
        <f>SUM(K121:K122)</f>
        <v>0</v>
      </c>
      <c r="L120" s="226"/>
      <c r="M120" s="226">
        <f>SUM(M121:M122)</f>
        <v>0</v>
      </c>
      <c r="N120" s="225"/>
      <c r="O120" s="225">
        <f>SUM(O121:O122)</f>
        <v>0</v>
      </c>
      <c r="P120" s="225"/>
      <c r="Q120" s="225">
        <f>SUM(Q121:Q122)</f>
        <v>0</v>
      </c>
      <c r="R120" s="226"/>
      <c r="S120" s="226"/>
      <c r="T120" s="227"/>
      <c r="U120" s="221"/>
      <c r="V120" s="221">
        <f>SUM(V121:V122)</f>
        <v>0.81</v>
      </c>
      <c r="W120" s="221"/>
      <c r="X120" s="221"/>
      <c r="Y120" s="221"/>
      <c r="AG120" t="s">
        <v>142</v>
      </c>
    </row>
    <row r="121" spans="1:60" outlineLevel="1" x14ac:dyDescent="0.2">
      <c r="A121" s="229">
        <v>27</v>
      </c>
      <c r="B121" s="230" t="s">
        <v>403</v>
      </c>
      <c r="C121" s="247" t="s">
        <v>404</v>
      </c>
      <c r="D121" s="231" t="s">
        <v>380</v>
      </c>
      <c r="E121" s="232">
        <v>50.36853</v>
      </c>
      <c r="F121" s="233"/>
      <c r="G121" s="234">
        <f>ROUND(E121*F121,2)</f>
        <v>0</v>
      </c>
      <c r="H121" s="233"/>
      <c r="I121" s="234">
        <f>ROUND(E121*H121,2)</f>
        <v>0</v>
      </c>
      <c r="J121" s="233"/>
      <c r="K121" s="234">
        <f>ROUND(E121*J121,2)</f>
        <v>0</v>
      </c>
      <c r="L121" s="234">
        <v>21</v>
      </c>
      <c r="M121" s="234">
        <f>G121*(1+L121/100)</f>
        <v>0</v>
      </c>
      <c r="N121" s="232">
        <v>0</v>
      </c>
      <c r="O121" s="232">
        <f>ROUND(E121*N121,2)</f>
        <v>0</v>
      </c>
      <c r="P121" s="232">
        <v>0</v>
      </c>
      <c r="Q121" s="232">
        <f>ROUND(E121*P121,2)</f>
        <v>0</v>
      </c>
      <c r="R121" s="234" t="s">
        <v>216</v>
      </c>
      <c r="S121" s="234" t="s">
        <v>156</v>
      </c>
      <c r="T121" s="235" t="s">
        <v>156</v>
      </c>
      <c r="U121" s="220">
        <v>1.6E-2</v>
      </c>
      <c r="V121" s="220">
        <f>ROUND(E121*U121,2)</f>
        <v>0.81</v>
      </c>
      <c r="W121" s="220"/>
      <c r="X121" s="220" t="s">
        <v>405</v>
      </c>
      <c r="Y121" s="220" t="s">
        <v>149</v>
      </c>
      <c r="Z121" s="210"/>
      <c r="AA121" s="210"/>
      <c r="AB121" s="210"/>
      <c r="AC121" s="210"/>
      <c r="AD121" s="210"/>
      <c r="AE121" s="210"/>
      <c r="AF121" s="210"/>
      <c r="AG121" s="210" t="s">
        <v>406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63" t="s">
        <v>407</v>
      </c>
      <c r="D122" s="262"/>
      <c r="E122" s="262"/>
      <c r="F122" s="262"/>
      <c r="G122" s="262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196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x14ac:dyDescent="0.2">
      <c r="A123" s="3"/>
      <c r="B123" s="4"/>
      <c r="C123" s="251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AE123">
        <v>12</v>
      </c>
      <c r="AF123">
        <v>21</v>
      </c>
      <c r="AG123" t="s">
        <v>127</v>
      </c>
    </row>
    <row r="124" spans="1:60" x14ac:dyDescent="0.2">
      <c r="A124" s="213"/>
      <c r="B124" s="214" t="s">
        <v>29</v>
      </c>
      <c r="C124" s="252"/>
      <c r="D124" s="215"/>
      <c r="E124" s="216"/>
      <c r="F124" s="216"/>
      <c r="G124" s="228">
        <f>G8+G40+G47+G74+G93+G101+G114+G120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E124">
        <f>SUMIF(L7:L122,AE123,G7:G122)</f>
        <v>0</v>
      </c>
      <c r="AF124">
        <f>SUMIF(L7:L122,AF123,G7:G122)</f>
        <v>0</v>
      </c>
      <c r="AG124" t="s">
        <v>186</v>
      </c>
    </row>
    <row r="125" spans="1:60" x14ac:dyDescent="0.2">
      <c r="C125" s="253"/>
      <c r="D125" s="10"/>
      <c r="AG125" t="s">
        <v>187</v>
      </c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6D" sheet="1" formatRows="0"/>
  <mergeCells count="23">
    <mergeCell ref="C95:G95"/>
    <mergeCell ref="C103:G103"/>
    <mergeCell ref="C108:G108"/>
    <mergeCell ref="C110:G110"/>
    <mergeCell ref="C122:G122"/>
    <mergeCell ref="C56:G56"/>
    <mergeCell ref="C67:G67"/>
    <mergeCell ref="C71:G71"/>
    <mergeCell ref="C76:G76"/>
    <mergeCell ref="C82:G82"/>
    <mergeCell ref="C91:G91"/>
    <mergeCell ref="C21:G21"/>
    <mergeCell ref="C26:G26"/>
    <mergeCell ref="C29:G29"/>
    <mergeCell ref="C37:G37"/>
    <mergeCell ref="C42:G42"/>
    <mergeCell ref="C49:G49"/>
    <mergeCell ref="A1:G1"/>
    <mergeCell ref="C2:G2"/>
    <mergeCell ref="C3:G3"/>
    <mergeCell ref="C4:G4"/>
    <mergeCell ref="C10:G10"/>
    <mergeCell ref="C15:G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188</v>
      </c>
      <c r="B1" s="195"/>
      <c r="C1" s="195"/>
      <c r="D1" s="195"/>
      <c r="E1" s="195"/>
      <c r="F1" s="195"/>
      <c r="G1" s="195"/>
      <c r="AG1" t="s">
        <v>114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115</v>
      </c>
    </row>
    <row r="3" spans="1:60" ht="24.95" customHeight="1" x14ac:dyDescent="0.2">
      <c r="A3" s="196" t="s">
        <v>8</v>
      </c>
      <c r="B3" s="49" t="s">
        <v>56</v>
      </c>
      <c r="C3" s="199" t="s">
        <v>57</v>
      </c>
      <c r="D3" s="197"/>
      <c r="E3" s="197"/>
      <c r="F3" s="197"/>
      <c r="G3" s="198"/>
      <c r="AC3" s="174" t="s">
        <v>115</v>
      </c>
      <c r="AG3" t="s">
        <v>117</v>
      </c>
    </row>
    <row r="4" spans="1:60" ht="24.95" customHeight="1" x14ac:dyDescent="0.2">
      <c r="A4" s="200" t="s">
        <v>9</v>
      </c>
      <c r="B4" s="201" t="s">
        <v>58</v>
      </c>
      <c r="C4" s="202" t="s">
        <v>57</v>
      </c>
      <c r="D4" s="203"/>
      <c r="E4" s="203"/>
      <c r="F4" s="203"/>
      <c r="G4" s="204"/>
      <c r="AG4" t="s">
        <v>118</v>
      </c>
    </row>
    <row r="5" spans="1:60" x14ac:dyDescent="0.2">
      <c r="D5" s="10"/>
    </row>
    <row r="6" spans="1:60" ht="38.25" x14ac:dyDescent="0.2">
      <c r="A6" s="206" t="s">
        <v>119</v>
      </c>
      <c r="B6" s="208" t="s">
        <v>120</v>
      </c>
      <c r="C6" s="208" t="s">
        <v>121</v>
      </c>
      <c r="D6" s="207" t="s">
        <v>122</v>
      </c>
      <c r="E6" s="206" t="s">
        <v>123</v>
      </c>
      <c r="F6" s="205" t="s">
        <v>124</v>
      </c>
      <c r="G6" s="206" t="s">
        <v>29</v>
      </c>
      <c r="H6" s="209" t="s">
        <v>30</v>
      </c>
      <c r="I6" s="209" t="s">
        <v>125</v>
      </c>
      <c r="J6" s="209" t="s">
        <v>31</v>
      </c>
      <c r="K6" s="209" t="s">
        <v>126</v>
      </c>
      <c r="L6" s="209" t="s">
        <v>127</v>
      </c>
      <c r="M6" s="209" t="s">
        <v>128</v>
      </c>
      <c r="N6" s="209" t="s">
        <v>129</v>
      </c>
      <c r="O6" s="209" t="s">
        <v>130</v>
      </c>
      <c r="P6" s="209" t="s">
        <v>131</v>
      </c>
      <c r="Q6" s="209" t="s">
        <v>132</v>
      </c>
      <c r="R6" s="209" t="s">
        <v>133</v>
      </c>
      <c r="S6" s="209" t="s">
        <v>134</v>
      </c>
      <c r="T6" s="209" t="s">
        <v>135</v>
      </c>
      <c r="U6" s="209" t="s">
        <v>136</v>
      </c>
      <c r="V6" s="209" t="s">
        <v>137</v>
      </c>
      <c r="W6" s="209" t="s">
        <v>138</v>
      </c>
      <c r="X6" s="209" t="s">
        <v>139</v>
      </c>
      <c r="Y6" s="209" t="s">
        <v>140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141</v>
      </c>
      <c r="B8" s="223" t="s">
        <v>86</v>
      </c>
      <c r="C8" s="246" t="s">
        <v>87</v>
      </c>
      <c r="D8" s="224"/>
      <c r="E8" s="225"/>
      <c r="F8" s="226"/>
      <c r="G8" s="226">
        <f>SUMIF(AG9:AG32,"&lt;&gt;NOR",G9:G32)</f>
        <v>0</v>
      </c>
      <c r="H8" s="226"/>
      <c r="I8" s="226">
        <f>SUM(I9:I32)</f>
        <v>0</v>
      </c>
      <c r="J8" s="226"/>
      <c r="K8" s="226">
        <f>SUM(K9:K32)</f>
        <v>0</v>
      </c>
      <c r="L8" s="226"/>
      <c r="M8" s="226">
        <f>SUM(M9:M32)</f>
        <v>0</v>
      </c>
      <c r="N8" s="225"/>
      <c r="O8" s="225">
        <f>SUM(O9:O32)</f>
        <v>0</v>
      </c>
      <c r="P8" s="225"/>
      <c r="Q8" s="225">
        <f>SUM(Q9:Q32)</f>
        <v>0</v>
      </c>
      <c r="R8" s="226"/>
      <c r="S8" s="226"/>
      <c r="T8" s="227"/>
      <c r="U8" s="221"/>
      <c r="V8" s="221">
        <f>SUM(V9:V32)</f>
        <v>13.79</v>
      </c>
      <c r="W8" s="221"/>
      <c r="X8" s="221"/>
      <c r="Y8" s="221"/>
      <c r="AG8" t="s">
        <v>142</v>
      </c>
    </row>
    <row r="9" spans="1:60" outlineLevel="1" x14ac:dyDescent="0.2">
      <c r="A9" s="229">
        <v>1</v>
      </c>
      <c r="B9" s="230" t="s">
        <v>430</v>
      </c>
      <c r="C9" s="247" t="s">
        <v>431</v>
      </c>
      <c r="D9" s="231" t="s">
        <v>223</v>
      </c>
      <c r="E9" s="232">
        <v>7.4088000000000003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192</v>
      </c>
      <c r="S9" s="234" t="s">
        <v>156</v>
      </c>
      <c r="T9" s="235" t="s">
        <v>156</v>
      </c>
      <c r="U9" s="220">
        <v>0.31</v>
      </c>
      <c r="V9" s="220">
        <f>ROUND(E9*U9,2)</f>
        <v>2.2999999999999998</v>
      </c>
      <c r="W9" s="220"/>
      <c r="X9" s="220" t="s">
        <v>193</v>
      </c>
      <c r="Y9" s="220" t="s">
        <v>149</v>
      </c>
      <c r="Z9" s="210"/>
      <c r="AA9" s="210"/>
      <c r="AB9" s="210"/>
      <c r="AC9" s="210"/>
      <c r="AD9" s="210"/>
      <c r="AE9" s="210"/>
      <c r="AF9" s="210"/>
      <c r="AG9" s="210" t="s">
        <v>194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33.75" outlineLevel="2" x14ac:dyDescent="0.2">
      <c r="A10" s="217"/>
      <c r="B10" s="218"/>
      <c r="C10" s="263" t="s">
        <v>432</v>
      </c>
      <c r="D10" s="262"/>
      <c r="E10" s="262"/>
      <c r="F10" s="262"/>
      <c r="G10" s="26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7" t="str">
        <f>C10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64" t="s">
        <v>549</v>
      </c>
      <c r="D11" s="254"/>
      <c r="E11" s="255">
        <v>7.41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29">
        <v>2</v>
      </c>
      <c r="B12" s="230" t="s">
        <v>436</v>
      </c>
      <c r="C12" s="247" t="s">
        <v>437</v>
      </c>
      <c r="D12" s="231" t="s">
        <v>223</v>
      </c>
      <c r="E12" s="232">
        <v>0.39600000000000002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 t="s">
        <v>192</v>
      </c>
      <c r="S12" s="234" t="s">
        <v>156</v>
      </c>
      <c r="T12" s="235" t="s">
        <v>156</v>
      </c>
      <c r="U12" s="220">
        <v>0.495</v>
      </c>
      <c r="V12" s="220">
        <f>ROUND(E12*U12,2)</f>
        <v>0.2</v>
      </c>
      <c r="W12" s="220"/>
      <c r="X12" s="220" t="s">
        <v>193</v>
      </c>
      <c r="Y12" s="220" t="s">
        <v>149</v>
      </c>
      <c r="Z12" s="210"/>
      <c r="AA12" s="210"/>
      <c r="AB12" s="210"/>
      <c r="AC12" s="210"/>
      <c r="AD12" s="210"/>
      <c r="AE12" s="210"/>
      <c r="AF12" s="210"/>
      <c r="AG12" s="210" t="s">
        <v>194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2" x14ac:dyDescent="0.2">
      <c r="A13" s="217"/>
      <c r="B13" s="218"/>
      <c r="C13" s="263" t="s">
        <v>227</v>
      </c>
      <c r="D13" s="262"/>
      <c r="E13" s="262"/>
      <c r="F13" s="262"/>
      <c r="G13" s="262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37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4" t="s">
        <v>550</v>
      </c>
      <c r="D14" s="254"/>
      <c r="E14" s="255">
        <v>0.4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29">
        <v>3</v>
      </c>
      <c r="B15" s="230" t="s">
        <v>442</v>
      </c>
      <c r="C15" s="247" t="s">
        <v>443</v>
      </c>
      <c r="D15" s="231" t="s">
        <v>223</v>
      </c>
      <c r="E15" s="232">
        <v>1.1339999999999999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 t="s">
        <v>192</v>
      </c>
      <c r="S15" s="234" t="s">
        <v>156</v>
      </c>
      <c r="T15" s="235" t="s">
        <v>156</v>
      </c>
      <c r="U15" s="220">
        <v>0.48499999999999999</v>
      </c>
      <c r="V15" s="220">
        <f>ROUND(E15*U15,2)</f>
        <v>0.55000000000000004</v>
      </c>
      <c r="W15" s="220"/>
      <c r="X15" s="220" t="s">
        <v>193</v>
      </c>
      <c r="Y15" s="220" t="s">
        <v>149</v>
      </c>
      <c r="Z15" s="210"/>
      <c r="AA15" s="210"/>
      <c r="AB15" s="210"/>
      <c r="AC15" s="210"/>
      <c r="AD15" s="210"/>
      <c r="AE15" s="210"/>
      <c r="AF15" s="210"/>
      <c r="AG15" s="210" t="s">
        <v>194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2" x14ac:dyDescent="0.2">
      <c r="A16" s="217"/>
      <c r="B16" s="218"/>
      <c r="C16" s="263" t="s">
        <v>444</v>
      </c>
      <c r="D16" s="262"/>
      <c r="E16" s="262"/>
      <c r="F16" s="262"/>
      <c r="G16" s="262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37" t="str">
        <f>C16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64" t="s">
        <v>433</v>
      </c>
      <c r="D17" s="254"/>
      <c r="E17" s="255"/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212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64" t="s">
        <v>551</v>
      </c>
      <c r="D18" s="254"/>
      <c r="E18" s="255">
        <v>1.1299999999999999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212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29">
        <v>4</v>
      </c>
      <c r="B19" s="230" t="s">
        <v>448</v>
      </c>
      <c r="C19" s="247" t="s">
        <v>449</v>
      </c>
      <c r="D19" s="231" t="s">
        <v>223</v>
      </c>
      <c r="E19" s="232">
        <v>0.39600000000000002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4" t="s">
        <v>192</v>
      </c>
      <c r="S19" s="234" t="s">
        <v>156</v>
      </c>
      <c r="T19" s="235" t="s">
        <v>156</v>
      </c>
      <c r="U19" s="220">
        <v>0.34499999999999997</v>
      </c>
      <c r="V19" s="220">
        <f>ROUND(E19*U19,2)</f>
        <v>0.14000000000000001</v>
      </c>
      <c r="W19" s="220"/>
      <c r="X19" s="220" t="s">
        <v>193</v>
      </c>
      <c r="Y19" s="220" t="s">
        <v>149</v>
      </c>
      <c r="Z19" s="210"/>
      <c r="AA19" s="210"/>
      <c r="AB19" s="210"/>
      <c r="AC19" s="210"/>
      <c r="AD19" s="210"/>
      <c r="AE19" s="210"/>
      <c r="AF19" s="210"/>
      <c r="AG19" s="210" t="s">
        <v>194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3" t="s">
        <v>450</v>
      </c>
      <c r="D20" s="262"/>
      <c r="E20" s="262"/>
      <c r="F20" s="262"/>
      <c r="G20" s="262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37" t="str">
        <f>C20</f>
        <v>bez naložení do dopravní nádoby, ale s vyprázdněním dopravní nádoby na hromadu nebo na dopravní prostředek,</v>
      </c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4" t="s">
        <v>550</v>
      </c>
      <c r="D21" s="254"/>
      <c r="E21" s="255">
        <v>0.4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212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29">
        <v>5</v>
      </c>
      <c r="B22" s="230" t="s">
        <v>234</v>
      </c>
      <c r="C22" s="247" t="s">
        <v>235</v>
      </c>
      <c r="D22" s="231" t="s">
        <v>223</v>
      </c>
      <c r="E22" s="232">
        <v>13.5693</v>
      </c>
      <c r="F22" s="233"/>
      <c r="G22" s="234">
        <f>ROUND(E22*F22,2)</f>
        <v>0</v>
      </c>
      <c r="H22" s="233"/>
      <c r="I22" s="234">
        <f>ROUND(E22*H22,2)</f>
        <v>0</v>
      </c>
      <c r="J22" s="233"/>
      <c r="K22" s="234">
        <f>ROUND(E22*J22,2)</f>
        <v>0</v>
      </c>
      <c r="L22" s="234">
        <v>21</v>
      </c>
      <c r="M22" s="234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4" t="s">
        <v>192</v>
      </c>
      <c r="S22" s="234" t="s">
        <v>156</v>
      </c>
      <c r="T22" s="235" t="s">
        <v>156</v>
      </c>
      <c r="U22" s="220">
        <v>1.0999999999999999E-2</v>
      </c>
      <c r="V22" s="220">
        <f>ROUND(E22*U22,2)</f>
        <v>0.15</v>
      </c>
      <c r="W22" s="220"/>
      <c r="X22" s="220" t="s">
        <v>193</v>
      </c>
      <c r="Y22" s="220" t="s">
        <v>149</v>
      </c>
      <c r="Z22" s="210"/>
      <c r="AA22" s="210"/>
      <c r="AB22" s="210"/>
      <c r="AC22" s="210"/>
      <c r="AD22" s="210"/>
      <c r="AE22" s="210"/>
      <c r="AF22" s="210"/>
      <c r="AG22" s="210" t="s">
        <v>194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63" t="s">
        <v>236</v>
      </c>
      <c r="D23" s="262"/>
      <c r="E23" s="262"/>
      <c r="F23" s="262"/>
      <c r="G23" s="262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4" t="s">
        <v>552</v>
      </c>
      <c r="D24" s="254"/>
      <c r="E24" s="255">
        <v>8.94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64" t="s">
        <v>553</v>
      </c>
      <c r="D25" s="254"/>
      <c r="E25" s="255">
        <v>4.63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212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29">
        <v>6</v>
      </c>
      <c r="B26" s="230" t="s">
        <v>278</v>
      </c>
      <c r="C26" s="247" t="s">
        <v>279</v>
      </c>
      <c r="D26" s="231" t="s">
        <v>223</v>
      </c>
      <c r="E26" s="232">
        <v>4.6304999999999996</v>
      </c>
      <c r="F26" s="233"/>
      <c r="G26" s="234">
        <f>ROUND(E26*F26,2)</f>
        <v>0</v>
      </c>
      <c r="H26" s="233"/>
      <c r="I26" s="234">
        <f>ROUND(E26*H26,2)</f>
        <v>0</v>
      </c>
      <c r="J26" s="233"/>
      <c r="K26" s="234">
        <f>ROUND(E26*J26,2)</f>
        <v>0</v>
      </c>
      <c r="L26" s="234">
        <v>21</v>
      </c>
      <c r="M26" s="234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4" t="s">
        <v>192</v>
      </c>
      <c r="S26" s="234" t="s">
        <v>156</v>
      </c>
      <c r="T26" s="235" t="s">
        <v>156</v>
      </c>
      <c r="U26" s="220">
        <v>0.65200000000000002</v>
      </c>
      <c r="V26" s="220">
        <f>ROUND(E26*U26,2)</f>
        <v>3.02</v>
      </c>
      <c r="W26" s="220"/>
      <c r="X26" s="220" t="s">
        <v>193</v>
      </c>
      <c r="Y26" s="220" t="s">
        <v>149</v>
      </c>
      <c r="Z26" s="210"/>
      <c r="AA26" s="210"/>
      <c r="AB26" s="210"/>
      <c r="AC26" s="210"/>
      <c r="AD26" s="210"/>
      <c r="AE26" s="210"/>
      <c r="AF26" s="210"/>
      <c r="AG26" s="210" t="s">
        <v>194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4" t="s">
        <v>553</v>
      </c>
      <c r="D27" s="254"/>
      <c r="E27" s="255">
        <v>4.63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212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29">
        <v>7</v>
      </c>
      <c r="B28" s="230" t="s">
        <v>453</v>
      </c>
      <c r="C28" s="247" t="s">
        <v>454</v>
      </c>
      <c r="D28" s="231" t="s">
        <v>223</v>
      </c>
      <c r="E28" s="232">
        <v>8.9388000000000005</v>
      </c>
      <c r="F28" s="233"/>
      <c r="G28" s="234">
        <f>ROUND(E28*F28,2)</f>
        <v>0</v>
      </c>
      <c r="H28" s="233"/>
      <c r="I28" s="234">
        <f>ROUND(E28*H28,2)</f>
        <v>0</v>
      </c>
      <c r="J28" s="233"/>
      <c r="K28" s="234">
        <f>ROUND(E28*J28,2)</f>
        <v>0</v>
      </c>
      <c r="L28" s="234">
        <v>21</v>
      </c>
      <c r="M28" s="234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4" t="s">
        <v>192</v>
      </c>
      <c r="S28" s="234" t="s">
        <v>156</v>
      </c>
      <c r="T28" s="235" t="s">
        <v>156</v>
      </c>
      <c r="U28" s="220">
        <v>8.9999999999999993E-3</v>
      </c>
      <c r="V28" s="220">
        <f>ROUND(E28*U28,2)</f>
        <v>0.08</v>
      </c>
      <c r="W28" s="220"/>
      <c r="X28" s="220" t="s">
        <v>193</v>
      </c>
      <c r="Y28" s="220" t="s">
        <v>149</v>
      </c>
      <c r="Z28" s="210"/>
      <c r="AA28" s="210"/>
      <c r="AB28" s="210"/>
      <c r="AC28" s="210"/>
      <c r="AD28" s="210"/>
      <c r="AE28" s="210"/>
      <c r="AF28" s="210"/>
      <c r="AG28" s="210" t="s">
        <v>194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64" t="s">
        <v>552</v>
      </c>
      <c r="D29" s="254"/>
      <c r="E29" s="255">
        <v>8.94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212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29">
        <v>8</v>
      </c>
      <c r="B30" s="230" t="s">
        <v>455</v>
      </c>
      <c r="C30" s="247" t="s">
        <v>456</v>
      </c>
      <c r="D30" s="231" t="s">
        <v>223</v>
      </c>
      <c r="E30" s="232">
        <v>4.6304999999999996</v>
      </c>
      <c r="F30" s="233"/>
      <c r="G30" s="234">
        <f>ROUND(E30*F30,2)</f>
        <v>0</v>
      </c>
      <c r="H30" s="233"/>
      <c r="I30" s="234">
        <f>ROUND(E30*H30,2)</f>
        <v>0</v>
      </c>
      <c r="J30" s="233"/>
      <c r="K30" s="234">
        <f>ROUND(E30*J30,2)</f>
        <v>0</v>
      </c>
      <c r="L30" s="234">
        <v>21</v>
      </c>
      <c r="M30" s="234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4" t="s">
        <v>192</v>
      </c>
      <c r="S30" s="234" t="s">
        <v>156</v>
      </c>
      <c r="T30" s="235" t="s">
        <v>156</v>
      </c>
      <c r="U30" s="220">
        <v>1.587</v>
      </c>
      <c r="V30" s="220">
        <f>ROUND(E30*U30,2)</f>
        <v>7.35</v>
      </c>
      <c r="W30" s="220"/>
      <c r="X30" s="220" t="s">
        <v>193</v>
      </c>
      <c r="Y30" s="220" t="s">
        <v>149</v>
      </c>
      <c r="Z30" s="210"/>
      <c r="AA30" s="210"/>
      <c r="AB30" s="210"/>
      <c r="AC30" s="210"/>
      <c r="AD30" s="210"/>
      <c r="AE30" s="210"/>
      <c r="AF30" s="210"/>
      <c r="AG30" s="210" t="s">
        <v>194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2" x14ac:dyDescent="0.2">
      <c r="A31" s="217"/>
      <c r="B31" s="218"/>
      <c r="C31" s="263" t="s">
        <v>457</v>
      </c>
      <c r="D31" s="262"/>
      <c r="E31" s="262"/>
      <c r="F31" s="262"/>
      <c r="G31" s="262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37" t="str">
        <f>C31</f>
        <v>sypaninou z vhodných hornin tř. 1 - 4 nebo materiálem připraveným podél výkopu ve vzdálenosti do 3 m od jeho kraje, pro jakoukoliv hloubku výkopu a jakoukoliv míru zhutnění,</v>
      </c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64" t="s">
        <v>554</v>
      </c>
      <c r="D32" s="254"/>
      <c r="E32" s="255">
        <v>4.63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212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2" t="s">
        <v>141</v>
      </c>
      <c r="B33" s="223" t="s">
        <v>92</v>
      </c>
      <c r="C33" s="246" t="s">
        <v>93</v>
      </c>
      <c r="D33" s="224"/>
      <c r="E33" s="225"/>
      <c r="F33" s="226"/>
      <c r="G33" s="226">
        <f>SUMIF(AG34:AG54,"&lt;&gt;NOR",G34:G54)</f>
        <v>0</v>
      </c>
      <c r="H33" s="226"/>
      <c r="I33" s="226">
        <f>SUM(I34:I54)</f>
        <v>0</v>
      </c>
      <c r="J33" s="226"/>
      <c r="K33" s="226">
        <f>SUM(K34:K54)</f>
        <v>0</v>
      </c>
      <c r="L33" s="226"/>
      <c r="M33" s="226">
        <f>SUM(M34:M54)</f>
        <v>0</v>
      </c>
      <c r="N33" s="225"/>
      <c r="O33" s="225">
        <f>SUM(O34:O54)</f>
        <v>5.879999999999999</v>
      </c>
      <c r="P33" s="225"/>
      <c r="Q33" s="225">
        <f>SUM(Q34:Q54)</f>
        <v>0</v>
      </c>
      <c r="R33" s="226"/>
      <c r="S33" s="226"/>
      <c r="T33" s="227"/>
      <c r="U33" s="221"/>
      <c r="V33" s="221">
        <f>SUM(V34:V54)</f>
        <v>3.8600000000000003</v>
      </c>
      <c r="W33" s="221"/>
      <c r="X33" s="221"/>
      <c r="Y33" s="221"/>
      <c r="AG33" t="s">
        <v>142</v>
      </c>
    </row>
    <row r="34" spans="1:60" ht="22.5" outlineLevel="1" x14ac:dyDescent="0.2">
      <c r="A34" s="229">
        <v>9</v>
      </c>
      <c r="B34" s="230" t="s">
        <v>468</v>
      </c>
      <c r="C34" s="247" t="s">
        <v>469</v>
      </c>
      <c r="D34" s="231" t="s">
        <v>191</v>
      </c>
      <c r="E34" s="232">
        <v>21</v>
      </c>
      <c r="F34" s="233"/>
      <c r="G34" s="234">
        <f>ROUND(E34*F34,2)</f>
        <v>0</v>
      </c>
      <c r="H34" s="233"/>
      <c r="I34" s="234">
        <f>ROUND(E34*H34,2)</f>
        <v>0</v>
      </c>
      <c r="J34" s="233"/>
      <c r="K34" s="234">
        <f>ROUND(E34*J34,2)</f>
        <v>0</v>
      </c>
      <c r="L34" s="234">
        <v>21</v>
      </c>
      <c r="M34" s="234">
        <f>G34*(1+L34/100)</f>
        <v>0</v>
      </c>
      <c r="N34" s="232">
        <v>2.0240000000000001E-2</v>
      </c>
      <c r="O34" s="232">
        <f>ROUND(E34*N34,2)</f>
        <v>0.43</v>
      </c>
      <c r="P34" s="232">
        <v>0</v>
      </c>
      <c r="Q34" s="232">
        <f>ROUND(E34*P34,2)</f>
        <v>0</v>
      </c>
      <c r="R34" s="234" t="s">
        <v>216</v>
      </c>
      <c r="S34" s="234" t="s">
        <v>156</v>
      </c>
      <c r="T34" s="235" t="s">
        <v>156</v>
      </c>
      <c r="U34" s="220">
        <v>6.0000000000000001E-3</v>
      </c>
      <c r="V34" s="220">
        <f>ROUND(E34*U34,2)</f>
        <v>0.13</v>
      </c>
      <c r="W34" s="220"/>
      <c r="X34" s="220" t="s">
        <v>193</v>
      </c>
      <c r="Y34" s="220" t="s">
        <v>149</v>
      </c>
      <c r="Z34" s="210"/>
      <c r="AA34" s="210"/>
      <c r="AB34" s="210"/>
      <c r="AC34" s="210"/>
      <c r="AD34" s="210"/>
      <c r="AE34" s="210"/>
      <c r="AF34" s="210"/>
      <c r="AG34" s="210" t="s">
        <v>194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63" t="s">
        <v>470</v>
      </c>
      <c r="D35" s="262"/>
      <c r="E35" s="262"/>
      <c r="F35" s="262"/>
      <c r="G35" s="262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64" t="s">
        <v>471</v>
      </c>
      <c r="D36" s="254"/>
      <c r="E36" s="255"/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212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4" t="s">
        <v>472</v>
      </c>
      <c r="D37" s="254"/>
      <c r="E37" s="255">
        <v>18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212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64" t="s">
        <v>475</v>
      </c>
      <c r="D38" s="254"/>
      <c r="E38" s="255">
        <v>3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29">
        <v>10</v>
      </c>
      <c r="B39" s="230" t="s">
        <v>476</v>
      </c>
      <c r="C39" s="247" t="s">
        <v>477</v>
      </c>
      <c r="D39" s="231" t="s">
        <v>191</v>
      </c>
      <c r="E39" s="232">
        <v>21.24558</v>
      </c>
      <c r="F39" s="233"/>
      <c r="G39" s="234">
        <f>ROUND(E39*F39,2)</f>
        <v>0</v>
      </c>
      <c r="H39" s="233"/>
      <c r="I39" s="234">
        <f>ROUND(E39*H39,2)</f>
        <v>0</v>
      </c>
      <c r="J39" s="233"/>
      <c r="K39" s="234">
        <f>ROUND(E39*J39,2)</f>
        <v>0</v>
      </c>
      <c r="L39" s="234">
        <v>21</v>
      </c>
      <c r="M39" s="234">
        <f>G39*(1+L39/100)</f>
        <v>0</v>
      </c>
      <c r="N39" s="232">
        <v>2.5250000000000002E-2</v>
      </c>
      <c r="O39" s="232">
        <f>ROUND(E39*N39,2)</f>
        <v>0.54</v>
      </c>
      <c r="P39" s="232">
        <v>0</v>
      </c>
      <c r="Q39" s="232">
        <f>ROUND(E39*P39,2)</f>
        <v>0</v>
      </c>
      <c r="R39" s="234" t="s">
        <v>216</v>
      </c>
      <c r="S39" s="234" t="s">
        <v>156</v>
      </c>
      <c r="T39" s="235" t="s">
        <v>156</v>
      </c>
      <c r="U39" s="220">
        <v>1.2999999999999999E-2</v>
      </c>
      <c r="V39" s="220">
        <f>ROUND(E39*U39,2)</f>
        <v>0.28000000000000003</v>
      </c>
      <c r="W39" s="220"/>
      <c r="X39" s="220" t="s">
        <v>193</v>
      </c>
      <c r="Y39" s="220" t="s">
        <v>149</v>
      </c>
      <c r="Z39" s="210"/>
      <c r="AA39" s="210"/>
      <c r="AB39" s="210"/>
      <c r="AC39" s="210"/>
      <c r="AD39" s="210"/>
      <c r="AE39" s="210"/>
      <c r="AF39" s="210"/>
      <c r="AG39" s="210" t="s">
        <v>194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63" t="s">
        <v>470</v>
      </c>
      <c r="D40" s="262"/>
      <c r="E40" s="262"/>
      <c r="F40" s="262"/>
      <c r="G40" s="262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4" t="s">
        <v>555</v>
      </c>
      <c r="D41" s="254"/>
      <c r="E41" s="255"/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212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64" t="s">
        <v>508</v>
      </c>
      <c r="D42" s="254"/>
      <c r="E42" s="255"/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212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64" t="s">
        <v>556</v>
      </c>
      <c r="D43" s="254"/>
      <c r="E43" s="255">
        <v>16.8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212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64" t="s">
        <v>557</v>
      </c>
      <c r="D44" s="254"/>
      <c r="E44" s="255">
        <v>-2.75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212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64" t="s">
        <v>558</v>
      </c>
      <c r="D45" s="254"/>
      <c r="E45" s="255"/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212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4" t="s">
        <v>559</v>
      </c>
      <c r="D46" s="254"/>
      <c r="E46" s="255">
        <v>7.2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212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29">
        <v>11</v>
      </c>
      <c r="B47" s="230" t="s">
        <v>485</v>
      </c>
      <c r="C47" s="247" t="s">
        <v>486</v>
      </c>
      <c r="D47" s="231" t="s">
        <v>223</v>
      </c>
      <c r="E47" s="232">
        <v>0.126</v>
      </c>
      <c r="F47" s="233"/>
      <c r="G47" s="234">
        <f>ROUND(E47*F47,2)</f>
        <v>0</v>
      </c>
      <c r="H47" s="233"/>
      <c r="I47" s="234">
        <f>ROUND(E47*H47,2)</f>
        <v>0</v>
      </c>
      <c r="J47" s="233"/>
      <c r="K47" s="234">
        <f>ROUND(E47*J47,2)</f>
        <v>0</v>
      </c>
      <c r="L47" s="234">
        <v>21</v>
      </c>
      <c r="M47" s="234">
        <f>G47*(1+L47/100)</f>
        <v>0</v>
      </c>
      <c r="N47" s="232">
        <v>2.8079399999999999</v>
      </c>
      <c r="O47" s="232">
        <f>ROUND(E47*N47,2)</f>
        <v>0.35</v>
      </c>
      <c r="P47" s="232">
        <v>0</v>
      </c>
      <c r="Q47" s="232">
        <f>ROUND(E47*P47,2)</f>
        <v>0</v>
      </c>
      <c r="R47" s="234"/>
      <c r="S47" s="234" t="s">
        <v>156</v>
      </c>
      <c r="T47" s="235" t="s">
        <v>156</v>
      </c>
      <c r="U47" s="220">
        <v>4.87</v>
      </c>
      <c r="V47" s="220">
        <f>ROUND(E47*U47,2)</f>
        <v>0.61</v>
      </c>
      <c r="W47" s="220"/>
      <c r="X47" s="220" t="s">
        <v>193</v>
      </c>
      <c r="Y47" s="220" t="s">
        <v>149</v>
      </c>
      <c r="Z47" s="210"/>
      <c r="AA47" s="210"/>
      <c r="AB47" s="210"/>
      <c r="AC47" s="210"/>
      <c r="AD47" s="210"/>
      <c r="AE47" s="210"/>
      <c r="AF47" s="210"/>
      <c r="AG47" s="210" t="s">
        <v>194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64" t="s">
        <v>560</v>
      </c>
      <c r="D48" s="254"/>
      <c r="E48" s="255">
        <v>0.13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212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29">
        <v>12</v>
      </c>
      <c r="B49" s="230" t="s">
        <v>488</v>
      </c>
      <c r="C49" s="247" t="s">
        <v>489</v>
      </c>
      <c r="D49" s="231" t="s">
        <v>223</v>
      </c>
      <c r="E49" s="232">
        <v>1.4175</v>
      </c>
      <c r="F49" s="233"/>
      <c r="G49" s="234">
        <f>ROUND(E49*F49,2)</f>
        <v>0</v>
      </c>
      <c r="H49" s="233"/>
      <c r="I49" s="234">
        <f>ROUND(E49*H49,2)</f>
        <v>0</v>
      </c>
      <c r="J49" s="233"/>
      <c r="K49" s="234">
        <f>ROUND(E49*J49,2)</f>
        <v>0</v>
      </c>
      <c r="L49" s="234">
        <v>21</v>
      </c>
      <c r="M49" s="234">
        <f>G49*(1+L49/100)</f>
        <v>0</v>
      </c>
      <c r="N49" s="232">
        <v>2.5</v>
      </c>
      <c r="O49" s="232">
        <f>ROUND(E49*N49,2)</f>
        <v>3.54</v>
      </c>
      <c r="P49" s="232">
        <v>0</v>
      </c>
      <c r="Q49" s="232">
        <f>ROUND(E49*P49,2)</f>
        <v>0</v>
      </c>
      <c r="R49" s="234" t="s">
        <v>490</v>
      </c>
      <c r="S49" s="234" t="s">
        <v>156</v>
      </c>
      <c r="T49" s="235" t="s">
        <v>156</v>
      </c>
      <c r="U49" s="220">
        <v>1.365</v>
      </c>
      <c r="V49" s="220">
        <f>ROUND(E49*U49,2)</f>
        <v>1.93</v>
      </c>
      <c r="W49" s="220"/>
      <c r="X49" s="220" t="s">
        <v>193</v>
      </c>
      <c r="Y49" s="220" t="s">
        <v>149</v>
      </c>
      <c r="Z49" s="210"/>
      <c r="AA49" s="210"/>
      <c r="AB49" s="210"/>
      <c r="AC49" s="210"/>
      <c r="AD49" s="210"/>
      <c r="AE49" s="210"/>
      <c r="AF49" s="210"/>
      <c r="AG49" s="210" t="s">
        <v>194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3" t="s">
        <v>491</v>
      </c>
      <c r="D50" s="262"/>
      <c r="E50" s="262"/>
      <c r="F50" s="262"/>
      <c r="G50" s="262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64" t="s">
        <v>561</v>
      </c>
      <c r="D51" s="254"/>
      <c r="E51" s="255">
        <v>1.42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29">
        <v>13</v>
      </c>
      <c r="B52" s="230" t="s">
        <v>494</v>
      </c>
      <c r="C52" s="247" t="s">
        <v>495</v>
      </c>
      <c r="D52" s="231" t="s">
        <v>223</v>
      </c>
      <c r="E52" s="232">
        <v>0.39600000000000002</v>
      </c>
      <c r="F52" s="233"/>
      <c r="G52" s="234">
        <f>ROUND(E52*F52,2)</f>
        <v>0</v>
      </c>
      <c r="H52" s="233"/>
      <c r="I52" s="234">
        <f>ROUND(E52*H52,2)</f>
        <v>0</v>
      </c>
      <c r="J52" s="233"/>
      <c r="K52" s="234">
        <f>ROUND(E52*J52,2)</f>
        <v>0</v>
      </c>
      <c r="L52" s="234">
        <v>21</v>
      </c>
      <c r="M52" s="234">
        <f>G52*(1+L52/100)</f>
        <v>0</v>
      </c>
      <c r="N52" s="232">
        <v>2.5649700000000002</v>
      </c>
      <c r="O52" s="232">
        <f>ROUND(E52*N52,2)</f>
        <v>1.02</v>
      </c>
      <c r="P52" s="232">
        <v>0</v>
      </c>
      <c r="Q52" s="232">
        <f>ROUND(E52*P52,2)</f>
        <v>0</v>
      </c>
      <c r="R52" s="234"/>
      <c r="S52" s="234" t="s">
        <v>156</v>
      </c>
      <c r="T52" s="235" t="s">
        <v>156</v>
      </c>
      <c r="U52" s="220">
        <v>2.3010000000000002</v>
      </c>
      <c r="V52" s="220">
        <f>ROUND(E52*U52,2)</f>
        <v>0.91</v>
      </c>
      <c r="W52" s="220"/>
      <c r="X52" s="220" t="s">
        <v>193</v>
      </c>
      <c r="Y52" s="220" t="s">
        <v>149</v>
      </c>
      <c r="Z52" s="210"/>
      <c r="AA52" s="210"/>
      <c r="AB52" s="210"/>
      <c r="AC52" s="210"/>
      <c r="AD52" s="210"/>
      <c r="AE52" s="210"/>
      <c r="AF52" s="210"/>
      <c r="AG52" s="210" t="s">
        <v>194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48" t="s">
        <v>496</v>
      </c>
      <c r="D53" s="236"/>
      <c r="E53" s="236"/>
      <c r="F53" s="236"/>
      <c r="G53" s="236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152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64" t="s">
        <v>562</v>
      </c>
      <c r="D54" s="254"/>
      <c r="E54" s="255">
        <v>0.4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212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222" t="s">
        <v>141</v>
      </c>
      <c r="B55" s="223" t="s">
        <v>94</v>
      </c>
      <c r="C55" s="246" t="s">
        <v>95</v>
      </c>
      <c r="D55" s="224"/>
      <c r="E55" s="225"/>
      <c r="F55" s="226"/>
      <c r="G55" s="226">
        <f>SUMIF(AG56:AG72,"&lt;&gt;NOR",G56:G72)</f>
        <v>0</v>
      </c>
      <c r="H55" s="226"/>
      <c r="I55" s="226">
        <f>SUM(I56:I72)</f>
        <v>0</v>
      </c>
      <c r="J55" s="226"/>
      <c r="K55" s="226">
        <f>SUM(K56:K72)</f>
        <v>0</v>
      </c>
      <c r="L55" s="226"/>
      <c r="M55" s="226">
        <f>SUM(M56:M72)</f>
        <v>0</v>
      </c>
      <c r="N55" s="225"/>
      <c r="O55" s="225">
        <f>SUM(O56:O72)</f>
        <v>5.65</v>
      </c>
      <c r="P55" s="225"/>
      <c r="Q55" s="225">
        <f>SUM(Q56:Q72)</f>
        <v>0</v>
      </c>
      <c r="R55" s="226"/>
      <c r="S55" s="226"/>
      <c r="T55" s="227"/>
      <c r="U55" s="221"/>
      <c r="V55" s="221">
        <f>SUM(V56:V72)</f>
        <v>8.5399999999999991</v>
      </c>
      <c r="W55" s="221"/>
      <c r="X55" s="221"/>
      <c r="Y55" s="221"/>
      <c r="AG55" t="s">
        <v>142</v>
      </c>
    </row>
    <row r="56" spans="1:60" ht="22.5" outlineLevel="1" x14ac:dyDescent="0.2">
      <c r="A56" s="229">
        <v>14</v>
      </c>
      <c r="B56" s="230" t="s">
        <v>499</v>
      </c>
      <c r="C56" s="247" t="s">
        <v>500</v>
      </c>
      <c r="D56" s="231" t="s">
        <v>191</v>
      </c>
      <c r="E56" s="232">
        <v>4.2</v>
      </c>
      <c r="F56" s="233"/>
      <c r="G56" s="234">
        <f>ROUND(E56*F56,2)</f>
        <v>0</v>
      </c>
      <c r="H56" s="233"/>
      <c r="I56" s="234">
        <f>ROUND(E56*H56,2)</f>
        <v>0</v>
      </c>
      <c r="J56" s="233"/>
      <c r="K56" s="234">
        <f>ROUND(E56*J56,2)</f>
        <v>0</v>
      </c>
      <c r="L56" s="234">
        <v>21</v>
      </c>
      <c r="M56" s="234">
        <f>G56*(1+L56/100)</f>
        <v>0</v>
      </c>
      <c r="N56" s="232">
        <v>0.54</v>
      </c>
      <c r="O56" s="232">
        <f>ROUND(E56*N56,2)</f>
        <v>2.27</v>
      </c>
      <c r="P56" s="232">
        <v>0</v>
      </c>
      <c r="Q56" s="232">
        <f>ROUND(E56*P56,2)</f>
        <v>0</v>
      </c>
      <c r="R56" s="234" t="s">
        <v>216</v>
      </c>
      <c r="S56" s="234" t="s">
        <v>156</v>
      </c>
      <c r="T56" s="235" t="s">
        <v>156</v>
      </c>
      <c r="U56" s="220">
        <v>0.67200000000000004</v>
      </c>
      <c r="V56" s="220">
        <f>ROUND(E56*U56,2)</f>
        <v>2.82</v>
      </c>
      <c r="W56" s="220"/>
      <c r="X56" s="220" t="s">
        <v>193</v>
      </c>
      <c r="Y56" s="220" t="s">
        <v>149</v>
      </c>
      <c r="Z56" s="210"/>
      <c r="AA56" s="210"/>
      <c r="AB56" s="210"/>
      <c r="AC56" s="210"/>
      <c r="AD56" s="210"/>
      <c r="AE56" s="210"/>
      <c r="AF56" s="210"/>
      <c r="AG56" s="210" t="s">
        <v>194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63" t="s">
        <v>501</v>
      </c>
      <c r="D57" s="262"/>
      <c r="E57" s="262"/>
      <c r="F57" s="262"/>
      <c r="G57" s="262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37" t="str">
        <f>C57</f>
        <v>lomařsky upraveného rigolového, bez vyplnění spár v ploše vodorovné nebo ve sklonu, s provedením lože tl. 50 mm</v>
      </c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64" t="s">
        <v>502</v>
      </c>
      <c r="D58" s="254"/>
      <c r="E58" s="255">
        <v>3.6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212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64" t="s">
        <v>505</v>
      </c>
      <c r="D59" s="254"/>
      <c r="E59" s="255">
        <v>0.6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212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29">
        <v>15</v>
      </c>
      <c r="B60" s="230" t="s">
        <v>506</v>
      </c>
      <c r="C60" s="247" t="s">
        <v>507</v>
      </c>
      <c r="D60" s="231" t="s">
        <v>191</v>
      </c>
      <c r="E60" s="232">
        <v>4.2491199999999996</v>
      </c>
      <c r="F60" s="233"/>
      <c r="G60" s="234">
        <f>ROUND(E60*F60,2)</f>
        <v>0</v>
      </c>
      <c r="H60" s="233"/>
      <c r="I60" s="234">
        <f>ROUND(E60*H60,2)</f>
        <v>0</v>
      </c>
      <c r="J60" s="233"/>
      <c r="K60" s="234">
        <f>ROUND(E60*J60,2)</f>
        <v>0</v>
      </c>
      <c r="L60" s="234">
        <v>21</v>
      </c>
      <c r="M60" s="234">
        <f>G60*(1+L60/100)</f>
        <v>0</v>
      </c>
      <c r="N60" s="232">
        <v>0.63</v>
      </c>
      <c r="O60" s="232">
        <f>ROUND(E60*N60,2)</f>
        <v>2.68</v>
      </c>
      <c r="P60" s="232">
        <v>0</v>
      </c>
      <c r="Q60" s="232">
        <f>ROUND(E60*P60,2)</f>
        <v>0</v>
      </c>
      <c r="R60" s="234" t="s">
        <v>216</v>
      </c>
      <c r="S60" s="234" t="s">
        <v>156</v>
      </c>
      <c r="T60" s="235" t="s">
        <v>156</v>
      </c>
      <c r="U60" s="220">
        <v>0.99199999999999999</v>
      </c>
      <c r="V60" s="220">
        <f>ROUND(E60*U60,2)</f>
        <v>4.22</v>
      </c>
      <c r="W60" s="220"/>
      <c r="X60" s="220" t="s">
        <v>193</v>
      </c>
      <c r="Y60" s="220" t="s">
        <v>149</v>
      </c>
      <c r="Z60" s="210"/>
      <c r="AA60" s="210"/>
      <c r="AB60" s="210"/>
      <c r="AC60" s="210"/>
      <c r="AD60" s="210"/>
      <c r="AE60" s="210"/>
      <c r="AF60" s="210"/>
      <c r="AG60" s="210" t="s">
        <v>194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63" t="s">
        <v>501</v>
      </c>
      <c r="D61" s="262"/>
      <c r="E61" s="262"/>
      <c r="F61" s="262"/>
      <c r="G61" s="262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196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37" t="str">
        <f>C61</f>
        <v>lomařsky upraveného rigolového, bez vyplnění spár v ploše vodorovné nebo ve sklonu, s provedením lože tl. 50 mm</v>
      </c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64" t="s">
        <v>508</v>
      </c>
      <c r="D62" s="254"/>
      <c r="E62" s="255"/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64" t="s">
        <v>563</v>
      </c>
      <c r="D63" s="254"/>
      <c r="E63" s="255">
        <v>3.36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212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64" t="s">
        <v>564</v>
      </c>
      <c r="D64" s="254"/>
      <c r="E64" s="255">
        <v>-0.55000000000000004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212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64" t="s">
        <v>558</v>
      </c>
      <c r="D65" s="254"/>
      <c r="E65" s="255"/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212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64" t="s">
        <v>565</v>
      </c>
      <c r="D66" s="254"/>
      <c r="E66" s="255">
        <v>1.44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212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29">
        <v>16</v>
      </c>
      <c r="B67" s="230" t="s">
        <v>514</v>
      </c>
      <c r="C67" s="247" t="s">
        <v>515</v>
      </c>
      <c r="D67" s="231" t="s">
        <v>191</v>
      </c>
      <c r="E67" s="232">
        <v>4.8</v>
      </c>
      <c r="F67" s="233"/>
      <c r="G67" s="234">
        <f>ROUND(E67*F67,2)</f>
        <v>0</v>
      </c>
      <c r="H67" s="233"/>
      <c r="I67" s="234">
        <f>ROUND(E67*H67,2)</f>
        <v>0</v>
      </c>
      <c r="J67" s="233"/>
      <c r="K67" s="234">
        <f>ROUND(E67*J67,2)</f>
        <v>0</v>
      </c>
      <c r="L67" s="234">
        <v>21</v>
      </c>
      <c r="M67" s="234">
        <f>G67*(1+L67/100)</f>
        <v>0</v>
      </c>
      <c r="N67" s="232">
        <v>0.14607000000000001</v>
      </c>
      <c r="O67" s="232">
        <f>ROUND(E67*N67,2)</f>
        <v>0.7</v>
      </c>
      <c r="P67" s="232">
        <v>0</v>
      </c>
      <c r="Q67" s="232">
        <f>ROUND(E67*P67,2)</f>
        <v>0</v>
      </c>
      <c r="R67" s="234" t="s">
        <v>216</v>
      </c>
      <c r="S67" s="234" t="s">
        <v>156</v>
      </c>
      <c r="T67" s="235" t="s">
        <v>156</v>
      </c>
      <c r="U67" s="220">
        <v>0.312</v>
      </c>
      <c r="V67" s="220">
        <f>ROUND(E67*U67,2)</f>
        <v>1.5</v>
      </c>
      <c r="W67" s="220"/>
      <c r="X67" s="220" t="s">
        <v>193</v>
      </c>
      <c r="Y67" s="220" t="s">
        <v>149</v>
      </c>
      <c r="Z67" s="210"/>
      <c r="AA67" s="210"/>
      <c r="AB67" s="210"/>
      <c r="AC67" s="210"/>
      <c r="AD67" s="210"/>
      <c r="AE67" s="210"/>
      <c r="AF67" s="210"/>
      <c r="AG67" s="210" t="s">
        <v>194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63" t="s">
        <v>516</v>
      </c>
      <c r="D68" s="262"/>
      <c r="E68" s="262"/>
      <c r="F68" s="262"/>
      <c r="G68" s="262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196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64" t="s">
        <v>508</v>
      </c>
      <c r="D69" s="254"/>
      <c r="E69" s="255"/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212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64" t="s">
        <v>563</v>
      </c>
      <c r="D70" s="254"/>
      <c r="E70" s="255">
        <v>3.36</v>
      </c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212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64" t="s">
        <v>558</v>
      </c>
      <c r="D71" s="254"/>
      <c r="E71" s="255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212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17"/>
      <c r="B72" s="218"/>
      <c r="C72" s="264" t="s">
        <v>565</v>
      </c>
      <c r="D72" s="254"/>
      <c r="E72" s="255">
        <v>1.44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212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22" t="s">
        <v>141</v>
      </c>
      <c r="B73" s="223" t="s">
        <v>96</v>
      </c>
      <c r="C73" s="246" t="s">
        <v>97</v>
      </c>
      <c r="D73" s="224"/>
      <c r="E73" s="225"/>
      <c r="F73" s="226"/>
      <c r="G73" s="226">
        <f>SUMIF(AG74:AG78,"&lt;&gt;NOR",G74:G78)</f>
        <v>0</v>
      </c>
      <c r="H73" s="226"/>
      <c r="I73" s="226">
        <f>SUM(I74:I78)</f>
        <v>0</v>
      </c>
      <c r="J73" s="226"/>
      <c r="K73" s="226">
        <f>SUM(K74:K78)</f>
        <v>0</v>
      </c>
      <c r="L73" s="226"/>
      <c r="M73" s="226">
        <f>SUM(M74:M78)</f>
        <v>0</v>
      </c>
      <c r="N73" s="225"/>
      <c r="O73" s="225">
        <f>SUM(O74:O78)</f>
        <v>4.22</v>
      </c>
      <c r="P73" s="225"/>
      <c r="Q73" s="225">
        <f>SUM(Q74:Q78)</f>
        <v>0</v>
      </c>
      <c r="R73" s="226"/>
      <c r="S73" s="226"/>
      <c r="T73" s="227"/>
      <c r="U73" s="221"/>
      <c r="V73" s="221">
        <f>SUM(V74:V78)</f>
        <v>11.26</v>
      </c>
      <c r="W73" s="221"/>
      <c r="X73" s="221"/>
      <c r="Y73" s="221"/>
      <c r="AG73" t="s">
        <v>142</v>
      </c>
    </row>
    <row r="74" spans="1:60" outlineLevel="1" x14ac:dyDescent="0.2">
      <c r="A74" s="229">
        <v>17</v>
      </c>
      <c r="B74" s="230" t="s">
        <v>518</v>
      </c>
      <c r="C74" s="247" t="s">
        <v>519</v>
      </c>
      <c r="D74" s="231" t="s">
        <v>223</v>
      </c>
      <c r="E74" s="232">
        <v>1.6566000000000001</v>
      </c>
      <c r="F74" s="233"/>
      <c r="G74" s="234">
        <f>ROUND(E74*F74,2)</f>
        <v>0</v>
      </c>
      <c r="H74" s="233"/>
      <c r="I74" s="234">
        <f>ROUND(E74*H74,2)</f>
        <v>0</v>
      </c>
      <c r="J74" s="233"/>
      <c r="K74" s="234">
        <f>ROUND(E74*J74,2)</f>
        <v>0</v>
      </c>
      <c r="L74" s="234">
        <v>21</v>
      </c>
      <c r="M74" s="234">
        <f>G74*(1+L74/100)</f>
        <v>0</v>
      </c>
      <c r="N74" s="232">
        <v>2.5249999999999999</v>
      </c>
      <c r="O74" s="232">
        <f>ROUND(E74*N74,2)</f>
        <v>4.18</v>
      </c>
      <c r="P74" s="232">
        <v>0</v>
      </c>
      <c r="Q74" s="232">
        <f>ROUND(E74*P74,2)</f>
        <v>0</v>
      </c>
      <c r="R74" s="234" t="s">
        <v>490</v>
      </c>
      <c r="S74" s="234" t="s">
        <v>156</v>
      </c>
      <c r="T74" s="235" t="s">
        <v>156</v>
      </c>
      <c r="U74" s="220">
        <v>1.3029999999999999</v>
      </c>
      <c r="V74" s="220">
        <f>ROUND(E74*U74,2)</f>
        <v>2.16</v>
      </c>
      <c r="W74" s="220"/>
      <c r="X74" s="220" t="s">
        <v>193</v>
      </c>
      <c r="Y74" s="220" t="s">
        <v>149</v>
      </c>
      <c r="Z74" s="210"/>
      <c r="AA74" s="210"/>
      <c r="AB74" s="210"/>
      <c r="AC74" s="210"/>
      <c r="AD74" s="210"/>
      <c r="AE74" s="210"/>
      <c r="AF74" s="210"/>
      <c r="AG74" s="210" t="s">
        <v>194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63" t="s">
        <v>491</v>
      </c>
      <c r="D75" s="262"/>
      <c r="E75" s="262"/>
      <c r="F75" s="262"/>
      <c r="G75" s="262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196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64" t="s">
        <v>566</v>
      </c>
      <c r="D76" s="254"/>
      <c r="E76" s="255">
        <v>1.66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212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29">
        <v>18</v>
      </c>
      <c r="B77" s="230" t="s">
        <v>522</v>
      </c>
      <c r="C77" s="247" t="s">
        <v>523</v>
      </c>
      <c r="D77" s="231" t="s">
        <v>191</v>
      </c>
      <c r="E77" s="232">
        <v>9.4499999999999993</v>
      </c>
      <c r="F77" s="233"/>
      <c r="G77" s="234">
        <f>ROUND(E77*F77,2)</f>
        <v>0</v>
      </c>
      <c r="H77" s="233"/>
      <c r="I77" s="234">
        <f>ROUND(E77*H77,2)</f>
        <v>0</v>
      </c>
      <c r="J77" s="233"/>
      <c r="K77" s="234">
        <f>ROUND(E77*J77,2)</f>
        <v>0</v>
      </c>
      <c r="L77" s="234">
        <v>21</v>
      </c>
      <c r="M77" s="234">
        <f>G77*(1+L77/100)</f>
        <v>0</v>
      </c>
      <c r="N77" s="232">
        <v>4.1799999999999997E-3</v>
      </c>
      <c r="O77" s="232">
        <f>ROUND(E77*N77,2)</f>
        <v>0.04</v>
      </c>
      <c r="P77" s="232">
        <v>0</v>
      </c>
      <c r="Q77" s="232">
        <f>ROUND(E77*P77,2)</f>
        <v>0</v>
      </c>
      <c r="R77" s="234" t="s">
        <v>490</v>
      </c>
      <c r="S77" s="234" t="s">
        <v>156</v>
      </c>
      <c r="T77" s="235" t="s">
        <v>156</v>
      </c>
      <c r="U77" s="220">
        <v>0.96299999999999997</v>
      </c>
      <c r="V77" s="220">
        <f>ROUND(E77*U77,2)</f>
        <v>9.1</v>
      </c>
      <c r="W77" s="220"/>
      <c r="X77" s="220" t="s">
        <v>193</v>
      </c>
      <c r="Y77" s="220" t="s">
        <v>149</v>
      </c>
      <c r="Z77" s="210"/>
      <c r="AA77" s="210"/>
      <c r="AB77" s="210"/>
      <c r="AC77" s="210"/>
      <c r="AD77" s="210"/>
      <c r="AE77" s="210"/>
      <c r="AF77" s="210"/>
      <c r="AG77" s="210" t="s">
        <v>194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64" t="s">
        <v>567</v>
      </c>
      <c r="D78" s="254"/>
      <c r="E78" s="255">
        <v>9.4499999999999993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212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2">
      <c r="A79" s="222" t="s">
        <v>141</v>
      </c>
      <c r="B79" s="223" t="s">
        <v>98</v>
      </c>
      <c r="C79" s="246" t="s">
        <v>99</v>
      </c>
      <c r="D79" s="224"/>
      <c r="E79" s="225"/>
      <c r="F79" s="226"/>
      <c r="G79" s="226">
        <f>SUMIF(AG80:AG83,"&lt;&gt;NOR",G80:G83)</f>
        <v>0</v>
      </c>
      <c r="H79" s="226"/>
      <c r="I79" s="226">
        <f>SUM(I80:I83)</f>
        <v>0</v>
      </c>
      <c r="J79" s="226"/>
      <c r="K79" s="226">
        <f>SUM(K80:K83)</f>
        <v>0</v>
      </c>
      <c r="L79" s="226"/>
      <c r="M79" s="226">
        <f>SUM(M80:M83)</f>
        <v>0</v>
      </c>
      <c r="N79" s="225"/>
      <c r="O79" s="225">
        <f>SUM(O80:O83)</f>
        <v>7.9999999999999991</v>
      </c>
      <c r="P79" s="225"/>
      <c r="Q79" s="225">
        <f>SUM(Q80:Q83)</f>
        <v>0</v>
      </c>
      <c r="R79" s="226"/>
      <c r="S79" s="226"/>
      <c r="T79" s="227"/>
      <c r="U79" s="221"/>
      <c r="V79" s="221">
        <f>SUM(V80:V83)</f>
        <v>10.7</v>
      </c>
      <c r="W79" s="221"/>
      <c r="X79" s="221"/>
      <c r="Y79" s="221"/>
      <c r="AG79" t="s">
        <v>142</v>
      </c>
    </row>
    <row r="80" spans="1:60" outlineLevel="1" x14ac:dyDescent="0.2">
      <c r="A80" s="229">
        <v>19</v>
      </c>
      <c r="B80" s="230" t="s">
        <v>535</v>
      </c>
      <c r="C80" s="247" t="s">
        <v>536</v>
      </c>
      <c r="D80" s="231" t="s">
        <v>392</v>
      </c>
      <c r="E80" s="232">
        <v>6.3</v>
      </c>
      <c r="F80" s="233"/>
      <c r="G80" s="234">
        <f>ROUND(E80*F80,2)</f>
        <v>0</v>
      </c>
      <c r="H80" s="233"/>
      <c r="I80" s="234">
        <f>ROUND(E80*H80,2)</f>
        <v>0</v>
      </c>
      <c r="J80" s="233"/>
      <c r="K80" s="234">
        <f>ROUND(E80*J80,2)</f>
        <v>0</v>
      </c>
      <c r="L80" s="234">
        <v>21</v>
      </c>
      <c r="M80" s="234">
        <f>G80*(1+L80/100)</f>
        <v>0</v>
      </c>
      <c r="N80" s="232">
        <v>0.80252000000000001</v>
      </c>
      <c r="O80" s="232">
        <f>ROUND(E80*N80,2)</f>
        <v>5.0599999999999996</v>
      </c>
      <c r="P80" s="232">
        <v>0</v>
      </c>
      <c r="Q80" s="232">
        <f>ROUND(E80*P80,2)</f>
        <v>0</v>
      </c>
      <c r="R80" s="234" t="s">
        <v>216</v>
      </c>
      <c r="S80" s="234" t="s">
        <v>156</v>
      </c>
      <c r="T80" s="235" t="s">
        <v>156</v>
      </c>
      <c r="U80" s="220">
        <v>1.6990000000000001</v>
      </c>
      <c r="V80" s="220">
        <f>ROUND(E80*U80,2)</f>
        <v>10.7</v>
      </c>
      <c r="W80" s="220"/>
      <c r="X80" s="220" t="s">
        <v>193</v>
      </c>
      <c r="Y80" s="220" t="s">
        <v>149</v>
      </c>
      <c r="Z80" s="210"/>
      <c r="AA80" s="210"/>
      <c r="AB80" s="210"/>
      <c r="AC80" s="210"/>
      <c r="AD80" s="210"/>
      <c r="AE80" s="210"/>
      <c r="AF80" s="210"/>
      <c r="AG80" s="210" t="s">
        <v>194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63" t="s">
        <v>534</v>
      </c>
      <c r="D81" s="262"/>
      <c r="E81" s="262"/>
      <c r="F81" s="262"/>
      <c r="G81" s="262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196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37" t="str">
        <f>C81</f>
        <v>včetně podkladní vrstvy ze štěrkopísku a podkladní vrstvy (lože) z betonu prostého, uložení trub. Bez dodání trub.</v>
      </c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9">
        <v>20</v>
      </c>
      <c r="B82" s="240" t="s">
        <v>539</v>
      </c>
      <c r="C82" s="250" t="s">
        <v>540</v>
      </c>
      <c r="D82" s="241" t="s">
        <v>203</v>
      </c>
      <c r="E82" s="242">
        <v>2.02</v>
      </c>
      <c r="F82" s="243"/>
      <c r="G82" s="244">
        <f>ROUND(E82*F82,2)</f>
        <v>0</v>
      </c>
      <c r="H82" s="243"/>
      <c r="I82" s="244">
        <f>ROUND(E82*H82,2)</f>
        <v>0</v>
      </c>
      <c r="J82" s="243"/>
      <c r="K82" s="244">
        <f>ROUND(E82*J82,2)</f>
        <v>0</v>
      </c>
      <c r="L82" s="244">
        <v>21</v>
      </c>
      <c r="M82" s="244">
        <f>G82*(1+L82/100)</f>
        <v>0</v>
      </c>
      <c r="N82" s="242">
        <v>1.0349999999999999</v>
      </c>
      <c r="O82" s="242">
        <f>ROUND(E82*N82,2)</f>
        <v>2.09</v>
      </c>
      <c r="P82" s="242">
        <v>0</v>
      </c>
      <c r="Q82" s="242">
        <f>ROUND(E82*P82,2)</f>
        <v>0</v>
      </c>
      <c r="R82" s="244" t="s">
        <v>331</v>
      </c>
      <c r="S82" s="244" t="s">
        <v>156</v>
      </c>
      <c r="T82" s="245" t="s">
        <v>156</v>
      </c>
      <c r="U82" s="220">
        <v>0</v>
      </c>
      <c r="V82" s="220">
        <f>ROUND(E82*U82,2)</f>
        <v>0</v>
      </c>
      <c r="W82" s="220"/>
      <c r="X82" s="220" t="s">
        <v>332</v>
      </c>
      <c r="Y82" s="220" t="s">
        <v>149</v>
      </c>
      <c r="Z82" s="210"/>
      <c r="AA82" s="210"/>
      <c r="AB82" s="210"/>
      <c r="AC82" s="210"/>
      <c r="AD82" s="210"/>
      <c r="AE82" s="210"/>
      <c r="AF82" s="210"/>
      <c r="AG82" s="210" t="s">
        <v>333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39">
        <v>21</v>
      </c>
      <c r="B83" s="240" t="s">
        <v>541</v>
      </c>
      <c r="C83" s="250" t="s">
        <v>542</v>
      </c>
      <c r="D83" s="241" t="s">
        <v>203</v>
      </c>
      <c r="E83" s="242">
        <v>1.01</v>
      </c>
      <c r="F83" s="243"/>
      <c r="G83" s="244">
        <f>ROUND(E83*F83,2)</f>
        <v>0</v>
      </c>
      <c r="H83" s="243"/>
      <c r="I83" s="244">
        <f>ROUND(E83*H83,2)</f>
        <v>0</v>
      </c>
      <c r="J83" s="243"/>
      <c r="K83" s="244">
        <f>ROUND(E83*J83,2)</f>
        <v>0</v>
      </c>
      <c r="L83" s="244">
        <v>21</v>
      </c>
      <c r="M83" s="244">
        <f>G83*(1+L83/100)</f>
        <v>0</v>
      </c>
      <c r="N83" s="242">
        <v>0.84</v>
      </c>
      <c r="O83" s="242">
        <f>ROUND(E83*N83,2)</f>
        <v>0.85</v>
      </c>
      <c r="P83" s="242">
        <v>0</v>
      </c>
      <c r="Q83" s="242">
        <f>ROUND(E83*P83,2)</f>
        <v>0</v>
      </c>
      <c r="R83" s="244" t="s">
        <v>331</v>
      </c>
      <c r="S83" s="244" t="s">
        <v>156</v>
      </c>
      <c r="T83" s="245" t="s">
        <v>156</v>
      </c>
      <c r="U83" s="220">
        <v>0</v>
      </c>
      <c r="V83" s="220">
        <f>ROUND(E83*U83,2)</f>
        <v>0</v>
      </c>
      <c r="W83" s="220"/>
      <c r="X83" s="220" t="s">
        <v>332</v>
      </c>
      <c r="Y83" s="220" t="s">
        <v>149</v>
      </c>
      <c r="Z83" s="210"/>
      <c r="AA83" s="210"/>
      <c r="AB83" s="210"/>
      <c r="AC83" s="210"/>
      <c r="AD83" s="210"/>
      <c r="AE83" s="210"/>
      <c r="AF83" s="210"/>
      <c r="AG83" s="210" t="s">
        <v>333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x14ac:dyDescent="0.2">
      <c r="A84" s="222" t="s">
        <v>141</v>
      </c>
      <c r="B84" s="223" t="s">
        <v>104</v>
      </c>
      <c r="C84" s="246" t="s">
        <v>105</v>
      </c>
      <c r="D84" s="224"/>
      <c r="E84" s="225"/>
      <c r="F84" s="226"/>
      <c r="G84" s="226">
        <f>SUMIF(AG85:AG86,"&lt;&gt;NOR",G85:G86)</f>
        <v>0</v>
      </c>
      <c r="H84" s="226"/>
      <c r="I84" s="226">
        <f>SUM(I85:I86)</f>
        <v>0</v>
      </c>
      <c r="J84" s="226"/>
      <c r="K84" s="226">
        <f>SUM(K85:K86)</f>
        <v>0</v>
      </c>
      <c r="L84" s="226"/>
      <c r="M84" s="226">
        <f>SUM(M85:M86)</f>
        <v>0</v>
      </c>
      <c r="N84" s="225"/>
      <c r="O84" s="225">
        <f>SUM(O85:O86)</f>
        <v>0</v>
      </c>
      <c r="P84" s="225"/>
      <c r="Q84" s="225">
        <f>SUM(Q85:Q86)</f>
        <v>0</v>
      </c>
      <c r="R84" s="226"/>
      <c r="S84" s="226"/>
      <c r="T84" s="227"/>
      <c r="U84" s="221"/>
      <c r="V84" s="221">
        <f>SUM(V85:V86)</f>
        <v>5.26</v>
      </c>
      <c r="W84" s="221"/>
      <c r="X84" s="221"/>
      <c r="Y84" s="221"/>
      <c r="AG84" t="s">
        <v>142</v>
      </c>
    </row>
    <row r="85" spans="1:60" outlineLevel="1" x14ac:dyDescent="0.2">
      <c r="A85" s="229">
        <v>22</v>
      </c>
      <c r="B85" s="230" t="s">
        <v>543</v>
      </c>
      <c r="C85" s="247" t="s">
        <v>544</v>
      </c>
      <c r="D85" s="231" t="s">
        <v>392</v>
      </c>
      <c r="E85" s="232">
        <v>5.2621700000000002</v>
      </c>
      <c r="F85" s="233"/>
      <c r="G85" s="234">
        <f>ROUND(E85*F85,2)</f>
        <v>0</v>
      </c>
      <c r="H85" s="233"/>
      <c r="I85" s="234">
        <f>ROUND(E85*H85,2)</f>
        <v>0</v>
      </c>
      <c r="J85" s="233"/>
      <c r="K85" s="234">
        <f>ROUND(E85*J85,2)</f>
        <v>0</v>
      </c>
      <c r="L85" s="234">
        <v>21</v>
      </c>
      <c r="M85" s="234">
        <f>G85*(1+L85/100)</f>
        <v>0</v>
      </c>
      <c r="N85" s="232">
        <v>0</v>
      </c>
      <c r="O85" s="232">
        <f>ROUND(E85*N85,2)</f>
        <v>0</v>
      </c>
      <c r="P85" s="232">
        <v>4.6000000000000001E-4</v>
      </c>
      <c r="Q85" s="232">
        <f>ROUND(E85*P85,2)</f>
        <v>0</v>
      </c>
      <c r="R85" s="234" t="s">
        <v>401</v>
      </c>
      <c r="S85" s="234" t="s">
        <v>156</v>
      </c>
      <c r="T85" s="235" t="s">
        <v>156</v>
      </c>
      <c r="U85" s="220">
        <v>1</v>
      </c>
      <c r="V85" s="220">
        <f>ROUND(E85*U85,2)</f>
        <v>5.26</v>
      </c>
      <c r="W85" s="220"/>
      <c r="X85" s="220" t="s">
        <v>193</v>
      </c>
      <c r="Y85" s="220" t="s">
        <v>149</v>
      </c>
      <c r="Z85" s="210"/>
      <c r="AA85" s="210"/>
      <c r="AB85" s="210"/>
      <c r="AC85" s="210"/>
      <c r="AD85" s="210"/>
      <c r="AE85" s="210"/>
      <c r="AF85" s="210"/>
      <c r="AG85" s="210" t="s">
        <v>194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64" t="s">
        <v>568</v>
      </c>
      <c r="D86" s="254"/>
      <c r="E86" s="255">
        <v>5.26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212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">
      <c r="A87" s="222" t="s">
        <v>141</v>
      </c>
      <c r="B87" s="223" t="s">
        <v>106</v>
      </c>
      <c r="C87" s="246" t="s">
        <v>107</v>
      </c>
      <c r="D87" s="224"/>
      <c r="E87" s="225"/>
      <c r="F87" s="226"/>
      <c r="G87" s="226">
        <f>SUMIF(AG88:AG89,"&lt;&gt;NOR",G88:G89)</f>
        <v>0</v>
      </c>
      <c r="H87" s="226"/>
      <c r="I87" s="226">
        <f>SUM(I88:I89)</f>
        <v>0</v>
      </c>
      <c r="J87" s="226"/>
      <c r="K87" s="226">
        <f>SUM(K88:K89)</f>
        <v>0</v>
      </c>
      <c r="L87" s="226"/>
      <c r="M87" s="226">
        <f>SUM(M88:M89)</f>
        <v>0</v>
      </c>
      <c r="N87" s="225"/>
      <c r="O87" s="225">
        <f>SUM(O88:O89)</f>
        <v>0</v>
      </c>
      <c r="P87" s="225"/>
      <c r="Q87" s="225">
        <f>SUM(Q88:Q89)</f>
        <v>0</v>
      </c>
      <c r="R87" s="226"/>
      <c r="S87" s="226"/>
      <c r="T87" s="227"/>
      <c r="U87" s="221"/>
      <c r="V87" s="221">
        <f>SUM(V88:V89)</f>
        <v>0.38</v>
      </c>
      <c r="W87" s="221"/>
      <c r="X87" s="221"/>
      <c r="Y87" s="221"/>
      <c r="AG87" t="s">
        <v>142</v>
      </c>
    </row>
    <row r="88" spans="1:60" outlineLevel="1" x14ac:dyDescent="0.2">
      <c r="A88" s="229">
        <v>23</v>
      </c>
      <c r="B88" s="230" t="s">
        <v>403</v>
      </c>
      <c r="C88" s="247" t="s">
        <v>404</v>
      </c>
      <c r="D88" s="231" t="s">
        <v>380</v>
      </c>
      <c r="E88" s="232">
        <v>23.738240000000001</v>
      </c>
      <c r="F88" s="233"/>
      <c r="G88" s="234">
        <f>ROUND(E88*F88,2)</f>
        <v>0</v>
      </c>
      <c r="H88" s="233"/>
      <c r="I88" s="234">
        <f>ROUND(E88*H88,2)</f>
        <v>0</v>
      </c>
      <c r="J88" s="233"/>
      <c r="K88" s="234">
        <f>ROUND(E88*J88,2)</f>
        <v>0</v>
      </c>
      <c r="L88" s="234">
        <v>21</v>
      </c>
      <c r="M88" s="234">
        <f>G88*(1+L88/100)</f>
        <v>0</v>
      </c>
      <c r="N88" s="232">
        <v>0</v>
      </c>
      <c r="O88" s="232">
        <f>ROUND(E88*N88,2)</f>
        <v>0</v>
      </c>
      <c r="P88" s="232">
        <v>0</v>
      </c>
      <c r="Q88" s="232">
        <f>ROUND(E88*P88,2)</f>
        <v>0</v>
      </c>
      <c r="R88" s="234" t="s">
        <v>216</v>
      </c>
      <c r="S88" s="234" t="s">
        <v>156</v>
      </c>
      <c r="T88" s="235" t="s">
        <v>156</v>
      </c>
      <c r="U88" s="220">
        <v>1.6E-2</v>
      </c>
      <c r="V88" s="220">
        <f>ROUND(E88*U88,2)</f>
        <v>0.38</v>
      </c>
      <c r="W88" s="220"/>
      <c r="X88" s="220" t="s">
        <v>405</v>
      </c>
      <c r="Y88" s="220" t="s">
        <v>149</v>
      </c>
      <c r="Z88" s="210"/>
      <c r="AA88" s="210"/>
      <c r="AB88" s="210"/>
      <c r="AC88" s="210"/>
      <c r="AD88" s="210"/>
      <c r="AE88" s="210"/>
      <c r="AF88" s="210"/>
      <c r="AG88" s="210" t="s">
        <v>406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63" t="s">
        <v>407</v>
      </c>
      <c r="D89" s="262"/>
      <c r="E89" s="262"/>
      <c r="F89" s="262"/>
      <c r="G89" s="262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3"/>
      <c r="B90" s="4"/>
      <c r="C90" s="251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v>12</v>
      </c>
      <c r="AF90">
        <v>21</v>
      </c>
      <c r="AG90" t="s">
        <v>127</v>
      </c>
    </row>
    <row r="91" spans="1:60" x14ac:dyDescent="0.2">
      <c r="A91" s="213"/>
      <c r="B91" s="214" t="s">
        <v>29</v>
      </c>
      <c r="C91" s="252"/>
      <c r="D91" s="215"/>
      <c r="E91" s="216"/>
      <c r="F91" s="216"/>
      <c r="G91" s="228">
        <f>G8+G33+G55+G73+G79+G84+G87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f>SUMIF(L7:L89,AE90,G7:G89)</f>
        <v>0</v>
      </c>
      <c r="AF91">
        <f>SUMIF(L7:L89,AF90,G7:G89)</f>
        <v>0</v>
      </c>
      <c r="AG91" t="s">
        <v>186</v>
      </c>
    </row>
    <row r="92" spans="1:60" x14ac:dyDescent="0.2">
      <c r="C92" s="253"/>
      <c r="D92" s="10"/>
      <c r="AG92" t="s">
        <v>187</v>
      </c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6D" sheet="1" formatRows="0"/>
  <mergeCells count="20">
    <mergeCell ref="C81:G81"/>
    <mergeCell ref="C89:G89"/>
    <mergeCell ref="C50:G50"/>
    <mergeCell ref="C53:G53"/>
    <mergeCell ref="C57:G57"/>
    <mergeCell ref="C61:G61"/>
    <mergeCell ref="C68:G68"/>
    <mergeCell ref="C75:G75"/>
    <mergeCell ref="C16:G16"/>
    <mergeCell ref="C20:G20"/>
    <mergeCell ref="C23:G23"/>
    <mergeCell ref="C31:G31"/>
    <mergeCell ref="C35:G35"/>
    <mergeCell ref="C40:G40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188</v>
      </c>
      <c r="B1" s="195"/>
      <c r="C1" s="195"/>
      <c r="D1" s="195"/>
      <c r="E1" s="195"/>
      <c r="F1" s="195"/>
      <c r="G1" s="195"/>
      <c r="AG1" t="s">
        <v>114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115</v>
      </c>
    </row>
    <row r="3" spans="1:60" ht="24.95" customHeight="1" x14ac:dyDescent="0.2">
      <c r="A3" s="196" t="s">
        <v>8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115</v>
      </c>
      <c r="AG3" t="s">
        <v>117</v>
      </c>
    </row>
    <row r="4" spans="1:60" ht="24.95" customHeight="1" x14ac:dyDescent="0.2">
      <c r="A4" s="200" t="s">
        <v>9</v>
      </c>
      <c r="B4" s="201" t="s">
        <v>61</v>
      </c>
      <c r="C4" s="202" t="s">
        <v>60</v>
      </c>
      <c r="D4" s="203"/>
      <c r="E4" s="203"/>
      <c r="F4" s="203"/>
      <c r="G4" s="204"/>
      <c r="AG4" t="s">
        <v>118</v>
      </c>
    </row>
    <row r="5" spans="1:60" x14ac:dyDescent="0.2">
      <c r="D5" s="10"/>
    </row>
    <row r="6" spans="1:60" ht="38.25" x14ac:dyDescent="0.2">
      <c r="A6" s="206" t="s">
        <v>119</v>
      </c>
      <c r="B6" s="208" t="s">
        <v>120</v>
      </c>
      <c r="C6" s="208" t="s">
        <v>121</v>
      </c>
      <c r="D6" s="207" t="s">
        <v>122</v>
      </c>
      <c r="E6" s="206" t="s">
        <v>123</v>
      </c>
      <c r="F6" s="205" t="s">
        <v>124</v>
      </c>
      <c r="G6" s="206" t="s">
        <v>29</v>
      </c>
      <c r="H6" s="209" t="s">
        <v>30</v>
      </c>
      <c r="I6" s="209" t="s">
        <v>125</v>
      </c>
      <c r="J6" s="209" t="s">
        <v>31</v>
      </c>
      <c r="K6" s="209" t="s">
        <v>126</v>
      </c>
      <c r="L6" s="209" t="s">
        <v>127</v>
      </c>
      <c r="M6" s="209" t="s">
        <v>128</v>
      </c>
      <c r="N6" s="209" t="s">
        <v>129</v>
      </c>
      <c r="O6" s="209" t="s">
        <v>130</v>
      </c>
      <c r="P6" s="209" t="s">
        <v>131</v>
      </c>
      <c r="Q6" s="209" t="s">
        <v>132</v>
      </c>
      <c r="R6" s="209" t="s">
        <v>133</v>
      </c>
      <c r="S6" s="209" t="s">
        <v>134</v>
      </c>
      <c r="T6" s="209" t="s">
        <v>135</v>
      </c>
      <c r="U6" s="209" t="s">
        <v>136</v>
      </c>
      <c r="V6" s="209" t="s">
        <v>137</v>
      </c>
      <c r="W6" s="209" t="s">
        <v>138</v>
      </c>
      <c r="X6" s="209" t="s">
        <v>139</v>
      </c>
      <c r="Y6" s="209" t="s">
        <v>140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141</v>
      </c>
      <c r="B8" s="223" t="s">
        <v>86</v>
      </c>
      <c r="C8" s="246" t="s">
        <v>87</v>
      </c>
      <c r="D8" s="224"/>
      <c r="E8" s="225"/>
      <c r="F8" s="226"/>
      <c r="G8" s="226">
        <f>SUMIF(AG9:AG11,"&lt;&gt;NOR",G9:G11)</f>
        <v>0</v>
      </c>
      <c r="H8" s="226"/>
      <c r="I8" s="226">
        <f>SUM(I9:I11)</f>
        <v>0</v>
      </c>
      <c r="J8" s="226"/>
      <c r="K8" s="226">
        <f>SUM(K9:K11)</f>
        <v>0</v>
      </c>
      <c r="L8" s="226"/>
      <c r="M8" s="226">
        <f>SUM(M9:M11)</f>
        <v>0</v>
      </c>
      <c r="N8" s="225"/>
      <c r="O8" s="225">
        <f>SUM(O9:O11)</f>
        <v>0</v>
      </c>
      <c r="P8" s="225"/>
      <c r="Q8" s="225">
        <f>SUM(Q9:Q11)</f>
        <v>195.36</v>
      </c>
      <c r="R8" s="226"/>
      <c r="S8" s="226"/>
      <c r="T8" s="227"/>
      <c r="U8" s="221"/>
      <c r="V8" s="221">
        <f>SUM(V9:V11)</f>
        <v>41.440000000000005</v>
      </c>
      <c r="W8" s="221"/>
      <c r="X8" s="221"/>
      <c r="Y8" s="221"/>
      <c r="AG8" t="s">
        <v>142</v>
      </c>
    </row>
    <row r="9" spans="1:60" ht="22.5" outlineLevel="1" x14ac:dyDescent="0.2">
      <c r="A9" s="239">
        <v>1</v>
      </c>
      <c r="B9" s="240" t="s">
        <v>214</v>
      </c>
      <c r="C9" s="250" t="s">
        <v>215</v>
      </c>
      <c r="D9" s="241" t="s">
        <v>191</v>
      </c>
      <c r="E9" s="242">
        <v>296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0.66</v>
      </c>
      <c r="Q9" s="242">
        <f>ROUND(E9*P9,2)</f>
        <v>195.36</v>
      </c>
      <c r="R9" s="244" t="s">
        <v>216</v>
      </c>
      <c r="S9" s="244" t="s">
        <v>156</v>
      </c>
      <c r="T9" s="245" t="s">
        <v>156</v>
      </c>
      <c r="U9" s="220">
        <v>0.12</v>
      </c>
      <c r="V9" s="220">
        <f>ROUND(E9*U9,2)</f>
        <v>35.520000000000003</v>
      </c>
      <c r="W9" s="220"/>
      <c r="X9" s="220" t="s">
        <v>193</v>
      </c>
      <c r="Y9" s="220" t="s">
        <v>149</v>
      </c>
      <c r="Z9" s="210"/>
      <c r="AA9" s="210"/>
      <c r="AB9" s="210"/>
      <c r="AC9" s="210"/>
      <c r="AD9" s="210"/>
      <c r="AE9" s="210"/>
      <c r="AF9" s="210"/>
      <c r="AG9" s="210" t="s">
        <v>194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29">
        <v>2</v>
      </c>
      <c r="B10" s="230" t="s">
        <v>301</v>
      </c>
      <c r="C10" s="247" t="s">
        <v>302</v>
      </c>
      <c r="D10" s="231" t="s">
        <v>191</v>
      </c>
      <c r="E10" s="232">
        <v>296</v>
      </c>
      <c r="F10" s="233"/>
      <c r="G10" s="234">
        <f>ROUND(E10*F10,2)</f>
        <v>0</v>
      </c>
      <c r="H10" s="233"/>
      <c r="I10" s="234">
        <f>ROUND(E10*H10,2)</f>
        <v>0</v>
      </c>
      <c r="J10" s="233"/>
      <c r="K10" s="234">
        <f>ROUND(E10*J10,2)</f>
        <v>0</v>
      </c>
      <c r="L10" s="234">
        <v>21</v>
      </c>
      <c r="M10" s="234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4" t="s">
        <v>192</v>
      </c>
      <c r="S10" s="234" t="s">
        <v>156</v>
      </c>
      <c r="T10" s="235" t="s">
        <v>156</v>
      </c>
      <c r="U10" s="220">
        <v>0.02</v>
      </c>
      <c r="V10" s="220">
        <f>ROUND(E10*U10,2)</f>
        <v>5.92</v>
      </c>
      <c r="W10" s="220"/>
      <c r="X10" s="220" t="s">
        <v>193</v>
      </c>
      <c r="Y10" s="220" t="s">
        <v>149</v>
      </c>
      <c r="Z10" s="210"/>
      <c r="AA10" s="210"/>
      <c r="AB10" s="210"/>
      <c r="AC10" s="210"/>
      <c r="AD10" s="210"/>
      <c r="AE10" s="210"/>
      <c r="AF10" s="210"/>
      <c r="AG10" s="210" t="s">
        <v>194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63" t="s">
        <v>303</v>
      </c>
      <c r="D11" s="262"/>
      <c r="E11" s="262"/>
      <c r="F11" s="262"/>
      <c r="G11" s="262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2" t="s">
        <v>141</v>
      </c>
      <c r="B12" s="223" t="s">
        <v>94</v>
      </c>
      <c r="C12" s="246" t="s">
        <v>95</v>
      </c>
      <c r="D12" s="224"/>
      <c r="E12" s="225"/>
      <c r="F12" s="226"/>
      <c r="G12" s="226">
        <f>SUMIF(AG13:AG18,"&lt;&gt;NOR",G13:G18)</f>
        <v>0</v>
      </c>
      <c r="H12" s="226"/>
      <c r="I12" s="226">
        <f>SUM(I13:I18)</f>
        <v>0</v>
      </c>
      <c r="J12" s="226"/>
      <c r="K12" s="226">
        <f>SUM(K13:K18)</f>
        <v>0</v>
      </c>
      <c r="L12" s="226"/>
      <c r="M12" s="226">
        <f>SUM(M13:M18)</f>
        <v>0</v>
      </c>
      <c r="N12" s="225"/>
      <c r="O12" s="225">
        <f>SUM(O13:O18)</f>
        <v>298.23</v>
      </c>
      <c r="P12" s="225"/>
      <c r="Q12" s="225">
        <f>SUM(Q13:Q18)</f>
        <v>0</v>
      </c>
      <c r="R12" s="226"/>
      <c r="S12" s="226"/>
      <c r="T12" s="227"/>
      <c r="U12" s="221"/>
      <c r="V12" s="221">
        <f>SUM(V13:V18)</f>
        <v>29.6</v>
      </c>
      <c r="W12" s="221"/>
      <c r="X12" s="221"/>
      <c r="Y12" s="221"/>
      <c r="AG12" t="s">
        <v>142</v>
      </c>
    </row>
    <row r="13" spans="1:60" ht="22.5" outlineLevel="1" x14ac:dyDescent="0.2">
      <c r="A13" s="229">
        <v>3</v>
      </c>
      <c r="B13" s="230" t="s">
        <v>361</v>
      </c>
      <c r="C13" s="247" t="s">
        <v>362</v>
      </c>
      <c r="D13" s="231" t="s">
        <v>191</v>
      </c>
      <c r="E13" s="232">
        <v>592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0.378</v>
      </c>
      <c r="O13" s="232">
        <f>ROUND(E13*N13,2)</f>
        <v>223.78</v>
      </c>
      <c r="P13" s="232">
        <v>0</v>
      </c>
      <c r="Q13" s="232">
        <f>ROUND(E13*P13,2)</f>
        <v>0</v>
      </c>
      <c r="R13" s="234" t="s">
        <v>216</v>
      </c>
      <c r="S13" s="234" t="s">
        <v>156</v>
      </c>
      <c r="T13" s="235" t="s">
        <v>156</v>
      </c>
      <c r="U13" s="220">
        <v>0.03</v>
      </c>
      <c r="V13" s="220">
        <f>ROUND(E13*U13,2)</f>
        <v>17.760000000000002</v>
      </c>
      <c r="W13" s="220"/>
      <c r="X13" s="220" t="s">
        <v>193</v>
      </c>
      <c r="Y13" s="220" t="s">
        <v>149</v>
      </c>
      <c r="Z13" s="210"/>
      <c r="AA13" s="210"/>
      <c r="AB13" s="210"/>
      <c r="AC13" s="210"/>
      <c r="AD13" s="210"/>
      <c r="AE13" s="210"/>
      <c r="AF13" s="210"/>
      <c r="AG13" s="210" t="s">
        <v>194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4" t="s">
        <v>569</v>
      </c>
      <c r="D14" s="254"/>
      <c r="E14" s="255">
        <v>592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29">
        <v>4</v>
      </c>
      <c r="B15" s="230" t="s">
        <v>369</v>
      </c>
      <c r="C15" s="247" t="s">
        <v>370</v>
      </c>
      <c r="D15" s="231" t="s">
        <v>191</v>
      </c>
      <c r="E15" s="232">
        <v>296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2.6530000000000001E-2</v>
      </c>
      <c r="O15" s="232">
        <f>ROUND(E15*N15,2)</f>
        <v>7.85</v>
      </c>
      <c r="P15" s="232">
        <v>0</v>
      </c>
      <c r="Q15" s="232">
        <f>ROUND(E15*P15,2)</f>
        <v>0</v>
      </c>
      <c r="R15" s="234" t="s">
        <v>216</v>
      </c>
      <c r="S15" s="234" t="s">
        <v>156</v>
      </c>
      <c r="T15" s="235" t="s">
        <v>156</v>
      </c>
      <c r="U15" s="220">
        <v>0.01</v>
      </c>
      <c r="V15" s="220">
        <f>ROUND(E15*U15,2)</f>
        <v>2.96</v>
      </c>
      <c r="W15" s="220"/>
      <c r="X15" s="220" t="s">
        <v>193</v>
      </c>
      <c r="Y15" s="220" t="s">
        <v>149</v>
      </c>
      <c r="Z15" s="210"/>
      <c r="AA15" s="210"/>
      <c r="AB15" s="210"/>
      <c r="AC15" s="210"/>
      <c r="AD15" s="210"/>
      <c r="AE15" s="210"/>
      <c r="AF15" s="210"/>
      <c r="AG15" s="210" t="s">
        <v>194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63" t="s">
        <v>371</v>
      </c>
      <c r="D16" s="262"/>
      <c r="E16" s="262"/>
      <c r="F16" s="262"/>
      <c r="G16" s="262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29">
        <v>5</v>
      </c>
      <c r="B17" s="230" t="s">
        <v>372</v>
      </c>
      <c r="C17" s="247" t="s">
        <v>373</v>
      </c>
      <c r="D17" s="231" t="s">
        <v>191</v>
      </c>
      <c r="E17" s="232">
        <v>296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0.22500999999999999</v>
      </c>
      <c r="O17" s="232">
        <f>ROUND(E17*N17,2)</f>
        <v>66.599999999999994</v>
      </c>
      <c r="P17" s="232">
        <v>0</v>
      </c>
      <c r="Q17" s="232">
        <f>ROUND(E17*P17,2)</f>
        <v>0</v>
      </c>
      <c r="R17" s="234" t="s">
        <v>216</v>
      </c>
      <c r="S17" s="234" t="s">
        <v>156</v>
      </c>
      <c r="T17" s="235" t="s">
        <v>156</v>
      </c>
      <c r="U17" s="220">
        <v>0.03</v>
      </c>
      <c r="V17" s="220">
        <f>ROUND(E17*U17,2)</f>
        <v>8.8800000000000008</v>
      </c>
      <c r="W17" s="220"/>
      <c r="X17" s="220" t="s">
        <v>193</v>
      </c>
      <c r="Y17" s="220" t="s">
        <v>149</v>
      </c>
      <c r="Z17" s="210"/>
      <c r="AA17" s="210"/>
      <c r="AB17" s="210"/>
      <c r="AC17" s="210"/>
      <c r="AD17" s="210"/>
      <c r="AE17" s="210"/>
      <c r="AF17" s="210"/>
      <c r="AG17" s="210" t="s">
        <v>194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3" t="s">
        <v>374</v>
      </c>
      <c r="D18" s="262"/>
      <c r="E18" s="262"/>
      <c r="F18" s="262"/>
      <c r="G18" s="262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196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2" t="s">
        <v>141</v>
      </c>
      <c r="B19" s="223" t="s">
        <v>106</v>
      </c>
      <c r="C19" s="246" t="s">
        <v>107</v>
      </c>
      <c r="D19" s="224"/>
      <c r="E19" s="225"/>
      <c r="F19" s="226"/>
      <c r="G19" s="226">
        <f>SUMIF(AG20:AG21,"&lt;&gt;NOR",G20:G21)</f>
        <v>0</v>
      </c>
      <c r="H19" s="226"/>
      <c r="I19" s="226">
        <f>SUM(I20:I21)</f>
        <v>0</v>
      </c>
      <c r="J19" s="226"/>
      <c r="K19" s="226">
        <f>SUM(K20:K21)</f>
        <v>0</v>
      </c>
      <c r="L19" s="226"/>
      <c r="M19" s="226">
        <f>SUM(M20:M21)</f>
        <v>0</v>
      </c>
      <c r="N19" s="225"/>
      <c r="O19" s="225">
        <f>SUM(O20:O21)</f>
        <v>0</v>
      </c>
      <c r="P19" s="225"/>
      <c r="Q19" s="225">
        <f>SUM(Q20:Q21)</f>
        <v>0</v>
      </c>
      <c r="R19" s="226"/>
      <c r="S19" s="226"/>
      <c r="T19" s="227"/>
      <c r="U19" s="221"/>
      <c r="V19" s="221">
        <f>SUM(V20:V21)</f>
        <v>5.96</v>
      </c>
      <c r="W19" s="221"/>
      <c r="X19" s="221"/>
      <c r="Y19" s="221"/>
      <c r="AG19" t="s">
        <v>142</v>
      </c>
    </row>
    <row r="20" spans="1:60" outlineLevel="1" x14ac:dyDescent="0.2">
      <c r="A20" s="229">
        <v>6</v>
      </c>
      <c r="B20" s="230" t="s">
        <v>403</v>
      </c>
      <c r="C20" s="247" t="s">
        <v>404</v>
      </c>
      <c r="D20" s="231" t="s">
        <v>380</v>
      </c>
      <c r="E20" s="232">
        <v>298.23183999999998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21</v>
      </c>
      <c r="M20" s="234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4" t="s">
        <v>216</v>
      </c>
      <c r="S20" s="234" t="s">
        <v>156</v>
      </c>
      <c r="T20" s="235" t="s">
        <v>156</v>
      </c>
      <c r="U20" s="220">
        <v>0.02</v>
      </c>
      <c r="V20" s="220">
        <f>ROUND(E20*U20,2)</f>
        <v>5.96</v>
      </c>
      <c r="W20" s="220"/>
      <c r="X20" s="220" t="s">
        <v>405</v>
      </c>
      <c r="Y20" s="220" t="s">
        <v>149</v>
      </c>
      <c r="Z20" s="210"/>
      <c r="AA20" s="210"/>
      <c r="AB20" s="210"/>
      <c r="AC20" s="210"/>
      <c r="AD20" s="210"/>
      <c r="AE20" s="210"/>
      <c r="AF20" s="210"/>
      <c r="AG20" s="210" t="s">
        <v>406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3" t="s">
        <v>407</v>
      </c>
      <c r="D21" s="262"/>
      <c r="E21" s="262"/>
      <c r="F21" s="262"/>
      <c r="G21" s="262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2" t="s">
        <v>141</v>
      </c>
      <c r="B22" s="223" t="s">
        <v>108</v>
      </c>
      <c r="C22" s="246" t="s">
        <v>109</v>
      </c>
      <c r="D22" s="224"/>
      <c r="E22" s="225"/>
      <c r="F22" s="226"/>
      <c r="G22" s="226">
        <f>SUMIF(AG23:AG25,"&lt;&gt;NOR",G23:G25)</f>
        <v>0</v>
      </c>
      <c r="H22" s="226"/>
      <c r="I22" s="226">
        <f>SUM(I23:I25)</f>
        <v>0</v>
      </c>
      <c r="J22" s="226"/>
      <c r="K22" s="226">
        <f>SUM(K23:K25)</f>
        <v>0</v>
      </c>
      <c r="L22" s="226"/>
      <c r="M22" s="226">
        <f>SUM(M23:M25)</f>
        <v>0</v>
      </c>
      <c r="N22" s="225"/>
      <c r="O22" s="225">
        <f>SUM(O23:O25)</f>
        <v>0</v>
      </c>
      <c r="P22" s="225"/>
      <c r="Q22" s="225">
        <f>SUM(Q23:Q25)</f>
        <v>0</v>
      </c>
      <c r="R22" s="226"/>
      <c r="S22" s="226"/>
      <c r="T22" s="227"/>
      <c r="U22" s="221"/>
      <c r="V22" s="221">
        <f>SUM(V23:V25)</f>
        <v>1.95</v>
      </c>
      <c r="W22" s="221"/>
      <c r="X22" s="221"/>
      <c r="Y22" s="221"/>
      <c r="AG22" t="s">
        <v>142</v>
      </c>
    </row>
    <row r="23" spans="1:60" ht="22.5" outlineLevel="1" x14ac:dyDescent="0.2">
      <c r="A23" s="239">
        <v>7</v>
      </c>
      <c r="B23" s="240" t="s">
        <v>426</v>
      </c>
      <c r="C23" s="250" t="s">
        <v>427</v>
      </c>
      <c r="D23" s="241" t="s">
        <v>380</v>
      </c>
      <c r="E23" s="242">
        <v>195.36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4" t="s">
        <v>216</v>
      </c>
      <c r="S23" s="244" t="s">
        <v>156</v>
      </c>
      <c r="T23" s="245" t="s">
        <v>156</v>
      </c>
      <c r="U23" s="220">
        <v>0.01</v>
      </c>
      <c r="V23" s="220">
        <f>ROUND(E23*U23,2)</f>
        <v>1.95</v>
      </c>
      <c r="W23" s="220"/>
      <c r="X23" s="220" t="s">
        <v>193</v>
      </c>
      <c r="Y23" s="220" t="s">
        <v>149</v>
      </c>
      <c r="Z23" s="210"/>
      <c r="AA23" s="210"/>
      <c r="AB23" s="210"/>
      <c r="AC23" s="210"/>
      <c r="AD23" s="210"/>
      <c r="AE23" s="210"/>
      <c r="AF23" s="210"/>
      <c r="AG23" s="210" t="s">
        <v>420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39">
        <v>8</v>
      </c>
      <c r="B24" s="240" t="s">
        <v>408</v>
      </c>
      <c r="C24" s="250" t="s">
        <v>409</v>
      </c>
      <c r="D24" s="241" t="s">
        <v>380</v>
      </c>
      <c r="E24" s="242">
        <v>2344.3200000000002</v>
      </c>
      <c r="F24" s="243"/>
      <c r="G24" s="244">
        <f>ROUND(E24*F24,2)</f>
        <v>0</v>
      </c>
      <c r="H24" s="243"/>
      <c r="I24" s="244">
        <f>ROUND(E24*H24,2)</f>
        <v>0</v>
      </c>
      <c r="J24" s="243"/>
      <c r="K24" s="244">
        <f>ROUND(E24*J24,2)</f>
        <v>0</v>
      </c>
      <c r="L24" s="244">
        <v>21</v>
      </c>
      <c r="M24" s="244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4" t="s">
        <v>216</v>
      </c>
      <c r="S24" s="244" t="s">
        <v>156</v>
      </c>
      <c r="T24" s="245" t="s">
        <v>156</v>
      </c>
      <c r="U24" s="220">
        <v>0</v>
      </c>
      <c r="V24" s="220">
        <f>ROUND(E24*U24,2)</f>
        <v>0</v>
      </c>
      <c r="W24" s="220"/>
      <c r="X24" s="220" t="s">
        <v>193</v>
      </c>
      <c r="Y24" s="220" t="s">
        <v>149</v>
      </c>
      <c r="Z24" s="210"/>
      <c r="AA24" s="210"/>
      <c r="AB24" s="210"/>
      <c r="AC24" s="210"/>
      <c r="AD24" s="210"/>
      <c r="AE24" s="210"/>
      <c r="AF24" s="210"/>
      <c r="AG24" s="210" t="s">
        <v>420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9">
        <v>9</v>
      </c>
      <c r="B25" s="230" t="s">
        <v>412</v>
      </c>
      <c r="C25" s="247" t="s">
        <v>413</v>
      </c>
      <c r="D25" s="231" t="s">
        <v>380</v>
      </c>
      <c r="E25" s="232">
        <v>195.36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401</v>
      </c>
      <c r="S25" s="234" t="s">
        <v>414</v>
      </c>
      <c r="T25" s="235" t="s">
        <v>147</v>
      </c>
      <c r="U25" s="220">
        <v>0</v>
      </c>
      <c r="V25" s="220">
        <f>ROUND(E25*U25,2)</f>
        <v>0</v>
      </c>
      <c r="W25" s="220"/>
      <c r="X25" s="220" t="s">
        <v>193</v>
      </c>
      <c r="Y25" s="220" t="s">
        <v>149</v>
      </c>
      <c r="Z25" s="210"/>
      <c r="AA25" s="210"/>
      <c r="AB25" s="210"/>
      <c r="AC25" s="210"/>
      <c r="AD25" s="210"/>
      <c r="AE25" s="210"/>
      <c r="AF25" s="210"/>
      <c r="AG25" s="210" t="s">
        <v>420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3"/>
      <c r="B26" s="4"/>
      <c r="C26" s="251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127</v>
      </c>
    </row>
    <row r="27" spans="1:60" x14ac:dyDescent="0.2">
      <c r="A27" s="213"/>
      <c r="B27" s="214" t="s">
        <v>29</v>
      </c>
      <c r="C27" s="252"/>
      <c r="D27" s="215"/>
      <c r="E27" s="216"/>
      <c r="F27" s="216"/>
      <c r="G27" s="228">
        <f>G8+G12+G19+G22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186</v>
      </c>
    </row>
    <row r="28" spans="1:60" x14ac:dyDescent="0.2">
      <c r="C28" s="253"/>
      <c r="D28" s="10"/>
      <c r="AG28" t="s">
        <v>187</v>
      </c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6D" sheet="1" formatRows="0"/>
  <mergeCells count="8">
    <mergeCell ref="C18:G18"/>
    <mergeCell ref="C21:G21"/>
    <mergeCell ref="A1:G1"/>
    <mergeCell ref="C2:G2"/>
    <mergeCell ref="C3:G3"/>
    <mergeCell ref="C4:G4"/>
    <mergeCell ref="C11:G11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188</v>
      </c>
      <c r="B1" s="195"/>
      <c r="C1" s="195"/>
      <c r="D1" s="195"/>
      <c r="E1" s="195"/>
      <c r="F1" s="195"/>
      <c r="G1" s="195"/>
      <c r="AG1" t="s">
        <v>114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115</v>
      </c>
    </row>
    <row r="3" spans="1:60" ht="24.95" customHeight="1" x14ac:dyDescent="0.2">
      <c r="A3" s="196" t="s">
        <v>8</v>
      </c>
      <c r="B3" s="49" t="s">
        <v>62</v>
      </c>
      <c r="C3" s="199" t="s">
        <v>63</v>
      </c>
      <c r="D3" s="197"/>
      <c r="E3" s="197"/>
      <c r="F3" s="197"/>
      <c r="G3" s="198"/>
      <c r="AC3" s="174" t="s">
        <v>115</v>
      </c>
      <c r="AG3" t="s">
        <v>117</v>
      </c>
    </row>
    <row r="4" spans="1:60" ht="24.95" customHeight="1" x14ac:dyDescent="0.2">
      <c r="A4" s="200" t="s">
        <v>9</v>
      </c>
      <c r="B4" s="201" t="s">
        <v>64</v>
      </c>
      <c r="C4" s="202" t="s">
        <v>65</v>
      </c>
      <c r="D4" s="203"/>
      <c r="E4" s="203"/>
      <c r="F4" s="203"/>
      <c r="G4" s="204"/>
      <c r="AG4" t="s">
        <v>118</v>
      </c>
    </row>
    <row r="5" spans="1:60" x14ac:dyDescent="0.2">
      <c r="D5" s="10"/>
    </row>
    <row r="6" spans="1:60" ht="38.25" x14ac:dyDescent="0.2">
      <c r="A6" s="206" t="s">
        <v>119</v>
      </c>
      <c r="B6" s="208" t="s">
        <v>120</v>
      </c>
      <c r="C6" s="208" t="s">
        <v>121</v>
      </c>
      <c r="D6" s="207" t="s">
        <v>122</v>
      </c>
      <c r="E6" s="206" t="s">
        <v>123</v>
      </c>
      <c r="F6" s="205" t="s">
        <v>124</v>
      </c>
      <c r="G6" s="206" t="s">
        <v>29</v>
      </c>
      <c r="H6" s="209" t="s">
        <v>30</v>
      </c>
      <c r="I6" s="209" t="s">
        <v>125</v>
      </c>
      <c r="J6" s="209" t="s">
        <v>31</v>
      </c>
      <c r="K6" s="209" t="s">
        <v>126</v>
      </c>
      <c r="L6" s="209" t="s">
        <v>127</v>
      </c>
      <c r="M6" s="209" t="s">
        <v>128</v>
      </c>
      <c r="N6" s="209" t="s">
        <v>129</v>
      </c>
      <c r="O6" s="209" t="s">
        <v>130</v>
      </c>
      <c r="P6" s="209" t="s">
        <v>131</v>
      </c>
      <c r="Q6" s="209" t="s">
        <v>132</v>
      </c>
      <c r="R6" s="209" t="s">
        <v>133</v>
      </c>
      <c r="S6" s="209" t="s">
        <v>134</v>
      </c>
      <c r="T6" s="209" t="s">
        <v>135</v>
      </c>
      <c r="U6" s="209" t="s">
        <v>136</v>
      </c>
      <c r="V6" s="209" t="s">
        <v>137</v>
      </c>
      <c r="W6" s="209" t="s">
        <v>138</v>
      </c>
      <c r="X6" s="209" t="s">
        <v>139</v>
      </c>
      <c r="Y6" s="209" t="s">
        <v>140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141</v>
      </c>
      <c r="B8" s="223" t="s">
        <v>86</v>
      </c>
      <c r="C8" s="246" t="s">
        <v>87</v>
      </c>
      <c r="D8" s="224"/>
      <c r="E8" s="225"/>
      <c r="F8" s="226"/>
      <c r="G8" s="226">
        <f>SUMIF(AG9:AG11,"&lt;&gt;NOR",G9:G11)</f>
        <v>0</v>
      </c>
      <c r="H8" s="226"/>
      <c r="I8" s="226">
        <f>SUM(I9:I11)</f>
        <v>0</v>
      </c>
      <c r="J8" s="226"/>
      <c r="K8" s="226">
        <f>SUM(K9:K11)</f>
        <v>0</v>
      </c>
      <c r="L8" s="226"/>
      <c r="M8" s="226">
        <f>SUM(M9:M11)</f>
        <v>0</v>
      </c>
      <c r="N8" s="225"/>
      <c r="O8" s="225">
        <f>SUM(O9:O11)</f>
        <v>0</v>
      </c>
      <c r="P8" s="225"/>
      <c r="Q8" s="225">
        <f>SUM(Q9:Q11)</f>
        <v>0</v>
      </c>
      <c r="R8" s="226"/>
      <c r="S8" s="226"/>
      <c r="T8" s="227"/>
      <c r="U8" s="221"/>
      <c r="V8" s="221">
        <f>SUM(V9:V11)</f>
        <v>1.35</v>
      </c>
      <c r="W8" s="221"/>
      <c r="X8" s="221"/>
      <c r="Y8" s="221"/>
      <c r="AG8" t="s">
        <v>142</v>
      </c>
    </row>
    <row r="9" spans="1:60" outlineLevel="1" x14ac:dyDescent="0.2">
      <c r="A9" s="229">
        <v>1</v>
      </c>
      <c r="B9" s="230" t="s">
        <v>570</v>
      </c>
      <c r="C9" s="247" t="s">
        <v>571</v>
      </c>
      <c r="D9" s="231" t="s">
        <v>191</v>
      </c>
      <c r="E9" s="232">
        <v>45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156</v>
      </c>
      <c r="T9" s="235" t="s">
        <v>156</v>
      </c>
      <c r="U9" s="220">
        <v>0.01</v>
      </c>
      <c r="V9" s="220">
        <f>ROUND(E9*U9,2)</f>
        <v>0.45</v>
      </c>
      <c r="W9" s="220"/>
      <c r="X9" s="220" t="s">
        <v>193</v>
      </c>
      <c r="Y9" s="220" t="s">
        <v>149</v>
      </c>
      <c r="Z9" s="210"/>
      <c r="AA9" s="210"/>
      <c r="AB9" s="210"/>
      <c r="AC9" s="210"/>
      <c r="AD9" s="210"/>
      <c r="AE9" s="210"/>
      <c r="AF9" s="210"/>
      <c r="AG9" s="210" t="s">
        <v>194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4" t="s">
        <v>572</v>
      </c>
      <c r="D10" s="254"/>
      <c r="E10" s="255">
        <v>45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9">
        <v>2</v>
      </c>
      <c r="B11" s="240" t="s">
        <v>304</v>
      </c>
      <c r="C11" s="250" t="s">
        <v>305</v>
      </c>
      <c r="D11" s="241" t="s">
        <v>191</v>
      </c>
      <c r="E11" s="242">
        <v>45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156</v>
      </c>
      <c r="T11" s="245" t="s">
        <v>156</v>
      </c>
      <c r="U11" s="220">
        <v>0.02</v>
      </c>
      <c r="V11" s="220">
        <f>ROUND(E11*U11,2)</f>
        <v>0.9</v>
      </c>
      <c r="W11" s="220"/>
      <c r="X11" s="220" t="s">
        <v>193</v>
      </c>
      <c r="Y11" s="220" t="s">
        <v>149</v>
      </c>
      <c r="Z11" s="210"/>
      <c r="AA11" s="210"/>
      <c r="AB11" s="210"/>
      <c r="AC11" s="210"/>
      <c r="AD11" s="210"/>
      <c r="AE11" s="210"/>
      <c r="AF11" s="210"/>
      <c r="AG11" s="210" t="s">
        <v>194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2" t="s">
        <v>141</v>
      </c>
      <c r="B12" s="223" t="s">
        <v>94</v>
      </c>
      <c r="C12" s="246" t="s">
        <v>95</v>
      </c>
      <c r="D12" s="224"/>
      <c r="E12" s="225"/>
      <c r="F12" s="226"/>
      <c r="G12" s="226">
        <f>SUMIF(AG13:AG15,"&lt;&gt;NOR",G13:G15)</f>
        <v>0</v>
      </c>
      <c r="H12" s="226"/>
      <c r="I12" s="226">
        <f>SUM(I13:I15)</f>
        <v>0</v>
      </c>
      <c r="J12" s="226"/>
      <c r="K12" s="226">
        <f>SUM(K13:K15)</f>
        <v>0</v>
      </c>
      <c r="L12" s="226"/>
      <c r="M12" s="226">
        <f>SUM(M13:M15)</f>
        <v>0</v>
      </c>
      <c r="N12" s="225"/>
      <c r="O12" s="225">
        <f>SUM(O13:O15)</f>
        <v>4.43</v>
      </c>
      <c r="P12" s="225"/>
      <c r="Q12" s="225">
        <f>SUM(Q13:Q15)</f>
        <v>0</v>
      </c>
      <c r="R12" s="226"/>
      <c r="S12" s="226"/>
      <c r="T12" s="227"/>
      <c r="U12" s="221"/>
      <c r="V12" s="221">
        <f>SUM(V13:V15)</f>
        <v>1.35</v>
      </c>
      <c r="W12" s="221"/>
      <c r="X12" s="221"/>
      <c r="Y12" s="221"/>
      <c r="AG12" t="s">
        <v>142</v>
      </c>
    </row>
    <row r="13" spans="1:60" outlineLevel="1" x14ac:dyDescent="0.2">
      <c r="A13" s="229">
        <v>3</v>
      </c>
      <c r="B13" s="230" t="s">
        <v>573</v>
      </c>
      <c r="C13" s="247" t="s">
        <v>574</v>
      </c>
      <c r="D13" s="231" t="s">
        <v>191</v>
      </c>
      <c r="E13" s="232">
        <v>45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9.8479999999999998E-2</v>
      </c>
      <c r="O13" s="232">
        <f>ROUND(E13*N13,2)</f>
        <v>4.43</v>
      </c>
      <c r="P13" s="232">
        <v>0</v>
      </c>
      <c r="Q13" s="232">
        <f>ROUND(E13*P13,2)</f>
        <v>0</v>
      </c>
      <c r="R13" s="234"/>
      <c r="S13" s="234" t="s">
        <v>156</v>
      </c>
      <c r="T13" s="235" t="s">
        <v>156</v>
      </c>
      <c r="U13" s="220">
        <v>0.03</v>
      </c>
      <c r="V13" s="220">
        <f>ROUND(E13*U13,2)</f>
        <v>1.35</v>
      </c>
      <c r="W13" s="220"/>
      <c r="X13" s="220" t="s">
        <v>193</v>
      </c>
      <c r="Y13" s="220" t="s">
        <v>149</v>
      </c>
      <c r="Z13" s="210"/>
      <c r="AA13" s="210"/>
      <c r="AB13" s="210"/>
      <c r="AC13" s="210"/>
      <c r="AD13" s="210"/>
      <c r="AE13" s="210"/>
      <c r="AF13" s="210"/>
      <c r="AG13" s="210" t="s">
        <v>194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4" t="s">
        <v>572</v>
      </c>
      <c r="D14" s="254"/>
      <c r="E14" s="255">
        <v>45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4</v>
      </c>
      <c r="B15" s="240" t="s">
        <v>575</v>
      </c>
      <c r="C15" s="250" t="s">
        <v>576</v>
      </c>
      <c r="D15" s="241" t="s">
        <v>191</v>
      </c>
      <c r="E15" s="242">
        <v>45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146</v>
      </c>
      <c r="T15" s="245" t="s">
        <v>147</v>
      </c>
      <c r="U15" s="220">
        <v>0</v>
      </c>
      <c r="V15" s="220">
        <f>ROUND(E15*U15,2)</f>
        <v>0</v>
      </c>
      <c r="W15" s="220"/>
      <c r="X15" s="220" t="s">
        <v>193</v>
      </c>
      <c r="Y15" s="220" t="s">
        <v>149</v>
      </c>
      <c r="Z15" s="210"/>
      <c r="AA15" s="210"/>
      <c r="AB15" s="210"/>
      <c r="AC15" s="210"/>
      <c r="AD15" s="210"/>
      <c r="AE15" s="210"/>
      <c r="AF15" s="210"/>
      <c r="AG15" s="210" t="s">
        <v>194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2" t="s">
        <v>141</v>
      </c>
      <c r="B16" s="223" t="s">
        <v>98</v>
      </c>
      <c r="C16" s="246" t="s">
        <v>99</v>
      </c>
      <c r="D16" s="224"/>
      <c r="E16" s="225"/>
      <c r="F16" s="226"/>
      <c r="G16" s="226">
        <f>SUMIF(AG17:AG18,"&lt;&gt;NOR",G17:G18)</f>
        <v>0</v>
      </c>
      <c r="H16" s="226"/>
      <c r="I16" s="226">
        <f>SUM(I17:I18)</f>
        <v>0</v>
      </c>
      <c r="J16" s="226"/>
      <c r="K16" s="226">
        <f>SUM(K17:K18)</f>
        <v>0</v>
      </c>
      <c r="L16" s="226"/>
      <c r="M16" s="226">
        <f>SUM(M17:M18)</f>
        <v>0</v>
      </c>
      <c r="N16" s="225"/>
      <c r="O16" s="225">
        <f>SUM(O17:O18)</f>
        <v>0</v>
      </c>
      <c r="P16" s="225"/>
      <c r="Q16" s="225">
        <f>SUM(Q17:Q18)</f>
        <v>0</v>
      </c>
      <c r="R16" s="226"/>
      <c r="S16" s="226"/>
      <c r="T16" s="227"/>
      <c r="U16" s="221"/>
      <c r="V16" s="221">
        <f>SUM(V17:V18)</f>
        <v>0</v>
      </c>
      <c r="W16" s="221"/>
      <c r="X16" s="221"/>
      <c r="Y16" s="221"/>
      <c r="AG16" t="s">
        <v>142</v>
      </c>
    </row>
    <row r="17" spans="1:60" outlineLevel="1" x14ac:dyDescent="0.2">
      <c r="A17" s="229">
        <v>5</v>
      </c>
      <c r="B17" s="230" t="s">
        <v>577</v>
      </c>
      <c r="C17" s="247" t="s">
        <v>578</v>
      </c>
      <c r="D17" s="231" t="s">
        <v>145</v>
      </c>
      <c r="E17" s="232">
        <v>3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/>
      <c r="S17" s="234" t="s">
        <v>146</v>
      </c>
      <c r="T17" s="235" t="s">
        <v>147</v>
      </c>
      <c r="U17" s="220">
        <v>0</v>
      </c>
      <c r="V17" s="220">
        <f>ROUND(E17*U17,2)</f>
        <v>0</v>
      </c>
      <c r="W17" s="220"/>
      <c r="X17" s="220" t="s">
        <v>193</v>
      </c>
      <c r="Y17" s="220" t="s">
        <v>149</v>
      </c>
      <c r="Z17" s="210"/>
      <c r="AA17" s="210"/>
      <c r="AB17" s="210"/>
      <c r="AC17" s="210"/>
      <c r="AD17" s="210"/>
      <c r="AE17" s="210"/>
      <c r="AF17" s="210"/>
      <c r="AG17" s="210" t="s">
        <v>194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4" t="s">
        <v>579</v>
      </c>
      <c r="D18" s="254"/>
      <c r="E18" s="255">
        <v>3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212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2" t="s">
        <v>141</v>
      </c>
      <c r="B19" s="223" t="s">
        <v>100</v>
      </c>
      <c r="C19" s="246" t="s">
        <v>101</v>
      </c>
      <c r="D19" s="224"/>
      <c r="E19" s="225"/>
      <c r="F19" s="226"/>
      <c r="G19" s="226">
        <f>SUMIF(AG20:AG21,"&lt;&gt;NOR",G20:G21)</f>
        <v>0</v>
      </c>
      <c r="H19" s="226"/>
      <c r="I19" s="226">
        <f>SUM(I20:I21)</f>
        <v>0</v>
      </c>
      <c r="J19" s="226"/>
      <c r="K19" s="226">
        <f>SUM(K20:K21)</f>
        <v>0</v>
      </c>
      <c r="L19" s="226"/>
      <c r="M19" s="226">
        <f>SUM(M20:M21)</f>
        <v>0</v>
      </c>
      <c r="N19" s="225"/>
      <c r="O19" s="225">
        <f>SUM(O20:O21)</f>
        <v>0</v>
      </c>
      <c r="P19" s="225"/>
      <c r="Q19" s="225">
        <f>SUM(Q20:Q21)</f>
        <v>0</v>
      </c>
      <c r="R19" s="226"/>
      <c r="S19" s="226"/>
      <c r="T19" s="227"/>
      <c r="U19" s="221"/>
      <c r="V19" s="221">
        <f>SUM(V20:V21)</f>
        <v>0.14000000000000001</v>
      </c>
      <c r="W19" s="221"/>
      <c r="X19" s="221"/>
      <c r="Y19" s="221"/>
      <c r="AG19" t="s">
        <v>142</v>
      </c>
    </row>
    <row r="20" spans="1:60" outlineLevel="1" x14ac:dyDescent="0.2">
      <c r="A20" s="229">
        <v>6</v>
      </c>
      <c r="B20" s="230" t="s">
        <v>580</v>
      </c>
      <c r="C20" s="247" t="s">
        <v>581</v>
      </c>
      <c r="D20" s="231" t="s">
        <v>191</v>
      </c>
      <c r="E20" s="232">
        <v>45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21</v>
      </c>
      <c r="M20" s="234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4"/>
      <c r="S20" s="234" t="s">
        <v>156</v>
      </c>
      <c r="T20" s="235" t="s">
        <v>156</v>
      </c>
      <c r="U20" s="220">
        <v>3.0000000000000001E-3</v>
      </c>
      <c r="V20" s="220">
        <f>ROUND(E20*U20,2)</f>
        <v>0.14000000000000001</v>
      </c>
      <c r="W20" s="220"/>
      <c r="X20" s="220" t="s">
        <v>193</v>
      </c>
      <c r="Y20" s="220" t="s">
        <v>149</v>
      </c>
      <c r="Z20" s="210"/>
      <c r="AA20" s="210"/>
      <c r="AB20" s="210"/>
      <c r="AC20" s="210"/>
      <c r="AD20" s="210"/>
      <c r="AE20" s="210"/>
      <c r="AF20" s="210"/>
      <c r="AG20" s="210" t="s">
        <v>194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4" t="s">
        <v>572</v>
      </c>
      <c r="D21" s="254"/>
      <c r="E21" s="255">
        <v>45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212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2" t="s">
        <v>141</v>
      </c>
      <c r="B22" s="223" t="s">
        <v>106</v>
      </c>
      <c r="C22" s="246" t="s">
        <v>107</v>
      </c>
      <c r="D22" s="224"/>
      <c r="E22" s="225"/>
      <c r="F22" s="226"/>
      <c r="G22" s="226">
        <f>SUMIF(AG23:AG23,"&lt;&gt;NOR",G23:G23)</f>
        <v>0</v>
      </c>
      <c r="H22" s="226"/>
      <c r="I22" s="226">
        <f>SUM(I23:I23)</f>
        <v>0</v>
      </c>
      <c r="J22" s="226"/>
      <c r="K22" s="226">
        <f>SUM(K23:K23)</f>
        <v>0</v>
      </c>
      <c r="L22" s="226"/>
      <c r="M22" s="226">
        <f>SUM(M23:M23)</f>
        <v>0</v>
      </c>
      <c r="N22" s="225"/>
      <c r="O22" s="225">
        <f>SUM(O23:O23)</f>
        <v>0</v>
      </c>
      <c r="P22" s="225"/>
      <c r="Q22" s="225">
        <f>SUM(Q23:Q23)</f>
        <v>0</v>
      </c>
      <c r="R22" s="226"/>
      <c r="S22" s="226"/>
      <c r="T22" s="227"/>
      <c r="U22" s="221"/>
      <c r="V22" s="221">
        <f>SUM(V23:V23)</f>
        <v>0.09</v>
      </c>
      <c r="W22" s="221"/>
      <c r="X22" s="221"/>
      <c r="Y22" s="221"/>
      <c r="AG22" t="s">
        <v>142</v>
      </c>
    </row>
    <row r="23" spans="1:60" outlineLevel="1" x14ac:dyDescent="0.2">
      <c r="A23" s="229">
        <v>7</v>
      </c>
      <c r="B23" s="230" t="s">
        <v>582</v>
      </c>
      <c r="C23" s="247" t="s">
        <v>583</v>
      </c>
      <c r="D23" s="231" t="s">
        <v>380</v>
      </c>
      <c r="E23" s="232">
        <v>4.4316000000000004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4"/>
      <c r="S23" s="234" t="s">
        <v>156</v>
      </c>
      <c r="T23" s="235" t="s">
        <v>156</v>
      </c>
      <c r="U23" s="220">
        <v>0.02</v>
      </c>
      <c r="V23" s="220">
        <f>ROUND(E23*U23,2)</f>
        <v>0.09</v>
      </c>
      <c r="W23" s="220"/>
      <c r="X23" s="220" t="s">
        <v>405</v>
      </c>
      <c r="Y23" s="220" t="s">
        <v>149</v>
      </c>
      <c r="Z23" s="210"/>
      <c r="AA23" s="210"/>
      <c r="AB23" s="210"/>
      <c r="AC23" s="210"/>
      <c r="AD23" s="210"/>
      <c r="AE23" s="210"/>
      <c r="AF23" s="210"/>
      <c r="AG23" s="210" t="s">
        <v>406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3"/>
      <c r="B24" s="4"/>
      <c r="C24" s="251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v>12</v>
      </c>
      <c r="AF24">
        <v>21</v>
      </c>
      <c r="AG24" t="s">
        <v>127</v>
      </c>
    </row>
    <row r="25" spans="1:60" x14ac:dyDescent="0.2">
      <c r="A25" s="213"/>
      <c r="B25" s="214" t="s">
        <v>29</v>
      </c>
      <c r="C25" s="252"/>
      <c r="D25" s="215"/>
      <c r="E25" s="216"/>
      <c r="F25" s="216"/>
      <c r="G25" s="228">
        <f>G8+G12+G16+G19+G22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f>SUMIF(L7:L23,AE24,G7:G23)</f>
        <v>0</v>
      </c>
      <c r="AF25">
        <f>SUMIF(L7:L23,AF24,G7:G23)</f>
        <v>0</v>
      </c>
      <c r="AG25" t="s">
        <v>186</v>
      </c>
    </row>
    <row r="26" spans="1:60" x14ac:dyDescent="0.2">
      <c r="C26" s="253"/>
      <c r="D26" s="10"/>
      <c r="AG26" t="s">
        <v>187</v>
      </c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6D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00 00 Naklady</vt:lpstr>
      <vt:lpstr>SO101 101 Pol</vt:lpstr>
      <vt:lpstr>SO101.1 101.1 Pol</vt:lpstr>
      <vt:lpstr>SO101.2 101.2 Pol</vt:lpstr>
      <vt:lpstr>SO103 103 Pol</vt:lpstr>
      <vt:lpstr>SO104 104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'SO101 101 Pol'!Názvy_tisku</vt:lpstr>
      <vt:lpstr>'SO101.1 101.1 Pol'!Názvy_tisku</vt:lpstr>
      <vt:lpstr>'SO101.2 101.2 Pol'!Názvy_tisku</vt:lpstr>
      <vt:lpstr>'SO103 103 Pol'!Názvy_tisku</vt:lpstr>
      <vt:lpstr>'SO104 104 Pol'!Názvy_tisku</vt:lpstr>
      <vt:lpstr>oadresa</vt:lpstr>
      <vt:lpstr>Stavba!Objednatel</vt:lpstr>
      <vt:lpstr>Stavba!Objekt</vt:lpstr>
      <vt:lpstr>'00 00 Naklady'!Oblast_tisku</vt:lpstr>
      <vt:lpstr>'SO101 101 Pol'!Oblast_tisku</vt:lpstr>
      <vt:lpstr>'SO101.1 101.1 Pol'!Oblast_tisku</vt:lpstr>
      <vt:lpstr>'SO101.2 101.2 Pol'!Oblast_tisku</vt:lpstr>
      <vt:lpstr>'SO103 103 Pol'!Oblast_tisku</vt:lpstr>
      <vt:lpstr>'SO104 104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Blaha</dc:creator>
  <cp:lastModifiedBy>Blaha</cp:lastModifiedBy>
  <cp:lastPrinted>2019-03-19T12:27:02Z</cp:lastPrinted>
  <dcterms:created xsi:type="dcterms:W3CDTF">2009-04-08T07:15:50Z</dcterms:created>
  <dcterms:modified xsi:type="dcterms:W3CDTF">2025-06-23T12:10:06Z</dcterms:modified>
</cp:coreProperties>
</file>