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\Desktop\Žďár ZŠ Komenského 2\"/>
    </mc:Choice>
  </mc:AlternateContent>
  <xr:revisionPtr revIDLastSave="0" documentId="8_{A4BF2766-4B7C-455B-A85D-D4A5B43E33DE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2 0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'SO02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'SO02 03 Pol'!$A$1:$Y$29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G42" i="1"/>
  <c r="F42" i="1"/>
  <c r="G41" i="1"/>
  <c r="F41" i="1"/>
  <c r="G39" i="1"/>
  <c r="F39" i="1"/>
  <c r="G28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M19" i="12" s="1"/>
  <c r="I19" i="12"/>
  <c r="K19" i="12"/>
  <c r="O19" i="12"/>
  <c r="Q19" i="12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AE28" i="12"/>
  <c r="I20" i="1"/>
  <c r="I19" i="1"/>
  <c r="I18" i="1"/>
  <c r="I17" i="1"/>
  <c r="I16" i="1"/>
  <c r="I54" i="1"/>
  <c r="J53" i="1" s="1"/>
  <c r="J54" i="1" s="1"/>
  <c r="F43" i="1"/>
  <c r="G23" i="1" s="1"/>
  <c r="A23" i="1" s="1"/>
  <c r="G24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A27" i="1"/>
  <c r="A24" i="1"/>
  <c r="M8" i="12"/>
  <c r="AF28" i="12"/>
  <c r="I21" i="1"/>
  <c r="I39" i="1"/>
  <c r="I43" i="1" s="1"/>
  <c r="G29" i="1" l="1"/>
  <c r="G27" i="1" s="1"/>
  <c r="A29" i="1"/>
  <c r="J41" i="1"/>
  <c r="J39" i="1"/>
  <c r="J43" i="1" s="1"/>
  <c r="J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S6" authorId="0" shapeId="0" xr:uid="{9AA2FA55-FE81-4272-BA5D-CAC8147E82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88CC9B8-F7FD-408A-B0F0-8ECC5D7894C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<sst xmlns="http://schemas.openxmlformats.org/spreadsheetml/2006/main" count="285" uniqueCount="149">
  <si>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</si>
  <si>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</si>
  <si>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</si>
  <si>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</si>
  <si>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</si>
  <si>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</si>
  <si>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</si>
  <si>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</si>
  <si>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</si>
  <si>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</si>
  <si>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</si>
  <si>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</si>
  <si>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</si>
  <si>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</si>
  <si>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</si>
  <si>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</si>
  <si>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</si>
  <si>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</si>
  <si>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</si>
  <si>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</si>
  <si>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</si>
  <si>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</si>
  <si>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</si>
  <si>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</si>
  <si>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</si>
  <si>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</si>
  <si>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</si>
  <si>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</si>
  <si>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</si>
  <si>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</si>
  <si>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</si>
  <si>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</si>
  <si>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</si>
  <si>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</si>
  <si>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</si>
  <si>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</si>
  <si>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</si>
  <si>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</si>
  <si>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</si>
  <si>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</si>
  <si>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</si>
  <si>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</si>
  <si>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</si>
  <si>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03</t>
  </si>
  <si>
    <t xml:space="preserve">Interiér - nábytek </t>
  </si>
  <si>
    <t>SO02</t>
  </si>
  <si>
    <t xml:space="preserve">Učebna chemie 3NP -vybavení nábytkem </t>
  </si>
  <si>
    <t>Objekt:</t>
  </si>
  <si>
    <t>Rozpočet:</t>
  </si>
  <si>
    <t>715/2</t>
  </si>
  <si>
    <t xml:space="preserve">Základní škola Komenského 2, Žďár nad Sázavou </t>
  </si>
  <si>
    <t>Stavba</t>
  </si>
  <si>
    <t>Stavební objekt</t>
  </si>
  <si>
    <t>Celkem za stavbu</t>
  </si>
  <si>
    <t>CZK</t>
  </si>
  <si>
    <t>#POPS</t>
  </si>
  <si>
    <t xml:space="preserve">Popis stavby: 715/2 - Základní škola Komenského 2, Žďár nad Sázavou </t>
  </si>
  <si>
    <t>#POPO</t>
  </si>
  <si>
    <t xml:space="preserve">Popis objektu: SO02 - Učebna chemie 3NP -vybavení nábytkem </t>
  </si>
  <si>
    <t>#POPR</t>
  </si>
  <si>
    <t xml:space="preserve">Popis rozpočtu: 03 - Interiér - nábytek </t>
  </si>
  <si>
    <t>Rekapitulace dílů</t>
  </si>
  <si>
    <t>Typ dílu</t>
  </si>
  <si>
    <t>766</t>
  </si>
  <si>
    <t>Konstrukce truhlářské, okna a dveře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</si>
  <si>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</si>
  <si>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</si>
  <si>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</si>
  <si>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</si>
  <si>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</si>
  <si>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</si>
  <si>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</si>
  <si>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</si>
  <si>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</si>
  <si>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</si>
  <si>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</si>
  <si>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</si>
  <si>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</si>
  <si>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</si>
  <si>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</si>
  <si>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</si>
  <si>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</si>
  <si>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</si>
  <si>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</si>
  <si>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</si>
  <si>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</si>
  <si>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</si>
  <si>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</si>
  <si>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</si>
  <si>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</si>
  <si>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</si>
  <si>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</si>
  <si>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</si>
  <si>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</si>
  <si>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</si>
  <si>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</si>
  <si>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x1</t>
  </si>
  <si>
    <t>Montáž typových a atypických prvků</t>
  </si>
  <si>
    <t>kompl</t>
  </si>
  <si>
    <t>Vlastní</t>
  </si>
  <si>
    <t>Indiv</t>
  </si>
  <si>
    <t>Práce</t>
  </si>
  <si>
    <t>Běžná</t>
  </si>
  <si>
    <t>POL1_</t>
  </si>
  <si>
    <t>x3</t>
  </si>
  <si>
    <t>Demontáž stávajícíhc nábytkových prvků, odvoz, likvidace na skládce</t>
  </si>
  <si>
    <t>x4</t>
  </si>
  <si>
    <t>Výrobní dokumentace nábytkových prvků</t>
  </si>
  <si>
    <t>soubor</t>
  </si>
  <si>
    <t>1</t>
  </si>
  <si>
    <t>Tabule na pilonech</t>
  </si>
  <si>
    <t>kus</t>
  </si>
  <si>
    <t>Specifikace</t>
  </si>
  <si>
    <t>POL3_</t>
  </si>
  <si>
    <t>2</t>
  </si>
  <si>
    <t>Tabule magnetická 1500x1000 mm</t>
  </si>
  <si>
    <t>2.1</t>
  </si>
  <si>
    <t>Tabule magnetická 1200x1800 mm</t>
  </si>
  <si>
    <t>3</t>
  </si>
  <si>
    <t>Dotykový monitor</t>
  </si>
  <si>
    <t>5</t>
  </si>
  <si>
    <t>Ozvučení učebny, vč. kabeláže</t>
  </si>
  <si>
    <t>A</t>
  </si>
  <si>
    <t>Demontrační stůl</t>
  </si>
  <si>
    <t>A.1</t>
  </si>
  <si>
    <t>Zdroj NN 0-24 V, vč. kabeláže SLP</t>
  </si>
  <si>
    <t>A.2</t>
  </si>
  <si>
    <t>Elekropanel, včetně kabeláže SLP</t>
  </si>
  <si>
    <t>B</t>
  </si>
  <si>
    <t>Katedra</t>
  </si>
  <si>
    <t>C</t>
  </si>
  <si>
    <t>Pracovní žákovský stůl</t>
  </si>
  <si>
    <t>C.1</t>
  </si>
  <si>
    <t>C.2</t>
  </si>
  <si>
    <t>žákovské židle</t>
  </si>
  <si>
    <t>D</t>
  </si>
  <si>
    <t>Dřezová skříň</t>
  </si>
  <si>
    <t>D.1</t>
  </si>
  <si>
    <t>Kancelářská židle</t>
  </si>
  <si>
    <t>E</t>
  </si>
  <si>
    <t>Sestava vestavěné skříně</t>
  </si>
  <si>
    <t>SUM</t>
  </si>
  <si>
    <t>END</t>
  </si>
  <si>
    <t>Město Žďár nad Sázavou</t>
  </si>
  <si>
    <t>00295841</t>
  </si>
  <si>
    <t>Žižkova 227/1</t>
  </si>
  <si>
    <t>CZ00295841</t>
  </si>
  <si>
    <t>591 01</t>
  </si>
  <si>
    <t xml:space="preserve"> Žďár nad Sázavou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</si>
</sst>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0" xfId="0"/>
    <xf numFmtId="0" fontId="0" fillId="0" borderId="2" xfId="0" applyBorder="1"/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8" xfId="0" applyBorder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39</v>
      </c>
    </row>
    <row r="2" spans="1:7" ht="57.75" customHeight="1" x14ac:dyDescent="0.25">
      <c r="A2" s="76" t="s">
        <v>40</v>
      </c>
      <c r="B2" s="76"/>
      <c r="C2" s="76"/>
      <c r="D2" s="76"/>
      <c r="E2" s="76"/>
      <c r="F2" s="76"/>
      <c r="G2" s="76"/>
    </row>
  </sheetData>
  <sheetProtection algorithmName="SHA-512" hashValue="KVUULm2LIjnU2ZXk6EDTrtux/3F/OyiV7/h+WG2lpc1dprBF/1si10ow1snmDj/39LKm2JunfYkoH0kH8qAbHA==" saltValue="gqP3qs7B9im6WP+laNgiM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P6" sqref="P6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37</v>
      </c>
      <c r="B1" s="77" t="s">
        <v>42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23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10">
        <v>2231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253" t="s">
        <v>22</v>
      </c>
      <c r="C5" s="247"/>
      <c r="D5" s="93" t="s">
        <v>143</v>
      </c>
      <c r="E5" s="94"/>
      <c r="F5" s="94"/>
      <c r="G5" s="94"/>
      <c r="H5" s="249" t="s">
        <v>41</v>
      </c>
      <c r="I5" s="259" t="s">
        <v>144</v>
      </c>
      <c r="J5" s="248"/>
    </row>
    <row r="6" spans="1:15" ht="15.75" customHeight="1" x14ac:dyDescent="0.25">
      <c r="A6" s="2"/>
      <c r="B6" s="251"/>
      <c r="C6" s="256"/>
      <c r="D6" s="86" t="s">
        <v>145</v>
      </c>
      <c r="E6" s="95"/>
      <c r="F6" s="95"/>
      <c r="G6" s="95"/>
      <c r="H6" s="249" t="s">
        <v>35</v>
      </c>
      <c r="I6" s="259" t="s">
        <v>146</v>
      </c>
      <c r="J6" s="248"/>
    </row>
    <row r="7" spans="1:15" ht="15.75" customHeight="1" x14ac:dyDescent="0.25">
      <c r="A7" s="2"/>
      <c r="B7" s="252"/>
      <c r="C7" s="257"/>
      <c r="D7" s="255" t="s">
        <v>147</v>
      </c>
      <c r="E7" s="258"/>
      <c r="F7" s="92" t="s">
        <v>148</v>
      </c>
      <c r="G7" s="92"/>
      <c r="H7" s="92"/>
      <c r="I7" s="250"/>
      <c r="J7" s="254"/>
    </row>
    <row r="8" spans="1:15" ht="24" hidden="1" customHeight="1" x14ac:dyDescent="0.25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8"/>
      <c r="E11" s="128"/>
      <c r="F11" s="128"/>
      <c r="G11" s="128"/>
      <c r="H11" s="18" t="s">
        <v>41</v>
      </c>
      <c r="I11" s="133"/>
      <c r="J11" s="8"/>
    </row>
    <row r="12" spans="1:15" ht="15.75" customHeight="1" x14ac:dyDescent="0.25">
      <c r="A12" s="2"/>
      <c r="B12" s="28"/>
      <c r="C12" s="55"/>
      <c r="D12" s="129"/>
      <c r="E12" s="129"/>
      <c r="F12" s="129"/>
      <c r="G12" s="129"/>
      <c r="H12" s="18" t="s">
        <v>35</v>
      </c>
      <c r="I12" s="133"/>
      <c r="J12" s="8"/>
    </row>
    <row r="13" spans="1:15" ht="15.75" customHeight="1" x14ac:dyDescent="0.25">
      <c r="A13" s="2"/>
      <c r="B13" s="29"/>
      <c r="C13" s="56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33</v>
      </c>
      <c r="C15" s="61"/>
      <c r="D15" s="54"/>
      <c r="E15" s="87"/>
      <c r="F15" s="87"/>
      <c r="G15" s="88"/>
      <c r="H15" s="88"/>
      <c r="I15" s="88" t="s">
        <v>30</v>
      </c>
      <c r="J15" s="89"/>
    </row>
    <row r="16" spans="1:15" ht="23.25" customHeight="1" x14ac:dyDescent="0.25">
      <c r="A16" s="195" t="s">
        <v>25</v>
      </c>
      <c r="B16" s="38" t="s">
        <v>25</v>
      </c>
      <c r="C16" s="62"/>
      <c r="D16" s="63"/>
      <c r="E16" s="83"/>
      <c r="F16" s="84"/>
      <c r="G16" s="83"/>
      <c r="H16" s="84"/>
      <c r="I16" s="83">
        <f>SUMIF(F53:F53,A16,I53:I53)+SUMIF(F53:F53,"PSU",I53:I53)</f>
        <v>0</v>
      </c>
      <c r="J16" s="85"/>
    </row>
    <row r="17" spans="1:10" ht="23.25" customHeight="1" x14ac:dyDescent="0.25">
      <c r="A17" s="195" t="s">
        <v>26</v>
      </c>
      <c r="B17" s="38" t="s">
        <v>26</v>
      </c>
      <c r="C17" s="62"/>
      <c r="D17" s="63"/>
      <c r="E17" s="83"/>
      <c r="F17" s="84"/>
      <c r="G17" s="83"/>
      <c r="H17" s="84"/>
      <c r="I17" s="83">
        <f>SUMIF(F53:F53,A17,I53:I53)</f>
        <v>0</v>
      </c>
      <c r="J17" s="85"/>
    </row>
    <row r="18" spans="1:10" ht="23.25" customHeight="1" x14ac:dyDescent="0.25">
      <c r="A18" s="195" t="s">
        <v>27</v>
      </c>
      <c r="B18" s="38" t="s">
        <v>27</v>
      </c>
      <c r="C18" s="62"/>
      <c r="D18" s="63"/>
      <c r="E18" s="83"/>
      <c r="F18" s="84"/>
      <c r="G18" s="83"/>
      <c r="H18" s="84"/>
      <c r="I18" s="83">
        <f>SUMIF(F53:F53,A18,I53:I53)</f>
        <v>0</v>
      </c>
      <c r="J18" s="85"/>
    </row>
    <row r="19" spans="1:10" ht="23.25" customHeight="1" x14ac:dyDescent="0.25">
      <c r="A19" s="195" t="s">
        <v>65</v>
      </c>
      <c r="B19" s="38" t="s">
        <v>28</v>
      </c>
      <c r="C19" s="62"/>
      <c r="D19" s="63"/>
      <c r="E19" s="83"/>
      <c r="F19" s="84"/>
      <c r="G19" s="83"/>
      <c r="H19" s="84"/>
      <c r="I19" s="83">
        <f>SUMIF(F53:F53,A19,I53:I53)</f>
        <v>0</v>
      </c>
      <c r="J19" s="85"/>
    </row>
    <row r="20" spans="1:10" ht="23.25" customHeight="1" x14ac:dyDescent="0.25">
      <c r="A20" s="195" t="s">
        <v>66</v>
      </c>
      <c r="B20" s="38" t="s">
        <v>29</v>
      </c>
      <c r="C20" s="62"/>
      <c r="D20" s="63"/>
      <c r="E20" s="83"/>
      <c r="F20" s="84"/>
      <c r="G20" s="83"/>
      <c r="H20" s="84"/>
      <c r="I20" s="83">
        <f>SUMIF(F53:F53,A20,I53:I53)</f>
        <v>0</v>
      </c>
      <c r="J20" s="85"/>
    </row>
    <row r="21" spans="1:10" ht="23.25" customHeight="1" x14ac:dyDescent="0.3">
      <c r="A21" s="2"/>
      <c r="B21" s="48" t="s">
        <v>30</v>
      </c>
      <c r="C21" s="64"/>
      <c r="D21" s="65"/>
      <c r="E21" s="90"/>
      <c r="F21" s="91"/>
      <c r="G21" s="90"/>
      <c r="H21" s="91"/>
      <c r="I21" s="90">
        <f>SUM(I16:J20)</f>
        <v>0</v>
      </c>
      <c r="J21" s="101"/>
    </row>
    <row r="22" spans="1:10" ht="33" customHeight="1" x14ac:dyDescent="0.25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4" t="s">
        <v>24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4" t="s">
        <v>36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5">
      <c r="A38" s="135" t="s">
        <v>38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10" ht="25.5" hidden="1" customHeight="1" x14ac:dyDescent="0.25">
      <c r="A39" s="135">
        <v>1</v>
      </c>
      <c r="B39" s="145" t="s">
        <v>51</v>
      </c>
      <c r="C39" s="146"/>
      <c r="D39" s="146"/>
      <c r="E39" s="146"/>
      <c r="F39" s="147">
        <f>'SO02 03 Pol'!AE28</f>
        <v>0</v>
      </c>
      <c r="G39" s="148">
        <f>'SO02 03 Pol'!AF28</f>
        <v>0</v>
      </c>
      <c r="H39" s="149">
        <f>(F39*SazbaDPH1/100)+(G39*SazbaDPH2/100)</f>
        <v>0</v>
      </c>
      <c r="I39" s="149">
        <f>F39+G39+H39</f>
        <v>0</v>
      </c>
      <c r="J39" s="150" t="str">
        <f>IF(_xlfn.SINGLE(CenaCelkemVypocet)=0,"",I39/_xlfn.SINGLE(CenaCelkemVypocet)*100)</f>
        <v/>
      </c>
    </row>
    <row r="40" spans="1:10" ht="25.5" hidden="1" customHeight="1" x14ac:dyDescent="0.25">
      <c r="A40" s="135">
        <v>2</v>
      </c>
      <c r="B40" s="151"/>
      <c r="C40" s="152" t="s">
        <v>52</v>
      </c>
      <c r="D40" s="152"/>
      <c r="E40" s="152"/>
      <c r="F40" s="153"/>
      <c r="G40" s="154"/>
      <c r="H40" s="154">
        <f>(F40*SazbaDPH1/100)+(G40*SazbaDPH2/100)</f>
        <v>0</v>
      </c>
      <c r="I40" s="154"/>
      <c r="J40" s="155"/>
    </row>
    <row r="41" spans="1:10" ht="25.5" hidden="1" customHeight="1" x14ac:dyDescent="0.25">
      <c r="A41" s="135">
        <v>2</v>
      </c>
      <c r="B41" s="151" t="s">
        <v>45</v>
      </c>
      <c r="C41" s="152" t="s">
        <v>46</v>
      </c>
      <c r="D41" s="152"/>
      <c r="E41" s="152"/>
      <c r="F41" s="153">
        <f>'SO02 03 Pol'!AE28</f>
        <v>0</v>
      </c>
      <c r="G41" s="154">
        <f>'SO02 03 Pol'!AF28</f>
        <v>0</v>
      </c>
      <c r="H41" s="154">
        <f>(F41*SazbaDPH1/100)+(G41*SazbaDPH2/100)</f>
        <v>0</v>
      </c>
      <c r="I41" s="154">
        <f>F41+G41+H41</f>
        <v>0</v>
      </c>
      <c r="J41" s="155" t="str">
        <f>IF(_xlfn.SINGLE(CenaCelkemVypocet)=0,"",I41/_xlfn.SINGLE(CenaCelkemVypocet)*100)</f>
        <v/>
      </c>
    </row>
    <row r="42" spans="1:10" ht="25.5" hidden="1" customHeight="1" x14ac:dyDescent="0.25">
      <c r="A42" s="135">
        <v>3</v>
      </c>
      <c r="B42" s="156" t="s">
        <v>43</v>
      </c>
      <c r="C42" s="146" t="s">
        <v>44</v>
      </c>
      <c r="D42" s="146"/>
      <c r="E42" s="146"/>
      <c r="F42" s="157">
        <f>'SO02 03 Pol'!AE28</f>
        <v>0</v>
      </c>
      <c r="G42" s="149">
        <f>'SO02 03 Pol'!AF28</f>
        <v>0</v>
      </c>
      <c r="H42" s="149">
        <f>(F42*SazbaDPH1/100)+(G42*SazbaDPH2/100)</f>
        <v>0</v>
      </c>
      <c r="I42" s="149">
        <f>F42+G42+H42</f>
        <v>0</v>
      </c>
      <c r="J42" s="150" t="str">
        <f>IF(_xlfn.SINGLE(CenaCelkemVypocet)=0,"",I42/_xlfn.SINGLE(CenaCelkemVypocet)*100)</f>
        <v/>
      </c>
    </row>
    <row r="43" spans="1:10" ht="25.5" hidden="1" customHeight="1" x14ac:dyDescent="0.25">
      <c r="A43" s="135"/>
      <c r="B43" s="158" t="s">
        <v>53</v>
      </c>
      <c r="C43" s="159"/>
      <c r="D43" s="159"/>
      <c r="E43" s="160"/>
      <c r="F43" s="161">
        <f>SUMIF(A39:A42,"=1",F39:F42)</f>
        <v>0</v>
      </c>
      <c r="G43" s="162">
        <f>SUMIF(A39:A42,"=1",G39:G42)</f>
        <v>0</v>
      </c>
      <c r="H43" s="162">
        <f>SUMIF(A39:A42,"=1",H39:H42)</f>
        <v>0</v>
      </c>
      <c r="I43" s="162">
        <f>SUMIF(A39:A42,"=1",I39:I42)</f>
        <v>0</v>
      </c>
      <c r="J43" s="163">
        <f>SUMIF(A39:A42,"=1",J39:J42)</f>
        <v>0</v>
      </c>
    </row>
    <row r="45" spans="1:10" x14ac:dyDescent="0.25">
      <c r="A45" t="s">
        <v>55</v>
      </c>
      <c r="B45" t="s">
        <v>56</v>
      </c>
    </row>
    <row r="46" spans="1:10" x14ac:dyDescent="0.25">
      <c r="A46" t="s">
        <v>57</v>
      </c>
      <c r="B46" t="s">
        <v>58</v>
      </c>
    </row>
    <row r="47" spans="1:10" x14ac:dyDescent="0.25">
      <c r="A47" t="s">
        <v>59</v>
      </c>
      <c r="B47" t="s">
        <v>60</v>
      </c>
    </row>
    <row r="50" spans="1:10" ht="15.5" x14ac:dyDescent="0.35">
      <c r="B50" s="174" t="s">
        <v>61</v>
      </c>
    </row>
    <row r="52" spans="1:10" ht="25.5" customHeight="1" x14ac:dyDescent="0.25">
      <c r="A52" s="176"/>
      <c r="B52" s="179" t="s">
        <v>17</v>
      </c>
      <c r="C52" s="179" t="s">
        <v>5</v>
      </c>
      <c r="D52" s="180"/>
      <c r="E52" s="180"/>
      <c r="F52" s="181" t="s">
        <v>62</v>
      </c>
      <c r="G52" s="181"/>
      <c r="H52" s="181"/>
      <c r="I52" s="181" t="s">
        <v>30</v>
      </c>
      <c r="J52" s="181" t="s">
        <v>0</v>
      </c>
    </row>
    <row r="53" spans="1:10" ht="36.75" customHeight="1" x14ac:dyDescent="0.25">
      <c r="A53" s="177"/>
      <c r="B53" s="182" t="s">
        <v>63</v>
      </c>
      <c r="C53" s="183" t="s">
        <v>64</v>
      </c>
      <c r="D53" s="184"/>
      <c r="E53" s="184"/>
      <c r="F53" s="191" t="s">
        <v>26</v>
      </c>
      <c r="G53" s="192"/>
      <c r="H53" s="192"/>
      <c r="I53" s="192">
        <f>'SO02 03 Pol'!G8</f>
        <v>0</v>
      </c>
      <c r="J53" s="188" t="str">
        <f>IF(I54=0,"",I53/I54*100)</f>
        <v/>
      </c>
    </row>
    <row r="54" spans="1:10" ht="25.5" customHeight="1" x14ac:dyDescent="0.25">
      <c r="A54" s="178"/>
      <c r="B54" s="185" t="s">
        <v>1</v>
      </c>
      <c r="C54" s="186"/>
      <c r="D54" s="187"/>
      <c r="E54" s="187"/>
      <c r="F54" s="193"/>
      <c r="G54" s="194"/>
      <c r="H54" s="194"/>
      <c r="I54" s="194">
        <f>I53</f>
        <v>0</v>
      </c>
      <c r="J54" s="189" t="str">
        <f>J53</f>
        <v/>
      </c>
    </row>
    <row r="55" spans="1:10" x14ac:dyDescent="0.25">
      <c r="F55" s="134"/>
      <c r="G55" s="134"/>
      <c r="H55" s="134"/>
      <c r="I55" s="134"/>
      <c r="J55" s="190"/>
    </row>
    <row r="56" spans="1:10" x14ac:dyDescent="0.25">
      <c r="F56" s="134"/>
      <c r="G56" s="134"/>
      <c r="H56" s="134"/>
      <c r="I56" s="134"/>
      <c r="J56" s="190"/>
    </row>
    <row r="57" spans="1:10" x14ac:dyDescent="0.25">
      <c r="F57" s="134"/>
      <c r="G57" s="134"/>
      <c r="H57" s="134"/>
      <c r="I57" s="134"/>
      <c r="J57" s="190"/>
    </row>
  </sheetData>
  <sheetProtection algorithmName="SHA-512" hashValue="E3e/arKS4utlZUT8lzmIQxqWA8UfTiVhCvLFxLKdnw7W67dC06nkaP/zvTozt7XZfCK1mxfYhAQUBllyC/LB3A==" saltValue="SUW9PZKIPIATbmxWYkcgh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3:E53"/>
    <mergeCell ref="F7:H7"/>
    <mergeCell ref="D5:G5"/>
    <mergeCell ref="D6:G6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5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5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5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xvr5P5R1RirWRfWFBH5S8XDWpoQST6ECb/RZqd7Z8/bzK8zAjEpMaZBtCoTBJAOjKw/IpH2tD/YpTi0pK5gbrQ==" saltValue="FoSfXJhiaGT0W9eBRc64H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3A9E-2156-43A5-95E3-ED0CC747471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1" x14ac:dyDescent="0.25"/>
  <cols>
    <col min="1" max="1" width="3.36328125" customWidth="1"/>
    <col min="2" max="2" width="12.453125" style="175" customWidth="1"/>
    <col min="3" max="3" width="63.1796875" style="175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196" t="s">
        <v>67</v>
      </c>
      <c r="B1" s="196"/>
      <c r="C1" s="196"/>
      <c r="D1" s="196"/>
      <c r="E1" s="196"/>
      <c r="F1" s="196"/>
      <c r="G1" s="196"/>
      <c r="AG1" t="s">
        <v>68</v>
      </c>
    </row>
    <row r="2" spans="1:60" ht="25" customHeight="1" x14ac:dyDescent="0.25">
      <c r="A2" s="197" t="s">
        <v>7</v>
      </c>
      <c r="B2" s="49" t="s">
        <v>49</v>
      </c>
      <c r="C2" s="200" t="s">
        <v>50</v>
      </c>
      <c r="D2" s="198"/>
      <c r="E2" s="198"/>
      <c r="F2" s="198"/>
      <c r="G2" s="199"/>
      <c r="AG2" t="s">
        <v>69</v>
      </c>
    </row>
    <row r="3" spans="1:60" ht="25" customHeight="1" x14ac:dyDescent="0.25">
      <c r="A3" s="197" t="s">
        <v>8</v>
      </c>
      <c r="B3" s="49" t="s">
        <v>45</v>
      </c>
      <c r="C3" s="200" t="s">
        <v>46</v>
      </c>
      <c r="D3" s="198"/>
      <c r="E3" s="198"/>
      <c r="F3" s="198"/>
      <c r="G3" s="199"/>
      <c r="AC3" s="175" t="s">
        <v>69</v>
      </c>
      <c r="AG3" t="s">
        <v>70</v>
      </c>
    </row>
    <row r="4" spans="1:60" ht="25" customHeight="1" x14ac:dyDescent="0.25">
      <c r="A4" s="201" t="s">
        <v>9</v>
      </c>
      <c r="B4" s="202" t="s">
        <v>43</v>
      </c>
      <c r="C4" s="203" t="s">
        <v>44</v>
      </c>
      <c r="D4" s="204"/>
      <c r="E4" s="204"/>
      <c r="F4" s="204"/>
      <c r="G4" s="205"/>
      <c r="AG4" t="s">
        <v>71</v>
      </c>
    </row>
    <row r="5" spans="1:60" x14ac:dyDescent="0.25">
      <c r="D5" s="10"/>
    </row>
    <row r="6" spans="1:60" ht="37.5" x14ac:dyDescent="0.25">
      <c r="A6" s="207" t="s">
        <v>72</v>
      </c>
      <c r="B6" s="209" t="s">
        <v>73</v>
      </c>
      <c r="C6" s="209" t="s">
        <v>74</v>
      </c>
      <c r="D6" s="208" t="s">
        <v>75</v>
      </c>
      <c r="E6" s="207" t="s">
        <v>76</v>
      </c>
      <c r="F6" s="206" t="s">
        <v>77</v>
      </c>
      <c r="G6" s="207" t="s">
        <v>30</v>
      </c>
      <c r="H6" s="210" t="s">
        <v>31</v>
      </c>
      <c r="I6" s="210" t="s">
        <v>78</v>
      </c>
      <c r="J6" s="210" t="s">
        <v>32</v>
      </c>
      <c r="K6" s="210" t="s">
        <v>79</v>
      </c>
      <c r="L6" s="210" t="s">
        <v>80</v>
      </c>
      <c r="M6" s="210" t="s">
        <v>81</v>
      </c>
      <c r="N6" s="210" t="s">
        <v>82</v>
      </c>
      <c r="O6" s="210" t="s">
        <v>83</v>
      </c>
      <c r="P6" s="210" t="s">
        <v>84</v>
      </c>
      <c r="Q6" s="210" t="s">
        <v>85</v>
      </c>
      <c r="R6" s="210" t="s">
        <v>86</v>
      </c>
      <c r="S6" s="210" t="s">
        <v>87</v>
      </c>
      <c r="T6" s="210" t="s">
        <v>88</v>
      </c>
      <c r="U6" s="210" t="s">
        <v>89</v>
      </c>
      <c r="V6" s="210" t="s">
        <v>90</v>
      </c>
      <c r="W6" s="210" t="s">
        <v>91</v>
      </c>
      <c r="X6" s="210" t="s">
        <v>92</v>
      </c>
      <c r="Y6" s="210" t="s">
        <v>93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ht="13" x14ac:dyDescent="0.25">
      <c r="A8" s="220" t="s">
        <v>94</v>
      </c>
      <c r="B8" s="221" t="s">
        <v>63</v>
      </c>
      <c r="C8" s="241" t="s">
        <v>64</v>
      </c>
      <c r="D8" s="222"/>
      <c r="E8" s="223"/>
      <c r="F8" s="224"/>
      <c r="G8" s="224">
        <f>SUMIF(AG9:AG26,"&lt;&gt;NOR",G9:G26)</f>
        <v>0</v>
      </c>
      <c r="H8" s="224"/>
      <c r="I8" s="224">
        <f>SUM(I9:I26)</f>
        <v>0</v>
      </c>
      <c r="J8" s="224"/>
      <c r="K8" s="224">
        <f>SUM(K9:K26)</f>
        <v>0</v>
      </c>
      <c r="L8" s="224"/>
      <c r="M8" s="224">
        <f>SUM(M9:M26)</f>
        <v>0</v>
      </c>
      <c r="N8" s="223"/>
      <c r="O8" s="223">
        <f>SUM(O9:O26)</f>
        <v>0</v>
      </c>
      <c r="P8" s="223"/>
      <c r="Q8" s="223">
        <f>SUM(Q9:Q26)</f>
        <v>0</v>
      </c>
      <c r="R8" s="224"/>
      <c r="S8" s="224"/>
      <c r="T8" s="225"/>
      <c r="U8" s="219"/>
      <c r="V8" s="219">
        <f>SUM(V9:V26)</f>
        <v>0</v>
      </c>
      <c r="W8" s="219"/>
      <c r="X8" s="219"/>
      <c r="Y8" s="219"/>
      <c r="AG8" t="s">
        <v>95</v>
      </c>
    </row>
    <row r="9" spans="1:60" outlineLevel="1" x14ac:dyDescent="0.25">
      <c r="A9" s="234">
        <v>1</v>
      </c>
      <c r="B9" s="235" t="s">
        <v>96</v>
      </c>
      <c r="C9" s="242" t="s">
        <v>97</v>
      </c>
      <c r="D9" s="236" t="s">
        <v>98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99</v>
      </c>
      <c r="T9" s="240" t="s">
        <v>100</v>
      </c>
      <c r="U9" s="218">
        <v>0</v>
      </c>
      <c r="V9" s="218">
        <f>ROUND(E9*U9,2)</f>
        <v>0</v>
      </c>
      <c r="W9" s="218"/>
      <c r="X9" s="218" t="s">
        <v>101</v>
      </c>
      <c r="Y9" s="218" t="s">
        <v>102</v>
      </c>
      <c r="Z9" s="211"/>
      <c r="AA9" s="211"/>
      <c r="AB9" s="211"/>
      <c r="AC9" s="211"/>
      <c r="AD9" s="211"/>
      <c r="AE9" s="211"/>
      <c r="AF9" s="211"/>
      <c r="AG9" s="211" t="s">
        <v>103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34">
        <v>2</v>
      </c>
      <c r="B10" s="235" t="s">
        <v>104</v>
      </c>
      <c r="C10" s="242" t="s">
        <v>105</v>
      </c>
      <c r="D10" s="236" t="s">
        <v>98</v>
      </c>
      <c r="E10" s="237">
        <v>1</v>
      </c>
      <c r="F10" s="238"/>
      <c r="G10" s="239">
        <f>ROUND(E10*F10,2)</f>
        <v>0</v>
      </c>
      <c r="H10" s="238"/>
      <c r="I10" s="239">
        <f>ROUND(E10*H10,2)</f>
        <v>0</v>
      </c>
      <c r="J10" s="238"/>
      <c r="K10" s="239">
        <f>ROUND(E10*J10,2)</f>
        <v>0</v>
      </c>
      <c r="L10" s="239">
        <v>21</v>
      </c>
      <c r="M10" s="239">
        <f>G10*(1+L10/100)</f>
        <v>0</v>
      </c>
      <c r="N10" s="237">
        <v>0</v>
      </c>
      <c r="O10" s="237">
        <f>ROUND(E10*N10,2)</f>
        <v>0</v>
      </c>
      <c r="P10" s="237">
        <v>0</v>
      </c>
      <c r="Q10" s="237">
        <f>ROUND(E10*P10,2)</f>
        <v>0</v>
      </c>
      <c r="R10" s="239"/>
      <c r="S10" s="239" t="s">
        <v>99</v>
      </c>
      <c r="T10" s="240" t="s">
        <v>100</v>
      </c>
      <c r="U10" s="218">
        <v>0</v>
      </c>
      <c r="V10" s="218">
        <f>ROUND(E10*U10,2)</f>
        <v>0</v>
      </c>
      <c r="W10" s="218"/>
      <c r="X10" s="218" t="s">
        <v>101</v>
      </c>
      <c r="Y10" s="218" t="s">
        <v>102</v>
      </c>
      <c r="Z10" s="211"/>
      <c r="AA10" s="211"/>
      <c r="AB10" s="211"/>
      <c r="AC10" s="211"/>
      <c r="AD10" s="211"/>
      <c r="AE10" s="211"/>
      <c r="AF10" s="211"/>
      <c r="AG10" s="211" t="s">
        <v>103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5">
      <c r="A11" s="234">
        <v>3</v>
      </c>
      <c r="B11" s="235" t="s">
        <v>106</v>
      </c>
      <c r="C11" s="242" t="s">
        <v>107</v>
      </c>
      <c r="D11" s="236" t="s">
        <v>108</v>
      </c>
      <c r="E11" s="237">
        <v>1</v>
      </c>
      <c r="F11" s="238"/>
      <c r="G11" s="239">
        <f>ROUND(E11*F11,2)</f>
        <v>0</v>
      </c>
      <c r="H11" s="238"/>
      <c r="I11" s="239">
        <f>ROUND(E11*H11,2)</f>
        <v>0</v>
      </c>
      <c r="J11" s="238"/>
      <c r="K11" s="239">
        <f>ROUND(E11*J11,2)</f>
        <v>0</v>
      </c>
      <c r="L11" s="239">
        <v>21</v>
      </c>
      <c r="M11" s="239">
        <f>G11*(1+L11/100)</f>
        <v>0</v>
      </c>
      <c r="N11" s="237">
        <v>0</v>
      </c>
      <c r="O11" s="237">
        <f>ROUND(E11*N11,2)</f>
        <v>0</v>
      </c>
      <c r="P11" s="237">
        <v>0</v>
      </c>
      <c r="Q11" s="237">
        <f>ROUND(E11*P11,2)</f>
        <v>0</v>
      </c>
      <c r="R11" s="239"/>
      <c r="S11" s="239" t="s">
        <v>99</v>
      </c>
      <c r="T11" s="240" t="s">
        <v>100</v>
      </c>
      <c r="U11" s="218">
        <v>0</v>
      </c>
      <c r="V11" s="218">
        <f>ROUND(E11*U11,2)</f>
        <v>0</v>
      </c>
      <c r="W11" s="218"/>
      <c r="X11" s="218" t="s">
        <v>101</v>
      </c>
      <c r="Y11" s="218" t="s">
        <v>102</v>
      </c>
      <c r="Z11" s="211"/>
      <c r="AA11" s="211"/>
      <c r="AB11" s="211"/>
      <c r="AC11" s="211"/>
      <c r="AD11" s="211"/>
      <c r="AE11" s="211"/>
      <c r="AF11" s="211"/>
      <c r="AG11" s="211" t="s">
        <v>103</v>
      </c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34">
        <v>4</v>
      </c>
      <c r="B12" s="235" t="s">
        <v>109</v>
      </c>
      <c r="C12" s="242" t="s">
        <v>110</v>
      </c>
      <c r="D12" s="236" t="s">
        <v>111</v>
      </c>
      <c r="E12" s="237">
        <v>1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</v>
      </c>
      <c r="Q12" s="237">
        <f>ROUND(E12*P12,2)</f>
        <v>0</v>
      </c>
      <c r="R12" s="239"/>
      <c r="S12" s="239" t="s">
        <v>99</v>
      </c>
      <c r="T12" s="240" t="s">
        <v>100</v>
      </c>
      <c r="U12" s="218">
        <v>0</v>
      </c>
      <c r="V12" s="218">
        <f>ROUND(E12*U12,2)</f>
        <v>0</v>
      </c>
      <c r="W12" s="218"/>
      <c r="X12" s="218" t="s">
        <v>112</v>
      </c>
      <c r="Y12" s="218" t="s">
        <v>102</v>
      </c>
      <c r="Z12" s="211"/>
      <c r="AA12" s="211"/>
      <c r="AB12" s="211"/>
      <c r="AC12" s="211"/>
      <c r="AD12" s="211"/>
      <c r="AE12" s="211"/>
      <c r="AF12" s="211"/>
      <c r="AG12" s="211" t="s">
        <v>113</v>
      </c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5">
      <c r="A13" s="234">
        <v>5</v>
      </c>
      <c r="B13" s="235" t="s">
        <v>114</v>
      </c>
      <c r="C13" s="242" t="s">
        <v>115</v>
      </c>
      <c r="D13" s="236" t="s">
        <v>111</v>
      </c>
      <c r="E13" s="237">
        <v>1</v>
      </c>
      <c r="F13" s="238"/>
      <c r="G13" s="239">
        <f>ROUND(E13*F13,2)</f>
        <v>0</v>
      </c>
      <c r="H13" s="238"/>
      <c r="I13" s="239">
        <f>ROUND(E13*H13,2)</f>
        <v>0</v>
      </c>
      <c r="J13" s="238"/>
      <c r="K13" s="239">
        <f>ROUND(E13*J13,2)</f>
        <v>0</v>
      </c>
      <c r="L13" s="239">
        <v>21</v>
      </c>
      <c r="M13" s="239">
        <f>G13*(1+L13/100)</f>
        <v>0</v>
      </c>
      <c r="N13" s="237">
        <v>0</v>
      </c>
      <c r="O13" s="237">
        <f>ROUND(E13*N13,2)</f>
        <v>0</v>
      </c>
      <c r="P13" s="237">
        <v>0</v>
      </c>
      <c r="Q13" s="237">
        <f>ROUND(E13*P13,2)</f>
        <v>0</v>
      </c>
      <c r="R13" s="239"/>
      <c r="S13" s="239" t="s">
        <v>99</v>
      </c>
      <c r="T13" s="240" t="s">
        <v>100</v>
      </c>
      <c r="U13" s="218">
        <v>0</v>
      </c>
      <c r="V13" s="218">
        <f>ROUND(E13*U13,2)</f>
        <v>0</v>
      </c>
      <c r="W13" s="218"/>
      <c r="X13" s="218" t="s">
        <v>112</v>
      </c>
      <c r="Y13" s="218" t="s">
        <v>102</v>
      </c>
      <c r="Z13" s="211"/>
      <c r="AA13" s="211"/>
      <c r="AB13" s="211"/>
      <c r="AC13" s="211"/>
      <c r="AD13" s="211"/>
      <c r="AE13" s="211"/>
      <c r="AF13" s="211"/>
      <c r="AG13" s="211" t="s">
        <v>113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5">
      <c r="A14" s="234">
        <v>6</v>
      </c>
      <c r="B14" s="235" t="s">
        <v>116</v>
      </c>
      <c r="C14" s="242" t="s">
        <v>117</v>
      </c>
      <c r="D14" s="236" t="s">
        <v>111</v>
      </c>
      <c r="E14" s="237">
        <v>2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7">
        <v>0</v>
      </c>
      <c r="O14" s="237">
        <f>ROUND(E14*N14,2)</f>
        <v>0</v>
      </c>
      <c r="P14" s="237">
        <v>0</v>
      </c>
      <c r="Q14" s="237">
        <f>ROUND(E14*P14,2)</f>
        <v>0</v>
      </c>
      <c r="R14" s="239"/>
      <c r="S14" s="239" t="s">
        <v>99</v>
      </c>
      <c r="T14" s="240" t="s">
        <v>100</v>
      </c>
      <c r="U14" s="218">
        <v>0</v>
      </c>
      <c r="V14" s="218">
        <f>ROUND(E14*U14,2)</f>
        <v>0</v>
      </c>
      <c r="W14" s="218"/>
      <c r="X14" s="218" t="s">
        <v>112</v>
      </c>
      <c r="Y14" s="218" t="s">
        <v>102</v>
      </c>
      <c r="Z14" s="211"/>
      <c r="AA14" s="211"/>
      <c r="AB14" s="211"/>
      <c r="AC14" s="211"/>
      <c r="AD14" s="211"/>
      <c r="AE14" s="211"/>
      <c r="AF14" s="211"/>
      <c r="AG14" s="211" t="s">
        <v>113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5">
      <c r="A15" s="234">
        <v>7</v>
      </c>
      <c r="B15" s="235" t="s">
        <v>118</v>
      </c>
      <c r="C15" s="242" t="s">
        <v>119</v>
      </c>
      <c r="D15" s="236" t="s">
        <v>111</v>
      </c>
      <c r="E15" s="237">
        <v>1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/>
      <c r="S15" s="239" t="s">
        <v>99</v>
      </c>
      <c r="T15" s="240" t="s">
        <v>100</v>
      </c>
      <c r="U15" s="218">
        <v>0</v>
      </c>
      <c r="V15" s="218">
        <f>ROUND(E15*U15,2)</f>
        <v>0</v>
      </c>
      <c r="W15" s="218"/>
      <c r="X15" s="218" t="s">
        <v>112</v>
      </c>
      <c r="Y15" s="218" t="s">
        <v>102</v>
      </c>
      <c r="Z15" s="211"/>
      <c r="AA15" s="211"/>
      <c r="AB15" s="211"/>
      <c r="AC15" s="211"/>
      <c r="AD15" s="211"/>
      <c r="AE15" s="211"/>
      <c r="AF15" s="211"/>
      <c r="AG15" s="211" t="s">
        <v>113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34">
        <v>8</v>
      </c>
      <c r="B16" s="235" t="s">
        <v>120</v>
      </c>
      <c r="C16" s="242" t="s">
        <v>121</v>
      </c>
      <c r="D16" s="236" t="s">
        <v>111</v>
      </c>
      <c r="E16" s="237">
        <v>1</v>
      </c>
      <c r="F16" s="238"/>
      <c r="G16" s="239">
        <f>ROUND(E16*F16,2)</f>
        <v>0</v>
      </c>
      <c r="H16" s="238"/>
      <c r="I16" s="239">
        <f>ROUND(E16*H16,2)</f>
        <v>0</v>
      </c>
      <c r="J16" s="238"/>
      <c r="K16" s="239">
        <f>ROUND(E16*J16,2)</f>
        <v>0</v>
      </c>
      <c r="L16" s="239">
        <v>21</v>
      </c>
      <c r="M16" s="239">
        <f>G16*(1+L16/100)</f>
        <v>0</v>
      </c>
      <c r="N16" s="237">
        <v>0</v>
      </c>
      <c r="O16" s="237">
        <f>ROUND(E16*N16,2)</f>
        <v>0</v>
      </c>
      <c r="P16" s="237">
        <v>0</v>
      </c>
      <c r="Q16" s="237">
        <f>ROUND(E16*P16,2)</f>
        <v>0</v>
      </c>
      <c r="R16" s="239"/>
      <c r="S16" s="239" t="s">
        <v>99</v>
      </c>
      <c r="T16" s="240" t="s">
        <v>100</v>
      </c>
      <c r="U16" s="218">
        <v>0</v>
      </c>
      <c r="V16" s="218">
        <f>ROUND(E16*U16,2)</f>
        <v>0</v>
      </c>
      <c r="W16" s="218"/>
      <c r="X16" s="218" t="s">
        <v>112</v>
      </c>
      <c r="Y16" s="218" t="s">
        <v>102</v>
      </c>
      <c r="Z16" s="211"/>
      <c r="AA16" s="211"/>
      <c r="AB16" s="211"/>
      <c r="AC16" s="211"/>
      <c r="AD16" s="211"/>
      <c r="AE16" s="211"/>
      <c r="AF16" s="211"/>
      <c r="AG16" s="211" t="s">
        <v>113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34">
        <v>9</v>
      </c>
      <c r="B17" s="235" t="s">
        <v>122</v>
      </c>
      <c r="C17" s="242" t="s">
        <v>123</v>
      </c>
      <c r="D17" s="236" t="s">
        <v>111</v>
      </c>
      <c r="E17" s="237">
        <v>1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0</v>
      </c>
      <c r="O17" s="237">
        <f>ROUND(E17*N17,2)</f>
        <v>0</v>
      </c>
      <c r="P17" s="237">
        <v>0</v>
      </c>
      <c r="Q17" s="237">
        <f>ROUND(E17*P17,2)</f>
        <v>0</v>
      </c>
      <c r="R17" s="239"/>
      <c r="S17" s="239" t="s">
        <v>99</v>
      </c>
      <c r="T17" s="240" t="s">
        <v>100</v>
      </c>
      <c r="U17" s="218">
        <v>0</v>
      </c>
      <c r="V17" s="218">
        <f>ROUND(E17*U17,2)</f>
        <v>0</v>
      </c>
      <c r="W17" s="218"/>
      <c r="X17" s="218" t="s">
        <v>112</v>
      </c>
      <c r="Y17" s="218" t="s">
        <v>102</v>
      </c>
      <c r="Z17" s="211"/>
      <c r="AA17" s="211"/>
      <c r="AB17" s="211"/>
      <c r="AC17" s="211"/>
      <c r="AD17" s="211"/>
      <c r="AE17" s="211"/>
      <c r="AF17" s="211"/>
      <c r="AG17" s="211" t="s">
        <v>113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34">
        <v>10</v>
      </c>
      <c r="B18" s="235" t="s">
        <v>124</v>
      </c>
      <c r="C18" s="242" t="s">
        <v>125</v>
      </c>
      <c r="D18" s="236" t="s">
        <v>111</v>
      </c>
      <c r="E18" s="237">
        <v>1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9"/>
      <c r="S18" s="239" t="s">
        <v>99</v>
      </c>
      <c r="T18" s="240" t="s">
        <v>100</v>
      </c>
      <c r="U18" s="218">
        <v>0</v>
      </c>
      <c r="V18" s="218">
        <f>ROUND(E18*U18,2)</f>
        <v>0</v>
      </c>
      <c r="W18" s="218"/>
      <c r="X18" s="218" t="s">
        <v>112</v>
      </c>
      <c r="Y18" s="218" t="s">
        <v>102</v>
      </c>
      <c r="Z18" s="211"/>
      <c r="AA18" s="211"/>
      <c r="AB18" s="211"/>
      <c r="AC18" s="211"/>
      <c r="AD18" s="211"/>
      <c r="AE18" s="211"/>
      <c r="AF18" s="211"/>
      <c r="AG18" s="211" t="s">
        <v>113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5">
      <c r="A19" s="234">
        <v>11</v>
      </c>
      <c r="B19" s="235" t="s">
        <v>126</v>
      </c>
      <c r="C19" s="242" t="s">
        <v>127</v>
      </c>
      <c r="D19" s="236" t="s">
        <v>111</v>
      </c>
      <c r="E19" s="237">
        <v>1</v>
      </c>
      <c r="F19" s="238"/>
      <c r="G19" s="239">
        <f>ROUND(E19*F19,2)</f>
        <v>0</v>
      </c>
      <c r="H19" s="238"/>
      <c r="I19" s="239">
        <f>ROUND(E19*H19,2)</f>
        <v>0</v>
      </c>
      <c r="J19" s="238"/>
      <c r="K19" s="239">
        <f>ROUND(E19*J19,2)</f>
        <v>0</v>
      </c>
      <c r="L19" s="239">
        <v>21</v>
      </c>
      <c r="M19" s="239">
        <f>G19*(1+L19/100)</f>
        <v>0</v>
      </c>
      <c r="N19" s="237">
        <v>0</v>
      </c>
      <c r="O19" s="237">
        <f>ROUND(E19*N19,2)</f>
        <v>0</v>
      </c>
      <c r="P19" s="237">
        <v>0</v>
      </c>
      <c r="Q19" s="237">
        <f>ROUND(E19*P19,2)</f>
        <v>0</v>
      </c>
      <c r="R19" s="239"/>
      <c r="S19" s="239" t="s">
        <v>99</v>
      </c>
      <c r="T19" s="240" t="s">
        <v>100</v>
      </c>
      <c r="U19" s="218">
        <v>0</v>
      </c>
      <c r="V19" s="218">
        <f>ROUND(E19*U19,2)</f>
        <v>0</v>
      </c>
      <c r="W19" s="218"/>
      <c r="X19" s="218" t="s">
        <v>112</v>
      </c>
      <c r="Y19" s="218" t="s">
        <v>102</v>
      </c>
      <c r="Z19" s="211"/>
      <c r="AA19" s="211"/>
      <c r="AB19" s="211"/>
      <c r="AC19" s="211"/>
      <c r="AD19" s="211"/>
      <c r="AE19" s="211"/>
      <c r="AF19" s="211"/>
      <c r="AG19" s="211" t="s">
        <v>113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5">
      <c r="A20" s="234">
        <v>12</v>
      </c>
      <c r="B20" s="235" t="s">
        <v>128</v>
      </c>
      <c r="C20" s="242" t="s">
        <v>129</v>
      </c>
      <c r="D20" s="236" t="s">
        <v>111</v>
      </c>
      <c r="E20" s="237">
        <v>1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99</v>
      </c>
      <c r="T20" s="240" t="s">
        <v>100</v>
      </c>
      <c r="U20" s="218">
        <v>0</v>
      </c>
      <c r="V20" s="218">
        <f>ROUND(E20*U20,2)</f>
        <v>0</v>
      </c>
      <c r="W20" s="218"/>
      <c r="X20" s="218" t="s">
        <v>112</v>
      </c>
      <c r="Y20" s="218" t="s">
        <v>102</v>
      </c>
      <c r="Z20" s="211"/>
      <c r="AA20" s="211"/>
      <c r="AB20" s="211"/>
      <c r="AC20" s="211"/>
      <c r="AD20" s="211"/>
      <c r="AE20" s="211"/>
      <c r="AF20" s="211"/>
      <c r="AG20" s="211" t="s">
        <v>113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5">
      <c r="A21" s="234">
        <v>13</v>
      </c>
      <c r="B21" s="235" t="s">
        <v>130</v>
      </c>
      <c r="C21" s="242" t="s">
        <v>131</v>
      </c>
      <c r="D21" s="236" t="s">
        <v>111</v>
      </c>
      <c r="E21" s="237">
        <v>10</v>
      </c>
      <c r="F21" s="238"/>
      <c r="G21" s="239">
        <f>ROUND(E21*F21,2)</f>
        <v>0</v>
      </c>
      <c r="H21" s="238"/>
      <c r="I21" s="239">
        <f>ROUND(E21*H21,2)</f>
        <v>0</v>
      </c>
      <c r="J21" s="238"/>
      <c r="K21" s="239">
        <f>ROUND(E21*J21,2)</f>
        <v>0</v>
      </c>
      <c r="L21" s="239">
        <v>21</v>
      </c>
      <c r="M21" s="239">
        <f>G21*(1+L21/100)</f>
        <v>0</v>
      </c>
      <c r="N21" s="237">
        <v>0</v>
      </c>
      <c r="O21" s="237">
        <f>ROUND(E21*N21,2)</f>
        <v>0</v>
      </c>
      <c r="P21" s="237">
        <v>0</v>
      </c>
      <c r="Q21" s="237">
        <f>ROUND(E21*P21,2)</f>
        <v>0</v>
      </c>
      <c r="R21" s="239"/>
      <c r="S21" s="239" t="s">
        <v>99</v>
      </c>
      <c r="T21" s="240" t="s">
        <v>100</v>
      </c>
      <c r="U21" s="218">
        <v>0</v>
      </c>
      <c r="V21" s="218">
        <f>ROUND(E21*U21,2)</f>
        <v>0</v>
      </c>
      <c r="W21" s="218"/>
      <c r="X21" s="218" t="s">
        <v>112</v>
      </c>
      <c r="Y21" s="218" t="s">
        <v>102</v>
      </c>
      <c r="Z21" s="211"/>
      <c r="AA21" s="211"/>
      <c r="AB21" s="211"/>
      <c r="AC21" s="211"/>
      <c r="AD21" s="211"/>
      <c r="AE21" s="211"/>
      <c r="AF21" s="211"/>
      <c r="AG21" s="211" t="s">
        <v>113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34">
        <v>14</v>
      </c>
      <c r="B22" s="235" t="s">
        <v>132</v>
      </c>
      <c r="C22" s="242" t="s">
        <v>127</v>
      </c>
      <c r="D22" s="236" t="s">
        <v>111</v>
      </c>
      <c r="E22" s="237">
        <v>10</v>
      </c>
      <c r="F22" s="238"/>
      <c r="G22" s="239">
        <f>ROUND(E22*F22,2)</f>
        <v>0</v>
      </c>
      <c r="H22" s="238"/>
      <c r="I22" s="239">
        <f>ROUND(E22*H22,2)</f>
        <v>0</v>
      </c>
      <c r="J22" s="238"/>
      <c r="K22" s="239">
        <f>ROUND(E22*J22,2)</f>
        <v>0</v>
      </c>
      <c r="L22" s="239">
        <v>21</v>
      </c>
      <c r="M22" s="239">
        <f>G22*(1+L22/100)</f>
        <v>0</v>
      </c>
      <c r="N22" s="237">
        <v>0</v>
      </c>
      <c r="O22" s="237">
        <f>ROUND(E22*N22,2)</f>
        <v>0</v>
      </c>
      <c r="P22" s="237">
        <v>0</v>
      </c>
      <c r="Q22" s="237">
        <f>ROUND(E22*P22,2)</f>
        <v>0</v>
      </c>
      <c r="R22" s="239"/>
      <c r="S22" s="239" t="s">
        <v>99</v>
      </c>
      <c r="T22" s="240" t="s">
        <v>100</v>
      </c>
      <c r="U22" s="218">
        <v>0</v>
      </c>
      <c r="V22" s="218">
        <f>ROUND(E22*U22,2)</f>
        <v>0</v>
      </c>
      <c r="W22" s="218"/>
      <c r="X22" s="218" t="s">
        <v>112</v>
      </c>
      <c r="Y22" s="218" t="s">
        <v>102</v>
      </c>
      <c r="Z22" s="211"/>
      <c r="AA22" s="211"/>
      <c r="AB22" s="211"/>
      <c r="AC22" s="211"/>
      <c r="AD22" s="211"/>
      <c r="AE22" s="211"/>
      <c r="AF22" s="211"/>
      <c r="AG22" s="211" t="s">
        <v>113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5">
      <c r="A23" s="234">
        <v>15</v>
      </c>
      <c r="B23" s="235" t="s">
        <v>133</v>
      </c>
      <c r="C23" s="242" t="s">
        <v>134</v>
      </c>
      <c r="D23" s="236" t="s">
        <v>111</v>
      </c>
      <c r="E23" s="237">
        <v>30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99</v>
      </c>
      <c r="T23" s="240" t="s">
        <v>100</v>
      </c>
      <c r="U23" s="218">
        <v>0</v>
      </c>
      <c r="V23" s="218">
        <f>ROUND(E23*U23,2)</f>
        <v>0</v>
      </c>
      <c r="W23" s="218"/>
      <c r="X23" s="218" t="s">
        <v>112</v>
      </c>
      <c r="Y23" s="218" t="s">
        <v>102</v>
      </c>
      <c r="Z23" s="211"/>
      <c r="AA23" s="211"/>
      <c r="AB23" s="211"/>
      <c r="AC23" s="211"/>
      <c r="AD23" s="211"/>
      <c r="AE23" s="211"/>
      <c r="AF23" s="211"/>
      <c r="AG23" s="211" t="s">
        <v>113</v>
      </c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5">
      <c r="A24" s="234">
        <v>16</v>
      </c>
      <c r="B24" s="235" t="s">
        <v>135</v>
      </c>
      <c r="C24" s="242" t="s">
        <v>136</v>
      </c>
      <c r="D24" s="236" t="s">
        <v>111</v>
      </c>
      <c r="E24" s="237">
        <v>2</v>
      </c>
      <c r="F24" s="238"/>
      <c r="G24" s="239">
        <f>ROUND(E24*F24,2)</f>
        <v>0</v>
      </c>
      <c r="H24" s="238"/>
      <c r="I24" s="239">
        <f>ROUND(E24*H24,2)</f>
        <v>0</v>
      </c>
      <c r="J24" s="238"/>
      <c r="K24" s="239">
        <f>ROUND(E24*J24,2)</f>
        <v>0</v>
      </c>
      <c r="L24" s="239">
        <v>21</v>
      </c>
      <c r="M24" s="239">
        <f>G24*(1+L24/100)</f>
        <v>0</v>
      </c>
      <c r="N24" s="237">
        <v>0</v>
      </c>
      <c r="O24" s="237">
        <f>ROUND(E24*N24,2)</f>
        <v>0</v>
      </c>
      <c r="P24" s="237">
        <v>0</v>
      </c>
      <c r="Q24" s="237">
        <f>ROUND(E24*P24,2)</f>
        <v>0</v>
      </c>
      <c r="R24" s="239"/>
      <c r="S24" s="239" t="s">
        <v>99</v>
      </c>
      <c r="T24" s="240" t="s">
        <v>100</v>
      </c>
      <c r="U24" s="218">
        <v>0</v>
      </c>
      <c r="V24" s="218">
        <f>ROUND(E24*U24,2)</f>
        <v>0</v>
      </c>
      <c r="W24" s="218"/>
      <c r="X24" s="218" t="s">
        <v>112</v>
      </c>
      <c r="Y24" s="218" t="s">
        <v>102</v>
      </c>
      <c r="Z24" s="211"/>
      <c r="AA24" s="211"/>
      <c r="AB24" s="211"/>
      <c r="AC24" s="211"/>
      <c r="AD24" s="211"/>
      <c r="AE24" s="211"/>
      <c r="AF24" s="211"/>
      <c r="AG24" s="211" t="s">
        <v>113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5">
      <c r="A25" s="234">
        <v>17</v>
      </c>
      <c r="B25" s="235" t="s">
        <v>137</v>
      </c>
      <c r="C25" s="242" t="s">
        <v>138</v>
      </c>
      <c r="D25" s="236" t="s">
        <v>111</v>
      </c>
      <c r="E25" s="237">
        <v>1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7">
        <v>0</v>
      </c>
      <c r="O25" s="237">
        <f>ROUND(E25*N25,2)</f>
        <v>0</v>
      </c>
      <c r="P25" s="237">
        <v>0</v>
      </c>
      <c r="Q25" s="237">
        <f>ROUND(E25*P25,2)</f>
        <v>0</v>
      </c>
      <c r="R25" s="239"/>
      <c r="S25" s="239" t="s">
        <v>99</v>
      </c>
      <c r="T25" s="240" t="s">
        <v>100</v>
      </c>
      <c r="U25" s="218">
        <v>0</v>
      </c>
      <c r="V25" s="218">
        <f>ROUND(E25*U25,2)</f>
        <v>0</v>
      </c>
      <c r="W25" s="218"/>
      <c r="X25" s="218" t="s">
        <v>112</v>
      </c>
      <c r="Y25" s="218" t="s">
        <v>102</v>
      </c>
      <c r="Z25" s="211"/>
      <c r="AA25" s="211"/>
      <c r="AB25" s="211"/>
      <c r="AC25" s="211"/>
      <c r="AD25" s="211"/>
      <c r="AE25" s="211"/>
      <c r="AF25" s="211"/>
      <c r="AG25" s="211" t="s">
        <v>113</v>
      </c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5">
      <c r="A26" s="227">
        <v>18</v>
      </c>
      <c r="B26" s="228" t="s">
        <v>139</v>
      </c>
      <c r="C26" s="243" t="s">
        <v>140</v>
      </c>
      <c r="D26" s="229" t="s">
        <v>111</v>
      </c>
      <c r="E26" s="230">
        <v>1</v>
      </c>
      <c r="F26" s="231"/>
      <c r="G26" s="232">
        <f>ROUND(E26*F26,2)</f>
        <v>0</v>
      </c>
      <c r="H26" s="231"/>
      <c r="I26" s="232">
        <f>ROUND(E26*H26,2)</f>
        <v>0</v>
      </c>
      <c r="J26" s="231"/>
      <c r="K26" s="232">
        <f>ROUND(E26*J26,2)</f>
        <v>0</v>
      </c>
      <c r="L26" s="232">
        <v>21</v>
      </c>
      <c r="M26" s="232">
        <f>G26*(1+L26/100)</f>
        <v>0</v>
      </c>
      <c r="N26" s="230">
        <v>0</v>
      </c>
      <c r="O26" s="230">
        <f>ROUND(E26*N26,2)</f>
        <v>0</v>
      </c>
      <c r="P26" s="230">
        <v>0</v>
      </c>
      <c r="Q26" s="230">
        <f>ROUND(E26*P26,2)</f>
        <v>0</v>
      </c>
      <c r="R26" s="232"/>
      <c r="S26" s="232" t="s">
        <v>99</v>
      </c>
      <c r="T26" s="233" t="s">
        <v>100</v>
      </c>
      <c r="U26" s="218">
        <v>0</v>
      </c>
      <c r="V26" s="218">
        <f>ROUND(E26*U26,2)</f>
        <v>0</v>
      </c>
      <c r="W26" s="218"/>
      <c r="X26" s="218" t="s">
        <v>112</v>
      </c>
      <c r="Y26" s="218" t="s">
        <v>102</v>
      </c>
      <c r="Z26" s="211"/>
      <c r="AA26" s="211"/>
      <c r="AB26" s="211"/>
      <c r="AC26" s="211"/>
      <c r="AD26" s="211"/>
      <c r="AE26" s="211"/>
      <c r="AF26" s="211"/>
      <c r="AG26" s="211" t="s">
        <v>113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x14ac:dyDescent="0.25">
      <c r="A27" s="3"/>
      <c r="B27" s="4"/>
      <c r="C27" s="244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12</v>
      </c>
      <c r="AF27">
        <v>21</v>
      </c>
      <c r="AG27" t="s">
        <v>80</v>
      </c>
    </row>
    <row r="28" spans="1:60" ht="13" x14ac:dyDescent="0.25">
      <c r="A28" s="214"/>
      <c r="B28" s="215" t="s">
        <v>30</v>
      </c>
      <c r="C28" s="245"/>
      <c r="D28" s="216"/>
      <c r="E28" s="217"/>
      <c r="F28" s="217"/>
      <c r="G28" s="226">
        <f>G8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f>SUMIF(L7:L26,AE27,G7:G26)</f>
        <v>0</v>
      </c>
      <c r="AF28">
        <f>SUMIF(L7:L26,AF27,G7:G26)</f>
        <v>0</v>
      </c>
      <c r="AG28" t="s">
        <v>141</v>
      </c>
    </row>
    <row r="29" spans="1:60" x14ac:dyDescent="0.25">
      <c r="C29" s="246"/>
      <c r="D29" s="10"/>
      <c r="AG29" t="s">
        <v>142</v>
      </c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JQpRD4Lch7MN36oVOthzl59hoTPdoNijYtH48w548XzZiRK4RUbUd8P8C33Zh7+I8L1pd1qutr0dadhIvRQjuw==" saltValue="s4mtu6OuG9Vyl7J9pPQJBw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SO02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'SO02 03 Pol'!Názvy_tisku</vt:lpstr>
      <vt:lpstr>oadresa</vt:lpstr>
      <vt:lpstr>Stavba!Objednatel</vt:lpstr>
      <vt:lpstr>Stavba!Objekt</vt:lpstr>
      <vt:lpstr>'SO02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Vavroušek</dc:creator>
  <cp:lastModifiedBy>Jakub Vavroušek</cp:lastModifiedBy>
  <cp:lastPrinted>2019-03-19T12:27:02Z</cp:lastPrinted>
  <dcterms:created xsi:type="dcterms:W3CDTF">2009-04-08T07:15:50Z</dcterms:created>
  <dcterms:modified xsi:type="dcterms:W3CDTF">2025-06-24T09:10:36Z</dcterms:modified>
</cp:coreProperties>
</file>