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ynyking\Documents\___Kyncl\___004_zakázky 3001 až 4000\_3219_Žďár nad Sázavou, přístřešky na kola\"/>
    </mc:Choice>
  </mc:AlternateContent>
  <xr:revisionPtr revIDLastSave="0" documentId="8_{B8EC35DA-4026-413A-A258-D858F45F58C5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00 VRN Naklady" sheetId="12" r:id="rId4"/>
    <sheet name="001 D.1.1 Pol" sheetId="13" r:id="rId5"/>
    <sheet name="001 D.1.2 Pol" sheetId="14" r:id="rId6"/>
    <sheet name="001 D.1.3 Pol" sheetId="15" r:id="rId7"/>
    <sheet name="002 D.1.1 Pol" sheetId="16" r:id="rId8"/>
    <sheet name="002 D.1.2 Pol" sheetId="17" r:id="rId9"/>
    <sheet name="002 D.1.3 Pol" sheetId="18" r:id="rId10"/>
    <sheet name="003 D.1.1 Pol" sheetId="19" r:id="rId11"/>
    <sheet name="003 D.1.2 Pol" sheetId="20" r:id="rId12"/>
    <sheet name="003 D.1.3 Pol" sheetId="21" r:id="rId13"/>
    <sheet name="004 D.1.1 Pol" sheetId="22" r:id="rId14"/>
    <sheet name="004 D.1.2 Pol" sheetId="23" r:id="rId15"/>
    <sheet name="004 D.1.3 Pol" sheetId="24" r:id="rId16"/>
    <sheet name="005 D.1.1 Pol" sheetId="25" r:id="rId17"/>
    <sheet name="005 D.1.2 Pol" sheetId="26" r:id="rId18"/>
    <sheet name="005 D.1.3 Pol" sheetId="27" r:id="rId19"/>
    <sheet name="006 D.1.1 Pol" sheetId="28" r:id="rId20"/>
    <sheet name="006 D.1.2 Pol" sheetId="29" r:id="rId21"/>
    <sheet name="006 D.1.3 Pol" sheetId="30" r:id="rId22"/>
  </sheets>
  <externalReferences>
    <externalReference r:id="rId23"/>
  </externalReferences>
  <definedNames>
    <definedName name="CelkemDPHVypocet" localSheetId="1">Stavba!$H$67</definedName>
    <definedName name="CenaCelkem">Stavba!$G$29</definedName>
    <definedName name="CenaCelkemBezDPH">Stavba!$G$28</definedName>
    <definedName name="CenaCelkemVypocet" localSheetId="1">Stavba!$I$67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'00 VRN Naklady'!$1:$7</definedName>
    <definedName name="_xlnm.Print_Titles" localSheetId="4">'001 D.1.1 Pol'!$1:$7</definedName>
    <definedName name="_xlnm.Print_Titles" localSheetId="5">'001 D.1.2 Pol'!$1:$7</definedName>
    <definedName name="_xlnm.Print_Titles" localSheetId="6">'001 D.1.3 Pol'!$1:$7</definedName>
    <definedName name="_xlnm.Print_Titles" localSheetId="7">'002 D.1.1 Pol'!$1:$7</definedName>
    <definedName name="_xlnm.Print_Titles" localSheetId="8">'002 D.1.2 Pol'!$1:$7</definedName>
    <definedName name="_xlnm.Print_Titles" localSheetId="9">'002 D.1.3 Pol'!$1:$7</definedName>
    <definedName name="_xlnm.Print_Titles" localSheetId="10">'003 D.1.1 Pol'!$1:$7</definedName>
    <definedName name="_xlnm.Print_Titles" localSheetId="11">'003 D.1.2 Pol'!$1:$7</definedName>
    <definedName name="_xlnm.Print_Titles" localSheetId="12">'003 D.1.3 Pol'!$1:$7</definedName>
    <definedName name="_xlnm.Print_Titles" localSheetId="13">'004 D.1.1 Pol'!$1:$7</definedName>
    <definedName name="_xlnm.Print_Titles" localSheetId="14">'004 D.1.2 Pol'!$1:$7</definedName>
    <definedName name="_xlnm.Print_Titles" localSheetId="15">'004 D.1.3 Pol'!$1:$7</definedName>
    <definedName name="_xlnm.Print_Titles" localSheetId="16">'005 D.1.1 Pol'!$1:$7</definedName>
    <definedName name="_xlnm.Print_Titles" localSheetId="17">'005 D.1.2 Pol'!$1:$7</definedName>
    <definedName name="_xlnm.Print_Titles" localSheetId="18">'005 D.1.3 Pol'!$1:$7</definedName>
    <definedName name="_xlnm.Print_Titles" localSheetId="19">'006 D.1.1 Pol'!$1:$7</definedName>
    <definedName name="_xlnm.Print_Titles" localSheetId="20">'006 D.1.2 Pol'!$1:$7</definedName>
    <definedName name="_xlnm.Print_Titles" localSheetId="21">'006 D.1.3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'00 VRN Naklady'!$A$1:$Y$37</definedName>
    <definedName name="_xlnm.Print_Area" localSheetId="4">'001 D.1.1 Pol'!$A$1:$Y$184</definedName>
    <definedName name="_xlnm.Print_Area" localSheetId="5">'001 D.1.2 Pol'!$A$1:$Y$102</definedName>
    <definedName name="_xlnm.Print_Area" localSheetId="6">'001 D.1.3 Pol'!$A$1:$Y$95</definedName>
    <definedName name="_xlnm.Print_Area" localSheetId="7">'002 D.1.1 Pol'!$A$1:$Y$205</definedName>
    <definedName name="_xlnm.Print_Area" localSheetId="8">'002 D.1.2 Pol'!$A$1:$Y$102</definedName>
    <definedName name="_xlnm.Print_Area" localSheetId="9">'002 D.1.3 Pol'!$A$1:$Y$66</definedName>
    <definedName name="_xlnm.Print_Area" localSheetId="10">'003 D.1.1 Pol'!$A$1:$Y$200</definedName>
    <definedName name="_xlnm.Print_Area" localSheetId="11">'003 D.1.2 Pol'!$A$1:$Y$81</definedName>
    <definedName name="_xlnm.Print_Area" localSheetId="12">'003 D.1.3 Pol'!$A$1:$Y$31</definedName>
    <definedName name="_xlnm.Print_Area" localSheetId="13">'004 D.1.1 Pol'!$A$1:$Y$156</definedName>
    <definedName name="_xlnm.Print_Area" localSheetId="14">'004 D.1.2 Pol'!$A$1:$Y$113</definedName>
    <definedName name="_xlnm.Print_Area" localSheetId="15">'004 D.1.3 Pol'!$A$1:$Y$100</definedName>
    <definedName name="_xlnm.Print_Area" localSheetId="16">'005 D.1.1 Pol'!$A$1:$Y$182</definedName>
    <definedName name="_xlnm.Print_Area" localSheetId="17">'005 D.1.2 Pol'!$A$1:$Y$81</definedName>
    <definedName name="_xlnm.Print_Area" localSheetId="18">'005 D.1.3 Pol'!$A$1:$Y$58</definedName>
    <definedName name="_xlnm.Print_Area" localSheetId="19">'006 D.1.1 Pol'!$A$1:$Y$190</definedName>
    <definedName name="_xlnm.Print_Area" localSheetId="20">'006 D.1.2 Pol'!$A$1:$Y$104</definedName>
    <definedName name="_xlnm.Print_Area" localSheetId="21">'006 D.1.3 Pol'!$A$1:$Y$59</definedName>
    <definedName name="_xlnm.Print_Area" localSheetId="1">Stavba!$A$1:$J$121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Stavba!$F$67</definedName>
    <definedName name="ZakladDPHZakl">Stavba!$G$25</definedName>
    <definedName name="ZakladDPHZaklVypocet" localSheetId="1">Stavba!$G$67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81029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20" i="1" l="1"/>
  <c r="I20" i="1" s="1"/>
  <c r="I119" i="1"/>
  <c r="I19" i="1" s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G66" i="1"/>
  <c r="F66" i="1"/>
  <c r="G65" i="1"/>
  <c r="F65" i="1"/>
  <c r="G64" i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1" i="1"/>
  <c r="F41" i="1"/>
  <c r="G40" i="1"/>
  <c r="F40" i="1"/>
  <c r="G39" i="1"/>
  <c r="F39" i="1"/>
  <c r="G58" i="30"/>
  <c r="BA44" i="30"/>
  <c r="G8" i="30"/>
  <c r="V8" i="30"/>
  <c r="G9" i="30"/>
  <c r="M9" i="30" s="1"/>
  <c r="I9" i="30"/>
  <c r="I8" i="30" s="1"/>
  <c r="K9" i="30"/>
  <c r="K8" i="30" s="1"/>
  <c r="O9" i="30"/>
  <c r="O8" i="30" s="1"/>
  <c r="Q9" i="30"/>
  <c r="Q8" i="30" s="1"/>
  <c r="V9" i="30"/>
  <c r="G10" i="30"/>
  <c r="M10" i="30" s="1"/>
  <c r="I10" i="30"/>
  <c r="K10" i="30"/>
  <c r="O10" i="30"/>
  <c r="Q10" i="30"/>
  <c r="V10" i="30"/>
  <c r="G11" i="30"/>
  <c r="I11" i="30"/>
  <c r="K11" i="30"/>
  <c r="M11" i="30"/>
  <c r="O11" i="30"/>
  <c r="Q11" i="30"/>
  <c r="V11" i="30"/>
  <c r="G12" i="30"/>
  <c r="I12" i="30"/>
  <c r="K12" i="30"/>
  <c r="M12" i="30"/>
  <c r="O12" i="30"/>
  <c r="Q12" i="30"/>
  <c r="V12" i="30"/>
  <c r="G13" i="30"/>
  <c r="I13" i="30"/>
  <c r="K13" i="30"/>
  <c r="M13" i="30"/>
  <c r="O13" i="30"/>
  <c r="Q13" i="30"/>
  <c r="V13" i="30"/>
  <c r="G14" i="30"/>
  <c r="V14" i="30"/>
  <c r="G15" i="30"/>
  <c r="M15" i="30" s="1"/>
  <c r="I15" i="30"/>
  <c r="K15" i="30"/>
  <c r="K14" i="30" s="1"/>
  <c r="O15" i="30"/>
  <c r="O14" i="30" s="1"/>
  <c r="Q15" i="30"/>
  <c r="Q14" i="30" s="1"/>
  <c r="V15" i="30"/>
  <c r="G16" i="30"/>
  <c r="M16" i="30" s="1"/>
  <c r="I16" i="30"/>
  <c r="I14" i="30" s="1"/>
  <c r="K16" i="30"/>
  <c r="O16" i="30"/>
  <c r="Q16" i="30"/>
  <c r="V16" i="30"/>
  <c r="G17" i="30"/>
  <c r="I17" i="30"/>
  <c r="K17" i="30"/>
  <c r="M17" i="30"/>
  <c r="O17" i="30"/>
  <c r="Q17" i="30"/>
  <c r="V17" i="30"/>
  <c r="G18" i="30"/>
  <c r="I18" i="30"/>
  <c r="K18" i="30"/>
  <c r="M18" i="30"/>
  <c r="O18" i="30"/>
  <c r="Q18" i="30"/>
  <c r="V18" i="30"/>
  <c r="I19" i="30"/>
  <c r="O19" i="30"/>
  <c r="G20" i="30"/>
  <c r="G19" i="30" s="1"/>
  <c r="I20" i="30"/>
  <c r="K20" i="30"/>
  <c r="O20" i="30"/>
  <c r="Q20" i="30"/>
  <c r="Q19" i="30" s="1"/>
  <c r="V20" i="30"/>
  <c r="V19" i="30" s="1"/>
  <c r="G21" i="30"/>
  <c r="M21" i="30" s="1"/>
  <c r="I21" i="30"/>
  <c r="K21" i="30"/>
  <c r="K19" i="30" s="1"/>
  <c r="O21" i="30"/>
  <c r="Q21" i="30"/>
  <c r="V21" i="30"/>
  <c r="G22" i="30"/>
  <c r="I22" i="30"/>
  <c r="O22" i="30"/>
  <c r="V22" i="30"/>
  <c r="G23" i="30"/>
  <c r="I23" i="30"/>
  <c r="K23" i="30"/>
  <c r="K22" i="30" s="1"/>
  <c r="M23" i="30"/>
  <c r="M22" i="30" s="1"/>
  <c r="O23" i="30"/>
  <c r="Q23" i="30"/>
  <c r="Q22" i="30" s="1"/>
  <c r="V23" i="30"/>
  <c r="G25" i="30"/>
  <c r="G24" i="30" s="1"/>
  <c r="I25" i="30"/>
  <c r="I24" i="30" s="1"/>
  <c r="K25" i="30"/>
  <c r="M25" i="30"/>
  <c r="M24" i="30" s="1"/>
  <c r="O25" i="30"/>
  <c r="Q25" i="30"/>
  <c r="V25" i="30"/>
  <c r="V24" i="30" s="1"/>
  <c r="G26" i="30"/>
  <c r="M26" i="30" s="1"/>
  <c r="I26" i="30"/>
  <c r="K26" i="30"/>
  <c r="O26" i="30"/>
  <c r="Q26" i="30"/>
  <c r="V26" i="30"/>
  <c r="G27" i="30"/>
  <c r="M27" i="30" s="1"/>
  <c r="I27" i="30"/>
  <c r="K27" i="30"/>
  <c r="O27" i="30"/>
  <c r="Q27" i="30"/>
  <c r="Q24" i="30" s="1"/>
  <c r="V27" i="30"/>
  <c r="G28" i="30"/>
  <c r="M28" i="30" s="1"/>
  <c r="I28" i="30"/>
  <c r="K28" i="30"/>
  <c r="O28" i="30"/>
  <c r="O24" i="30" s="1"/>
  <c r="Q28" i="30"/>
  <c r="V28" i="30"/>
  <c r="G29" i="30"/>
  <c r="I29" i="30"/>
  <c r="K29" i="30"/>
  <c r="M29" i="30"/>
  <c r="O29" i="30"/>
  <c r="Q29" i="30"/>
  <c r="V29" i="30"/>
  <c r="G30" i="30"/>
  <c r="I30" i="30"/>
  <c r="K30" i="30"/>
  <c r="K24" i="30" s="1"/>
  <c r="M30" i="30"/>
  <c r="O30" i="30"/>
  <c r="Q30" i="30"/>
  <c r="V30" i="30"/>
  <c r="G31" i="30"/>
  <c r="I31" i="30"/>
  <c r="K31" i="30"/>
  <c r="M31" i="30"/>
  <c r="O31" i="30"/>
  <c r="Q31" i="30"/>
  <c r="V31" i="30"/>
  <c r="G32" i="30"/>
  <c r="M32" i="30" s="1"/>
  <c r="I32" i="30"/>
  <c r="K32" i="30"/>
  <c r="O32" i="30"/>
  <c r="Q32" i="30"/>
  <c r="V32" i="30"/>
  <c r="G33" i="30"/>
  <c r="M33" i="30" s="1"/>
  <c r="I33" i="30"/>
  <c r="K33" i="30"/>
  <c r="O33" i="30"/>
  <c r="Q33" i="30"/>
  <c r="V33" i="30"/>
  <c r="G34" i="30"/>
  <c r="M34" i="30" s="1"/>
  <c r="I34" i="30"/>
  <c r="K34" i="30"/>
  <c r="O34" i="30"/>
  <c r="Q34" i="30"/>
  <c r="V34" i="30"/>
  <c r="G35" i="30"/>
  <c r="I35" i="30"/>
  <c r="K35" i="30"/>
  <c r="M35" i="30"/>
  <c r="O35" i="30"/>
  <c r="Q35" i="30"/>
  <c r="V35" i="30"/>
  <c r="G36" i="30"/>
  <c r="I36" i="30"/>
  <c r="K36" i="30"/>
  <c r="M36" i="30"/>
  <c r="O36" i="30"/>
  <c r="Q36" i="30"/>
  <c r="V36" i="30"/>
  <c r="I37" i="30"/>
  <c r="G38" i="30"/>
  <c r="G37" i="30" s="1"/>
  <c r="I38" i="30"/>
  <c r="K38" i="30"/>
  <c r="K37" i="30" s="1"/>
  <c r="O38" i="30"/>
  <c r="Q38" i="30"/>
  <c r="Q37" i="30" s="1"/>
  <c r="V38" i="30"/>
  <c r="V37" i="30" s="1"/>
  <c r="G39" i="30"/>
  <c r="M39" i="30" s="1"/>
  <c r="I39" i="30"/>
  <c r="K39" i="30"/>
  <c r="O39" i="30"/>
  <c r="Q39" i="30"/>
  <c r="V39" i="30"/>
  <c r="G40" i="30"/>
  <c r="M40" i="30" s="1"/>
  <c r="I40" i="30"/>
  <c r="K40" i="30"/>
  <c r="O40" i="30"/>
  <c r="O37" i="30" s="1"/>
  <c r="Q40" i="30"/>
  <c r="V40" i="30"/>
  <c r="G41" i="30"/>
  <c r="I41" i="30"/>
  <c r="K41" i="30"/>
  <c r="M41" i="30"/>
  <c r="O41" i="30"/>
  <c r="Q41" i="30"/>
  <c r="V41" i="30"/>
  <c r="G43" i="30"/>
  <c r="G42" i="30" s="1"/>
  <c r="I43" i="30"/>
  <c r="I42" i="30" s="1"/>
  <c r="K43" i="30"/>
  <c r="M43" i="30"/>
  <c r="O43" i="30"/>
  <c r="Q43" i="30"/>
  <c r="V43" i="30"/>
  <c r="V42" i="30" s="1"/>
  <c r="G45" i="30"/>
  <c r="M45" i="30" s="1"/>
  <c r="I45" i="30"/>
  <c r="K45" i="30"/>
  <c r="O45" i="30"/>
  <c r="Q45" i="30"/>
  <c r="V45" i="30"/>
  <c r="G50" i="30"/>
  <c r="M50" i="30" s="1"/>
  <c r="I50" i="30"/>
  <c r="K50" i="30"/>
  <c r="O50" i="30"/>
  <c r="Q50" i="30"/>
  <c r="Q42" i="30" s="1"/>
  <c r="V50" i="30"/>
  <c r="G52" i="30"/>
  <c r="M52" i="30" s="1"/>
  <c r="I52" i="30"/>
  <c r="K52" i="30"/>
  <c r="O52" i="30"/>
  <c r="O42" i="30" s="1"/>
  <c r="Q52" i="30"/>
  <c r="V52" i="30"/>
  <c r="G53" i="30"/>
  <c r="I53" i="30"/>
  <c r="K53" i="30"/>
  <c r="M53" i="30"/>
  <c r="O53" i="30"/>
  <c r="Q53" i="30"/>
  <c r="V53" i="30"/>
  <c r="G55" i="30"/>
  <c r="I55" i="30"/>
  <c r="K55" i="30"/>
  <c r="K42" i="30" s="1"/>
  <c r="M55" i="30"/>
  <c r="O55" i="30"/>
  <c r="Q55" i="30"/>
  <c r="V55" i="30"/>
  <c r="AE58" i="30"/>
  <c r="AF58" i="30"/>
  <c r="G103" i="29"/>
  <c r="BA95" i="29"/>
  <c r="BA89" i="29"/>
  <c r="BA87" i="29"/>
  <c r="BA84" i="29"/>
  <c r="BA83" i="29"/>
  <c r="BA10" i="29"/>
  <c r="G9" i="29"/>
  <c r="G8" i="29" s="1"/>
  <c r="I9" i="29"/>
  <c r="I8" i="29" s="1"/>
  <c r="K9" i="29"/>
  <c r="K8" i="29" s="1"/>
  <c r="O9" i="29"/>
  <c r="Q9" i="29"/>
  <c r="Q8" i="29" s="1"/>
  <c r="V9" i="29"/>
  <c r="V8" i="29" s="1"/>
  <c r="G14" i="29"/>
  <c r="M14" i="29" s="1"/>
  <c r="I14" i="29"/>
  <c r="K14" i="29"/>
  <c r="O14" i="29"/>
  <c r="Q14" i="29"/>
  <c r="V14" i="29"/>
  <c r="G23" i="29"/>
  <c r="M23" i="29" s="1"/>
  <c r="I23" i="29"/>
  <c r="K23" i="29"/>
  <c r="O23" i="29"/>
  <c r="O8" i="29" s="1"/>
  <c r="Q23" i="29"/>
  <c r="V23" i="29"/>
  <c r="G30" i="29"/>
  <c r="I30" i="29"/>
  <c r="K30" i="29"/>
  <c r="M30" i="29"/>
  <c r="O30" i="29"/>
  <c r="Q30" i="29"/>
  <c r="V30" i="29"/>
  <c r="G40" i="29"/>
  <c r="I40" i="29"/>
  <c r="K40" i="29"/>
  <c r="M40" i="29"/>
  <c r="O40" i="29"/>
  <c r="Q40" i="29"/>
  <c r="V40" i="29"/>
  <c r="G46" i="29"/>
  <c r="I46" i="29"/>
  <c r="K46" i="29"/>
  <c r="M46" i="29"/>
  <c r="O46" i="29"/>
  <c r="Q46" i="29"/>
  <c r="V46" i="29"/>
  <c r="G52" i="29"/>
  <c r="M52" i="29" s="1"/>
  <c r="I52" i="29"/>
  <c r="K52" i="29"/>
  <c r="O52" i="29"/>
  <c r="Q52" i="29"/>
  <c r="V52" i="29"/>
  <c r="G58" i="29"/>
  <c r="M58" i="29" s="1"/>
  <c r="I58" i="29"/>
  <c r="K58" i="29"/>
  <c r="O58" i="29"/>
  <c r="Q58" i="29"/>
  <c r="V58" i="29"/>
  <c r="G67" i="29"/>
  <c r="I67" i="29"/>
  <c r="V67" i="29"/>
  <c r="G68" i="29"/>
  <c r="I68" i="29"/>
  <c r="K68" i="29"/>
  <c r="K67" i="29" s="1"/>
  <c r="M68" i="29"/>
  <c r="M67" i="29" s="1"/>
  <c r="O68" i="29"/>
  <c r="O67" i="29" s="1"/>
  <c r="Q68" i="29"/>
  <c r="Q67" i="29" s="1"/>
  <c r="V68" i="29"/>
  <c r="G73" i="29"/>
  <c r="I73" i="29"/>
  <c r="K73" i="29"/>
  <c r="M73" i="29"/>
  <c r="O73" i="29"/>
  <c r="Q73" i="29"/>
  <c r="V73" i="29"/>
  <c r="G81" i="29"/>
  <c r="G80" i="29" s="1"/>
  <c r="I81" i="29"/>
  <c r="I80" i="29" s="1"/>
  <c r="K81" i="29"/>
  <c r="K80" i="29" s="1"/>
  <c r="M81" i="29"/>
  <c r="O81" i="29"/>
  <c r="Q81" i="29"/>
  <c r="Q80" i="29" s="1"/>
  <c r="V81" i="29"/>
  <c r="V80" i="29" s="1"/>
  <c r="G98" i="29"/>
  <c r="M98" i="29" s="1"/>
  <c r="I98" i="29"/>
  <c r="K98" i="29"/>
  <c r="O98" i="29"/>
  <c r="Q98" i="29"/>
  <c r="V98" i="29"/>
  <c r="G100" i="29"/>
  <c r="M100" i="29" s="1"/>
  <c r="I100" i="29"/>
  <c r="K100" i="29"/>
  <c r="O100" i="29"/>
  <c r="O80" i="29" s="1"/>
  <c r="Q100" i="29"/>
  <c r="V100" i="29"/>
  <c r="AE103" i="29"/>
  <c r="G189" i="28"/>
  <c r="BA115" i="28"/>
  <c r="BA108" i="28"/>
  <c r="BA84" i="28"/>
  <c r="BA20" i="28"/>
  <c r="BA15" i="28"/>
  <c r="G9" i="28"/>
  <c r="G8" i="28" s="1"/>
  <c r="I9" i="28"/>
  <c r="I8" i="28" s="1"/>
  <c r="K9" i="28"/>
  <c r="K8" i="28" s="1"/>
  <c r="M9" i="28"/>
  <c r="O9" i="28"/>
  <c r="O8" i="28" s="1"/>
  <c r="Q9" i="28"/>
  <c r="V9" i="28"/>
  <c r="V8" i="28" s="1"/>
  <c r="G14" i="28"/>
  <c r="I14" i="28"/>
  <c r="K14" i="28"/>
  <c r="M14" i="28"/>
  <c r="O14" i="28"/>
  <c r="Q14" i="28"/>
  <c r="V14" i="28"/>
  <c r="G19" i="28"/>
  <c r="M19" i="28" s="1"/>
  <c r="I19" i="28"/>
  <c r="K19" i="28"/>
  <c r="O19" i="28"/>
  <c r="Q19" i="28"/>
  <c r="V19" i="28"/>
  <c r="G24" i="28"/>
  <c r="M24" i="28" s="1"/>
  <c r="I24" i="28"/>
  <c r="K24" i="28"/>
  <c r="O24" i="28"/>
  <c r="Q24" i="28"/>
  <c r="V24" i="28"/>
  <c r="G29" i="28"/>
  <c r="M29" i="28" s="1"/>
  <c r="I29" i="28"/>
  <c r="K29" i="28"/>
  <c r="O29" i="28"/>
  <c r="Q29" i="28"/>
  <c r="Q8" i="28" s="1"/>
  <c r="V29" i="28"/>
  <c r="G35" i="28"/>
  <c r="I35" i="28"/>
  <c r="K35" i="28"/>
  <c r="M35" i="28"/>
  <c r="O35" i="28"/>
  <c r="Q35" i="28"/>
  <c r="V35" i="28"/>
  <c r="G41" i="28"/>
  <c r="I41" i="28"/>
  <c r="K41" i="28"/>
  <c r="M41" i="28"/>
  <c r="O41" i="28"/>
  <c r="Q41" i="28"/>
  <c r="V41" i="28"/>
  <c r="G46" i="28"/>
  <c r="I46" i="28"/>
  <c r="K46" i="28"/>
  <c r="M46" i="28"/>
  <c r="O46" i="28"/>
  <c r="Q46" i="28"/>
  <c r="V46" i="28"/>
  <c r="G51" i="28"/>
  <c r="M51" i="28" s="1"/>
  <c r="I51" i="28"/>
  <c r="K51" i="28"/>
  <c r="O51" i="28"/>
  <c r="Q51" i="28"/>
  <c r="V51" i="28"/>
  <c r="G57" i="28"/>
  <c r="M57" i="28" s="1"/>
  <c r="I57" i="28"/>
  <c r="K57" i="28"/>
  <c r="O57" i="28"/>
  <c r="Q57" i="28"/>
  <c r="V57" i="28"/>
  <c r="G62" i="28"/>
  <c r="M62" i="28" s="1"/>
  <c r="I62" i="28"/>
  <c r="K62" i="28"/>
  <c r="O62" i="28"/>
  <c r="Q62" i="28"/>
  <c r="V62" i="28"/>
  <c r="G64" i="28"/>
  <c r="G63" i="28" s="1"/>
  <c r="I64" i="28"/>
  <c r="I63" i="28" s="1"/>
  <c r="K64" i="28"/>
  <c r="K63" i="28" s="1"/>
  <c r="M64" i="28"/>
  <c r="M63" i="28" s="1"/>
  <c r="O64" i="28"/>
  <c r="O63" i="28" s="1"/>
  <c r="Q64" i="28"/>
  <c r="V64" i="28"/>
  <c r="V63" i="28" s="1"/>
  <c r="G69" i="28"/>
  <c r="I69" i="28"/>
  <c r="K69" i="28"/>
  <c r="M69" i="28"/>
  <c r="O69" i="28"/>
  <c r="Q69" i="28"/>
  <c r="V69" i="28"/>
  <c r="G73" i="28"/>
  <c r="M73" i="28" s="1"/>
  <c r="I73" i="28"/>
  <c r="K73" i="28"/>
  <c r="O73" i="28"/>
  <c r="Q73" i="28"/>
  <c r="V73" i="28"/>
  <c r="G78" i="28"/>
  <c r="M78" i="28" s="1"/>
  <c r="I78" i="28"/>
  <c r="K78" i="28"/>
  <c r="O78" i="28"/>
  <c r="Q78" i="28"/>
  <c r="V78" i="28"/>
  <c r="G83" i="28"/>
  <c r="M83" i="28" s="1"/>
  <c r="I83" i="28"/>
  <c r="K83" i="28"/>
  <c r="O83" i="28"/>
  <c r="Q83" i="28"/>
  <c r="Q63" i="28" s="1"/>
  <c r="V83" i="28"/>
  <c r="G88" i="28"/>
  <c r="I88" i="28"/>
  <c r="K88" i="28"/>
  <c r="M88" i="28"/>
  <c r="O88" i="28"/>
  <c r="Q88" i="28"/>
  <c r="V88" i="28"/>
  <c r="G89" i="28"/>
  <c r="I89" i="28"/>
  <c r="K89" i="28"/>
  <c r="M89" i="28"/>
  <c r="O89" i="28"/>
  <c r="Q89" i="28"/>
  <c r="V89" i="28"/>
  <c r="G90" i="28"/>
  <c r="I90" i="28"/>
  <c r="K90" i="28"/>
  <c r="M90" i="28"/>
  <c r="O90" i="28"/>
  <c r="Q90" i="28"/>
  <c r="V90" i="28"/>
  <c r="K97" i="28"/>
  <c r="G98" i="28"/>
  <c r="M98" i="28" s="1"/>
  <c r="M97" i="28" s="1"/>
  <c r="I98" i="28"/>
  <c r="I97" i="28" s="1"/>
  <c r="K98" i="28"/>
  <c r="O98" i="28"/>
  <c r="O97" i="28" s="1"/>
  <c r="Q98" i="28"/>
  <c r="Q97" i="28" s="1"/>
  <c r="V98" i="28"/>
  <c r="V97" i="28" s="1"/>
  <c r="G102" i="28"/>
  <c r="I102" i="28"/>
  <c r="I101" i="28" s="1"/>
  <c r="K102" i="28"/>
  <c r="K101" i="28" s="1"/>
  <c r="M102" i="28"/>
  <c r="O102" i="28"/>
  <c r="O101" i="28" s="1"/>
  <c r="Q102" i="28"/>
  <c r="Q101" i="28" s="1"/>
  <c r="V102" i="28"/>
  <c r="G107" i="28"/>
  <c r="I107" i="28"/>
  <c r="K107" i="28"/>
  <c r="M107" i="28"/>
  <c r="O107" i="28"/>
  <c r="Q107" i="28"/>
  <c r="V107" i="28"/>
  <c r="G114" i="28"/>
  <c r="I114" i="28"/>
  <c r="K114" i="28"/>
  <c r="M114" i="28"/>
  <c r="O114" i="28"/>
  <c r="Q114" i="28"/>
  <c r="V114" i="28"/>
  <c r="G121" i="28"/>
  <c r="M121" i="28" s="1"/>
  <c r="I121" i="28"/>
  <c r="K121" i="28"/>
  <c r="O121" i="28"/>
  <c r="Q121" i="28"/>
  <c r="V121" i="28"/>
  <c r="G127" i="28"/>
  <c r="M127" i="28" s="1"/>
  <c r="I127" i="28"/>
  <c r="K127" i="28"/>
  <c r="O127" i="28"/>
  <c r="Q127" i="28"/>
  <c r="V127" i="28"/>
  <c r="G133" i="28"/>
  <c r="M133" i="28" s="1"/>
  <c r="I133" i="28"/>
  <c r="K133" i="28"/>
  <c r="O133" i="28"/>
  <c r="Q133" i="28"/>
  <c r="V133" i="28"/>
  <c r="V101" i="28" s="1"/>
  <c r="G137" i="28"/>
  <c r="I137" i="28"/>
  <c r="K137" i="28"/>
  <c r="M137" i="28"/>
  <c r="O137" i="28"/>
  <c r="Q137" i="28"/>
  <c r="V137" i="28"/>
  <c r="G141" i="28"/>
  <c r="I141" i="28"/>
  <c r="K141" i="28"/>
  <c r="M141" i="28"/>
  <c r="O141" i="28"/>
  <c r="Q141" i="28"/>
  <c r="V141" i="28"/>
  <c r="G145" i="28"/>
  <c r="I145" i="28"/>
  <c r="K145" i="28"/>
  <c r="M145" i="28"/>
  <c r="O145" i="28"/>
  <c r="Q145" i="28"/>
  <c r="V145" i="28"/>
  <c r="K151" i="28"/>
  <c r="G152" i="28"/>
  <c r="M152" i="28" s="1"/>
  <c r="I152" i="28"/>
  <c r="I151" i="28" s="1"/>
  <c r="K152" i="28"/>
  <c r="O152" i="28"/>
  <c r="O151" i="28" s="1"/>
  <c r="Q152" i="28"/>
  <c r="Q151" i="28" s="1"/>
  <c r="V152" i="28"/>
  <c r="V151" i="28" s="1"/>
  <c r="G158" i="28"/>
  <c r="M158" i="28" s="1"/>
  <c r="I158" i="28"/>
  <c r="K158" i="28"/>
  <c r="O158" i="28"/>
  <c r="Q158" i="28"/>
  <c r="V158" i="28"/>
  <c r="Q163" i="28"/>
  <c r="G164" i="28"/>
  <c r="G163" i="28" s="1"/>
  <c r="I164" i="28"/>
  <c r="I163" i="28" s="1"/>
  <c r="K164" i="28"/>
  <c r="K163" i="28" s="1"/>
  <c r="M164" i="28"/>
  <c r="M163" i="28" s="1"/>
  <c r="O164" i="28"/>
  <c r="O163" i="28" s="1"/>
  <c r="Q164" i="28"/>
  <c r="V164" i="28"/>
  <c r="V163" i="28" s="1"/>
  <c r="G170" i="28"/>
  <c r="G169" i="28" s="1"/>
  <c r="I170" i="28"/>
  <c r="I169" i="28" s="1"/>
  <c r="K170" i="28"/>
  <c r="K169" i="28" s="1"/>
  <c r="O170" i="28"/>
  <c r="O169" i="28" s="1"/>
  <c r="Q170" i="28"/>
  <c r="Q169" i="28" s="1"/>
  <c r="V170" i="28"/>
  <c r="V169" i="28" s="1"/>
  <c r="G175" i="28"/>
  <c r="M175" i="28" s="1"/>
  <c r="I175" i="28"/>
  <c r="K175" i="28"/>
  <c r="O175" i="28"/>
  <c r="Q175" i="28"/>
  <c r="V175" i="28"/>
  <c r="G179" i="28"/>
  <c r="M179" i="28" s="1"/>
  <c r="I179" i="28"/>
  <c r="K179" i="28"/>
  <c r="O179" i="28"/>
  <c r="Q179" i="28"/>
  <c r="V179" i="28"/>
  <c r="G183" i="28"/>
  <c r="I183" i="28"/>
  <c r="K183" i="28"/>
  <c r="M183" i="28"/>
  <c r="O183" i="28"/>
  <c r="Q183" i="28"/>
  <c r="V183" i="28"/>
  <c r="AE189" i="28"/>
  <c r="G57" i="27"/>
  <c r="G9" i="27"/>
  <c r="I9" i="27"/>
  <c r="I8" i="27" s="1"/>
  <c r="K9" i="27"/>
  <c r="K8" i="27" s="1"/>
  <c r="M9" i="27"/>
  <c r="O9" i="27"/>
  <c r="Q9" i="27"/>
  <c r="Q8" i="27" s="1"/>
  <c r="V9" i="27"/>
  <c r="G10" i="27"/>
  <c r="G8" i="27" s="1"/>
  <c r="I10" i="27"/>
  <c r="K10" i="27"/>
  <c r="O10" i="27"/>
  <c r="Q10" i="27"/>
  <c r="V10" i="27"/>
  <c r="V8" i="27" s="1"/>
  <c r="G11" i="27"/>
  <c r="M11" i="27" s="1"/>
  <c r="I11" i="27"/>
  <c r="K11" i="27"/>
  <c r="O11" i="27"/>
  <c r="Q11" i="27"/>
  <c r="V11" i="27"/>
  <c r="G12" i="27"/>
  <c r="M12" i="27" s="1"/>
  <c r="I12" i="27"/>
  <c r="K12" i="27"/>
  <c r="O12" i="27"/>
  <c r="O8" i="27" s="1"/>
  <c r="Q12" i="27"/>
  <c r="V12" i="27"/>
  <c r="G13" i="27"/>
  <c r="I13" i="27"/>
  <c r="K13" i="27"/>
  <c r="M13" i="27"/>
  <c r="O13" i="27"/>
  <c r="Q13" i="27"/>
  <c r="V13" i="27"/>
  <c r="K14" i="27"/>
  <c r="G15" i="27"/>
  <c r="I15" i="27"/>
  <c r="I14" i="27" s="1"/>
  <c r="K15" i="27"/>
  <c r="M15" i="27"/>
  <c r="O15" i="27"/>
  <c r="Q15" i="27"/>
  <c r="Q14" i="27" s="1"/>
  <c r="V15" i="27"/>
  <c r="G16" i="27"/>
  <c r="G14" i="27" s="1"/>
  <c r="I16" i="27"/>
  <c r="K16" i="27"/>
  <c r="O16" i="27"/>
  <c r="Q16" i="27"/>
  <c r="V16" i="27"/>
  <c r="V14" i="27" s="1"/>
  <c r="G17" i="27"/>
  <c r="M17" i="27" s="1"/>
  <c r="I17" i="27"/>
  <c r="K17" i="27"/>
  <c r="O17" i="27"/>
  <c r="Q17" i="27"/>
  <c r="V17" i="27"/>
  <c r="G18" i="27"/>
  <c r="M18" i="27" s="1"/>
  <c r="I18" i="27"/>
  <c r="K18" i="27"/>
  <c r="O18" i="27"/>
  <c r="O14" i="27" s="1"/>
  <c r="Q18" i="27"/>
  <c r="V18" i="27"/>
  <c r="M19" i="27"/>
  <c r="O19" i="27"/>
  <c r="Q19" i="27"/>
  <c r="G20" i="27"/>
  <c r="G19" i="27" s="1"/>
  <c r="I20" i="27"/>
  <c r="K20" i="27"/>
  <c r="K19" i="27" s="1"/>
  <c r="M20" i="27"/>
  <c r="O20" i="27"/>
  <c r="Q20" i="27"/>
  <c r="V20" i="27"/>
  <c r="V19" i="27" s="1"/>
  <c r="G21" i="27"/>
  <c r="I21" i="27"/>
  <c r="I19" i="27" s="1"/>
  <c r="K21" i="27"/>
  <c r="M21" i="27"/>
  <c r="O21" i="27"/>
  <c r="Q21" i="27"/>
  <c r="V21" i="27"/>
  <c r="G22" i="27"/>
  <c r="I22" i="27"/>
  <c r="K22" i="27"/>
  <c r="O22" i="27"/>
  <c r="V22" i="27"/>
  <c r="G23" i="27"/>
  <c r="M23" i="27" s="1"/>
  <c r="M22" i="27" s="1"/>
  <c r="I23" i="27"/>
  <c r="K23" i="27"/>
  <c r="O23" i="27"/>
  <c r="Q23" i="27"/>
  <c r="Q22" i="27" s="1"/>
  <c r="V23" i="27"/>
  <c r="G25" i="27"/>
  <c r="I25" i="27"/>
  <c r="I24" i="27" s="1"/>
  <c r="K25" i="27"/>
  <c r="M25" i="27"/>
  <c r="O25" i="27"/>
  <c r="Q25" i="27"/>
  <c r="Q24" i="27" s="1"/>
  <c r="V25" i="27"/>
  <c r="G26" i="27"/>
  <c r="I26" i="27"/>
  <c r="K26" i="27"/>
  <c r="K24" i="27" s="1"/>
  <c r="M26" i="27"/>
  <c r="O26" i="27"/>
  <c r="Q26" i="27"/>
  <c r="V26" i="27"/>
  <c r="G27" i="27"/>
  <c r="I27" i="27"/>
  <c r="K27" i="27"/>
  <c r="M27" i="27"/>
  <c r="O27" i="27"/>
  <c r="Q27" i="27"/>
  <c r="V27" i="27"/>
  <c r="G28" i="27"/>
  <c r="AF57" i="27" s="1"/>
  <c r="I28" i="27"/>
  <c r="K28" i="27"/>
  <c r="O28" i="27"/>
  <c r="Q28" i="27"/>
  <c r="V28" i="27"/>
  <c r="V24" i="27" s="1"/>
  <c r="G29" i="27"/>
  <c r="M29" i="27" s="1"/>
  <c r="I29" i="27"/>
  <c r="K29" i="27"/>
  <c r="O29" i="27"/>
  <c r="Q29" i="27"/>
  <c r="V29" i="27"/>
  <c r="G30" i="27"/>
  <c r="M30" i="27" s="1"/>
  <c r="I30" i="27"/>
  <c r="K30" i="27"/>
  <c r="O30" i="27"/>
  <c r="O24" i="27" s="1"/>
  <c r="Q30" i="27"/>
  <c r="V30" i="27"/>
  <c r="G31" i="27"/>
  <c r="I31" i="27"/>
  <c r="K31" i="27"/>
  <c r="M31" i="27"/>
  <c r="O31" i="27"/>
  <c r="Q31" i="27"/>
  <c r="V31" i="27"/>
  <c r="G32" i="27"/>
  <c r="I32" i="27"/>
  <c r="K32" i="27"/>
  <c r="M32" i="27"/>
  <c r="O32" i="27"/>
  <c r="Q32" i="27"/>
  <c r="V32" i="27"/>
  <c r="G33" i="27"/>
  <c r="I33" i="27"/>
  <c r="K33" i="27"/>
  <c r="M33" i="27"/>
  <c r="O33" i="27"/>
  <c r="Q33" i="27"/>
  <c r="V33" i="27"/>
  <c r="G34" i="27"/>
  <c r="M34" i="27" s="1"/>
  <c r="I34" i="27"/>
  <c r="K34" i="27"/>
  <c r="O34" i="27"/>
  <c r="Q34" i="27"/>
  <c r="V34" i="27"/>
  <c r="G35" i="27"/>
  <c r="M35" i="27" s="1"/>
  <c r="I35" i="27"/>
  <c r="K35" i="27"/>
  <c r="O35" i="27"/>
  <c r="Q35" i="27"/>
  <c r="V35" i="27"/>
  <c r="G36" i="27"/>
  <c r="M36" i="27" s="1"/>
  <c r="I36" i="27"/>
  <c r="K36" i="27"/>
  <c r="O36" i="27"/>
  <c r="Q36" i="27"/>
  <c r="V36" i="27"/>
  <c r="G38" i="27"/>
  <c r="G37" i="27" s="1"/>
  <c r="I38" i="27"/>
  <c r="K38" i="27"/>
  <c r="K37" i="27" s="1"/>
  <c r="M38" i="27"/>
  <c r="O38" i="27"/>
  <c r="O37" i="27" s="1"/>
  <c r="Q38" i="27"/>
  <c r="V38" i="27"/>
  <c r="V37" i="27" s="1"/>
  <c r="G39" i="27"/>
  <c r="I39" i="27"/>
  <c r="I37" i="27" s="1"/>
  <c r="K39" i="27"/>
  <c r="M39" i="27"/>
  <c r="O39" i="27"/>
  <c r="Q39" i="27"/>
  <c r="V39" i="27"/>
  <c r="G40" i="27"/>
  <c r="M40" i="27" s="1"/>
  <c r="I40" i="27"/>
  <c r="K40" i="27"/>
  <c r="O40" i="27"/>
  <c r="Q40" i="27"/>
  <c r="V40" i="27"/>
  <c r="G41" i="27"/>
  <c r="M41" i="27" s="1"/>
  <c r="I41" i="27"/>
  <c r="K41" i="27"/>
  <c r="O41" i="27"/>
  <c r="Q41" i="27"/>
  <c r="Q37" i="27" s="1"/>
  <c r="V41" i="27"/>
  <c r="G43" i="27"/>
  <c r="I43" i="27"/>
  <c r="I42" i="27" s="1"/>
  <c r="K43" i="27"/>
  <c r="M43" i="27"/>
  <c r="O43" i="27"/>
  <c r="Q43" i="27"/>
  <c r="Q42" i="27" s="1"/>
  <c r="V43" i="27"/>
  <c r="G44" i="27"/>
  <c r="I44" i="27"/>
  <c r="K44" i="27"/>
  <c r="K42" i="27" s="1"/>
  <c r="M44" i="27"/>
  <c r="O44" i="27"/>
  <c r="O42" i="27" s="1"/>
  <c r="Q44" i="27"/>
  <c r="V44" i="27"/>
  <c r="G49" i="27"/>
  <c r="I49" i="27"/>
  <c r="K49" i="27"/>
  <c r="M49" i="27"/>
  <c r="O49" i="27"/>
  <c r="Q49" i="27"/>
  <c r="V49" i="27"/>
  <c r="G51" i="27"/>
  <c r="M51" i="27" s="1"/>
  <c r="I51" i="27"/>
  <c r="K51" i="27"/>
  <c r="O51" i="27"/>
  <c r="Q51" i="27"/>
  <c r="V51" i="27"/>
  <c r="G52" i="27"/>
  <c r="M52" i="27" s="1"/>
  <c r="I52" i="27"/>
  <c r="K52" i="27"/>
  <c r="O52" i="27"/>
  <c r="Q52" i="27"/>
  <c r="V52" i="27"/>
  <c r="G54" i="27"/>
  <c r="M54" i="27" s="1"/>
  <c r="I54" i="27"/>
  <c r="K54" i="27"/>
  <c r="O54" i="27"/>
  <c r="Q54" i="27"/>
  <c r="V54" i="27"/>
  <c r="V42" i="27" s="1"/>
  <c r="AE57" i="27"/>
  <c r="G80" i="26"/>
  <c r="BA73" i="26"/>
  <c r="BA67" i="26"/>
  <c r="BA65" i="26"/>
  <c r="BA62" i="26"/>
  <c r="BA61" i="26"/>
  <c r="BA10" i="26"/>
  <c r="G9" i="26"/>
  <c r="M9" i="26" s="1"/>
  <c r="I9" i="26"/>
  <c r="I8" i="26" s="1"/>
  <c r="K9" i="26"/>
  <c r="K8" i="26" s="1"/>
  <c r="O9" i="26"/>
  <c r="Q9" i="26"/>
  <c r="Q8" i="26" s="1"/>
  <c r="V9" i="26"/>
  <c r="G14" i="26"/>
  <c r="G8" i="26" s="1"/>
  <c r="I14" i="26"/>
  <c r="K14" i="26"/>
  <c r="O14" i="26"/>
  <c r="O8" i="26" s="1"/>
  <c r="Q14" i="26"/>
  <c r="V14" i="26"/>
  <c r="G19" i="26"/>
  <c r="I19" i="26"/>
  <c r="K19" i="26"/>
  <c r="M19" i="26"/>
  <c r="O19" i="26"/>
  <c r="Q19" i="26"/>
  <c r="V19" i="26"/>
  <c r="G23" i="26"/>
  <c r="I23" i="26"/>
  <c r="K23" i="26"/>
  <c r="M23" i="26"/>
  <c r="O23" i="26"/>
  <c r="Q23" i="26"/>
  <c r="V23" i="26"/>
  <c r="G30" i="26"/>
  <c r="I30" i="26"/>
  <c r="K30" i="26"/>
  <c r="M30" i="26"/>
  <c r="O30" i="26"/>
  <c r="Q30" i="26"/>
  <c r="V30" i="26"/>
  <c r="G33" i="26"/>
  <c r="M33" i="26" s="1"/>
  <c r="I33" i="26"/>
  <c r="K33" i="26"/>
  <c r="O33" i="26"/>
  <c r="Q33" i="26"/>
  <c r="V33" i="26"/>
  <c r="V8" i="26" s="1"/>
  <c r="G36" i="26"/>
  <c r="M36" i="26" s="1"/>
  <c r="I36" i="26"/>
  <c r="K36" i="26"/>
  <c r="O36" i="26"/>
  <c r="Q36" i="26"/>
  <c r="V36" i="26"/>
  <c r="G41" i="26"/>
  <c r="M41" i="26" s="1"/>
  <c r="I41" i="26"/>
  <c r="K41" i="26"/>
  <c r="O41" i="26"/>
  <c r="Q41" i="26"/>
  <c r="V41" i="26"/>
  <c r="G47" i="26"/>
  <c r="M47" i="26"/>
  <c r="V47" i="26"/>
  <c r="G48" i="26"/>
  <c r="I48" i="26"/>
  <c r="K48" i="26"/>
  <c r="K47" i="26" s="1"/>
  <c r="M48" i="26"/>
  <c r="O48" i="26"/>
  <c r="O47" i="26" s="1"/>
  <c r="Q48" i="26"/>
  <c r="Q47" i="26" s="1"/>
  <c r="V48" i="26"/>
  <c r="G52" i="26"/>
  <c r="I52" i="26"/>
  <c r="I47" i="26" s="1"/>
  <c r="K52" i="26"/>
  <c r="M52" i="26"/>
  <c r="O52" i="26"/>
  <c r="Q52" i="26"/>
  <c r="V52" i="26"/>
  <c r="G59" i="26"/>
  <c r="M59" i="26" s="1"/>
  <c r="I59" i="26"/>
  <c r="I58" i="26" s="1"/>
  <c r="K59" i="26"/>
  <c r="K58" i="26" s="1"/>
  <c r="O59" i="26"/>
  <c r="Q59" i="26"/>
  <c r="Q58" i="26" s="1"/>
  <c r="V59" i="26"/>
  <c r="G76" i="26"/>
  <c r="M76" i="26" s="1"/>
  <c r="I76" i="26"/>
  <c r="K76" i="26"/>
  <c r="O76" i="26"/>
  <c r="O58" i="26" s="1"/>
  <c r="Q76" i="26"/>
  <c r="V76" i="26"/>
  <c r="G78" i="26"/>
  <c r="G58" i="26" s="1"/>
  <c r="I78" i="26"/>
  <c r="K78" i="26"/>
  <c r="M78" i="26"/>
  <c r="O78" i="26"/>
  <c r="Q78" i="26"/>
  <c r="V78" i="26"/>
  <c r="V58" i="26" s="1"/>
  <c r="AE80" i="26"/>
  <c r="G181" i="25"/>
  <c r="BA100" i="25"/>
  <c r="BA77" i="25"/>
  <c r="BA10" i="25"/>
  <c r="G9" i="25"/>
  <c r="I9" i="25"/>
  <c r="K9" i="25"/>
  <c r="K8" i="25" s="1"/>
  <c r="M9" i="25"/>
  <c r="O9" i="25"/>
  <c r="O8" i="25" s="1"/>
  <c r="Q9" i="25"/>
  <c r="Q8" i="25" s="1"/>
  <c r="V9" i="25"/>
  <c r="G14" i="25"/>
  <c r="I14" i="25"/>
  <c r="K14" i="25"/>
  <c r="M14" i="25"/>
  <c r="O14" i="25"/>
  <c r="Q14" i="25"/>
  <c r="V14" i="25"/>
  <c r="G19" i="25"/>
  <c r="I19" i="25"/>
  <c r="I8" i="25" s="1"/>
  <c r="K19" i="25"/>
  <c r="M19" i="25"/>
  <c r="O19" i="25"/>
  <c r="Q19" i="25"/>
  <c r="V19" i="25"/>
  <c r="G25" i="25"/>
  <c r="M25" i="25" s="1"/>
  <c r="I25" i="25"/>
  <c r="K25" i="25"/>
  <c r="O25" i="25"/>
  <c r="Q25" i="25"/>
  <c r="V25" i="25"/>
  <c r="G31" i="25"/>
  <c r="M31" i="25" s="1"/>
  <c r="I31" i="25"/>
  <c r="K31" i="25"/>
  <c r="O31" i="25"/>
  <c r="Q31" i="25"/>
  <c r="V31" i="25"/>
  <c r="G36" i="25"/>
  <c r="M36" i="25" s="1"/>
  <c r="I36" i="25"/>
  <c r="K36" i="25"/>
  <c r="O36" i="25"/>
  <c r="Q36" i="25"/>
  <c r="V36" i="25"/>
  <c r="V8" i="25" s="1"/>
  <c r="G41" i="25"/>
  <c r="I41" i="25"/>
  <c r="K41" i="25"/>
  <c r="M41" i="25"/>
  <c r="O41" i="25"/>
  <c r="Q41" i="25"/>
  <c r="V41" i="25"/>
  <c r="G47" i="25"/>
  <c r="I47" i="25"/>
  <c r="K47" i="25"/>
  <c r="M47" i="25"/>
  <c r="O47" i="25"/>
  <c r="Q47" i="25"/>
  <c r="V47" i="25"/>
  <c r="G52" i="25"/>
  <c r="I52" i="25"/>
  <c r="K52" i="25"/>
  <c r="M52" i="25"/>
  <c r="O52" i="25"/>
  <c r="Q52" i="25"/>
  <c r="V52" i="25"/>
  <c r="G57" i="25"/>
  <c r="M57" i="25" s="1"/>
  <c r="I57" i="25"/>
  <c r="I56" i="25" s="1"/>
  <c r="K57" i="25"/>
  <c r="O57" i="25"/>
  <c r="O56" i="25" s="1"/>
  <c r="Q57" i="25"/>
  <c r="Q56" i="25" s="1"/>
  <c r="V57" i="25"/>
  <c r="G62" i="25"/>
  <c r="M62" i="25" s="1"/>
  <c r="I62" i="25"/>
  <c r="K62" i="25"/>
  <c r="O62" i="25"/>
  <c r="Q62" i="25"/>
  <c r="V62" i="25"/>
  <c r="V56" i="25" s="1"/>
  <c r="G66" i="25"/>
  <c r="I66" i="25"/>
  <c r="K66" i="25"/>
  <c r="M66" i="25"/>
  <c r="O66" i="25"/>
  <c r="Q66" i="25"/>
  <c r="V66" i="25"/>
  <c r="G71" i="25"/>
  <c r="I71" i="25"/>
  <c r="K71" i="25"/>
  <c r="M71" i="25"/>
  <c r="O71" i="25"/>
  <c r="Q71" i="25"/>
  <c r="V71" i="25"/>
  <c r="G76" i="25"/>
  <c r="I76" i="25"/>
  <c r="K76" i="25"/>
  <c r="M76" i="25"/>
  <c r="O76" i="25"/>
  <c r="Q76" i="25"/>
  <c r="V76" i="25"/>
  <c r="G81" i="25"/>
  <c r="M81" i="25" s="1"/>
  <c r="I81" i="25"/>
  <c r="K81" i="25"/>
  <c r="K56" i="25" s="1"/>
  <c r="O81" i="25"/>
  <c r="Q81" i="25"/>
  <c r="V81" i="25"/>
  <c r="G82" i="25"/>
  <c r="M82" i="25" s="1"/>
  <c r="I82" i="25"/>
  <c r="K82" i="25"/>
  <c r="O82" i="25"/>
  <c r="Q82" i="25"/>
  <c r="V82" i="25"/>
  <c r="G89" i="25"/>
  <c r="I89" i="25"/>
  <c r="O89" i="25"/>
  <c r="V89" i="25"/>
  <c r="G90" i="25"/>
  <c r="I90" i="25"/>
  <c r="K90" i="25"/>
  <c r="K89" i="25" s="1"/>
  <c r="M90" i="25"/>
  <c r="M89" i="25" s="1"/>
  <c r="O90" i="25"/>
  <c r="Q90" i="25"/>
  <c r="Q89" i="25" s="1"/>
  <c r="V90" i="25"/>
  <c r="G94" i="25"/>
  <c r="G93" i="25" s="1"/>
  <c r="I94" i="25"/>
  <c r="I93" i="25" s="1"/>
  <c r="K94" i="25"/>
  <c r="M94" i="25"/>
  <c r="M93" i="25" s="1"/>
  <c r="O94" i="25"/>
  <c r="Q94" i="25"/>
  <c r="V94" i="25"/>
  <c r="V93" i="25" s="1"/>
  <c r="G99" i="25"/>
  <c r="M99" i="25" s="1"/>
  <c r="I99" i="25"/>
  <c r="K99" i="25"/>
  <c r="K93" i="25" s="1"/>
  <c r="O99" i="25"/>
  <c r="Q99" i="25"/>
  <c r="V99" i="25"/>
  <c r="G106" i="25"/>
  <c r="M106" i="25" s="1"/>
  <c r="I106" i="25"/>
  <c r="K106" i="25"/>
  <c r="O106" i="25"/>
  <c r="Q106" i="25"/>
  <c r="Q93" i="25" s="1"/>
  <c r="V106" i="25"/>
  <c r="G112" i="25"/>
  <c r="M112" i="25" s="1"/>
  <c r="I112" i="25"/>
  <c r="K112" i="25"/>
  <c r="O112" i="25"/>
  <c r="Q112" i="25"/>
  <c r="V112" i="25"/>
  <c r="G118" i="25"/>
  <c r="I118" i="25"/>
  <c r="K118" i="25"/>
  <c r="M118" i="25"/>
  <c r="O118" i="25"/>
  <c r="Q118" i="25"/>
  <c r="V118" i="25"/>
  <c r="G125" i="25"/>
  <c r="I125" i="25"/>
  <c r="K125" i="25"/>
  <c r="M125" i="25"/>
  <c r="O125" i="25"/>
  <c r="O93" i="25" s="1"/>
  <c r="Q125" i="25"/>
  <c r="V125" i="25"/>
  <c r="G129" i="25"/>
  <c r="I129" i="25"/>
  <c r="K129" i="25"/>
  <c r="M129" i="25"/>
  <c r="O129" i="25"/>
  <c r="Q129" i="25"/>
  <c r="V129" i="25"/>
  <c r="G137" i="25"/>
  <c r="M137" i="25" s="1"/>
  <c r="I137" i="25"/>
  <c r="K137" i="25"/>
  <c r="O137" i="25"/>
  <c r="Q137" i="25"/>
  <c r="V137" i="25"/>
  <c r="I143" i="25"/>
  <c r="K143" i="25"/>
  <c r="G144" i="25"/>
  <c r="M144" i="25" s="1"/>
  <c r="M143" i="25" s="1"/>
  <c r="I144" i="25"/>
  <c r="K144" i="25"/>
  <c r="O144" i="25"/>
  <c r="O143" i="25" s="1"/>
  <c r="Q144" i="25"/>
  <c r="V144" i="25"/>
  <c r="V143" i="25" s="1"/>
  <c r="G150" i="25"/>
  <c r="I150" i="25"/>
  <c r="K150" i="25"/>
  <c r="M150" i="25"/>
  <c r="O150" i="25"/>
  <c r="Q150" i="25"/>
  <c r="Q143" i="25" s="1"/>
  <c r="V150" i="25"/>
  <c r="K155" i="25"/>
  <c r="O155" i="25"/>
  <c r="Q155" i="25"/>
  <c r="G156" i="25"/>
  <c r="G155" i="25" s="1"/>
  <c r="I156" i="25"/>
  <c r="I155" i="25" s="1"/>
  <c r="K156" i="25"/>
  <c r="M156" i="25"/>
  <c r="M155" i="25" s="1"/>
  <c r="O156" i="25"/>
  <c r="Q156" i="25"/>
  <c r="V156" i="25"/>
  <c r="V155" i="25" s="1"/>
  <c r="K161" i="25"/>
  <c r="V161" i="25"/>
  <c r="G162" i="25"/>
  <c r="M162" i="25" s="1"/>
  <c r="I162" i="25"/>
  <c r="I161" i="25" s="1"/>
  <c r="K162" i="25"/>
  <c r="O162" i="25"/>
  <c r="O161" i="25" s="1"/>
  <c r="Q162" i="25"/>
  <c r="Q161" i="25" s="1"/>
  <c r="V162" i="25"/>
  <c r="G167" i="25"/>
  <c r="M167" i="25" s="1"/>
  <c r="I167" i="25"/>
  <c r="K167" i="25"/>
  <c r="O167" i="25"/>
  <c r="Q167" i="25"/>
  <c r="V167" i="25"/>
  <c r="G171" i="25"/>
  <c r="I171" i="25"/>
  <c r="K171" i="25"/>
  <c r="M171" i="25"/>
  <c r="O171" i="25"/>
  <c r="Q171" i="25"/>
  <c r="V171" i="25"/>
  <c r="G175" i="25"/>
  <c r="I175" i="25"/>
  <c r="K175" i="25"/>
  <c r="M175" i="25"/>
  <c r="O175" i="25"/>
  <c r="Q175" i="25"/>
  <c r="V175" i="25"/>
  <c r="AE181" i="25"/>
  <c r="AF181" i="25"/>
  <c r="G99" i="24"/>
  <c r="BA27" i="24"/>
  <c r="BA21" i="24"/>
  <c r="G8" i="24"/>
  <c r="K8" i="24"/>
  <c r="V8" i="24"/>
  <c r="G9" i="24"/>
  <c r="M9" i="24" s="1"/>
  <c r="M8" i="24" s="1"/>
  <c r="I9" i="24"/>
  <c r="I8" i="24" s="1"/>
  <c r="K9" i="24"/>
  <c r="O9" i="24"/>
  <c r="O8" i="24" s="1"/>
  <c r="Q9" i="24"/>
  <c r="Q8" i="24" s="1"/>
  <c r="V9" i="24"/>
  <c r="G13" i="24"/>
  <c r="I13" i="24"/>
  <c r="K13" i="24"/>
  <c r="M13" i="24"/>
  <c r="O13" i="24"/>
  <c r="Q13" i="24"/>
  <c r="V13" i="24"/>
  <c r="O16" i="24"/>
  <c r="Q16" i="24"/>
  <c r="G17" i="24"/>
  <c r="G16" i="24" s="1"/>
  <c r="I17" i="24"/>
  <c r="I16" i="24" s="1"/>
  <c r="K17" i="24"/>
  <c r="K16" i="24" s="1"/>
  <c r="M17" i="24"/>
  <c r="O17" i="24"/>
  <c r="Q17" i="24"/>
  <c r="V17" i="24"/>
  <c r="V16" i="24" s="1"/>
  <c r="G20" i="24"/>
  <c r="M20" i="24" s="1"/>
  <c r="M16" i="24" s="1"/>
  <c r="I20" i="24"/>
  <c r="K20" i="24"/>
  <c r="O20" i="24"/>
  <c r="Q20" i="24"/>
  <c r="V20" i="24"/>
  <c r="G25" i="24"/>
  <c r="I25" i="24"/>
  <c r="K25" i="24"/>
  <c r="V25" i="24"/>
  <c r="G26" i="24"/>
  <c r="M26" i="24" s="1"/>
  <c r="M25" i="24" s="1"/>
  <c r="I26" i="24"/>
  <c r="K26" i="24"/>
  <c r="O26" i="24"/>
  <c r="O25" i="24" s="1"/>
  <c r="Q26" i="24"/>
  <c r="Q25" i="24" s="1"/>
  <c r="V26" i="24"/>
  <c r="O30" i="24"/>
  <c r="G31" i="24"/>
  <c r="I31" i="24"/>
  <c r="I30" i="24" s="1"/>
  <c r="K31" i="24"/>
  <c r="K30" i="24" s="1"/>
  <c r="M31" i="24"/>
  <c r="O31" i="24"/>
  <c r="Q31" i="24"/>
  <c r="Q30" i="24" s="1"/>
  <c r="V31" i="24"/>
  <c r="G32" i="24"/>
  <c r="I32" i="24"/>
  <c r="K32" i="24"/>
  <c r="M32" i="24"/>
  <c r="O32" i="24"/>
  <c r="Q32" i="24"/>
  <c r="V32" i="24"/>
  <c r="G33" i="24"/>
  <c r="I33" i="24"/>
  <c r="K33" i="24"/>
  <c r="M33" i="24"/>
  <c r="O33" i="24"/>
  <c r="Q33" i="24"/>
  <c r="V33" i="24"/>
  <c r="G34" i="24"/>
  <c r="G30" i="24" s="1"/>
  <c r="I34" i="24"/>
  <c r="K34" i="24"/>
  <c r="O34" i="24"/>
  <c r="Q34" i="24"/>
  <c r="V34" i="24"/>
  <c r="V30" i="24" s="1"/>
  <c r="G35" i="24"/>
  <c r="M35" i="24" s="1"/>
  <c r="I35" i="24"/>
  <c r="K35" i="24"/>
  <c r="O35" i="24"/>
  <c r="Q35" i="24"/>
  <c r="V35" i="24"/>
  <c r="O36" i="24"/>
  <c r="G37" i="24"/>
  <c r="I37" i="24"/>
  <c r="I36" i="24" s="1"/>
  <c r="K37" i="24"/>
  <c r="K36" i="24" s="1"/>
  <c r="M37" i="24"/>
  <c r="O37" i="24"/>
  <c r="Q37" i="24"/>
  <c r="Q36" i="24" s="1"/>
  <c r="V37" i="24"/>
  <c r="G38" i="24"/>
  <c r="I38" i="24"/>
  <c r="K38" i="24"/>
  <c r="M38" i="24"/>
  <c r="O38" i="24"/>
  <c r="Q38" i="24"/>
  <c r="V38" i="24"/>
  <c r="G39" i="24"/>
  <c r="I39" i="24"/>
  <c r="K39" i="24"/>
  <c r="M39" i="24"/>
  <c r="O39" i="24"/>
  <c r="Q39" i="24"/>
  <c r="V39" i="24"/>
  <c r="G40" i="24"/>
  <c r="G36" i="24" s="1"/>
  <c r="I40" i="24"/>
  <c r="K40" i="24"/>
  <c r="O40" i="24"/>
  <c r="Q40" i="24"/>
  <c r="V40" i="24"/>
  <c r="V36" i="24" s="1"/>
  <c r="I41" i="24"/>
  <c r="Q41" i="24"/>
  <c r="G42" i="24"/>
  <c r="M42" i="24" s="1"/>
  <c r="M41" i="24" s="1"/>
  <c r="I42" i="24"/>
  <c r="K42" i="24"/>
  <c r="K41" i="24" s="1"/>
  <c r="O42" i="24"/>
  <c r="O41" i="24" s="1"/>
  <c r="Q42" i="24"/>
  <c r="V42" i="24"/>
  <c r="V41" i="24" s="1"/>
  <c r="G43" i="24"/>
  <c r="I43" i="24"/>
  <c r="K43" i="24"/>
  <c r="M43" i="24"/>
  <c r="O43" i="24"/>
  <c r="Q43" i="24"/>
  <c r="V43" i="24"/>
  <c r="K44" i="24"/>
  <c r="O44" i="24"/>
  <c r="G45" i="24"/>
  <c r="G44" i="24" s="1"/>
  <c r="I45" i="24"/>
  <c r="I44" i="24" s="1"/>
  <c r="K45" i="24"/>
  <c r="M45" i="24"/>
  <c r="M44" i="24" s="1"/>
  <c r="O45" i="24"/>
  <c r="Q45" i="24"/>
  <c r="Q44" i="24" s="1"/>
  <c r="V45" i="24"/>
  <c r="V44" i="24" s="1"/>
  <c r="G47" i="24"/>
  <c r="M47" i="24" s="1"/>
  <c r="I47" i="24"/>
  <c r="I46" i="24" s="1"/>
  <c r="K47" i="24"/>
  <c r="O47" i="24"/>
  <c r="O46" i="24" s="1"/>
  <c r="Q47" i="24"/>
  <c r="Q46" i="24" s="1"/>
  <c r="V47" i="24"/>
  <c r="G48" i="24"/>
  <c r="M48" i="24" s="1"/>
  <c r="I48" i="24"/>
  <c r="K48" i="24"/>
  <c r="O48" i="24"/>
  <c r="Q48" i="24"/>
  <c r="V48" i="24"/>
  <c r="G49" i="24"/>
  <c r="I49" i="24"/>
  <c r="K49" i="24"/>
  <c r="M49" i="24"/>
  <c r="O49" i="24"/>
  <c r="Q49" i="24"/>
  <c r="V49" i="24"/>
  <c r="G50" i="24"/>
  <c r="I50" i="24"/>
  <c r="K50" i="24"/>
  <c r="K46" i="24" s="1"/>
  <c r="M50" i="24"/>
  <c r="O50" i="24"/>
  <c r="Q50" i="24"/>
  <c r="V50" i="24"/>
  <c r="G51" i="24"/>
  <c r="I51" i="24"/>
  <c r="K51" i="24"/>
  <c r="M51" i="24"/>
  <c r="O51" i="24"/>
  <c r="Q51" i="24"/>
  <c r="V51" i="24"/>
  <c r="G52" i="24"/>
  <c r="G46" i="24" s="1"/>
  <c r="I52" i="24"/>
  <c r="K52" i="24"/>
  <c r="O52" i="24"/>
  <c r="Q52" i="24"/>
  <c r="V52" i="24"/>
  <c r="V46" i="24" s="1"/>
  <c r="G53" i="24"/>
  <c r="M53" i="24" s="1"/>
  <c r="I53" i="24"/>
  <c r="K53" i="24"/>
  <c r="O53" i="24"/>
  <c r="Q53" i="24"/>
  <c r="V53" i="24"/>
  <c r="G54" i="24"/>
  <c r="M54" i="24" s="1"/>
  <c r="I54" i="24"/>
  <c r="K54" i="24"/>
  <c r="O54" i="24"/>
  <c r="Q54" i="24"/>
  <c r="V54" i="24"/>
  <c r="G55" i="24"/>
  <c r="I55" i="24"/>
  <c r="K55" i="24"/>
  <c r="M55" i="24"/>
  <c r="O55" i="24"/>
  <c r="Q55" i="24"/>
  <c r="V55" i="24"/>
  <c r="G56" i="24"/>
  <c r="I56" i="24"/>
  <c r="K56" i="24"/>
  <c r="M56" i="24"/>
  <c r="O56" i="24"/>
  <c r="Q56" i="24"/>
  <c r="V56" i="24"/>
  <c r="G57" i="24"/>
  <c r="I57" i="24"/>
  <c r="K57" i="24"/>
  <c r="M57" i="24"/>
  <c r="O57" i="24"/>
  <c r="Q57" i="24"/>
  <c r="V57" i="24"/>
  <c r="G58" i="24"/>
  <c r="M58" i="24" s="1"/>
  <c r="I58" i="24"/>
  <c r="K58" i="24"/>
  <c r="O58" i="24"/>
  <c r="Q58" i="24"/>
  <c r="V58" i="24"/>
  <c r="Q59" i="24"/>
  <c r="G60" i="24"/>
  <c r="M60" i="24" s="1"/>
  <c r="M59" i="24" s="1"/>
  <c r="I60" i="24"/>
  <c r="K60" i="24"/>
  <c r="K59" i="24" s="1"/>
  <c r="O60" i="24"/>
  <c r="O59" i="24" s="1"/>
  <c r="Q60" i="24"/>
  <c r="V60" i="24"/>
  <c r="V59" i="24" s="1"/>
  <c r="G61" i="24"/>
  <c r="I61" i="24"/>
  <c r="K61" i="24"/>
  <c r="M61" i="24"/>
  <c r="O61" i="24"/>
  <c r="Q61" i="24"/>
  <c r="V61" i="24"/>
  <c r="G62" i="24"/>
  <c r="I62" i="24"/>
  <c r="K62" i="24"/>
  <c r="M62" i="24"/>
  <c r="O62" i="24"/>
  <c r="Q62" i="24"/>
  <c r="V62" i="24"/>
  <c r="G63" i="24"/>
  <c r="I63" i="24"/>
  <c r="I59" i="24" s="1"/>
  <c r="K63" i="24"/>
  <c r="M63" i="24"/>
  <c r="O63" i="24"/>
  <c r="Q63" i="24"/>
  <c r="V63" i="24"/>
  <c r="G65" i="24"/>
  <c r="M65" i="24" s="1"/>
  <c r="I65" i="24"/>
  <c r="I64" i="24" s="1"/>
  <c r="K65" i="24"/>
  <c r="O65" i="24"/>
  <c r="O64" i="24" s="1"/>
  <c r="Q65" i="24"/>
  <c r="Q64" i="24" s="1"/>
  <c r="V65" i="24"/>
  <c r="G67" i="24"/>
  <c r="M67" i="24" s="1"/>
  <c r="I67" i="24"/>
  <c r="K67" i="24"/>
  <c r="O67" i="24"/>
  <c r="Q67" i="24"/>
  <c r="V67" i="24"/>
  <c r="G72" i="24"/>
  <c r="I72" i="24"/>
  <c r="K72" i="24"/>
  <c r="M72" i="24"/>
  <c r="O72" i="24"/>
  <c r="Q72" i="24"/>
  <c r="V72" i="24"/>
  <c r="G74" i="24"/>
  <c r="I74" i="24"/>
  <c r="K74" i="24"/>
  <c r="K64" i="24" s="1"/>
  <c r="M74" i="24"/>
  <c r="O74" i="24"/>
  <c r="Q74" i="24"/>
  <c r="V74" i="24"/>
  <c r="G75" i="24"/>
  <c r="I75" i="24"/>
  <c r="K75" i="24"/>
  <c r="M75" i="24"/>
  <c r="O75" i="24"/>
  <c r="Q75" i="24"/>
  <c r="V75" i="24"/>
  <c r="G77" i="24"/>
  <c r="G64" i="24" s="1"/>
  <c r="I77" i="24"/>
  <c r="K77" i="24"/>
  <c r="O77" i="24"/>
  <c r="Q77" i="24"/>
  <c r="V77" i="24"/>
  <c r="V64" i="24" s="1"/>
  <c r="Q79" i="24"/>
  <c r="G80" i="24"/>
  <c r="M80" i="24" s="1"/>
  <c r="M79" i="24" s="1"/>
  <c r="I80" i="24"/>
  <c r="K80" i="24"/>
  <c r="K79" i="24" s="1"/>
  <c r="O80" i="24"/>
  <c r="O79" i="24" s="1"/>
  <c r="Q80" i="24"/>
  <c r="V80" i="24"/>
  <c r="V79" i="24" s="1"/>
  <c r="G85" i="24"/>
  <c r="I85" i="24"/>
  <c r="K85" i="24"/>
  <c r="M85" i="24"/>
  <c r="O85" i="24"/>
  <c r="Q85" i="24"/>
  <c r="V85" i="24"/>
  <c r="G89" i="24"/>
  <c r="I89" i="24"/>
  <c r="K89" i="24"/>
  <c r="M89" i="24"/>
  <c r="O89" i="24"/>
  <c r="Q89" i="24"/>
  <c r="V89" i="24"/>
  <c r="G93" i="24"/>
  <c r="I93" i="24"/>
  <c r="I79" i="24" s="1"/>
  <c r="K93" i="24"/>
  <c r="M93" i="24"/>
  <c r="O93" i="24"/>
  <c r="Q93" i="24"/>
  <c r="V93" i="24"/>
  <c r="AE99" i="24"/>
  <c r="G112" i="23"/>
  <c r="BA86" i="23"/>
  <c r="BA80" i="23"/>
  <c r="BA78" i="23"/>
  <c r="BA75" i="23"/>
  <c r="BA74" i="23"/>
  <c r="BA10" i="23"/>
  <c r="G9" i="23"/>
  <c r="G8" i="23" s="1"/>
  <c r="I9" i="23"/>
  <c r="I8" i="23" s="1"/>
  <c r="K9" i="23"/>
  <c r="K8" i="23" s="1"/>
  <c r="O9" i="23"/>
  <c r="Q9" i="23"/>
  <c r="Q8" i="23" s="1"/>
  <c r="V9" i="23"/>
  <c r="V8" i="23" s="1"/>
  <c r="G14" i="23"/>
  <c r="M14" i="23" s="1"/>
  <c r="I14" i="23"/>
  <c r="K14" i="23"/>
  <c r="O14" i="23"/>
  <c r="Q14" i="23"/>
  <c r="V14" i="23"/>
  <c r="G22" i="23"/>
  <c r="M22" i="23" s="1"/>
  <c r="I22" i="23"/>
  <c r="K22" i="23"/>
  <c r="O22" i="23"/>
  <c r="O8" i="23" s="1"/>
  <c r="Q22" i="23"/>
  <c r="V22" i="23"/>
  <c r="G26" i="23"/>
  <c r="I26" i="23"/>
  <c r="K26" i="23"/>
  <c r="M26" i="23"/>
  <c r="O26" i="23"/>
  <c r="Q26" i="23"/>
  <c r="V26" i="23"/>
  <c r="G33" i="23"/>
  <c r="I33" i="23"/>
  <c r="K33" i="23"/>
  <c r="M33" i="23"/>
  <c r="O33" i="23"/>
  <c r="Q33" i="23"/>
  <c r="V33" i="23"/>
  <c r="G36" i="23"/>
  <c r="I36" i="23"/>
  <c r="K36" i="23"/>
  <c r="M36" i="23"/>
  <c r="O36" i="23"/>
  <c r="Q36" i="23"/>
  <c r="V36" i="23"/>
  <c r="G39" i="23"/>
  <c r="M39" i="23" s="1"/>
  <c r="I39" i="23"/>
  <c r="K39" i="23"/>
  <c r="O39" i="23"/>
  <c r="Q39" i="23"/>
  <c r="V39" i="23"/>
  <c r="G44" i="23"/>
  <c r="M44" i="23" s="1"/>
  <c r="I44" i="23"/>
  <c r="K44" i="23"/>
  <c r="O44" i="23"/>
  <c r="Q44" i="23"/>
  <c r="V44" i="23"/>
  <c r="G50" i="23"/>
  <c r="I50" i="23"/>
  <c r="V50" i="23"/>
  <c r="G51" i="23"/>
  <c r="I51" i="23"/>
  <c r="K51" i="23"/>
  <c r="K50" i="23" s="1"/>
  <c r="M51" i="23"/>
  <c r="M50" i="23" s="1"/>
  <c r="O51" i="23"/>
  <c r="O50" i="23" s="1"/>
  <c r="Q51" i="23"/>
  <c r="Q50" i="23" s="1"/>
  <c r="V51" i="23"/>
  <c r="G55" i="23"/>
  <c r="I55" i="23"/>
  <c r="K55" i="23"/>
  <c r="M55" i="23"/>
  <c r="O55" i="23"/>
  <c r="Q55" i="23"/>
  <c r="V55" i="23"/>
  <c r="O61" i="23"/>
  <c r="G62" i="23"/>
  <c r="G61" i="23" s="1"/>
  <c r="I62" i="23"/>
  <c r="I61" i="23" s="1"/>
  <c r="K62" i="23"/>
  <c r="K61" i="23" s="1"/>
  <c r="O62" i="23"/>
  <c r="Q62" i="23"/>
  <c r="Q61" i="23" s="1"/>
  <c r="V62" i="23"/>
  <c r="V61" i="23" s="1"/>
  <c r="G66" i="23"/>
  <c r="M66" i="23" s="1"/>
  <c r="I66" i="23"/>
  <c r="K66" i="23"/>
  <c r="O66" i="23"/>
  <c r="Q66" i="23"/>
  <c r="V66" i="23"/>
  <c r="G71" i="23"/>
  <c r="V71" i="23"/>
  <c r="G72" i="23"/>
  <c r="I72" i="23"/>
  <c r="K72" i="23"/>
  <c r="K71" i="23" s="1"/>
  <c r="M72" i="23"/>
  <c r="M71" i="23" s="1"/>
  <c r="O72" i="23"/>
  <c r="O71" i="23" s="1"/>
  <c r="Q72" i="23"/>
  <c r="Q71" i="23" s="1"/>
  <c r="V72" i="23"/>
  <c r="G89" i="23"/>
  <c r="I89" i="23"/>
  <c r="K89" i="23"/>
  <c r="M89" i="23"/>
  <c r="O89" i="23"/>
  <c r="Q89" i="23"/>
  <c r="V89" i="23"/>
  <c r="G91" i="23"/>
  <c r="I91" i="23"/>
  <c r="I71" i="23" s="1"/>
  <c r="K91" i="23"/>
  <c r="M91" i="23"/>
  <c r="O91" i="23"/>
  <c r="Q91" i="23"/>
  <c r="V91" i="23"/>
  <c r="K92" i="23"/>
  <c r="G93" i="23"/>
  <c r="M93" i="23" s="1"/>
  <c r="I93" i="23"/>
  <c r="I92" i="23" s="1"/>
  <c r="K93" i="23"/>
  <c r="O93" i="23"/>
  <c r="O92" i="23" s="1"/>
  <c r="Q93" i="23"/>
  <c r="Q92" i="23" s="1"/>
  <c r="V93" i="23"/>
  <c r="G98" i="23"/>
  <c r="M98" i="23" s="1"/>
  <c r="I98" i="23"/>
  <c r="K98" i="23"/>
  <c r="O98" i="23"/>
  <c r="Q98" i="23"/>
  <c r="V98" i="23"/>
  <c r="V92" i="23" s="1"/>
  <c r="G102" i="23"/>
  <c r="I102" i="23"/>
  <c r="K102" i="23"/>
  <c r="M102" i="23"/>
  <c r="O102" i="23"/>
  <c r="Q102" i="23"/>
  <c r="V102" i="23"/>
  <c r="G106" i="23"/>
  <c r="I106" i="23"/>
  <c r="K106" i="23"/>
  <c r="M106" i="23"/>
  <c r="O106" i="23"/>
  <c r="Q106" i="23"/>
  <c r="V106" i="23"/>
  <c r="AE112" i="23"/>
  <c r="AF112" i="23"/>
  <c r="G155" i="22"/>
  <c r="BA101" i="22"/>
  <c r="BA78" i="22"/>
  <c r="BA15" i="22"/>
  <c r="BA10" i="22"/>
  <c r="G9" i="22"/>
  <c r="I9" i="22"/>
  <c r="I8" i="22" s="1"/>
  <c r="K9" i="22"/>
  <c r="K8" i="22" s="1"/>
  <c r="M9" i="22"/>
  <c r="O9" i="22"/>
  <c r="O8" i="22" s="1"/>
  <c r="Q9" i="22"/>
  <c r="Q8" i="22" s="1"/>
  <c r="V9" i="22"/>
  <c r="G14" i="22"/>
  <c r="I14" i="22"/>
  <c r="K14" i="22"/>
  <c r="M14" i="22"/>
  <c r="O14" i="22"/>
  <c r="Q14" i="22"/>
  <c r="V14" i="22"/>
  <c r="G19" i="22"/>
  <c r="AF155" i="22" s="1"/>
  <c r="I19" i="22"/>
  <c r="K19" i="22"/>
  <c r="M19" i="22"/>
  <c r="O19" i="22"/>
  <c r="Q19" i="22"/>
  <c r="V19" i="22"/>
  <c r="G24" i="22"/>
  <c r="M24" i="22" s="1"/>
  <c r="I24" i="22"/>
  <c r="K24" i="22"/>
  <c r="O24" i="22"/>
  <c r="Q24" i="22"/>
  <c r="V24" i="22"/>
  <c r="G30" i="22"/>
  <c r="M30" i="22" s="1"/>
  <c r="I30" i="22"/>
  <c r="K30" i="22"/>
  <c r="O30" i="22"/>
  <c r="Q30" i="22"/>
  <c r="V30" i="22"/>
  <c r="G36" i="22"/>
  <c r="M36" i="22" s="1"/>
  <c r="I36" i="22"/>
  <c r="K36" i="22"/>
  <c r="O36" i="22"/>
  <c r="Q36" i="22"/>
  <c r="V36" i="22"/>
  <c r="V8" i="22" s="1"/>
  <c r="G41" i="22"/>
  <c r="I41" i="22"/>
  <c r="K41" i="22"/>
  <c r="M41" i="22"/>
  <c r="O41" i="22"/>
  <c r="Q41" i="22"/>
  <c r="V41" i="22"/>
  <c r="G46" i="22"/>
  <c r="I46" i="22"/>
  <c r="K46" i="22"/>
  <c r="M46" i="22"/>
  <c r="O46" i="22"/>
  <c r="Q46" i="22"/>
  <c r="V46" i="22"/>
  <c r="G52" i="22"/>
  <c r="I52" i="22"/>
  <c r="K52" i="22"/>
  <c r="M52" i="22"/>
  <c r="O52" i="22"/>
  <c r="Q52" i="22"/>
  <c r="V52" i="22"/>
  <c r="G58" i="22"/>
  <c r="M58" i="22" s="1"/>
  <c r="I58" i="22"/>
  <c r="I57" i="22" s="1"/>
  <c r="K58" i="22"/>
  <c r="O58" i="22"/>
  <c r="O57" i="22" s="1"/>
  <c r="Q58" i="22"/>
  <c r="Q57" i="22" s="1"/>
  <c r="V58" i="22"/>
  <c r="G63" i="22"/>
  <c r="M63" i="22" s="1"/>
  <c r="I63" i="22"/>
  <c r="K63" i="22"/>
  <c r="O63" i="22"/>
  <c r="Q63" i="22"/>
  <c r="V63" i="22"/>
  <c r="V57" i="22" s="1"/>
  <c r="G67" i="22"/>
  <c r="I67" i="22"/>
  <c r="K67" i="22"/>
  <c r="M67" i="22"/>
  <c r="O67" i="22"/>
  <c r="Q67" i="22"/>
  <c r="V67" i="22"/>
  <c r="G72" i="22"/>
  <c r="I72" i="22"/>
  <c r="K72" i="22"/>
  <c r="M72" i="22"/>
  <c r="O72" i="22"/>
  <c r="Q72" i="22"/>
  <c r="V72" i="22"/>
  <c r="G77" i="22"/>
  <c r="I77" i="22"/>
  <c r="K77" i="22"/>
  <c r="M77" i="22"/>
  <c r="O77" i="22"/>
  <c r="Q77" i="22"/>
  <c r="V77" i="22"/>
  <c r="G82" i="22"/>
  <c r="M82" i="22" s="1"/>
  <c r="I82" i="22"/>
  <c r="K82" i="22"/>
  <c r="K57" i="22" s="1"/>
  <c r="O82" i="22"/>
  <c r="Q82" i="22"/>
  <c r="V82" i="22"/>
  <c r="G83" i="22"/>
  <c r="M83" i="22" s="1"/>
  <c r="I83" i="22"/>
  <c r="K83" i="22"/>
  <c r="O83" i="22"/>
  <c r="Q83" i="22"/>
  <c r="V83" i="22"/>
  <c r="G90" i="22"/>
  <c r="O90" i="22"/>
  <c r="V90" i="22"/>
  <c r="G91" i="22"/>
  <c r="I91" i="22"/>
  <c r="I90" i="22" s="1"/>
  <c r="K91" i="22"/>
  <c r="K90" i="22" s="1"/>
  <c r="M91" i="22"/>
  <c r="M90" i="22" s="1"/>
  <c r="O91" i="22"/>
  <c r="Q91" i="22"/>
  <c r="Q90" i="22" s="1"/>
  <c r="V91" i="22"/>
  <c r="O94" i="22"/>
  <c r="G95" i="22"/>
  <c r="G94" i="22" s="1"/>
  <c r="I95" i="22"/>
  <c r="I94" i="22" s="1"/>
  <c r="K95" i="22"/>
  <c r="M95" i="22"/>
  <c r="M94" i="22" s="1"/>
  <c r="O95" i="22"/>
  <c r="Q95" i="22"/>
  <c r="Q94" i="22" s="1"/>
  <c r="V95" i="22"/>
  <c r="V94" i="22" s="1"/>
  <c r="G100" i="22"/>
  <c r="M100" i="22" s="1"/>
  <c r="I100" i="22"/>
  <c r="K100" i="22"/>
  <c r="K94" i="22" s="1"/>
  <c r="O100" i="22"/>
  <c r="Q100" i="22"/>
  <c r="V100" i="22"/>
  <c r="G107" i="22"/>
  <c r="M107" i="22" s="1"/>
  <c r="I107" i="22"/>
  <c r="K107" i="22"/>
  <c r="O107" i="22"/>
  <c r="Q107" i="22"/>
  <c r="V107" i="22"/>
  <c r="G113" i="22"/>
  <c r="O113" i="22"/>
  <c r="V113" i="22"/>
  <c r="G114" i="22"/>
  <c r="I114" i="22"/>
  <c r="I113" i="22" s="1"/>
  <c r="K114" i="22"/>
  <c r="K113" i="22" s="1"/>
  <c r="M114" i="22"/>
  <c r="M113" i="22" s="1"/>
  <c r="O114" i="22"/>
  <c r="Q114" i="22"/>
  <c r="Q113" i="22" s="1"/>
  <c r="V114" i="22"/>
  <c r="O117" i="22"/>
  <c r="G118" i="22"/>
  <c r="G117" i="22" s="1"/>
  <c r="I118" i="22"/>
  <c r="I117" i="22" s="1"/>
  <c r="K118" i="22"/>
  <c r="M118" i="22"/>
  <c r="M117" i="22" s="1"/>
  <c r="O118" i="22"/>
  <c r="Q118" i="22"/>
  <c r="Q117" i="22" s="1"/>
  <c r="V118" i="22"/>
  <c r="V117" i="22" s="1"/>
  <c r="G124" i="22"/>
  <c r="M124" i="22" s="1"/>
  <c r="I124" i="22"/>
  <c r="K124" i="22"/>
  <c r="K117" i="22" s="1"/>
  <c r="O124" i="22"/>
  <c r="Q124" i="22"/>
  <c r="V124" i="22"/>
  <c r="I129" i="22"/>
  <c r="Q129" i="22"/>
  <c r="G130" i="22"/>
  <c r="M130" i="22" s="1"/>
  <c r="M129" i="22" s="1"/>
  <c r="I130" i="22"/>
  <c r="K130" i="22"/>
  <c r="K129" i="22" s="1"/>
  <c r="O130" i="22"/>
  <c r="O129" i="22" s="1"/>
  <c r="Q130" i="22"/>
  <c r="V130" i="22"/>
  <c r="V129" i="22" s="1"/>
  <c r="Q135" i="22"/>
  <c r="G136" i="22"/>
  <c r="G135" i="22" s="1"/>
  <c r="I136" i="22"/>
  <c r="I135" i="22" s="1"/>
  <c r="K136" i="22"/>
  <c r="K135" i="22" s="1"/>
  <c r="M136" i="22"/>
  <c r="O136" i="22"/>
  <c r="O135" i="22" s="1"/>
  <c r="Q136" i="22"/>
  <c r="V136" i="22"/>
  <c r="V135" i="22" s="1"/>
  <c r="G141" i="22"/>
  <c r="I141" i="22"/>
  <c r="K141" i="22"/>
  <c r="M141" i="22"/>
  <c r="M135" i="22" s="1"/>
  <c r="O141" i="22"/>
  <c r="Q141" i="22"/>
  <c r="V141" i="22"/>
  <c r="G145" i="22"/>
  <c r="M145" i="22" s="1"/>
  <c r="I145" i="22"/>
  <c r="K145" i="22"/>
  <c r="O145" i="22"/>
  <c r="Q145" i="22"/>
  <c r="V145" i="22"/>
  <c r="G149" i="22"/>
  <c r="M149" i="22" s="1"/>
  <c r="I149" i="22"/>
  <c r="K149" i="22"/>
  <c r="O149" i="22"/>
  <c r="Q149" i="22"/>
  <c r="V149" i="22"/>
  <c r="AE155" i="22"/>
  <c r="G30" i="21"/>
  <c r="O8" i="21"/>
  <c r="G9" i="21"/>
  <c r="G8" i="21" s="1"/>
  <c r="I9" i="21"/>
  <c r="I8" i="21" s="1"/>
  <c r="K9" i="21"/>
  <c r="K8" i="21" s="1"/>
  <c r="O9" i="21"/>
  <c r="Q9" i="21"/>
  <c r="Q8" i="21" s="1"/>
  <c r="V9" i="21"/>
  <c r="V8" i="21" s="1"/>
  <c r="G10" i="21"/>
  <c r="V10" i="21"/>
  <c r="G11" i="21"/>
  <c r="M11" i="21" s="1"/>
  <c r="M10" i="21" s="1"/>
  <c r="I11" i="21"/>
  <c r="I10" i="21" s="1"/>
  <c r="K11" i="21"/>
  <c r="O11" i="21"/>
  <c r="O10" i="21" s="1"/>
  <c r="Q11" i="21"/>
  <c r="Q10" i="21" s="1"/>
  <c r="V11" i="21"/>
  <c r="G12" i="21"/>
  <c r="I12" i="21"/>
  <c r="K12" i="21"/>
  <c r="M12" i="21"/>
  <c r="O12" i="21"/>
  <c r="Q12" i="21"/>
  <c r="V12" i="21"/>
  <c r="G13" i="21"/>
  <c r="I13" i="21"/>
  <c r="K13" i="21"/>
  <c r="K10" i="21" s="1"/>
  <c r="M13" i="21"/>
  <c r="O13" i="21"/>
  <c r="Q13" i="21"/>
  <c r="V13" i="21"/>
  <c r="K14" i="21"/>
  <c r="O14" i="21"/>
  <c r="G15" i="21"/>
  <c r="G14" i="21" s="1"/>
  <c r="I15" i="21"/>
  <c r="I14" i="21" s="1"/>
  <c r="K15" i="21"/>
  <c r="O15" i="21"/>
  <c r="Q15" i="21"/>
  <c r="Q14" i="21" s="1"/>
  <c r="V15" i="21"/>
  <c r="V14" i="21" s="1"/>
  <c r="G17" i="21"/>
  <c r="M17" i="21" s="1"/>
  <c r="I17" i="21"/>
  <c r="I16" i="21" s="1"/>
  <c r="K17" i="21"/>
  <c r="O17" i="21"/>
  <c r="O16" i="21" s="1"/>
  <c r="Q17" i="21"/>
  <c r="Q16" i="21" s="1"/>
  <c r="V17" i="21"/>
  <c r="G18" i="21"/>
  <c r="I18" i="21"/>
  <c r="K18" i="21"/>
  <c r="M18" i="21"/>
  <c r="O18" i="21"/>
  <c r="Q18" i="21"/>
  <c r="V18" i="21"/>
  <c r="G19" i="21"/>
  <c r="I19" i="21"/>
  <c r="K19" i="21"/>
  <c r="K16" i="21" s="1"/>
  <c r="M19" i="21"/>
  <c r="O19" i="21"/>
  <c r="Q19" i="21"/>
  <c r="V19" i="21"/>
  <c r="G20" i="21"/>
  <c r="I20" i="21"/>
  <c r="K20" i="21"/>
  <c r="M20" i="21"/>
  <c r="O20" i="21"/>
  <c r="Q20" i="21"/>
  <c r="V20" i="21"/>
  <c r="G21" i="21"/>
  <c r="M21" i="21" s="1"/>
  <c r="I21" i="21"/>
  <c r="K21" i="21"/>
  <c r="O21" i="21"/>
  <c r="Q21" i="21"/>
  <c r="V21" i="21"/>
  <c r="G22" i="21"/>
  <c r="G16" i="21" s="1"/>
  <c r="I22" i="21"/>
  <c r="K22" i="21"/>
  <c r="O22" i="21"/>
  <c r="Q22" i="21"/>
  <c r="V22" i="21"/>
  <c r="V16" i="21" s="1"/>
  <c r="G23" i="21"/>
  <c r="M23" i="21" s="1"/>
  <c r="I23" i="21"/>
  <c r="K23" i="21"/>
  <c r="O23" i="21"/>
  <c r="Q23" i="21"/>
  <c r="V23" i="21"/>
  <c r="G24" i="21"/>
  <c r="I24" i="21"/>
  <c r="K24" i="21"/>
  <c r="M24" i="21"/>
  <c r="O24" i="21"/>
  <c r="Q24" i="21"/>
  <c r="V24" i="21"/>
  <c r="G25" i="21"/>
  <c r="I25" i="21"/>
  <c r="K25" i="21"/>
  <c r="M25" i="21"/>
  <c r="O25" i="21"/>
  <c r="Q25" i="21"/>
  <c r="V25" i="21"/>
  <c r="K26" i="21"/>
  <c r="O26" i="21"/>
  <c r="G27" i="21"/>
  <c r="G26" i="21" s="1"/>
  <c r="I27" i="21"/>
  <c r="I26" i="21" s="1"/>
  <c r="K27" i="21"/>
  <c r="O27" i="21"/>
  <c r="Q27" i="21"/>
  <c r="Q26" i="21" s="1"/>
  <c r="V27" i="21"/>
  <c r="V26" i="21" s="1"/>
  <c r="G28" i="21"/>
  <c r="M28" i="21" s="1"/>
  <c r="I28" i="21"/>
  <c r="K28" i="21"/>
  <c r="O28" i="21"/>
  <c r="Q28" i="21"/>
  <c r="V28" i="21"/>
  <c r="AE30" i="21"/>
  <c r="G80" i="20"/>
  <c r="BA73" i="20"/>
  <c r="BA67" i="20"/>
  <c r="BA65" i="20"/>
  <c r="BA62" i="20"/>
  <c r="BA61" i="20"/>
  <c r="BA10" i="20"/>
  <c r="G9" i="20"/>
  <c r="G8" i="20" s="1"/>
  <c r="I9" i="20"/>
  <c r="I8" i="20" s="1"/>
  <c r="K9" i="20"/>
  <c r="K8" i="20" s="1"/>
  <c r="O9" i="20"/>
  <c r="O8" i="20" s="1"/>
  <c r="Q9" i="20"/>
  <c r="Q8" i="20" s="1"/>
  <c r="V9" i="20"/>
  <c r="V8" i="20" s="1"/>
  <c r="G14" i="20"/>
  <c r="M14" i="20" s="1"/>
  <c r="I14" i="20"/>
  <c r="K14" i="20"/>
  <c r="O14" i="20"/>
  <c r="Q14" i="20"/>
  <c r="V14" i="20"/>
  <c r="G19" i="20"/>
  <c r="M19" i="20" s="1"/>
  <c r="I19" i="20"/>
  <c r="K19" i="20"/>
  <c r="O19" i="20"/>
  <c r="Q19" i="20"/>
  <c r="V19" i="20"/>
  <c r="G23" i="20"/>
  <c r="I23" i="20"/>
  <c r="K23" i="20"/>
  <c r="M23" i="20"/>
  <c r="O23" i="20"/>
  <c r="Q23" i="20"/>
  <c r="V23" i="20"/>
  <c r="G30" i="20"/>
  <c r="I30" i="20"/>
  <c r="K30" i="20"/>
  <c r="M30" i="20"/>
  <c r="O30" i="20"/>
  <c r="Q30" i="20"/>
  <c r="V30" i="20"/>
  <c r="G33" i="20"/>
  <c r="I33" i="20"/>
  <c r="K33" i="20"/>
  <c r="M33" i="20"/>
  <c r="O33" i="20"/>
  <c r="Q33" i="20"/>
  <c r="V33" i="20"/>
  <c r="G36" i="20"/>
  <c r="M36" i="20" s="1"/>
  <c r="I36" i="20"/>
  <c r="K36" i="20"/>
  <c r="O36" i="20"/>
  <c r="Q36" i="20"/>
  <c r="V36" i="20"/>
  <c r="G41" i="20"/>
  <c r="M41" i="20" s="1"/>
  <c r="I41" i="20"/>
  <c r="K41" i="20"/>
  <c r="O41" i="20"/>
  <c r="Q41" i="20"/>
  <c r="V41" i="20"/>
  <c r="G47" i="20"/>
  <c r="V47" i="20"/>
  <c r="G48" i="20"/>
  <c r="I48" i="20"/>
  <c r="I47" i="20" s="1"/>
  <c r="K48" i="20"/>
  <c r="K47" i="20" s="1"/>
  <c r="M48" i="20"/>
  <c r="M47" i="20" s="1"/>
  <c r="O48" i="20"/>
  <c r="O47" i="20" s="1"/>
  <c r="Q48" i="20"/>
  <c r="Q47" i="20" s="1"/>
  <c r="V48" i="20"/>
  <c r="G52" i="20"/>
  <c r="I52" i="20"/>
  <c r="K52" i="20"/>
  <c r="M52" i="20"/>
  <c r="O52" i="20"/>
  <c r="Q52" i="20"/>
  <c r="V52" i="20"/>
  <c r="G59" i="20"/>
  <c r="G58" i="20" s="1"/>
  <c r="I59" i="20"/>
  <c r="I58" i="20" s="1"/>
  <c r="K59" i="20"/>
  <c r="K58" i="20" s="1"/>
  <c r="O59" i="20"/>
  <c r="O58" i="20" s="1"/>
  <c r="Q59" i="20"/>
  <c r="Q58" i="20" s="1"/>
  <c r="V59" i="20"/>
  <c r="V58" i="20" s="1"/>
  <c r="G76" i="20"/>
  <c r="M76" i="20" s="1"/>
  <c r="I76" i="20"/>
  <c r="K76" i="20"/>
  <c r="O76" i="20"/>
  <c r="Q76" i="20"/>
  <c r="V76" i="20"/>
  <c r="G78" i="20"/>
  <c r="M78" i="20" s="1"/>
  <c r="I78" i="20"/>
  <c r="K78" i="20"/>
  <c r="O78" i="20"/>
  <c r="Q78" i="20"/>
  <c r="V78" i="20"/>
  <c r="AE80" i="20"/>
  <c r="G199" i="19"/>
  <c r="BA119" i="19"/>
  <c r="BA109" i="19"/>
  <c r="BA86" i="19"/>
  <c r="BA23" i="19"/>
  <c r="BA18" i="19"/>
  <c r="G9" i="19"/>
  <c r="M9" i="19" s="1"/>
  <c r="I9" i="19"/>
  <c r="I8" i="19" s="1"/>
  <c r="K9" i="19"/>
  <c r="K8" i="19" s="1"/>
  <c r="O9" i="19"/>
  <c r="O8" i="19" s="1"/>
  <c r="Q9" i="19"/>
  <c r="V9" i="19"/>
  <c r="V8" i="19" s="1"/>
  <c r="G17" i="19"/>
  <c r="M17" i="19" s="1"/>
  <c r="I17" i="19"/>
  <c r="K17" i="19"/>
  <c r="O17" i="19"/>
  <c r="Q17" i="19"/>
  <c r="Q8" i="19" s="1"/>
  <c r="V17" i="19"/>
  <c r="G22" i="19"/>
  <c r="M22" i="19" s="1"/>
  <c r="I22" i="19"/>
  <c r="K22" i="19"/>
  <c r="O22" i="19"/>
  <c r="Q22" i="19"/>
  <c r="V22" i="19"/>
  <c r="G27" i="19"/>
  <c r="I27" i="19"/>
  <c r="K27" i="19"/>
  <c r="M27" i="19"/>
  <c r="O27" i="19"/>
  <c r="Q27" i="19"/>
  <c r="V27" i="19"/>
  <c r="G32" i="19"/>
  <c r="I32" i="19"/>
  <c r="K32" i="19"/>
  <c r="M32" i="19"/>
  <c r="O32" i="19"/>
  <c r="Q32" i="19"/>
  <c r="V32" i="19"/>
  <c r="G38" i="19"/>
  <c r="I38" i="19"/>
  <c r="K38" i="19"/>
  <c r="M38" i="19"/>
  <c r="O38" i="19"/>
  <c r="Q38" i="19"/>
  <c r="V38" i="19"/>
  <c r="G44" i="19"/>
  <c r="M44" i="19" s="1"/>
  <c r="I44" i="19"/>
  <c r="K44" i="19"/>
  <c r="O44" i="19"/>
  <c r="Q44" i="19"/>
  <c r="V44" i="19"/>
  <c r="G49" i="19"/>
  <c r="M49" i="19" s="1"/>
  <c r="I49" i="19"/>
  <c r="K49" i="19"/>
  <c r="O49" i="19"/>
  <c r="Q49" i="19"/>
  <c r="V49" i="19"/>
  <c r="G54" i="19"/>
  <c r="M54" i="19" s="1"/>
  <c r="I54" i="19"/>
  <c r="K54" i="19"/>
  <c r="O54" i="19"/>
  <c r="Q54" i="19"/>
  <c r="V54" i="19"/>
  <c r="G60" i="19"/>
  <c r="I60" i="19"/>
  <c r="K60" i="19"/>
  <c r="M60" i="19"/>
  <c r="O60" i="19"/>
  <c r="Q60" i="19"/>
  <c r="V60" i="19"/>
  <c r="G66" i="19"/>
  <c r="I66" i="19"/>
  <c r="I65" i="19" s="1"/>
  <c r="K66" i="19"/>
  <c r="M66" i="19"/>
  <c r="O66" i="19"/>
  <c r="Q66" i="19"/>
  <c r="Q65" i="19" s="1"/>
  <c r="V66" i="19"/>
  <c r="G71" i="19"/>
  <c r="M71" i="19" s="1"/>
  <c r="M65" i="19" s="1"/>
  <c r="I71" i="19"/>
  <c r="K71" i="19"/>
  <c r="O71" i="19"/>
  <c r="O65" i="19" s="1"/>
  <c r="Q71" i="19"/>
  <c r="V71" i="19"/>
  <c r="G75" i="19"/>
  <c r="I75" i="19"/>
  <c r="K75" i="19"/>
  <c r="M75" i="19"/>
  <c r="O75" i="19"/>
  <c r="Q75" i="19"/>
  <c r="V75" i="19"/>
  <c r="G80" i="19"/>
  <c r="M80" i="19" s="1"/>
  <c r="I80" i="19"/>
  <c r="K80" i="19"/>
  <c r="K65" i="19" s="1"/>
  <c r="O80" i="19"/>
  <c r="Q80" i="19"/>
  <c r="V80" i="19"/>
  <c r="G85" i="19"/>
  <c r="I85" i="19"/>
  <c r="K85" i="19"/>
  <c r="M85" i="19"/>
  <c r="O85" i="19"/>
  <c r="Q85" i="19"/>
  <c r="V85" i="19"/>
  <c r="G90" i="19"/>
  <c r="M90" i="19" s="1"/>
  <c r="I90" i="19"/>
  <c r="K90" i="19"/>
  <c r="O90" i="19"/>
  <c r="Q90" i="19"/>
  <c r="V90" i="19"/>
  <c r="V65" i="19" s="1"/>
  <c r="G91" i="19"/>
  <c r="I91" i="19"/>
  <c r="K91" i="19"/>
  <c r="M91" i="19"/>
  <c r="O91" i="19"/>
  <c r="Q91" i="19"/>
  <c r="V91" i="19"/>
  <c r="G98" i="19"/>
  <c r="K98" i="19"/>
  <c r="O98" i="19"/>
  <c r="V98" i="19"/>
  <c r="G99" i="19"/>
  <c r="I99" i="19"/>
  <c r="I98" i="19" s="1"/>
  <c r="K99" i="19"/>
  <c r="M99" i="19"/>
  <c r="M98" i="19" s="1"/>
  <c r="O99" i="19"/>
  <c r="Q99" i="19"/>
  <c r="Q98" i="19" s="1"/>
  <c r="V99" i="19"/>
  <c r="G103" i="19"/>
  <c r="I103" i="19"/>
  <c r="I102" i="19" s="1"/>
  <c r="K103" i="19"/>
  <c r="M103" i="19"/>
  <c r="O103" i="19"/>
  <c r="Q103" i="19"/>
  <c r="Q102" i="19" s="1"/>
  <c r="V103" i="19"/>
  <c r="G108" i="19"/>
  <c r="M108" i="19" s="1"/>
  <c r="I108" i="19"/>
  <c r="K108" i="19"/>
  <c r="O108" i="19"/>
  <c r="O102" i="19" s="1"/>
  <c r="Q108" i="19"/>
  <c r="V108" i="19"/>
  <c r="V102" i="19" s="1"/>
  <c r="G118" i="19"/>
  <c r="I118" i="19"/>
  <c r="K118" i="19"/>
  <c r="M118" i="19"/>
  <c r="O118" i="19"/>
  <c r="Q118" i="19"/>
  <c r="V118" i="19"/>
  <c r="G125" i="19"/>
  <c r="M125" i="19" s="1"/>
  <c r="I125" i="19"/>
  <c r="K125" i="19"/>
  <c r="O125" i="19"/>
  <c r="Q125" i="19"/>
  <c r="V125" i="19"/>
  <c r="G134" i="19"/>
  <c r="I134" i="19"/>
  <c r="K134" i="19"/>
  <c r="M134" i="19"/>
  <c r="O134" i="19"/>
  <c r="Q134" i="19"/>
  <c r="V134" i="19"/>
  <c r="G140" i="19"/>
  <c r="M140" i="19" s="1"/>
  <c r="I140" i="19"/>
  <c r="K140" i="19"/>
  <c r="K102" i="19" s="1"/>
  <c r="O140" i="19"/>
  <c r="Q140" i="19"/>
  <c r="V140" i="19"/>
  <c r="G147" i="19"/>
  <c r="I147" i="19"/>
  <c r="K147" i="19"/>
  <c r="M147" i="19"/>
  <c r="O147" i="19"/>
  <c r="Q147" i="19"/>
  <c r="V147" i="19"/>
  <c r="G150" i="19"/>
  <c r="M150" i="19" s="1"/>
  <c r="I150" i="19"/>
  <c r="K150" i="19"/>
  <c r="O150" i="19"/>
  <c r="Q150" i="19"/>
  <c r="V150" i="19"/>
  <c r="G156" i="19"/>
  <c r="I156" i="19"/>
  <c r="K156" i="19"/>
  <c r="M156" i="19"/>
  <c r="O156" i="19"/>
  <c r="Q156" i="19"/>
  <c r="V156" i="19"/>
  <c r="G161" i="19"/>
  <c r="O161" i="19"/>
  <c r="G162" i="19"/>
  <c r="I162" i="19"/>
  <c r="I161" i="19" s="1"/>
  <c r="K162" i="19"/>
  <c r="M162" i="19"/>
  <c r="M161" i="19" s="1"/>
  <c r="O162" i="19"/>
  <c r="Q162" i="19"/>
  <c r="Q161" i="19" s="1"/>
  <c r="V162" i="19"/>
  <c r="G168" i="19"/>
  <c r="M168" i="19" s="1"/>
  <c r="I168" i="19"/>
  <c r="K168" i="19"/>
  <c r="K161" i="19" s="1"/>
  <c r="O168" i="19"/>
  <c r="Q168" i="19"/>
  <c r="V168" i="19"/>
  <c r="V161" i="19" s="1"/>
  <c r="I173" i="19"/>
  <c r="Q173" i="19"/>
  <c r="G174" i="19"/>
  <c r="M174" i="19" s="1"/>
  <c r="M173" i="19" s="1"/>
  <c r="I174" i="19"/>
  <c r="K174" i="19"/>
  <c r="K173" i="19" s="1"/>
  <c r="O174" i="19"/>
  <c r="O173" i="19" s="1"/>
  <c r="Q174" i="19"/>
  <c r="V174" i="19"/>
  <c r="V173" i="19" s="1"/>
  <c r="Q179" i="19"/>
  <c r="G180" i="19"/>
  <c r="M180" i="19" s="1"/>
  <c r="I180" i="19"/>
  <c r="K180" i="19"/>
  <c r="K179" i="19" s="1"/>
  <c r="O180" i="19"/>
  <c r="O179" i="19" s="1"/>
  <c r="Q180" i="19"/>
  <c r="V180" i="19"/>
  <c r="V179" i="19" s="1"/>
  <c r="G185" i="19"/>
  <c r="I185" i="19"/>
  <c r="I179" i="19" s="1"/>
  <c r="K185" i="19"/>
  <c r="M185" i="19"/>
  <c r="O185" i="19"/>
  <c r="Q185" i="19"/>
  <c r="V185" i="19"/>
  <c r="G189" i="19"/>
  <c r="M189" i="19" s="1"/>
  <c r="I189" i="19"/>
  <c r="K189" i="19"/>
  <c r="O189" i="19"/>
  <c r="Q189" i="19"/>
  <c r="V189" i="19"/>
  <c r="G193" i="19"/>
  <c r="I193" i="19"/>
  <c r="K193" i="19"/>
  <c r="M193" i="19"/>
  <c r="O193" i="19"/>
  <c r="Q193" i="19"/>
  <c r="V193" i="19"/>
  <c r="AE199" i="19"/>
  <c r="G65" i="18"/>
  <c r="G9" i="18"/>
  <c r="G8" i="18" s="1"/>
  <c r="I9" i="18"/>
  <c r="I8" i="18" s="1"/>
  <c r="K9" i="18"/>
  <c r="K8" i="18" s="1"/>
  <c r="O9" i="18"/>
  <c r="Q9" i="18"/>
  <c r="Q8" i="18" s="1"/>
  <c r="V9" i="18"/>
  <c r="V8" i="18" s="1"/>
  <c r="G10" i="18"/>
  <c r="M10" i="18" s="1"/>
  <c r="I10" i="18"/>
  <c r="K10" i="18"/>
  <c r="O10" i="18"/>
  <c r="Q10" i="18"/>
  <c r="V10" i="18"/>
  <c r="G11" i="18"/>
  <c r="M11" i="18" s="1"/>
  <c r="I11" i="18"/>
  <c r="K11" i="18"/>
  <c r="O11" i="18"/>
  <c r="O8" i="18" s="1"/>
  <c r="Q11" i="18"/>
  <c r="V11" i="18"/>
  <c r="G12" i="18"/>
  <c r="I12" i="18"/>
  <c r="K12" i="18"/>
  <c r="M12" i="18"/>
  <c r="O12" i="18"/>
  <c r="Q12" i="18"/>
  <c r="V12" i="18"/>
  <c r="G13" i="18"/>
  <c r="I13" i="18"/>
  <c r="K13" i="18"/>
  <c r="M13" i="18"/>
  <c r="O13" i="18"/>
  <c r="Q13" i="18"/>
  <c r="V13" i="18"/>
  <c r="G14" i="18"/>
  <c r="I14" i="18"/>
  <c r="K14" i="18"/>
  <c r="M14" i="18"/>
  <c r="O14" i="18"/>
  <c r="Q14" i="18"/>
  <c r="V14" i="18"/>
  <c r="G15" i="18"/>
  <c r="M15" i="18" s="1"/>
  <c r="I15" i="18"/>
  <c r="K15" i="18"/>
  <c r="O15" i="18"/>
  <c r="Q15" i="18"/>
  <c r="V15" i="18"/>
  <c r="G16" i="18"/>
  <c r="V16" i="18"/>
  <c r="G17" i="18"/>
  <c r="M17" i="18" s="1"/>
  <c r="M16" i="18" s="1"/>
  <c r="I17" i="18"/>
  <c r="K17" i="18"/>
  <c r="O17" i="18"/>
  <c r="O16" i="18" s="1"/>
  <c r="Q17" i="18"/>
  <c r="Q16" i="18" s="1"/>
  <c r="V17" i="18"/>
  <c r="G18" i="18"/>
  <c r="I18" i="18"/>
  <c r="K18" i="18"/>
  <c r="M18" i="18"/>
  <c r="O18" i="18"/>
  <c r="Q18" i="18"/>
  <c r="V18" i="18"/>
  <c r="G19" i="18"/>
  <c r="I19" i="18"/>
  <c r="K19" i="18"/>
  <c r="K16" i="18" s="1"/>
  <c r="M19" i="18"/>
  <c r="O19" i="18"/>
  <c r="Q19" i="18"/>
  <c r="V19" i="18"/>
  <c r="G20" i="18"/>
  <c r="I20" i="18"/>
  <c r="I16" i="18" s="1"/>
  <c r="K20" i="18"/>
  <c r="M20" i="18"/>
  <c r="O20" i="18"/>
  <c r="Q20" i="18"/>
  <c r="V20" i="18"/>
  <c r="I21" i="18"/>
  <c r="V21" i="18"/>
  <c r="G22" i="18"/>
  <c r="G21" i="18" s="1"/>
  <c r="I22" i="18"/>
  <c r="K22" i="18"/>
  <c r="K21" i="18" s="1"/>
  <c r="O22" i="18"/>
  <c r="O21" i="18" s="1"/>
  <c r="Q22" i="18"/>
  <c r="Q21" i="18" s="1"/>
  <c r="V22" i="18"/>
  <c r="G23" i="18"/>
  <c r="M23" i="18" s="1"/>
  <c r="I23" i="18"/>
  <c r="K23" i="18"/>
  <c r="O23" i="18"/>
  <c r="Q23" i="18"/>
  <c r="V23" i="18"/>
  <c r="G24" i="18"/>
  <c r="O24" i="18"/>
  <c r="V24" i="18"/>
  <c r="G25" i="18"/>
  <c r="I25" i="18"/>
  <c r="I24" i="18" s="1"/>
  <c r="K25" i="18"/>
  <c r="K24" i="18" s="1"/>
  <c r="M25" i="18"/>
  <c r="M24" i="18" s="1"/>
  <c r="O25" i="18"/>
  <c r="Q25" i="18"/>
  <c r="Q24" i="18" s="1"/>
  <c r="V25" i="18"/>
  <c r="K26" i="18"/>
  <c r="G27" i="18"/>
  <c r="G26" i="18" s="1"/>
  <c r="I27" i="18"/>
  <c r="I26" i="18" s="1"/>
  <c r="K27" i="18"/>
  <c r="O27" i="18"/>
  <c r="Q27" i="18"/>
  <c r="Q26" i="18" s="1"/>
  <c r="V27" i="18"/>
  <c r="V26" i="18" s="1"/>
  <c r="G28" i="18"/>
  <c r="M28" i="18" s="1"/>
  <c r="I28" i="18"/>
  <c r="K28" i="18"/>
  <c r="O28" i="18"/>
  <c r="Q28" i="18"/>
  <c r="V28" i="18"/>
  <c r="G29" i="18"/>
  <c r="M29" i="18" s="1"/>
  <c r="I29" i="18"/>
  <c r="K29" i="18"/>
  <c r="O29" i="18"/>
  <c r="O26" i="18" s="1"/>
  <c r="Q29" i="18"/>
  <c r="V29" i="18"/>
  <c r="G30" i="18"/>
  <c r="I30" i="18"/>
  <c r="K30" i="18"/>
  <c r="M30" i="18"/>
  <c r="O30" i="18"/>
  <c r="Q30" i="18"/>
  <c r="V30" i="18"/>
  <c r="G32" i="18"/>
  <c r="G31" i="18" s="1"/>
  <c r="I32" i="18"/>
  <c r="I31" i="18" s="1"/>
  <c r="K32" i="18"/>
  <c r="K31" i="18" s="1"/>
  <c r="M32" i="18"/>
  <c r="O32" i="18"/>
  <c r="O31" i="18" s="1"/>
  <c r="Q32" i="18"/>
  <c r="V32" i="18"/>
  <c r="V31" i="18" s="1"/>
  <c r="G33" i="18"/>
  <c r="M33" i="18" s="1"/>
  <c r="I33" i="18"/>
  <c r="K33" i="18"/>
  <c r="O33" i="18"/>
  <c r="Q33" i="18"/>
  <c r="V33" i="18"/>
  <c r="G34" i="18"/>
  <c r="M34" i="18" s="1"/>
  <c r="I34" i="18"/>
  <c r="K34" i="18"/>
  <c r="O34" i="18"/>
  <c r="Q34" i="18"/>
  <c r="Q31" i="18" s="1"/>
  <c r="V34" i="18"/>
  <c r="G35" i="18"/>
  <c r="M35" i="18" s="1"/>
  <c r="I35" i="18"/>
  <c r="K35" i="18"/>
  <c r="O35" i="18"/>
  <c r="Q35" i="18"/>
  <c r="V35" i="18"/>
  <c r="G36" i="18"/>
  <c r="I36" i="18"/>
  <c r="K36" i="18"/>
  <c r="M36" i="18"/>
  <c r="O36" i="18"/>
  <c r="Q36" i="18"/>
  <c r="V36" i="18"/>
  <c r="G37" i="18"/>
  <c r="I37" i="18"/>
  <c r="K37" i="18"/>
  <c r="M37" i="18"/>
  <c r="O37" i="18"/>
  <c r="Q37" i="18"/>
  <c r="V37" i="18"/>
  <c r="G38" i="18"/>
  <c r="I38" i="18"/>
  <c r="K38" i="18"/>
  <c r="M38" i="18"/>
  <c r="O38" i="18"/>
  <c r="Q38" i="18"/>
  <c r="V38" i="18"/>
  <c r="G39" i="18"/>
  <c r="I39" i="18"/>
  <c r="K39" i="18"/>
  <c r="M39" i="18"/>
  <c r="O39" i="18"/>
  <c r="Q39" i="18"/>
  <c r="V39" i="18"/>
  <c r="G40" i="18"/>
  <c r="M40" i="18" s="1"/>
  <c r="I40" i="18"/>
  <c r="K40" i="18"/>
  <c r="O40" i="18"/>
  <c r="Q40" i="18"/>
  <c r="V40" i="18"/>
  <c r="G41" i="18"/>
  <c r="M41" i="18" s="1"/>
  <c r="I41" i="18"/>
  <c r="K41" i="18"/>
  <c r="O41" i="18"/>
  <c r="Q41" i="18"/>
  <c r="V41" i="18"/>
  <c r="G42" i="18"/>
  <c r="M42" i="18" s="1"/>
  <c r="I42" i="18"/>
  <c r="K42" i="18"/>
  <c r="O42" i="18"/>
  <c r="Q42" i="18"/>
  <c r="V42" i="18"/>
  <c r="G43" i="18"/>
  <c r="I43" i="18"/>
  <c r="K43" i="18"/>
  <c r="M43" i="18"/>
  <c r="O43" i="18"/>
  <c r="Q43" i="18"/>
  <c r="V43" i="18"/>
  <c r="K44" i="18"/>
  <c r="G45" i="18"/>
  <c r="G44" i="18" s="1"/>
  <c r="I45" i="18"/>
  <c r="I44" i="18" s="1"/>
  <c r="K45" i="18"/>
  <c r="M45" i="18"/>
  <c r="M44" i="18" s="1"/>
  <c r="O45" i="18"/>
  <c r="Q45" i="18"/>
  <c r="Q44" i="18" s="1"/>
  <c r="V45" i="18"/>
  <c r="V44" i="18" s="1"/>
  <c r="G46" i="18"/>
  <c r="M46" i="18" s="1"/>
  <c r="I46" i="18"/>
  <c r="K46" i="18"/>
  <c r="O46" i="18"/>
  <c r="Q46" i="18"/>
  <c r="V46" i="18"/>
  <c r="G47" i="18"/>
  <c r="M47" i="18" s="1"/>
  <c r="I47" i="18"/>
  <c r="K47" i="18"/>
  <c r="O47" i="18"/>
  <c r="Q47" i="18"/>
  <c r="V47" i="18"/>
  <c r="G48" i="18"/>
  <c r="M48" i="18" s="1"/>
  <c r="I48" i="18"/>
  <c r="K48" i="18"/>
  <c r="O48" i="18"/>
  <c r="O44" i="18" s="1"/>
  <c r="Q48" i="18"/>
  <c r="V48" i="18"/>
  <c r="G50" i="18"/>
  <c r="G49" i="18" s="1"/>
  <c r="I50" i="18"/>
  <c r="I49" i="18" s="1"/>
  <c r="K50" i="18"/>
  <c r="K49" i="18" s="1"/>
  <c r="M50" i="18"/>
  <c r="O50" i="18"/>
  <c r="O49" i="18" s="1"/>
  <c r="Q50" i="18"/>
  <c r="V50" i="18"/>
  <c r="V49" i="18" s="1"/>
  <c r="G52" i="18"/>
  <c r="I52" i="18"/>
  <c r="K52" i="18"/>
  <c r="M52" i="18"/>
  <c r="O52" i="18"/>
  <c r="Q52" i="18"/>
  <c r="V52" i="18"/>
  <c r="G57" i="18"/>
  <c r="M57" i="18" s="1"/>
  <c r="I57" i="18"/>
  <c r="K57" i="18"/>
  <c r="O57" i="18"/>
  <c r="Q57" i="18"/>
  <c r="V57" i="18"/>
  <c r="G59" i="18"/>
  <c r="M59" i="18" s="1"/>
  <c r="I59" i="18"/>
  <c r="K59" i="18"/>
  <c r="O59" i="18"/>
  <c r="Q59" i="18"/>
  <c r="Q49" i="18" s="1"/>
  <c r="V59" i="18"/>
  <c r="G60" i="18"/>
  <c r="M60" i="18" s="1"/>
  <c r="I60" i="18"/>
  <c r="K60" i="18"/>
  <c r="O60" i="18"/>
  <c r="Q60" i="18"/>
  <c r="V60" i="18"/>
  <c r="G62" i="18"/>
  <c r="I62" i="18"/>
  <c r="K62" i="18"/>
  <c r="M62" i="18"/>
  <c r="O62" i="18"/>
  <c r="Q62" i="18"/>
  <c r="V62" i="18"/>
  <c r="AE65" i="18"/>
  <c r="AF65" i="18"/>
  <c r="G101" i="17"/>
  <c r="BA93" i="17"/>
  <c r="BA87" i="17"/>
  <c r="BA85" i="17"/>
  <c r="BA82" i="17"/>
  <c r="BA81" i="17"/>
  <c r="BA10" i="17"/>
  <c r="G9" i="17"/>
  <c r="M9" i="17" s="1"/>
  <c r="I9" i="17"/>
  <c r="I8" i="17" s="1"/>
  <c r="K9" i="17"/>
  <c r="K8" i="17" s="1"/>
  <c r="O9" i="17"/>
  <c r="Q9" i="17"/>
  <c r="Q8" i="17" s="1"/>
  <c r="V9" i="17"/>
  <c r="V8" i="17" s="1"/>
  <c r="G14" i="17"/>
  <c r="M14" i="17" s="1"/>
  <c r="I14" i="17"/>
  <c r="K14" i="17"/>
  <c r="O14" i="17"/>
  <c r="O8" i="17" s="1"/>
  <c r="Q14" i="17"/>
  <c r="V14" i="17"/>
  <c r="G21" i="17"/>
  <c r="M21" i="17" s="1"/>
  <c r="I21" i="17"/>
  <c r="K21" i="17"/>
  <c r="O21" i="17"/>
  <c r="Q21" i="17"/>
  <c r="V21" i="17"/>
  <c r="G28" i="17"/>
  <c r="I28" i="17"/>
  <c r="K28" i="17"/>
  <c r="M28" i="17"/>
  <c r="O28" i="17"/>
  <c r="Q28" i="17"/>
  <c r="V28" i="17"/>
  <c r="G38" i="17"/>
  <c r="I38" i="17"/>
  <c r="K38" i="17"/>
  <c r="M38" i="17"/>
  <c r="O38" i="17"/>
  <c r="Q38" i="17"/>
  <c r="V38" i="17"/>
  <c r="G44" i="17"/>
  <c r="I44" i="17"/>
  <c r="K44" i="17"/>
  <c r="M44" i="17"/>
  <c r="O44" i="17"/>
  <c r="Q44" i="17"/>
  <c r="V44" i="17"/>
  <c r="G50" i="17"/>
  <c r="M50" i="17" s="1"/>
  <c r="I50" i="17"/>
  <c r="K50" i="17"/>
  <c r="O50" i="17"/>
  <c r="Q50" i="17"/>
  <c r="V50" i="17"/>
  <c r="G56" i="17"/>
  <c r="M56" i="17" s="1"/>
  <c r="I56" i="17"/>
  <c r="K56" i="17"/>
  <c r="O56" i="17"/>
  <c r="Q56" i="17"/>
  <c r="V56" i="17"/>
  <c r="G65" i="17"/>
  <c r="I65" i="17"/>
  <c r="V65" i="17"/>
  <c r="G66" i="17"/>
  <c r="I66" i="17"/>
  <c r="K66" i="17"/>
  <c r="K65" i="17" s="1"/>
  <c r="M66" i="17"/>
  <c r="M65" i="17" s="1"/>
  <c r="O66" i="17"/>
  <c r="O65" i="17" s="1"/>
  <c r="Q66" i="17"/>
  <c r="Q65" i="17" s="1"/>
  <c r="V66" i="17"/>
  <c r="G71" i="17"/>
  <c r="I71" i="17"/>
  <c r="K71" i="17"/>
  <c r="M71" i="17"/>
  <c r="O71" i="17"/>
  <c r="Q71" i="17"/>
  <c r="V71" i="17"/>
  <c r="G79" i="17"/>
  <c r="M79" i="17" s="1"/>
  <c r="I79" i="17"/>
  <c r="I78" i="17" s="1"/>
  <c r="K79" i="17"/>
  <c r="K78" i="17" s="1"/>
  <c r="O79" i="17"/>
  <c r="Q79" i="17"/>
  <c r="Q78" i="17" s="1"/>
  <c r="V79" i="17"/>
  <c r="V78" i="17" s="1"/>
  <c r="G96" i="17"/>
  <c r="M96" i="17" s="1"/>
  <c r="I96" i="17"/>
  <c r="K96" i="17"/>
  <c r="O96" i="17"/>
  <c r="Q96" i="17"/>
  <c r="V96" i="17"/>
  <c r="G98" i="17"/>
  <c r="M98" i="17" s="1"/>
  <c r="I98" i="17"/>
  <c r="K98" i="17"/>
  <c r="O98" i="17"/>
  <c r="O78" i="17" s="1"/>
  <c r="Q98" i="17"/>
  <c r="V98" i="17"/>
  <c r="AE101" i="17"/>
  <c r="G204" i="16"/>
  <c r="BA122" i="16"/>
  <c r="BA111" i="16"/>
  <c r="BA89" i="16"/>
  <c r="BA26" i="16"/>
  <c r="BA21" i="16"/>
  <c r="G9" i="16"/>
  <c r="G8" i="16" s="1"/>
  <c r="I9" i="16"/>
  <c r="I8" i="16" s="1"/>
  <c r="K9" i="16"/>
  <c r="K8" i="16" s="1"/>
  <c r="M9" i="16"/>
  <c r="O9" i="16"/>
  <c r="O8" i="16" s="1"/>
  <c r="Q9" i="16"/>
  <c r="V9" i="16"/>
  <c r="V8" i="16" s="1"/>
  <c r="G20" i="16"/>
  <c r="M20" i="16" s="1"/>
  <c r="I20" i="16"/>
  <c r="K20" i="16"/>
  <c r="O20" i="16"/>
  <c r="Q20" i="16"/>
  <c r="V20" i="16"/>
  <c r="G25" i="16"/>
  <c r="M25" i="16" s="1"/>
  <c r="I25" i="16"/>
  <c r="K25" i="16"/>
  <c r="O25" i="16"/>
  <c r="Q25" i="16"/>
  <c r="Q8" i="16" s="1"/>
  <c r="V25" i="16"/>
  <c r="G30" i="16"/>
  <c r="M30" i="16" s="1"/>
  <c r="I30" i="16"/>
  <c r="K30" i="16"/>
  <c r="O30" i="16"/>
  <c r="Q30" i="16"/>
  <c r="V30" i="16"/>
  <c r="G35" i="16"/>
  <c r="I35" i="16"/>
  <c r="K35" i="16"/>
  <c r="M35" i="16"/>
  <c r="O35" i="16"/>
  <c r="Q35" i="16"/>
  <c r="V35" i="16"/>
  <c r="G41" i="16"/>
  <c r="I41" i="16"/>
  <c r="K41" i="16"/>
  <c r="M41" i="16"/>
  <c r="O41" i="16"/>
  <c r="Q41" i="16"/>
  <c r="V41" i="16"/>
  <c r="G47" i="16"/>
  <c r="I47" i="16"/>
  <c r="K47" i="16"/>
  <c r="M47" i="16"/>
  <c r="O47" i="16"/>
  <c r="Q47" i="16"/>
  <c r="V47" i="16"/>
  <c r="G52" i="16"/>
  <c r="M52" i="16" s="1"/>
  <c r="I52" i="16"/>
  <c r="K52" i="16"/>
  <c r="O52" i="16"/>
  <c r="Q52" i="16"/>
  <c r="V52" i="16"/>
  <c r="G57" i="16"/>
  <c r="M57" i="16" s="1"/>
  <c r="I57" i="16"/>
  <c r="K57" i="16"/>
  <c r="O57" i="16"/>
  <c r="Q57" i="16"/>
  <c r="V57" i="16"/>
  <c r="G63" i="16"/>
  <c r="M63" i="16" s="1"/>
  <c r="I63" i="16"/>
  <c r="K63" i="16"/>
  <c r="O63" i="16"/>
  <c r="Q63" i="16"/>
  <c r="V63" i="16"/>
  <c r="G69" i="16"/>
  <c r="I69" i="16"/>
  <c r="I68" i="16" s="1"/>
  <c r="K69" i="16"/>
  <c r="K68" i="16" s="1"/>
  <c r="M69" i="16"/>
  <c r="O69" i="16"/>
  <c r="Q69" i="16"/>
  <c r="Q68" i="16" s="1"/>
  <c r="V69" i="16"/>
  <c r="G74" i="16"/>
  <c r="I74" i="16"/>
  <c r="K74" i="16"/>
  <c r="M74" i="16"/>
  <c r="O74" i="16"/>
  <c r="O68" i="16" s="1"/>
  <c r="Q74" i="16"/>
  <c r="V74" i="16"/>
  <c r="G78" i="16"/>
  <c r="I78" i="16"/>
  <c r="K78" i="16"/>
  <c r="M78" i="16"/>
  <c r="O78" i="16"/>
  <c r="Q78" i="16"/>
  <c r="V78" i="16"/>
  <c r="G83" i="16"/>
  <c r="M83" i="16" s="1"/>
  <c r="I83" i="16"/>
  <c r="K83" i="16"/>
  <c r="O83" i="16"/>
  <c r="Q83" i="16"/>
  <c r="V83" i="16"/>
  <c r="G88" i="16"/>
  <c r="M88" i="16" s="1"/>
  <c r="I88" i="16"/>
  <c r="K88" i="16"/>
  <c r="O88" i="16"/>
  <c r="Q88" i="16"/>
  <c r="V88" i="16"/>
  <c r="G93" i="16"/>
  <c r="M93" i="16" s="1"/>
  <c r="I93" i="16"/>
  <c r="K93" i="16"/>
  <c r="O93" i="16"/>
  <c r="Q93" i="16"/>
  <c r="V93" i="16"/>
  <c r="V68" i="16" s="1"/>
  <c r="M100" i="16"/>
  <c r="Q100" i="16"/>
  <c r="G101" i="16"/>
  <c r="G100" i="16" s="1"/>
  <c r="I101" i="16"/>
  <c r="I100" i="16" s="1"/>
  <c r="K101" i="16"/>
  <c r="K100" i="16" s="1"/>
  <c r="M101" i="16"/>
  <c r="O101" i="16"/>
  <c r="O100" i="16" s="1"/>
  <c r="Q101" i="16"/>
  <c r="V101" i="16"/>
  <c r="V100" i="16" s="1"/>
  <c r="G105" i="16"/>
  <c r="M105" i="16" s="1"/>
  <c r="I105" i="16"/>
  <c r="K105" i="16"/>
  <c r="K104" i="16" s="1"/>
  <c r="O105" i="16"/>
  <c r="O104" i="16" s="1"/>
  <c r="Q105" i="16"/>
  <c r="Q104" i="16" s="1"/>
  <c r="V105" i="16"/>
  <c r="V104" i="16" s="1"/>
  <c r="G110" i="16"/>
  <c r="M110" i="16" s="1"/>
  <c r="I110" i="16"/>
  <c r="I104" i="16" s="1"/>
  <c r="K110" i="16"/>
  <c r="O110" i="16"/>
  <c r="Q110" i="16"/>
  <c r="V110" i="16"/>
  <c r="G121" i="16"/>
  <c r="M121" i="16" s="1"/>
  <c r="I121" i="16"/>
  <c r="K121" i="16"/>
  <c r="O121" i="16"/>
  <c r="Q121" i="16"/>
  <c r="V121" i="16"/>
  <c r="G128" i="16"/>
  <c r="I128" i="16"/>
  <c r="K128" i="16"/>
  <c r="M128" i="16"/>
  <c r="O128" i="16"/>
  <c r="Q128" i="16"/>
  <c r="V128" i="16"/>
  <c r="G134" i="16"/>
  <c r="I134" i="16"/>
  <c r="K134" i="16"/>
  <c r="M134" i="16"/>
  <c r="O134" i="16"/>
  <c r="Q134" i="16"/>
  <c r="V134" i="16"/>
  <c r="G140" i="16"/>
  <c r="I140" i="16"/>
  <c r="K140" i="16"/>
  <c r="M140" i="16"/>
  <c r="O140" i="16"/>
  <c r="Q140" i="16"/>
  <c r="V140" i="16"/>
  <c r="G147" i="16"/>
  <c r="M147" i="16" s="1"/>
  <c r="I147" i="16"/>
  <c r="K147" i="16"/>
  <c r="O147" i="16"/>
  <c r="Q147" i="16"/>
  <c r="V147" i="16"/>
  <c r="G150" i="16"/>
  <c r="M150" i="16" s="1"/>
  <c r="I150" i="16"/>
  <c r="K150" i="16"/>
  <c r="O150" i="16"/>
  <c r="Q150" i="16"/>
  <c r="V150" i="16"/>
  <c r="G154" i="16"/>
  <c r="M154" i="16" s="1"/>
  <c r="I154" i="16"/>
  <c r="K154" i="16"/>
  <c r="O154" i="16"/>
  <c r="Q154" i="16"/>
  <c r="V154" i="16"/>
  <c r="G158" i="16"/>
  <c r="I158" i="16"/>
  <c r="K158" i="16"/>
  <c r="M158" i="16"/>
  <c r="O158" i="16"/>
  <c r="Q158" i="16"/>
  <c r="V158" i="16"/>
  <c r="K164" i="16"/>
  <c r="O164" i="16"/>
  <c r="G165" i="16"/>
  <c r="G164" i="16" s="1"/>
  <c r="I165" i="16"/>
  <c r="I164" i="16" s="1"/>
  <c r="K165" i="16"/>
  <c r="M165" i="16"/>
  <c r="M164" i="16" s="1"/>
  <c r="O165" i="16"/>
  <c r="Q165" i="16"/>
  <c r="Q164" i="16" s="1"/>
  <c r="V165" i="16"/>
  <c r="V164" i="16" s="1"/>
  <c r="K166" i="16"/>
  <c r="G167" i="16"/>
  <c r="M167" i="16" s="1"/>
  <c r="I167" i="16"/>
  <c r="I166" i="16" s="1"/>
  <c r="K167" i="16"/>
  <c r="O167" i="16"/>
  <c r="O166" i="16" s="1"/>
  <c r="Q167" i="16"/>
  <c r="Q166" i="16" s="1"/>
  <c r="V167" i="16"/>
  <c r="G173" i="16"/>
  <c r="M173" i="16" s="1"/>
  <c r="I173" i="16"/>
  <c r="K173" i="16"/>
  <c r="O173" i="16"/>
  <c r="Q173" i="16"/>
  <c r="V173" i="16"/>
  <c r="V166" i="16" s="1"/>
  <c r="M178" i="16"/>
  <c r="Q178" i="16"/>
  <c r="G179" i="16"/>
  <c r="G178" i="16" s="1"/>
  <c r="I179" i="16"/>
  <c r="I178" i="16" s="1"/>
  <c r="K179" i="16"/>
  <c r="K178" i="16" s="1"/>
  <c r="M179" i="16"/>
  <c r="O179" i="16"/>
  <c r="O178" i="16" s="1"/>
  <c r="Q179" i="16"/>
  <c r="V179" i="16"/>
  <c r="V178" i="16" s="1"/>
  <c r="G185" i="16"/>
  <c r="G184" i="16" s="1"/>
  <c r="I185" i="16"/>
  <c r="K185" i="16"/>
  <c r="K184" i="16" s="1"/>
  <c r="O185" i="16"/>
  <c r="O184" i="16" s="1"/>
  <c r="Q185" i="16"/>
  <c r="Q184" i="16" s="1"/>
  <c r="V185" i="16"/>
  <c r="V184" i="16" s="1"/>
  <c r="G190" i="16"/>
  <c r="M190" i="16" s="1"/>
  <c r="I190" i="16"/>
  <c r="I184" i="16" s="1"/>
  <c r="K190" i="16"/>
  <c r="O190" i="16"/>
  <c r="Q190" i="16"/>
  <c r="V190" i="16"/>
  <c r="G194" i="16"/>
  <c r="M194" i="16" s="1"/>
  <c r="I194" i="16"/>
  <c r="K194" i="16"/>
  <c r="O194" i="16"/>
  <c r="Q194" i="16"/>
  <c r="V194" i="16"/>
  <c r="G198" i="16"/>
  <c r="I198" i="16"/>
  <c r="K198" i="16"/>
  <c r="M198" i="16"/>
  <c r="O198" i="16"/>
  <c r="Q198" i="16"/>
  <c r="V198" i="16"/>
  <c r="AE204" i="16"/>
  <c r="G94" i="15"/>
  <c r="BA27" i="15"/>
  <c r="BA21" i="15"/>
  <c r="G8" i="15"/>
  <c r="V8" i="15"/>
  <c r="G9" i="15"/>
  <c r="M9" i="15" s="1"/>
  <c r="M8" i="15" s="1"/>
  <c r="I9" i="15"/>
  <c r="K9" i="15"/>
  <c r="K8" i="15" s="1"/>
  <c r="O9" i="15"/>
  <c r="O8" i="15" s="1"/>
  <c r="Q9" i="15"/>
  <c r="Q8" i="15" s="1"/>
  <c r="V9" i="15"/>
  <c r="G13" i="15"/>
  <c r="I13" i="15"/>
  <c r="I8" i="15" s="1"/>
  <c r="K13" i="15"/>
  <c r="M13" i="15"/>
  <c r="O13" i="15"/>
  <c r="Q13" i="15"/>
  <c r="V13" i="15"/>
  <c r="G16" i="15"/>
  <c r="V16" i="15"/>
  <c r="G17" i="15"/>
  <c r="I17" i="15"/>
  <c r="I16" i="15" s="1"/>
  <c r="K17" i="15"/>
  <c r="K16" i="15" s="1"/>
  <c r="M17" i="15"/>
  <c r="O17" i="15"/>
  <c r="Q17" i="15"/>
  <c r="Q16" i="15" s="1"/>
  <c r="V17" i="15"/>
  <c r="G20" i="15"/>
  <c r="M20" i="15" s="1"/>
  <c r="M16" i="15" s="1"/>
  <c r="I20" i="15"/>
  <c r="K20" i="15"/>
  <c r="O20" i="15"/>
  <c r="O16" i="15" s="1"/>
  <c r="Q20" i="15"/>
  <c r="V20" i="15"/>
  <c r="G25" i="15"/>
  <c r="I25" i="15"/>
  <c r="V25" i="15"/>
  <c r="G26" i="15"/>
  <c r="M26" i="15" s="1"/>
  <c r="M25" i="15" s="1"/>
  <c r="I26" i="15"/>
  <c r="K26" i="15"/>
  <c r="K25" i="15" s="1"/>
  <c r="O26" i="15"/>
  <c r="O25" i="15" s="1"/>
  <c r="Q26" i="15"/>
  <c r="Q25" i="15" s="1"/>
  <c r="V26" i="15"/>
  <c r="G31" i="15"/>
  <c r="G30" i="15" s="1"/>
  <c r="I31" i="15"/>
  <c r="K31" i="15"/>
  <c r="K30" i="15" s="1"/>
  <c r="M31" i="15"/>
  <c r="M30" i="15" s="1"/>
  <c r="O31" i="15"/>
  <c r="Q31" i="15"/>
  <c r="V31" i="15"/>
  <c r="V30" i="15" s="1"/>
  <c r="G32" i="15"/>
  <c r="I32" i="15"/>
  <c r="K32" i="15"/>
  <c r="M32" i="15"/>
  <c r="O32" i="15"/>
  <c r="Q32" i="15"/>
  <c r="Q30" i="15" s="1"/>
  <c r="V32" i="15"/>
  <c r="G33" i="15"/>
  <c r="M33" i="15" s="1"/>
  <c r="I33" i="15"/>
  <c r="I30" i="15" s="1"/>
  <c r="K33" i="15"/>
  <c r="O33" i="15"/>
  <c r="O30" i="15" s="1"/>
  <c r="Q33" i="15"/>
  <c r="V33" i="15"/>
  <c r="G34" i="15"/>
  <c r="M34" i="15" s="1"/>
  <c r="I34" i="15"/>
  <c r="K34" i="15"/>
  <c r="O34" i="15"/>
  <c r="Q34" i="15"/>
  <c r="V34" i="15"/>
  <c r="G36" i="15"/>
  <c r="I36" i="15"/>
  <c r="I35" i="15" s="1"/>
  <c r="K36" i="15"/>
  <c r="M36" i="15"/>
  <c r="O36" i="15"/>
  <c r="O35" i="15" s="1"/>
  <c r="Q36" i="15"/>
  <c r="V36" i="15"/>
  <c r="G37" i="15"/>
  <c r="G35" i="15" s="1"/>
  <c r="I37" i="15"/>
  <c r="K37" i="15"/>
  <c r="M37" i="15"/>
  <c r="O37" i="15"/>
  <c r="Q37" i="15"/>
  <c r="V37" i="15"/>
  <c r="V35" i="15" s="1"/>
  <c r="G38" i="15"/>
  <c r="I38" i="15"/>
  <c r="K38" i="15"/>
  <c r="K35" i="15" s="1"/>
  <c r="M38" i="15"/>
  <c r="O38" i="15"/>
  <c r="Q38" i="15"/>
  <c r="Q35" i="15" s="1"/>
  <c r="V38" i="15"/>
  <c r="G39" i="15"/>
  <c r="M39" i="15" s="1"/>
  <c r="I39" i="15"/>
  <c r="K39" i="15"/>
  <c r="O39" i="15"/>
  <c r="Q39" i="15"/>
  <c r="V39" i="15"/>
  <c r="G40" i="15"/>
  <c r="V40" i="15"/>
  <c r="G41" i="15"/>
  <c r="M41" i="15" s="1"/>
  <c r="M40" i="15" s="1"/>
  <c r="I41" i="15"/>
  <c r="K41" i="15"/>
  <c r="K40" i="15" s="1"/>
  <c r="O41" i="15"/>
  <c r="O40" i="15" s="1"/>
  <c r="Q41" i="15"/>
  <c r="Q40" i="15" s="1"/>
  <c r="V41" i="15"/>
  <c r="G42" i="15"/>
  <c r="I42" i="15"/>
  <c r="I40" i="15" s="1"/>
  <c r="K42" i="15"/>
  <c r="M42" i="15"/>
  <c r="O42" i="15"/>
  <c r="Q42" i="15"/>
  <c r="V42" i="15"/>
  <c r="G43" i="15"/>
  <c r="M43" i="15"/>
  <c r="O43" i="15"/>
  <c r="V43" i="15"/>
  <c r="G44" i="15"/>
  <c r="I44" i="15"/>
  <c r="I43" i="15" s="1"/>
  <c r="K44" i="15"/>
  <c r="K43" i="15" s="1"/>
  <c r="M44" i="15"/>
  <c r="O44" i="15"/>
  <c r="Q44" i="15"/>
  <c r="Q43" i="15" s="1"/>
  <c r="V44" i="15"/>
  <c r="G46" i="15"/>
  <c r="G45" i="15" s="1"/>
  <c r="I46" i="15"/>
  <c r="K46" i="15"/>
  <c r="O46" i="15"/>
  <c r="Q46" i="15"/>
  <c r="Q45" i="15" s="1"/>
  <c r="V46" i="15"/>
  <c r="V45" i="15" s="1"/>
  <c r="G47" i="15"/>
  <c r="M47" i="15" s="1"/>
  <c r="I47" i="15"/>
  <c r="K47" i="15"/>
  <c r="K45" i="15" s="1"/>
  <c r="O47" i="15"/>
  <c r="Q47" i="15"/>
  <c r="V47" i="15"/>
  <c r="G48" i="15"/>
  <c r="I48" i="15"/>
  <c r="K48" i="15"/>
  <c r="M48" i="15"/>
  <c r="O48" i="15"/>
  <c r="O45" i="15" s="1"/>
  <c r="Q48" i="15"/>
  <c r="V48" i="15"/>
  <c r="G49" i="15"/>
  <c r="I49" i="15"/>
  <c r="K49" i="15"/>
  <c r="M49" i="15"/>
  <c r="O49" i="15"/>
  <c r="Q49" i="15"/>
  <c r="V49" i="15"/>
  <c r="G50" i="15"/>
  <c r="I50" i="15"/>
  <c r="K50" i="15"/>
  <c r="M50" i="15"/>
  <c r="O50" i="15"/>
  <c r="Q50" i="15"/>
  <c r="V50" i="15"/>
  <c r="G51" i="15"/>
  <c r="M51" i="15" s="1"/>
  <c r="I51" i="15"/>
  <c r="I45" i="15" s="1"/>
  <c r="K51" i="15"/>
  <c r="O51" i="15"/>
  <c r="Q51" i="15"/>
  <c r="V51" i="15"/>
  <c r="G52" i="15"/>
  <c r="M52" i="15" s="1"/>
  <c r="I52" i="15"/>
  <c r="K52" i="15"/>
  <c r="O52" i="15"/>
  <c r="Q52" i="15"/>
  <c r="V52" i="15"/>
  <c r="G53" i="15"/>
  <c r="M53" i="15" s="1"/>
  <c r="I53" i="15"/>
  <c r="K53" i="15"/>
  <c r="O53" i="15"/>
  <c r="Q53" i="15"/>
  <c r="V53" i="15"/>
  <c r="G54" i="15"/>
  <c r="I54" i="15"/>
  <c r="K54" i="15"/>
  <c r="M54" i="15"/>
  <c r="O54" i="15"/>
  <c r="Q54" i="15"/>
  <c r="V54" i="15"/>
  <c r="G55" i="15"/>
  <c r="I55" i="15"/>
  <c r="K55" i="15"/>
  <c r="M55" i="15"/>
  <c r="O55" i="15"/>
  <c r="Q55" i="15"/>
  <c r="V55" i="15"/>
  <c r="K56" i="15"/>
  <c r="Q56" i="15"/>
  <c r="G57" i="15"/>
  <c r="G56" i="15" s="1"/>
  <c r="I57" i="15"/>
  <c r="I56" i="15" s="1"/>
  <c r="K57" i="15"/>
  <c r="O57" i="15"/>
  <c r="O56" i="15" s="1"/>
  <c r="Q57" i="15"/>
  <c r="V57" i="15"/>
  <c r="V56" i="15" s="1"/>
  <c r="G58" i="15"/>
  <c r="M58" i="15" s="1"/>
  <c r="I58" i="15"/>
  <c r="K58" i="15"/>
  <c r="O58" i="15"/>
  <c r="Q58" i="15"/>
  <c r="V58" i="15"/>
  <c r="G60" i="15"/>
  <c r="I60" i="15"/>
  <c r="I59" i="15" s="1"/>
  <c r="K60" i="15"/>
  <c r="M60" i="15"/>
  <c r="O60" i="15"/>
  <c r="O59" i="15" s="1"/>
  <c r="Q60" i="15"/>
  <c r="V60" i="15"/>
  <c r="G62" i="15"/>
  <c r="G59" i="15" s="1"/>
  <c r="I62" i="15"/>
  <c r="K62" i="15"/>
  <c r="M62" i="15"/>
  <c r="O62" i="15"/>
  <c r="Q62" i="15"/>
  <c r="V62" i="15"/>
  <c r="V59" i="15" s="1"/>
  <c r="G67" i="15"/>
  <c r="I67" i="15"/>
  <c r="K67" i="15"/>
  <c r="K59" i="15" s="1"/>
  <c r="M67" i="15"/>
  <c r="O67" i="15"/>
  <c r="Q67" i="15"/>
  <c r="V67" i="15"/>
  <c r="G69" i="15"/>
  <c r="M69" i="15" s="1"/>
  <c r="I69" i="15"/>
  <c r="K69" i="15"/>
  <c r="O69" i="15"/>
  <c r="Q69" i="15"/>
  <c r="V69" i="15"/>
  <c r="G70" i="15"/>
  <c r="M70" i="15" s="1"/>
  <c r="I70" i="15"/>
  <c r="K70" i="15"/>
  <c r="O70" i="15"/>
  <c r="Q70" i="15"/>
  <c r="V70" i="15"/>
  <c r="G72" i="15"/>
  <c r="M72" i="15" s="1"/>
  <c r="I72" i="15"/>
  <c r="K72" i="15"/>
  <c r="O72" i="15"/>
  <c r="Q72" i="15"/>
  <c r="Q59" i="15" s="1"/>
  <c r="V72" i="15"/>
  <c r="G75" i="15"/>
  <c r="G74" i="15" s="1"/>
  <c r="I75" i="15"/>
  <c r="K75" i="15"/>
  <c r="K74" i="15" s="1"/>
  <c r="M75" i="15"/>
  <c r="M74" i="15" s="1"/>
  <c r="O75" i="15"/>
  <c r="O74" i="15" s="1"/>
  <c r="Q75" i="15"/>
  <c r="V75" i="15"/>
  <c r="V74" i="15" s="1"/>
  <c r="G80" i="15"/>
  <c r="I80" i="15"/>
  <c r="K80" i="15"/>
  <c r="M80" i="15"/>
  <c r="O80" i="15"/>
  <c r="Q80" i="15"/>
  <c r="Q74" i="15" s="1"/>
  <c r="V80" i="15"/>
  <c r="G84" i="15"/>
  <c r="M84" i="15" s="1"/>
  <c r="I84" i="15"/>
  <c r="I74" i="15" s="1"/>
  <c r="K84" i="15"/>
  <c r="O84" i="15"/>
  <c r="Q84" i="15"/>
  <c r="V84" i="15"/>
  <c r="G88" i="15"/>
  <c r="M88" i="15" s="1"/>
  <c r="I88" i="15"/>
  <c r="K88" i="15"/>
  <c r="O88" i="15"/>
  <c r="Q88" i="15"/>
  <c r="V88" i="15"/>
  <c r="AE94" i="15"/>
  <c r="G101" i="14"/>
  <c r="BA93" i="14"/>
  <c r="BA87" i="14"/>
  <c r="BA85" i="14"/>
  <c r="BA82" i="14"/>
  <c r="BA81" i="14"/>
  <c r="BA10" i="14"/>
  <c r="G9" i="14"/>
  <c r="M9" i="14" s="1"/>
  <c r="I9" i="14"/>
  <c r="I8" i="14" s="1"/>
  <c r="K9" i="14"/>
  <c r="K8" i="14" s="1"/>
  <c r="O9" i="14"/>
  <c r="Q9" i="14"/>
  <c r="Q8" i="14" s="1"/>
  <c r="V9" i="14"/>
  <c r="V8" i="14" s="1"/>
  <c r="G14" i="14"/>
  <c r="M14" i="14" s="1"/>
  <c r="I14" i="14"/>
  <c r="K14" i="14"/>
  <c r="O14" i="14"/>
  <c r="Q14" i="14"/>
  <c r="V14" i="14"/>
  <c r="G21" i="14"/>
  <c r="M21" i="14" s="1"/>
  <c r="I21" i="14"/>
  <c r="K21" i="14"/>
  <c r="O21" i="14"/>
  <c r="O8" i="14" s="1"/>
  <c r="Q21" i="14"/>
  <c r="V21" i="14"/>
  <c r="G28" i="14"/>
  <c r="I28" i="14"/>
  <c r="K28" i="14"/>
  <c r="M28" i="14"/>
  <c r="O28" i="14"/>
  <c r="Q28" i="14"/>
  <c r="V28" i="14"/>
  <c r="G38" i="14"/>
  <c r="I38" i="14"/>
  <c r="K38" i="14"/>
  <c r="M38" i="14"/>
  <c r="O38" i="14"/>
  <c r="Q38" i="14"/>
  <c r="V38" i="14"/>
  <c r="G44" i="14"/>
  <c r="I44" i="14"/>
  <c r="K44" i="14"/>
  <c r="M44" i="14"/>
  <c r="O44" i="14"/>
  <c r="Q44" i="14"/>
  <c r="V44" i="14"/>
  <c r="G50" i="14"/>
  <c r="M50" i="14" s="1"/>
  <c r="I50" i="14"/>
  <c r="K50" i="14"/>
  <c r="O50" i="14"/>
  <c r="Q50" i="14"/>
  <c r="V50" i="14"/>
  <c r="G56" i="14"/>
  <c r="M56" i="14" s="1"/>
  <c r="I56" i="14"/>
  <c r="K56" i="14"/>
  <c r="O56" i="14"/>
  <c r="Q56" i="14"/>
  <c r="V56" i="14"/>
  <c r="G65" i="14"/>
  <c r="I65" i="14"/>
  <c r="V65" i="14"/>
  <c r="G66" i="14"/>
  <c r="I66" i="14"/>
  <c r="K66" i="14"/>
  <c r="K65" i="14" s="1"/>
  <c r="M66" i="14"/>
  <c r="M65" i="14" s="1"/>
  <c r="O66" i="14"/>
  <c r="O65" i="14" s="1"/>
  <c r="Q66" i="14"/>
  <c r="Q65" i="14" s="1"/>
  <c r="V66" i="14"/>
  <c r="G71" i="14"/>
  <c r="I71" i="14"/>
  <c r="K71" i="14"/>
  <c r="M71" i="14"/>
  <c r="O71" i="14"/>
  <c r="Q71" i="14"/>
  <c r="V71" i="14"/>
  <c r="G79" i="14"/>
  <c r="G78" i="14" s="1"/>
  <c r="I79" i="14"/>
  <c r="I78" i="14" s="1"/>
  <c r="K79" i="14"/>
  <c r="K78" i="14" s="1"/>
  <c r="M79" i="14"/>
  <c r="O79" i="14"/>
  <c r="Q79" i="14"/>
  <c r="Q78" i="14" s="1"/>
  <c r="V79" i="14"/>
  <c r="V78" i="14" s="1"/>
  <c r="G96" i="14"/>
  <c r="M96" i="14" s="1"/>
  <c r="I96" i="14"/>
  <c r="K96" i="14"/>
  <c r="O96" i="14"/>
  <c r="Q96" i="14"/>
  <c r="V96" i="14"/>
  <c r="G98" i="14"/>
  <c r="M98" i="14" s="1"/>
  <c r="I98" i="14"/>
  <c r="K98" i="14"/>
  <c r="O98" i="14"/>
  <c r="O78" i="14" s="1"/>
  <c r="Q98" i="14"/>
  <c r="V98" i="14"/>
  <c r="AE101" i="14"/>
  <c r="G183" i="13"/>
  <c r="BA112" i="13"/>
  <c r="BA105" i="13"/>
  <c r="BA83" i="13"/>
  <c r="BA20" i="13"/>
  <c r="BA15" i="13"/>
  <c r="G9" i="13"/>
  <c r="G8" i="13" s="1"/>
  <c r="I9" i="13"/>
  <c r="I8" i="13" s="1"/>
  <c r="K9" i="13"/>
  <c r="K8" i="13" s="1"/>
  <c r="M9" i="13"/>
  <c r="O9" i="13"/>
  <c r="Q9" i="13"/>
  <c r="Q8" i="13" s="1"/>
  <c r="V9" i="13"/>
  <c r="V8" i="13" s="1"/>
  <c r="G14" i="13"/>
  <c r="M14" i="13" s="1"/>
  <c r="I14" i="13"/>
  <c r="K14" i="13"/>
  <c r="O14" i="13"/>
  <c r="Q14" i="13"/>
  <c r="V14" i="13"/>
  <c r="G19" i="13"/>
  <c r="M19" i="13" s="1"/>
  <c r="I19" i="13"/>
  <c r="K19" i="13"/>
  <c r="O19" i="13"/>
  <c r="Q19" i="13"/>
  <c r="V19" i="13"/>
  <c r="G24" i="13"/>
  <c r="M24" i="13" s="1"/>
  <c r="I24" i="13"/>
  <c r="K24" i="13"/>
  <c r="O24" i="13"/>
  <c r="O8" i="13" s="1"/>
  <c r="Q24" i="13"/>
  <c r="V24" i="13"/>
  <c r="G29" i="13"/>
  <c r="I29" i="13"/>
  <c r="K29" i="13"/>
  <c r="M29" i="13"/>
  <c r="O29" i="13"/>
  <c r="Q29" i="13"/>
  <c r="V29" i="13"/>
  <c r="G35" i="13"/>
  <c r="I35" i="13"/>
  <c r="K35" i="13"/>
  <c r="M35" i="13"/>
  <c r="O35" i="13"/>
  <c r="Q35" i="13"/>
  <c r="V35" i="13"/>
  <c r="G41" i="13"/>
  <c r="I41" i="13"/>
  <c r="K41" i="13"/>
  <c r="M41" i="13"/>
  <c r="O41" i="13"/>
  <c r="Q41" i="13"/>
  <c r="V41" i="13"/>
  <c r="G46" i="13"/>
  <c r="M46" i="13" s="1"/>
  <c r="I46" i="13"/>
  <c r="K46" i="13"/>
  <c r="O46" i="13"/>
  <c r="Q46" i="13"/>
  <c r="V46" i="13"/>
  <c r="G51" i="13"/>
  <c r="M51" i="13" s="1"/>
  <c r="I51" i="13"/>
  <c r="K51" i="13"/>
  <c r="O51" i="13"/>
  <c r="Q51" i="13"/>
  <c r="V51" i="13"/>
  <c r="G57" i="13"/>
  <c r="M57" i="13" s="1"/>
  <c r="I57" i="13"/>
  <c r="K57" i="13"/>
  <c r="O57" i="13"/>
  <c r="Q57" i="13"/>
  <c r="V57" i="13"/>
  <c r="G63" i="13"/>
  <c r="I63" i="13"/>
  <c r="I62" i="13" s="1"/>
  <c r="K63" i="13"/>
  <c r="K62" i="13" s="1"/>
  <c r="M63" i="13"/>
  <c r="M62" i="13" s="1"/>
  <c r="O63" i="13"/>
  <c r="Q63" i="13"/>
  <c r="V63" i="13"/>
  <c r="G68" i="13"/>
  <c r="G62" i="13" s="1"/>
  <c r="I68" i="13"/>
  <c r="K68" i="13"/>
  <c r="M68" i="13"/>
  <c r="O68" i="13"/>
  <c r="Q68" i="13"/>
  <c r="V68" i="13"/>
  <c r="V62" i="13" s="1"/>
  <c r="G72" i="13"/>
  <c r="M72" i="13" s="1"/>
  <c r="I72" i="13"/>
  <c r="K72" i="13"/>
  <c r="O72" i="13"/>
  <c r="Q72" i="13"/>
  <c r="V72" i="13"/>
  <c r="G77" i="13"/>
  <c r="M77" i="13" s="1"/>
  <c r="I77" i="13"/>
  <c r="K77" i="13"/>
  <c r="O77" i="13"/>
  <c r="Q77" i="13"/>
  <c r="Q62" i="13" s="1"/>
  <c r="V77" i="13"/>
  <c r="G82" i="13"/>
  <c r="M82" i="13" s="1"/>
  <c r="I82" i="13"/>
  <c r="K82" i="13"/>
  <c r="O82" i="13"/>
  <c r="Q82" i="13"/>
  <c r="V82" i="13"/>
  <c r="G87" i="13"/>
  <c r="I87" i="13"/>
  <c r="K87" i="13"/>
  <c r="M87" i="13"/>
  <c r="O87" i="13"/>
  <c r="O62" i="13" s="1"/>
  <c r="Q87" i="13"/>
  <c r="V87" i="13"/>
  <c r="M94" i="13"/>
  <c r="O94" i="13"/>
  <c r="Q94" i="13"/>
  <c r="G95" i="13"/>
  <c r="G94" i="13" s="1"/>
  <c r="I95" i="13"/>
  <c r="I94" i="13" s="1"/>
  <c r="K95" i="13"/>
  <c r="K94" i="13" s="1"/>
  <c r="M95" i="13"/>
  <c r="O95" i="13"/>
  <c r="Q95" i="13"/>
  <c r="V95" i="13"/>
  <c r="V94" i="13" s="1"/>
  <c r="G98" i="13"/>
  <c r="G99" i="13"/>
  <c r="M99" i="13" s="1"/>
  <c r="I99" i="13"/>
  <c r="K99" i="13"/>
  <c r="O99" i="13"/>
  <c r="O98" i="13" s="1"/>
  <c r="Q99" i="13"/>
  <c r="Q98" i="13" s="1"/>
  <c r="V99" i="13"/>
  <c r="V98" i="13" s="1"/>
  <c r="G104" i="13"/>
  <c r="M104" i="13" s="1"/>
  <c r="I104" i="13"/>
  <c r="K104" i="13"/>
  <c r="O104" i="13"/>
  <c r="Q104" i="13"/>
  <c r="V104" i="13"/>
  <c r="G111" i="13"/>
  <c r="I111" i="13"/>
  <c r="K111" i="13"/>
  <c r="M111" i="13"/>
  <c r="O111" i="13"/>
  <c r="Q111" i="13"/>
  <c r="V111" i="13"/>
  <c r="G118" i="13"/>
  <c r="I118" i="13"/>
  <c r="K118" i="13"/>
  <c r="K98" i="13" s="1"/>
  <c r="M118" i="13"/>
  <c r="O118" i="13"/>
  <c r="Q118" i="13"/>
  <c r="V118" i="13"/>
  <c r="G124" i="13"/>
  <c r="I124" i="13"/>
  <c r="I98" i="13" s="1"/>
  <c r="K124" i="13"/>
  <c r="M124" i="13"/>
  <c r="O124" i="13"/>
  <c r="Q124" i="13"/>
  <c r="V124" i="13"/>
  <c r="G128" i="13"/>
  <c r="M128" i="13" s="1"/>
  <c r="I128" i="13"/>
  <c r="K128" i="13"/>
  <c r="O128" i="13"/>
  <c r="Q128" i="13"/>
  <c r="V128" i="13"/>
  <c r="G134" i="13"/>
  <c r="M134" i="13" s="1"/>
  <c r="I134" i="13"/>
  <c r="K134" i="13"/>
  <c r="O134" i="13"/>
  <c r="Q134" i="13"/>
  <c r="V134" i="13"/>
  <c r="G138" i="13"/>
  <c r="M138" i="13" s="1"/>
  <c r="I138" i="13"/>
  <c r="K138" i="13"/>
  <c r="O138" i="13"/>
  <c r="Q138" i="13"/>
  <c r="V138" i="13"/>
  <c r="O142" i="13"/>
  <c r="Q142" i="13"/>
  <c r="G143" i="13"/>
  <c r="I143" i="13"/>
  <c r="I142" i="13" s="1"/>
  <c r="K143" i="13"/>
  <c r="K142" i="13" s="1"/>
  <c r="M143" i="13"/>
  <c r="M142" i="13" s="1"/>
  <c r="O143" i="13"/>
  <c r="Q143" i="13"/>
  <c r="V143" i="13"/>
  <c r="G144" i="13"/>
  <c r="G142" i="13" s="1"/>
  <c r="I144" i="13"/>
  <c r="K144" i="13"/>
  <c r="M144" i="13"/>
  <c r="O144" i="13"/>
  <c r="Q144" i="13"/>
  <c r="V144" i="13"/>
  <c r="V142" i="13" s="1"/>
  <c r="I145" i="13"/>
  <c r="K145" i="13"/>
  <c r="G146" i="13"/>
  <c r="G145" i="13" s="1"/>
  <c r="I146" i="13"/>
  <c r="K146" i="13"/>
  <c r="O146" i="13"/>
  <c r="O145" i="13" s="1"/>
  <c r="Q146" i="13"/>
  <c r="Q145" i="13" s="1"/>
  <c r="V146" i="13"/>
  <c r="V145" i="13" s="1"/>
  <c r="G152" i="13"/>
  <c r="M152" i="13" s="1"/>
  <c r="I152" i="13"/>
  <c r="K152" i="13"/>
  <c r="O152" i="13"/>
  <c r="Q152" i="13"/>
  <c r="V152" i="13"/>
  <c r="G157" i="13"/>
  <c r="O157" i="13"/>
  <c r="Q157" i="13"/>
  <c r="V157" i="13"/>
  <c r="G158" i="13"/>
  <c r="I158" i="13"/>
  <c r="I157" i="13" s="1"/>
  <c r="K158" i="13"/>
  <c r="K157" i="13" s="1"/>
  <c r="M158" i="13"/>
  <c r="M157" i="13" s="1"/>
  <c r="O158" i="13"/>
  <c r="Q158" i="13"/>
  <c r="V158" i="13"/>
  <c r="K163" i="13"/>
  <c r="G164" i="13"/>
  <c r="G163" i="13" s="1"/>
  <c r="I164" i="13"/>
  <c r="I163" i="13" s="1"/>
  <c r="K164" i="13"/>
  <c r="O164" i="13"/>
  <c r="Q164" i="13"/>
  <c r="Q163" i="13" s="1"/>
  <c r="V164" i="13"/>
  <c r="V163" i="13" s="1"/>
  <c r="G169" i="13"/>
  <c r="M169" i="13" s="1"/>
  <c r="I169" i="13"/>
  <c r="K169" i="13"/>
  <c r="O169" i="13"/>
  <c r="O163" i="13" s="1"/>
  <c r="Q169" i="13"/>
  <c r="V169" i="13"/>
  <c r="G173" i="13"/>
  <c r="M173" i="13" s="1"/>
  <c r="I173" i="13"/>
  <c r="K173" i="13"/>
  <c r="O173" i="13"/>
  <c r="Q173" i="13"/>
  <c r="V173" i="13"/>
  <c r="G177" i="13"/>
  <c r="I177" i="13"/>
  <c r="K177" i="13"/>
  <c r="M177" i="13"/>
  <c r="O177" i="13"/>
  <c r="Q177" i="13"/>
  <c r="V177" i="13"/>
  <c r="AE183" i="13"/>
  <c r="G36" i="12"/>
  <c r="BA34" i="12"/>
  <c r="BA32" i="12"/>
  <c r="BA20" i="12"/>
  <c r="BA16" i="12"/>
  <c r="BA11" i="12"/>
  <c r="G9" i="12"/>
  <c r="G8" i="12" s="1"/>
  <c r="I9" i="12"/>
  <c r="I8" i="12" s="1"/>
  <c r="K9" i="12"/>
  <c r="K8" i="12" s="1"/>
  <c r="M9" i="12"/>
  <c r="M8" i="12" s="1"/>
  <c r="O9" i="12"/>
  <c r="O8" i="12" s="1"/>
  <c r="Q9" i="12"/>
  <c r="V9" i="12"/>
  <c r="V8" i="12" s="1"/>
  <c r="G10" i="12"/>
  <c r="AF36" i="12" s="1"/>
  <c r="I10" i="12"/>
  <c r="K10" i="12"/>
  <c r="M10" i="12"/>
  <c r="O10" i="12"/>
  <c r="Q10" i="12"/>
  <c r="V10" i="12"/>
  <c r="G12" i="12"/>
  <c r="M12" i="12" s="1"/>
  <c r="I12" i="12"/>
  <c r="K12" i="12"/>
  <c r="O12" i="12"/>
  <c r="Q12" i="12"/>
  <c r="V12" i="12"/>
  <c r="G13" i="12"/>
  <c r="M13" i="12" s="1"/>
  <c r="I13" i="12"/>
  <c r="K13" i="12"/>
  <c r="O13" i="12"/>
  <c r="Q13" i="12"/>
  <c r="V13" i="12"/>
  <c r="G15" i="12"/>
  <c r="M15" i="12" s="1"/>
  <c r="I15" i="12"/>
  <c r="K15" i="12"/>
  <c r="O15" i="12"/>
  <c r="Q15" i="12"/>
  <c r="V15" i="12"/>
  <c r="G19" i="12"/>
  <c r="I19" i="12"/>
  <c r="K19" i="12"/>
  <c r="M19" i="12"/>
  <c r="O19" i="12"/>
  <c r="Q19" i="12"/>
  <c r="Q8" i="12" s="1"/>
  <c r="V19" i="12"/>
  <c r="G21" i="12"/>
  <c r="I21" i="12"/>
  <c r="K21" i="12"/>
  <c r="M21" i="12"/>
  <c r="O21" i="12"/>
  <c r="Q21" i="12"/>
  <c r="V21" i="12"/>
  <c r="G22" i="12"/>
  <c r="I22" i="12"/>
  <c r="K22" i="12"/>
  <c r="M22" i="12"/>
  <c r="O22" i="12"/>
  <c r="Q22" i="12"/>
  <c r="V22" i="12"/>
  <c r="G23" i="12"/>
  <c r="M23" i="12" s="1"/>
  <c r="I23" i="12"/>
  <c r="K23" i="12"/>
  <c r="O23" i="12"/>
  <c r="Q23" i="12"/>
  <c r="V23" i="12"/>
  <c r="G24" i="12"/>
  <c r="M24" i="12" s="1"/>
  <c r="I24" i="12"/>
  <c r="K24" i="12"/>
  <c r="O24" i="12"/>
  <c r="Q24" i="12"/>
  <c r="V24" i="12"/>
  <c r="G25" i="12"/>
  <c r="M25" i="12" s="1"/>
  <c r="I25" i="12"/>
  <c r="K25" i="12"/>
  <c r="O25" i="12"/>
  <c r="Q25" i="12"/>
  <c r="V25" i="12"/>
  <c r="G26" i="12"/>
  <c r="I26" i="12"/>
  <c r="K26" i="12"/>
  <c r="M26" i="12"/>
  <c r="O26" i="12"/>
  <c r="Q26" i="12"/>
  <c r="V26" i="12"/>
  <c r="G27" i="12"/>
  <c r="I27" i="12"/>
  <c r="K27" i="12"/>
  <c r="M27" i="12"/>
  <c r="O27" i="12"/>
  <c r="Q27" i="12"/>
  <c r="V27" i="12"/>
  <c r="G28" i="12"/>
  <c r="I28" i="12"/>
  <c r="K28" i="12"/>
  <c r="M28" i="12"/>
  <c r="O28" i="12"/>
  <c r="Q28" i="12"/>
  <c r="V28" i="12"/>
  <c r="K30" i="12"/>
  <c r="G31" i="12"/>
  <c r="G30" i="12" s="1"/>
  <c r="I31" i="12"/>
  <c r="I30" i="12" s="1"/>
  <c r="K31" i="12"/>
  <c r="O31" i="12"/>
  <c r="O30" i="12" s="1"/>
  <c r="Q31" i="12"/>
  <c r="Q30" i="12" s="1"/>
  <c r="V31" i="12"/>
  <c r="V30" i="12" s="1"/>
  <c r="G33" i="12"/>
  <c r="M33" i="12" s="1"/>
  <c r="I33" i="12"/>
  <c r="K33" i="12"/>
  <c r="O33" i="12"/>
  <c r="Q33" i="12"/>
  <c r="V33" i="12"/>
  <c r="AE36" i="12"/>
  <c r="I17" i="1"/>
  <c r="I16" i="1"/>
  <c r="F67" i="1"/>
  <c r="G23" i="1" s="1"/>
  <c r="G67" i="1"/>
  <c r="H66" i="1"/>
  <c r="I66" i="1" s="1"/>
  <c r="H65" i="1"/>
  <c r="I65" i="1" s="1"/>
  <c r="H64" i="1"/>
  <c r="I64" i="1" s="1"/>
  <c r="H63" i="1"/>
  <c r="I63" i="1" s="1"/>
  <c r="H62" i="1"/>
  <c r="I62" i="1" s="1"/>
  <c r="H61" i="1"/>
  <c r="I61" i="1" s="1"/>
  <c r="H60" i="1"/>
  <c r="I60" i="1" s="1"/>
  <c r="H59" i="1"/>
  <c r="I59" i="1" s="1"/>
  <c r="H58" i="1"/>
  <c r="I58" i="1" s="1"/>
  <c r="H57" i="1"/>
  <c r="I57" i="1" s="1"/>
  <c r="H56" i="1"/>
  <c r="I56" i="1" s="1"/>
  <c r="H55" i="1"/>
  <c r="I55" i="1" s="1"/>
  <c r="H54" i="1"/>
  <c r="I54" i="1" s="1"/>
  <c r="H53" i="1"/>
  <c r="I53" i="1" s="1"/>
  <c r="H52" i="1"/>
  <c r="I52" i="1" s="1"/>
  <c r="H51" i="1"/>
  <c r="I51" i="1" s="1"/>
  <c r="H50" i="1"/>
  <c r="I50" i="1" s="1"/>
  <c r="H49" i="1"/>
  <c r="I49" i="1" s="1"/>
  <c r="H48" i="1"/>
  <c r="I48" i="1" s="1"/>
  <c r="H47" i="1"/>
  <c r="I47" i="1" s="1"/>
  <c r="H46" i="1"/>
  <c r="I46" i="1" s="1"/>
  <c r="H45" i="1"/>
  <c r="I45" i="1" s="1"/>
  <c r="H44" i="1"/>
  <c r="I44" i="1" s="1"/>
  <c r="H43" i="1"/>
  <c r="I43" i="1" s="1"/>
  <c r="H42" i="1"/>
  <c r="H41" i="1"/>
  <c r="I41" i="1" s="1"/>
  <c r="H40" i="1"/>
  <c r="I40" i="1" s="1"/>
  <c r="H39" i="1"/>
  <c r="I39" i="1" s="1"/>
  <c r="I67" i="1" s="1"/>
  <c r="J28" i="1"/>
  <c r="J26" i="1"/>
  <c r="G38" i="1"/>
  <c r="F38" i="1"/>
  <c r="J23" i="1"/>
  <c r="J24" i="1"/>
  <c r="J25" i="1"/>
  <c r="J27" i="1"/>
  <c r="E24" i="1"/>
  <c r="E26" i="1"/>
  <c r="I18" i="1" l="1"/>
  <c r="I21" i="1" s="1"/>
  <c r="I121" i="1"/>
  <c r="J118" i="1" s="1"/>
  <c r="G28" i="1"/>
  <c r="G25" i="1"/>
  <c r="A25" i="1" s="1"/>
  <c r="A23" i="1"/>
  <c r="M42" i="30"/>
  <c r="M8" i="30"/>
  <c r="M14" i="30"/>
  <c r="M38" i="30"/>
  <c r="M37" i="30" s="1"/>
  <c r="M20" i="30"/>
  <c r="M19" i="30" s="1"/>
  <c r="M80" i="29"/>
  <c r="AF103" i="29"/>
  <c r="M9" i="29"/>
  <c r="M8" i="29" s="1"/>
  <c r="M151" i="28"/>
  <c r="M8" i="28"/>
  <c r="M101" i="28"/>
  <c r="M170" i="28"/>
  <c r="M169" i="28" s="1"/>
  <c r="G101" i="28"/>
  <c r="G151" i="28"/>
  <c r="G97" i="28"/>
  <c r="AF189" i="28"/>
  <c r="M42" i="27"/>
  <c r="M37" i="27"/>
  <c r="M28" i="27"/>
  <c r="M24" i="27" s="1"/>
  <c r="M16" i="27"/>
  <c r="M14" i="27" s="1"/>
  <c r="M10" i="27"/>
  <c r="M8" i="27" s="1"/>
  <c r="G42" i="27"/>
  <c r="G24" i="27"/>
  <c r="M58" i="26"/>
  <c r="AF80" i="26"/>
  <c r="M14" i="26"/>
  <c r="M8" i="26" s="1"/>
  <c r="M56" i="25"/>
  <c r="M161" i="25"/>
  <c r="M8" i="25"/>
  <c r="G8" i="25"/>
  <c r="G143" i="25"/>
  <c r="G161" i="25"/>
  <c r="G56" i="25"/>
  <c r="M46" i="24"/>
  <c r="M36" i="24"/>
  <c r="M77" i="24"/>
  <c r="M64" i="24" s="1"/>
  <c r="M52" i="24"/>
  <c r="M40" i="24"/>
  <c r="M34" i="24"/>
  <c r="M30" i="24" s="1"/>
  <c r="AF99" i="24"/>
  <c r="G79" i="24"/>
  <c r="G59" i="24"/>
  <c r="G41" i="24"/>
  <c r="M92" i="23"/>
  <c r="M62" i="23"/>
  <c r="M61" i="23" s="1"/>
  <c r="M9" i="23"/>
  <c r="M8" i="23" s="1"/>
  <c r="G92" i="23"/>
  <c r="M57" i="22"/>
  <c r="M8" i="22"/>
  <c r="G8" i="22"/>
  <c r="G129" i="22"/>
  <c r="G57" i="22"/>
  <c r="M22" i="21"/>
  <c r="M16" i="21" s="1"/>
  <c r="AF30" i="21"/>
  <c r="M27" i="21"/>
  <c r="M26" i="21" s="1"/>
  <c r="M15" i="21"/>
  <c r="M14" i="21" s="1"/>
  <c r="M9" i="21"/>
  <c r="M8" i="21" s="1"/>
  <c r="AF80" i="20"/>
  <c r="M59" i="20"/>
  <c r="M58" i="20" s="1"/>
  <c r="M9" i="20"/>
  <c r="M8" i="20" s="1"/>
  <c r="M179" i="19"/>
  <c r="M8" i="19"/>
  <c r="M102" i="19"/>
  <c r="AF199" i="19"/>
  <c r="G179" i="19"/>
  <c r="G8" i="19"/>
  <c r="G65" i="19"/>
  <c r="G173" i="19"/>
  <c r="G102" i="19"/>
  <c r="M49" i="18"/>
  <c r="M31" i="18"/>
  <c r="M22" i="18"/>
  <c r="M21" i="18" s="1"/>
  <c r="M27" i="18"/>
  <c r="M26" i="18" s="1"/>
  <c r="M9" i="18"/>
  <c r="M8" i="18" s="1"/>
  <c r="M78" i="17"/>
  <c r="M8" i="17"/>
  <c r="G78" i="17"/>
  <c r="G8" i="17"/>
  <c r="AF101" i="17"/>
  <c r="M8" i="16"/>
  <c r="M166" i="16"/>
  <c r="M104" i="16"/>
  <c r="M68" i="16"/>
  <c r="AF204" i="16"/>
  <c r="G104" i="16"/>
  <c r="M185" i="16"/>
  <c r="M184" i="16" s="1"/>
  <c r="G68" i="16"/>
  <c r="G166" i="16"/>
  <c r="M59" i="15"/>
  <c r="M35" i="15"/>
  <c r="M46" i="15"/>
  <c r="M45" i="15" s="1"/>
  <c r="AF94" i="15"/>
  <c r="M57" i="15"/>
  <c r="M56" i="15" s="1"/>
  <c r="M78" i="14"/>
  <c r="M8" i="14"/>
  <c r="G8" i="14"/>
  <c r="AF101" i="14"/>
  <c r="M8" i="13"/>
  <c r="M98" i="13"/>
  <c r="AF183" i="13"/>
  <c r="M146" i="13"/>
  <c r="M145" i="13" s="1"/>
  <c r="M164" i="13"/>
  <c r="M163" i="13" s="1"/>
  <c r="M31" i="12"/>
  <c r="M30" i="12" s="1"/>
  <c r="H67" i="1"/>
  <c r="J66" i="1"/>
  <c r="J64" i="1"/>
  <c r="J62" i="1"/>
  <c r="J60" i="1"/>
  <c r="J58" i="1"/>
  <c r="J56" i="1"/>
  <c r="J54" i="1"/>
  <c r="J52" i="1"/>
  <c r="J50" i="1"/>
  <c r="J48" i="1"/>
  <c r="J46" i="1"/>
  <c r="J44" i="1"/>
  <c r="J41" i="1"/>
  <c r="J39" i="1"/>
  <c r="J67" i="1" s="1"/>
  <c r="J65" i="1"/>
  <c r="J63" i="1"/>
  <c r="J61" i="1"/>
  <c r="J59" i="1"/>
  <c r="J57" i="1"/>
  <c r="J55" i="1"/>
  <c r="J53" i="1"/>
  <c r="J51" i="1"/>
  <c r="J49" i="1"/>
  <c r="J47" i="1"/>
  <c r="J45" i="1"/>
  <c r="J43" i="1"/>
  <c r="J40" i="1"/>
  <c r="J110" i="1" l="1"/>
  <c r="J109" i="1"/>
  <c r="J106" i="1"/>
  <c r="J108" i="1"/>
  <c r="J101" i="1"/>
  <c r="J119" i="1"/>
  <c r="J103" i="1"/>
  <c r="J111" i="1"/>
  <c r="J116" i="1"/>
  <c r="J112" i="1"/>
  <c r="J102" i="1"/>
  <c r="J105" i="1"/>
  <c r="J120" i="1"/>
  <c r="J107" i="1"/>
  <c r="J117" i="1"/>
  <c r="J115" i="1"/>
  <c r="J113" i="1"/>
  <c r="J114" i="1"/>
  <c r="J104" i="1"/>
  <c r="G26" i="1"/>
  <c r="A26" i="1"/>
  <c r="A24" i="1"/>
  <c r="G24" i="1"/>
  <c r="J121" i="1" l="1"/>
  <c r="A27" i="1"/>
  <c r="A29" i="1" s="1"/>
  <c r="G29" i="1" l="1"/>
  <c r="G2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Kynyking</author>
  </authors>
  <commentList>
    <comment ref="S6" authorId="0" shapeId="0" xr:uid="{CD0941C1-5E51-409C-9864-7EF421C3023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8882224-6578-4240-9D2B-CB636BC6C51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Kynyking</author>
  </authors>
  <commentList>
    <comment ref="S6" authorId="0" shapeId="0" xr:uid="{31DCA8E2-0649-4298-8DA0-C7BB1D6A3C6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C21031F-AA27-43A7-8812-F9481441096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Kynyking</author>
  </authors>
  <commentList>
    <comment ref="S6" authorId="0" shapeId="0" xr:uid="{B342CED3-F2BD-4817-BC2B-7B5DD8FF5F6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C46AF42-9E2E-4B0D-8785-7C5C1204C59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Kynyking</author>
  </authors>
  <commentList>
    <comment ref="S6" authorId="0" shapeId="0" xr:uid="{91A7E7D3-9218-44C7-964D-35C850CEC28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26C7AF0-2BFC-4E84-BA9E-D394E744026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Kynyking</author>
  </authors>
  <commentList>
    <comment ref="S6" authorId="0" shapeId="0" xr:uid="{84B851F5-F658-4DA2-8C1D-7351F170A18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9707086-4749-4656-B7C3-2ABEACE08CA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Kynyking</author>
  </authors>
  <commentList>
    <comment ref="S6" authorId="0" shapeId="0" xr:uid="{480D2972-36A7-4B5D-A05C-5BEB1AE0E2A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D1E5340-15D0-439E-A932-BE74972C945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Kynyking</author>
  </authors>
  <commentList>
    <comment ref="S6" authorId="0" shapeId="0" xr:uid="{BC1478EC-83D4-4892-9069-CDC8AFA5579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249CDAD-F0CA-44A9-BFA0-ED0EB1FD70A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Kynyking</author>
  </authors>
  <commentList>
    <comment ref="S6" authorId="0" shapeId="0" xr:uid="{485726FA-77C6-4F8A-8DF7-BA9321794B5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7C4928B-4DA4-4D50-A7DE-FE66E6998F6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Kynyking</author>
  </authors>
  <commentList>
    <comment ref="S6" authorId="0" shapeId="0" xr:uid="{0A9E5C1F-4482-472C-B008-D8A8629986A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B037FDE-BFDA-4EB9-B462-2D850A54582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Kynyking</author>
  </authors>
  <commentList>
    <comment ref="S6" authorId="0" shapeId="0" xr:uid="{D94A851A-88DA-4B97-9FA7-71FA368D853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3AC5A87-E254-4D7E-AD2D-9B26AA0CBB5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Kynyking</author>
  </authors>
  <commentList>
    <comment ref="S6" authorId="0" shapeId="0" xr:uid="{34326C9A-C7AD-4ABD-BE56-83F233B0DED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FE2F808-6A3F-4BB8-84ED-5B0A4AFE4B7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Kynyking</author>
  </authors>
  <commentList>
    <comment ref="S6" authorId="0" shapeId="0" xr:uid="{BD153743-0AF1-4E0F-8D1D-D30028FF2EF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9930FA8-2BA2-401A-870F-CBC5E92F1CA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Kynyking</author>
  </authors>
  <commentList>
    <comment ref="S6" authorId="0" shapeId="0" xr:uid="{4C727428-EC49-4C3D-9A3A-FFF369039AB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BA976A0-A184-4AD3-92D8-71E654A18D7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Kynyking</author>
  </authors>
  <commentList>
    <comment ref="S6" authorId="0" shapeId="0" xr:uid="{E29CD3CA-6377-4F64-815F-C9FABCF15D6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AEFB9659-46A8-44FC-9075-D90437354FE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Kynyking</author>
  </authors>
  <commentList>
    <comment ref="S6" authorId="0" shapeId="0" xr:uid="{6FB4DEBC-D9E5-44C6-8B40-866C0E9C1A3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D768BB5-7BC2-4A9C-B149-24F06A8F6BF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Kynyking</author>
  </authors>
  <commentList>
    <comment ref="S6" authorId="0" shapeId="0" xr:uid="{20135F89-216A-46C0-8187-8D309E31B56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66B34BA-4969-481E-9456-8F0CEE4AFFB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Kynyking</author>
  </authors>
  <commentList>
    <comment ref="S6" authorId="0" shapeId="0" xr:uid="{4F0C3EFC-FDB9-4C7B-9E64-E82558B5A81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D6CE760-1351-429C-A9E1-AD054253493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Kynyking</author>
  </authors>
  <commentList>
    <comment ref="S6" authorId="0" shapeId="0" xr:uid="{4B938593-A019-42D7-B285-413FB8BC673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D7F7A3D-19DA-4157-82E9-368EACFD80F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Kynyking</author>
  </authors>
  <commentList>
    <comment ref="S6" authorId="0" shapeId="0" xr:uid="{2D980F09-3F57-416C-8969-F7903FC8D80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3DD20DB-4611-44D1-8DC4-0CB200A8375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<sst xmlns="http://schemas.openxmlformats.org/spreadsheetml/2006/main" count="8501" uniqueCount="776">
  <si>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</si>
  <si>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</si>
  <si>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</si>
  <si>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</si>
  <si>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</si>
  <si>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</si>
  <si>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</si>
  <si>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</si>
  <si>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</si>
  <si>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</si>
  <si>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</si>
  <si>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</si>
  <si>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</si>
  <si>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</si>
  <si>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</si>
  <si>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</si>
  <si>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</si>
  <si>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</si>
  <si>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</si>
  <si>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</si>
  <si>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</si>
  <si>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</si>
  <si>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</si>
  <si>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</si>
  <si>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</si>
  <si>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</si>
  <si>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</si>
  <si>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</si>
  <si>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</si>
  <si>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</si>
  <si>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</si>
  <si>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</si>
  <si>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</si>
  <si>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</si>
  <si>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</si>
  <si>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</si>
  <si>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</si>
  <si>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</si>
  <si>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</si>
  <si>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</si>
  <si>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</si>
  <si>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</si>
  <si>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</si>
  <si>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3219</t>
  </si>
  <si>
    <t>Žďár nad Sázavou, přístřešky na kola</t>
  </si>
  <si>
    <t>Město Žďár nad Sázavou</t>
  </si>
  <si>
    <t>Žižkova 227/1</t>
  </si>
  <si>
    <t>Žďár nad Sázavou-Žďár nad Sázavou 1</t>
  </si>
  <si>
    <t>59101</t>
  </si>
  <si>
    <t>00295841</t>
  </si>
  <si>
    <t>CZ00295841</t>
  </si>
  <si>
    <t>Stavba</t>
  </si>
  <si>
    <t>Ostatní a vedlejší náklady</t>
  </si>
  <si>
    <t>VRN</t>
  </si>
  <si>
    <t>Vedlejší a ostatní náklady</t>
  </si>
  <si>
    <t>Stavební objekt</t>
  </si>
  <si>
    <t>001</t>
  </si>
  <si>
    <t>LOKALITA "MĚSTSKÝ ÚŘAD"</t>
  </si>
  <si>
    <t>D.1.1</t>
  </si>
  <si>
    <t>Zpevněné plochy</t>
  </si>
  <si>
    <t>D.1.2</t>
  </si>
  <si>
    <t>Stavební část</t>
  </si>
  <si>
    <t>D.1.3</t>
  </si>
  <si>
    <t>Elektroinstalace</t>
  </si>
  <si>
    <t>002</t>
  </si>
  <si>
    <t>LOKALITA "POLIKLINIKA"</t>
  </si>
  <si>
    <t>003</t>
  </si>
  <si>
    <t>LOKALITA "MŠ VESELSKÁ"</t>
  </si>
  <si>
    <t>004</t>
  </si>
  <si>
    <t>LOKALITA "ZŠ KOMENSKÉHO"</t>
  </si>
  <si>
    <t>005</t>
  </si>
  <si>
    <t>LOKALITA "ZŠ PALACHOVA"</t>
  </si>
  <si>
    <t>006</t>
  </si>
  <si>
    <t>LOKALITA "ZŠ ŠVERMOVA"</t>
  </si>
  <si>
    <t>Celkem za stavbu</t>
  </si>
  <si>
    <t>CZK</t>
  </si>
  <si>
    <t>#POPS</t>
  </si>
  <si>
    <t>Popis stavby: 3219 - Žďár nad Sázavou, přístřešky na kola</t>
  </si>
  <si>
    <t>#POPO</t>
  </si>
  <si>
    <t>Popis objektu: 00 - Vedlejší a ostatní náklady</t>
  </si>
  <si>
    <t>#POPR</t>
  </si>
  <si>
    <t>Popis rozpočtu: VRN - Vedlejší a ostatní náklady</t>
  </si>
  <si>
    <t>Popis objektu: 001 - LOKALITA "MĚSTSKÝ ÚŘAD"</t>
  </si>
  <si>
    <t>Popis rozpočtu: D.1.1 - Zpevněné plochy</t>
  </si>
  <si>
    <t>Popis rozpočtu: D.1.2 - Stavební část</t>
  </si>
  <si>
    <t>Popis rozpočtu: D.1.3 - Elektroinstalace</t>
  </si>
  <si>
    <t>Popis objektu: 002 - LOKALITA "POLIKLINIKA"</t>
  </si>
  <si>
    <t>Popis objektu: 003 - LOKALITA "MŠ VESELSKÁ"</t>
  </si>
  <si>
    <t>Popis objektu: 004 - LOKALITA "ZŠ KOMENSKÉHO"</t>
  </si>
  <si>
    <t>Popis objektu: 005 - LOKALITA "ZŠ PALACHOVA"</t>
  </si>
  <si>
    <t>Popis objektu: 006 - LOKALITA "ZŠ ŠVERMOVA"</t>
  </si>
  <si>
    <t>Rekapitulace dílů</t>
  </si>
  <si>
    <t>Typ dílu</t>
  </si>
  <si>
    <t>1</t>
  </si>
  <si>
    <t>Zemní práce</t>
  </si>
  <si>
    <t>181</t>
  </si>
  <si>
    <t>Sadové úpravy</t>
  </si>
  <si>
    <t>2</t>
  </si>
  <si>
    <t>Základy a zvláštní zakládání</t>
  </si>
  <si>
    <t>5</t>
  </si>
  <si>
    <t>Komunikace</t>
  </si>
  <si>
    <t>9</t>
  </si>
  <si>
    <t>Ostatní konstrukce, bourání</t>
  </si>
  <si>
    <t>91</t>
  </si>
  <si>
    <t>Doplňující práce na komunikaci</t>
  </si>
  <si>
    <t>96</t>
  </si>
  <si>
    <t>Bourání konstrukcí</t>
  </si>
  <si>
    <t>99</t>
  </si>
  <si>
    <t>Staveništní přesun hmot</t>
  </si>
  <si>
    <t>767</t>
  </si>
  <si>
    <t>Konstrukce zámečnické</t>
  </si>
  <si>
    <t>M21.026</t>
  </si>
  <si>
    <t>Kabely</t>
  </si>
  <si>
    <t>M21.027</t>
  </si>
  <si>
    <t>Kabelové trasy</t>
  </si>
  <si>
    <t>M21.028</t>
  </si>
  <si>
    <t>Rozvaděč</t>
  </si>
  <si>
    <t>M21.029</t>
  </si>
  <si>
    <t>Podružný materiál</t>
  </si>
  <si>
    <t>M21.033</t>
  </si>
  <si>
    <t>Osvětlení</t>
  </si>
  <si>
    <t>M21.038</t>
  </si>
  <si>
    <t>Ostatní</t>
  </si>
  <si>
    <t>M22.03</t>
  </si>
  <si>
    <t>CCTV kamerový systém</t>
  </si>
  <si>
    <t>M46</t>
  </si>
  <si>
    <t>Zemní práce při montážích</t>
  </si>
  <si>
    <t>D96</t>
  </si>
  <si>
    <t>Přesuny suti a vybouraných hmot</t>
  </si>
  <si>
    <t>PSU</t>
  </si>
  <si>
    <t>VN</t>
  </si>
  <si>
    <t>ON</t>
  </si>
  <si>
    <t>Soupis vedlejších a ostatních nákladů</t>
  </si>
  <si>
    <t>#TypZaznamu#</t>
  </si>
  <si>
    <t>STA</t>
  </si>
  <si>
    <t>00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</si>
  <si>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</si>
  <si>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</si>
  <si>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</si>
  <si>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</si>
  <si>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</si>
  <si>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</si>
  <si>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</si>
  <si>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</si>
  <si>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</si>
  <si>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</si>
  <si>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</si>
  <si>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</si>
  <si>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</si>
  <si>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</si>
  <si>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</si>
  <si>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</si>
  <si>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</si>
  <si>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</si>
  <si>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</si>
  <si>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</si>
  <si>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</si>
  <si>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</si>
  <si>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</si>
  <si>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</si>
  <si>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</si>
  <si>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</si>
  <si>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</si>
  <si>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0021T</t>
  </si>
  <si>
    <t>Čištění komunikací po dobu realizace stavby</t>
  </si>
  <si>
    <t>Soubor</t>
  </si>
  <si>
    <t>Vlastní</t>
  </si>
  <si>
    <t>Indiv</t>
  </si>
  <si>
    <t>Běžná</t>
  </si>
  <si>
    <t>POL99_0</t>
  </si>
  <si>
    <t>0031T</t>
  </si>
  <si>
    <t>Zpracování harmonogramu stavby a ZOV včetně průběžné aktualizace</t>
  </si>
  <si>
    <t>zpracování harmonogramu stavebních prací včetně průběžné aktualizace a odsouhlasení navrženého řešení objednatelem</t>
  </si>
  <si>
    <t>POP</t>
  </si>
  <si>
    <t>00918T</t>
  </si>
  <si>
    <t>Výrobní dokumentace</t>
  </si>
  <si>
    <t>00926T</t>
  </si>
  <si>
    <t>Plán BOZP</t>
  </si>
  <si>
    <t>Plán BOZP na staveništi</t>
  </si>
  <si>
    <t>0041T</t>
  </si>
  <si>
    <t>Dopravní opatření</t>
  </si>
  <si>
    <t>dopravní a informační značení na komunikacích pro motorová a nemotorová vozidla a pro pěší, zajištění průchodů apod., projednání s příslušným odborem dopravy, zajištění údržby, čištění apod. dopravního značení a komunikací apod.</t>
  </si>
  <si>
    <t/>
  </si>
  <si>
    <t>vč.dočasného dopravního opatření DIO</t>
  </si>
  <si>
    <t>00536T</t>
  </si>
  <si>
    <t>Pravidla publicity</t>
  </si>
  <si>
    <t>Náklady související s publikační činností (zajištění povinné publicity, zřízení a osazení informačních tabulí)</t>
  </si>
  <si>
    <t>005568T</t>
  </si>
  <si>
    <t>Geodetická aktualizační dokumentace (GAD DTM)</t>
  </si>
  <si>
    <t>00511T</t>
  </si>
  <si>
    <t>Geodetické zaměření stavby</t>
  </si>
  <si>
    <t>005111020R</t>
  </si>
  <si>
    <t>Vytyčení stavby</t>
  </si>
  <si>
    <t>RTS 25/ I</t>
  </si>
  <si>
    <t>005111021R</t>
  </si>
  <si>
    <t>Vytyčení inženýrských sítí</t>
  </si>
  <si>
    <t>POL99_2</t>
  </si>
  <si>
    <t>005121010R</t>
  </si>
  <si>
    <t>Vybudování zařízení staveniště</t>
  </si>
  <si>
    <t>005121020R</t>
  </si>
  <si>
    <t xml:space="preserve">Provoz zařízení staveniště </t>
  </si>
  <si>
    <t>005121030R</t>
  </si>
  <si>
    <t>Odstranění zařízení staveniště</t>
  </si>
  <si>
    <t>005124010R</t>
  </si>
  <si>
    <t>Koordinační činnost</t>
  </si>
  <si>
    <t>Kompletační a koordinační činnost</t>
  </si>
  <si>
    <t>005112111R</t>
  </si>
  <si>
    <t>Geometrický plán</t>
  </si>
  <si>
    <t>100 m</t>
  </si>
  <si>
    <t>Náplň činnosti: vyhotovení geometrického plánu jako součásti právních listin, podle nichž má být proveden zápis do katastru nemovitostí, je-li třeba předmět zápisu nově zobrazit do katastrální mapy.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</si>
  <si>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</si>
  <si>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</si>
  <si>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</si>
  <si>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SUM</t>
  </si>
  <si>
    <t>END</t>
  </si>
  <si>
    <t>Položkový soupis prací a dodávek</t>
  </si>
  <si>
    <t>113106221R00</t>
  </si>
  <si>
    <t>Rozebrání vozovek a ploch s jakoukoliv výplní spár   v ploše jednotlivě do 200 m2, z drobných kostek nebo odseků, kladených do lože z kameniva těženého, škváry nebo strusky</t>
  </si>
  <si>
    <t>m2</t>
  </si>
  <si>
    <t>822-1</t>
  </si>
  <si>
    <t>Práce</t>
  </si>
  <si>
    <t>Červená</t>
  </si>
  <si>
    <t>POL1_</t>
  </si>
  <si>
    <t>s přemístěním hmot na skládku na vzdálenost do 3 m nebo s naložením na dopravní prostředek</t>
  </si>
  <si>
    <t>SPI</t>
  </si>
  <si>
    <t xml:space="preserve">PŘEDLÁŽDĚNÍ STÁVAJÍCÍHO CHODNÍKU - DOPLNĚNÍ UMĚLÉ VODÍCÍ LINIE : </t>
  </si>
  <si>
    <t>VV</t>
  </si>
  <si>
    <t xml:space="preserve">- odstranění stávající dlažby (kostka) včetně lože dlažby : </t>
  </si>
  <si>
    <t>9,00</t>
  </si>
  <si>
    <t>113202111R00</t>
  </si>
  <si>
    <t>Vytrhání obrub z krajníků nebo obrubníků stojatých</t>
  </si>
  <si>
    <t>m</t>
  </si>
  <si>
    <t>s vybouráním lože, s přemístěním hmot na skládku na vzdálenost do 3 m nebo naložením na dopravní prostředek</t>
  </si>
  <si>
    <t xml:space="preserve">BOURÁNÍ - ODSTRANĚNÍ STÁVAJÍCÍHO KRAJNÍKU : </t>
  </si>
  <si>
    <t xml:space="preserve">- odstranění krajníku včetně lože : </t>
  </si>
  <si>
    <t>10,20</t>
  </si>
  <si>
    <t>121101103R00</t>
  </si>
  <si>
    <t>Sejmutí ornice s přemístěním na vzdálenost přes 100 do 250 m</t>
  </si>
  <si>
    <t>m3</t>
  </si>
  <si>
    <t>800-1</t>
  </si>
  <si>
    <t>nebo lesní půdy, s vodorovným přemístěním na hromady v místě upotřebení nebo na dočasné či trvalé skládky se složením</t>
  </si>
  <si>
    <t xml:space="preserve">ZEMNÍ PRÁCE - ODHUMUSOVÁNÍ : </t>
  </si>
  <si>
    <t xml:space="preserve">- odhumusování 100 mm, uložení na dočasnou deponii : </t>
  </si>
  <si>
    <t>43,25*0,10</t>
  </si>
  <si>
    <t>122201101R00</t>
  </si>
  <si>
    <t>Odkopávky a  prokopávky nezapažené v hornině 3  do 100 m3</t>
  </si>
  <si>
    <t>s přehozením výkopku na vzdálenost do 3 m nebo s naložením na dopravní prostředek,</t>
  </si>
  <si>
    <t xml:space="preserve">ZEMNÍ PRÁCE - VÝKOPY : </t>
  </si>
  <si>
    <t xml:space="preserve">- zemní práce (výkop) na úroveň zemní pláně, likvidace : </t>
  </si>
  <si>
    <t>16,90</t>
  </si>
  <si>
    <t>162701105R00</t>
  </si>
  <si>
    <t>Vodorovné přemístění výkopku z horniny 1 až 4, na vzdálenost přes 9 000  do 10 000 m</t>
  </si>
  <si>
    <t>po suchu, bez naložení výkopku, avšak se složením bez rozhrnutí, zpáteční cesta vozidla.</t>
  </si>
  <si>
    <t xml:space="preserve">odvoz zeminy na skládku : </t>
  </si>
  <si>
    <t>162701109R00</t>
  </si>
  <si>
    <t>Vodorovné přemístění výkopku příplatek k ceně za každých dalších i započatých 1 000 m přes 10 000 m  z horniny 1 až 4</t>
  </si>
  <si>
    <t>16,90*10</t>
  </si>
  <si>
    <t>167101101R00</t>
  </si>
  <si>
    <t>Nakládání, skládání, překládání neulehlého výkopku nakládání výkopku  do 100 m3, z horniny 1 až 4</t>
  </si>
  <si>
    <t>171201201R00</t>
  </si>
  <si>
    <t>Uložení sypaniny na dočasnou skládku tak, že na 1 m2 plochy připadá přes 2 m3 výkopku nebo ornice</t>
  </si>
  <si>
    <t>181101102R00</t>
  </si>
  <si>
    <t>Úprava pláně v zářezech v hornině 1 až 4, se zhutněním</t>
  </si>
  <si>
    <t>POL1_1</t>
  </si>
  <si>
    <t>vyrovnáním výškových rozdílů, ploch vodorovných a ploch do sklonu 1 : 5.</t>
  </si>
  <si>
    <t xml:space="preserve">SKLADBA N1 : </t>
  </si>
  <si>
    <t xml:space="preserve">ZPEVNĚNÁ PLOCHA POD PŘÍSTŘEŠEK NA KOLA - KRYT Z PŘÍRODNÍ DLAŽBY (KOSTKA) : </t>
  </si>
  <si>
    <t xml:space="preserve">- zhutněná zemní pláň, Edef,2=min.30 MPa, min. 100 % PS : </t>
  </si>
  <si>
    <t>27,00</t>
  </si>
  <si>
    <t>199000005R00</t>
  </si>
  <si>
    <t>Poplatky za skládku zeminy 1- 4, skupina 17 05 04 z Katalogu odpadů</t>
  </si>
  <si>
    <t>t</t>
  </si>
  <si>
    <t>16,90*1,90</t>
  </si>
  <si>
    <t>162301101R00</t>
  </si>
  <si>
    <t>Vodorovné přemístění výkopku z horniny 1 až 4, na vzdálenost přes 50  do 500 m</t>
  </si>
  <si>
    <t xml:space="preserve">VEGETAČNÍ ÚPRAVY - ZATRAVNĚNÍ : </t>
  </si>
  <si>
    <t xml:space="preserve">- zatravnění - úprava ploch zasažených stavbou (ohumusování tl. 100 mm, zatravnění) : </t>
  </si>
  <si>
    <t>15,70</t>
  </si>
  <si>
    <t>15,70*0,10</t>
  </si>
  <si>
    <t>180402112R00</t>
  </si>
  <si>
    <t>Založení trávníku parkový trávník, výsevem, na svahu přes 1:5 do 1:2</t>
  </si>
  <si>
    <t>823-1</t>
  </si>
  <si>
    <t>na půdě předem připravené s pokosením, naložením, odvozem odpadu do 20 km a se složením,</t>
  </si>
  <si>
    <t>182001112R00</t>
  </si>
  <si>
    <t>Plošná úprava terénu při nerovnostech terénu přes 50 do 100 mm, na svahu přes 1:5 do 1:2</t>
  </si>
  <si>
    <t>s urovnáním povrchu, bez doplnění ornice, v hornině 1 až 4,</t>
  </si>
  <si>
    <t>182301121R00</t>
  </si>
  <si>
    <t>Rozprostření a urovnání ornice ve svahu v souvislé ploše do 500 m2, tloušťka vrstvy do 100 mm</t>
  </si>
  <si>
    <t>s případným nutným přemístěním hromad nebo dočasných skládek na místo potřeby ze vzdálenosti do 30 m, ve svahu sklonu přes 1 : 5,</t>
  </si>
  <si>
    <t>00572410R</t>
  </si>
  <si>
    <t>směs travní parková, pro mírnou zátěž</t>
  </si>
  <si>
    <t>kg</t>
  </si>
  <si>
    <t>SPCM</t>
  </si>
  <si>
    <t>Specifikace</t>
  </si>
  <si>
    <t>POL3_1</t>
  </si>
  <si>
    <t>Začátek provozního součtu</t>
  </si>
  <si>
    <t xml:space="preserve">  15,70</t>
  </si>
  <si>
    <t>Konec provozního součtu</t>
  </si>
  <si>
    <t>15,70*0,09*1,10</t>
  </si>
  <si>
    <t>271531114R00</t>
  </si>
  <si>
    <t>Polštáře zhutněné pod základy kamenivo drcené, frakce 8 - 16 mm</t>
  </si>
  <si>
    <t>800-2</t>
  </si>
  <si>
    <t xml:space="preserve">podklad ze štěrkodrti tl.150 mm - pod krajníky : </t>
  </si>
  <si>
    <t>15,40*0,35*0,15</t>
  </si>
  <si>
    <t>564871111RT2</t>
  </si>
  <si>
    <t>Podklad ze štěrkodrti s rozprostřením a zhutněním frakce 0-32 mm, tloušťka po zhutnění 250 mm</t>
  </si>
  <si>
    <t xml:space="preserve">- štěrkodrť; ŠDA; min. 250 mm : </t>
  </si>
  <si>
    <t>591211111R00</t>
  </si>
  <si>
    <t>Kladení dlažby z kostek drobných z kamene, do lože z kameniva těženého tloušťky 50 mm</t>
  </si>
  <si>
    <t>s provedením lože do 50 mm, s vyplněním spár, s dvojím beraněním a se smetením přebytečného materiálu na krajnici</t>
  </si>
  <si>
    <t xml:space="preserve">- dlažební kostky drobné z přírodního kamene; DL; 100 mm : </t>
  </si>
  <si>
    <t xml:space="preserve">- lože dlažby - drcené kamenivo fr. 4/8; HDK 4/8; 40 mm : </t>
  </si>
  <si>
    <t>596215021R00</t>
  </si>
  <si>
    <t>Kladení zámkové dlažby do drtě tloušťka dlažby 60 mm, tloušťka lože 40 mm</t>
  </si>
  <si>
    <t>s provedením lože z kameniva drceného, s vyplněním spár, s dvojitým hutněním a se smetením přebytečného materiálu na krajnici. S dodáním hmot pro lože a výplň spár.</t>
  </si>
  <si>
    <t xml:space="preserve">- kamenná dl. pro umělé vodící linie (dlažba s podél. drážkami), tl. min. 60 mm : </t>
  </si>
  <si>
    <t>4,00</t>
  </si>
  <si>
    <t xml:space="preserve">- kamenné rovinné desky 250x250 (zkosení hrany max. 2 mm), tl. min. 60 mm : </t>
  </si>
  <si>
    <t>5,00</t>
  </si>
  <si>
    <t>596291111R00</t>
  </si>
  <si>
    <t>Řezání zámkové dlažby tloušťky 60 mm</t>
  </si>
  <si>
    <t>1,00</t>
  </si>
  <si>
    <t>564-001</t>
  </si>
  <si>
    <t>D+M urovnání podkladu ze štěrkodrti, zhutnění</t>
  </si>
  <si>
    <t xml:space="preserve">m2    </t>
  </si>
  <si>
    <t xml:space="preserve">- urovnání podkladu, zhutnění : </t>
  </si>
  <si>
    <t>58380120.AR</t>
  </si>
  <si>
    <t>kostka dlažební; žula; 8/10 cm; třída I; štípaná</t>
  </si>
  <si>
    <t>POL3_</t>
  </si>
  <si>
    <t>27,00*1,10</t>
  </si>
  <si>
    <t>590-001</t>
  </si>
  <si>
    <t>Kamenná dlažba pro umělé vodící linie (dlažba s podél. drážkami), tl. min. 60 mm</t>
  </si>
  <si>
    <t>4,00*1,10</t>
  </si>
  <si>
    <t>590-002</t>
  </si>
  <si>
    <t>Kamenné rovinné desky 250x250 (zkosení hrany max. 2 mm), tl. min. 60 mm</t>
  </si>
  <si>
    <t>5,00*1,10</t>
  </si>
  <si>
    <t>900-001</t>
  </si>
  <si>
    <t>Odstranění původního sloupku včetně patky svislého dopravního značení</t>
  </si>
  <si>
    <t xml:space="preserve">ks    </t>
  </si>
  <si>
    <t>900-002</t>
  </si>
  <si>
    <t>D+M přeložení stávající dopravní značky na stožár veřejného osvětlení</t>
  </si>
  <si>
    <t>ks</t>
  </si>
  <si>
    <t>917461111R00</t>
  </si>
  <si>
    <t>Osazení chodníkového obrubníku kamenného stojatého, s boční opěrou z betonu prostého, do lože z betonu prostého C 12/15</t>
  </si>
  <si>
    <t>se zřízením lože tl. 80-100 mm</t>
  </si>
  <si>
    <t xml:space="preserve">obrubníky kladeny do betonového lože z betonu C16/20-XF1 : </t>
  </si>
  <si>
    <t xml:space="preserve">nutno ocenit položku s tímto druhem betonu : </t>
  </si>
  <si>
    <t xml:space="preserve">- silniční krajník (š. 100-120 mm, v. 200 mm, dl. 300-600 mm) : </t>
  </si>
  <si>
    <t>15,40</t>
  </si>
  <si>
    <t>58380211R</t>
  </si>
  <si>
    <t>krajník silniční materiálová skupina I/2 (žula); š = 130 mm; h = 200 mm; l = 300 až 800 mm</t>
  </si>
  <si>
    <t>15,40*1,05</t>
  </si>
  <si>
    <t>998223011R00</t>
  </si>
  <si>
    <t>Přesun hmot pozemních komunikací, kryt dlážděný jakékoliv délky objektu</t>
  </si>
  <si>
    <t>Přesun hmot</t>
  </si>
  <si>
    <t>POL7_</t>
  </si>
  <si>
    <t>vodorovně do 200 m</t>
  </si>
  <si>
    <t xml:space="preserve">Hmotnosti z položek s pořadovými čísly: : </t>
  </si>
  <si>
    <t xml:space="preserve">16,17,18,19,20,21,23,24,25,28,29, : </t>
  </si>
  <si>
    <t>Součet: : 31,61042</t>
  </si>
  <si>
    <t>979081111R00</t>
  </si>
  <si>
    <t>Odvoz suti a vybouraných hmot na skládku do 1 km</t>
  </si>
  <si>
    <t>801-3</t>
  </si>
  <si>
    <t>Přesun suti</t>
  </si>
  <si>
    <t>POL8_</t>
  </si>
  <si>
    <t>Včetně naložení na dopravní prostředek a složení na skládku, bez poplatku za skládku.</t>
  </si>
  <si>
    <t xml:space="preserve">Demontážní hmotnosti z položek s pořadovými čísly: : </t>
  </si>
  <si>
    <t xml:space="preserve">1,2, : </t>
  </si>
  <si>
    <t>Součet: : 4,55400</t>
  </si>
  <si>
    <t>979081121R00</t>
  </si>
  <si>
    <t>Odvoz suti a vybouraných hmot na skládku příplatek za každý další 1 km</t>
  </si>
  <si>
    <t>Součet: : 86,52600</t>
  </si>
  <si>
    <t>979999973R00</t>
  </si>
  <si>
    <t>Poplatek za uložení, zemina a kamení,  , skupina 17 05 04 z Katalogu odpadů</t>
  </si>
  <si>
    <t>979088212R00</t>
  </si>
  <si>
    <t>Nakládání suti a vybouraných hmot nakládání suti a vybouraných hmot na dopravní prostředky pro vodorovné přemístění</t>
  </si>
  <si>
    <t>na dopravní prostředky pro vodorovné přemístění,</t>
  </si>
  <si>
    <t>132201110R00</t>
  </si>
  <si>
    <t>Hloubení rýh šířky do 60 cm do 50 m3, v hornině 3, hloubení strojně</t>
  </si>
  <si>
    <t>zapažených i nezapažených s urovnáním dna do předepsaného profilu a spádu, s přehozením výkopku na přilehlém terénu na vzdálenost do 3 m od podélné osy rýhy nebo s naložením výkopku na dopravní prostředek.</t>
  </si>
  <si>
    <t xml:space="preserve">výkres D.1.2.1 a D.1.2.2 : </t>
  </si>
  <si>
    <t xml:space="preserve">rýha pro základové patky : </t>
  </si>
  <si>
    <t>4*(2,00*0,60*0,70)</t>
  </si>
  <si>
    <t>139601102R00</t>
  </si>
  <si>
    <t>Ruční výkop jam, rýh a šachet v hornině 3</t>
  </si>
  <si>
    <t>s přehozením na vzdálenost do 5 m nebo s naložením na ruční dopravní prostředek</t>
  </si>
  <si>
    <t xml:space="preserve">rýha pro základové patky - ruční dočištění : </t>
  </si>
  <si>
    <t>4*0,10</t>
  </si>
  <si>
    <t xml:space="preserve">ruční výkop pro malé patky : </t>
  </si>
  <si>
    <t>9*(1,00*0,30*0,37)</t>
  </si>
  <si>
    <t xml:space="preserve">  rýha pro základové patky : </t>
  </si>
  <si>
    <t xml:space="preserve">  4*(2,00*0,60*0,70)</t>
  </si>
  <si>
    <t xml:space="preserve">  ruční výkop pro malé patky : </t>
  </si>
  <si>
    <t xml:space="preserve">  9*(1,00*0,30*0,37)</t>
  </si>
  <si>
    <t>4,359*10</t>
  </si>
  <si>
    <t>181101111R00</t>
  </si>
  <si>
    <t>Úprava pláně v zářezech bez rozlišení horniny, se zhutněním - ručně</t>
  </si>
  <si>
    <t xml:space="preserve">hutněná pláň : </t>
  </si>
  <si>
    <t>4*(2,00*0,60)</t>
  </si>
  <si>
    <t>9*(1,00*0,30)</t>
  </si>
  <si>
    <t>4,359*1,90</t>
  </si>
  <si>
    <t xml:space="preserve">štěrkové lože zhutněné tl.70 mm pod základové patky : </t>
  </si>
  <si>
    <t>4*(2,00*0,60*0,07)</t>
  </si>
  <si>
    <t>9*(1,00*0,30*0,07)</t>
  </si>
  <si>
    <t>275313621R00</t>
  </si>
  <si>
    <t>Beton základových patek prostý třídy C 20/25</t>
  </si>
  <si>
    <t>801-1</t>
  </si>
  <si>
    <t xml:space="preserve">základové patky : </t>
  </si>
  <si>
    <t>9*(1,00*0,30*0,30)</t>
  </si>
  <si>
    <t xml:space="preserve">prolití do základové patky : </t>
  </si>
  <si>
    <t>4,17*0,15</t>
  </si>
  <si>
    <t>767-001</t>
  </si>
  <si>
    <t>D+M přístřešek na kola_9510x2400 mm</t>
  </si>
  <si>
    <t>Konstrukce</t>
  </si>
  <si>
    <t>- Nosná konstrukce bude provedena z ocelových profilů s ochrannou vrstvou – prášková vypalovací barva v jemné struktuře a v odstínu RAL 9005 (černá).</t>
  </si>
  <si>
    <t>- Konstrukce musí splňovat požadavky na odolnost vůči povětrnostním vlivům a bude dimenzována dle platných norem ČSN a EN s ohledem na místní zatížení sněhem a větrem.</t>
  </si>
  <si>
    <t>Výplně</t>
  </si>
  <si>
    <t>- Boční a zadní stěny budou z bezpečnostního skla kaleného, střecha z bezpečnostního tvrzeného skla o tloušťkách odpovídající příslušným normám.</t>
  </si>
  <si>
    <t>- Skleněné výplně budou bezpečně ukotveny a odolné proti mechanickému poškození.</t>
  </si>
  <si>
    <t>- Čiré sklo bude zabezpečeno proti nárazu ptáků a pro orientaci pomocí sítotisku - dekor dle požadavku investora.</t>
  </si>
  <si>
    <t>Certifikace</t>
  </si>
  <si>
    <t>- Přístřešek musí být certifikovaný výrobek.</t>
  </si>
  <si>
    <t>- Součástí dodávky je kompletní montáž včetně dopravy na místo stavby a kotvení do připravených základů</t>
  </si>
  <si>
    <t xml:space="preserve">přesná specifikace dle PD : </t>
  </si>
  <si>
    <t>767-002</t>
  </si>
  <si>
    <t>D+M kotvení přístřešku k betonovým patkám pomocí chemické kotvy M14, dl.min.300 mm</t>
  </si>
  <si>
    <t>4*10,00</t>
  </si>
  <si>
    <t>767-003</t>
  </si>
  <si>
    <t>D+M stojan na kola_ocelový svařenec tvaru "U"_ocel 30x30 mm, výška 1000 mm, šířka 800 mm, vč.kotvení do betonových patek</t>
  </si>
  <si>
    <t>pozinkovaný práškovou barvou RAL 9005 s vloženým pryžovým pásem</t>
  </si>
  <si>
    <t xml:space="preserve">chodník z kostek : </t>
  </si>
  <si>
    <t>5,00*1,00</t>
  </si>
  <si>
    <t>113107520R00</t>
  </si>
  <si>
    <t>Odstranění podkladů nebo krytů z kameniva hrubého drceného, v ploše jednotlivě do 50 m2, tloušťka vrstvy 200 mm</t>
  </si>
  <si>
    <t>564861111RT2</t>
  </si>
  <si>
    <t>Podklad ze štěrkodrti s rozprostřením a zhutněním frakce 0-32 mm, tloušťka po zhutnění 200 mm</t>
  </si>
  <si>
    <t>591211211R00</t>
  </si>
  <si>
    <t>Kladení dlažby z kostek drobných z kamene, do lože z kamenné drti tloušťky 50 mm</t>
  </si>
  <si>
    <t>Použít stávající kostky</t>
  </si>
  <si>
    <t>979071121R00</t>
  </si>
  <si>
    <t xml:space="preserve">Očištění vybouraných dlažebních kostek drobných,  s původním vyplněním spár kamenivem těženým  </t>
  </si>
  <si>
    <t>od spojovacího materiálu, s uložením očištěných kostek na skládku, s odklizením odpadových hmot na hromady a s odklizením vybouraných kostek na vzdálenost do 3 m</t>
  </si>
  <si>
    <t>210-001</t>
  </si>
  <si>
    <t>D+M Kabel CYKY 3x2,5</t>
  </si>
  <si>
    <t>210-002</t>
  </si>
  <si>
    <t>D+M Kabel CYKY 5x2,5</t>
  </si>
  <si>
    <t>210-003</t>
  </si>
  <si>
    <t>D+M Kabel CYA 16</t>
  </si>
  <si>
    <t>210-004</t>
  </si>
  <si>
    <t>D+M Kabel venkovní FTP cat 5e</t>
  </si>
  <si>
    <t>211-001</t>
  </si>
  <si>
    <t>D+M ochranná trubka ohebná na kabely DN 50</t>
  </si>
  <si>
    <t>211-002</t>
  </si>
  <si>
    <t>D+M Instalační lišta 40x40, bílá</t>
  </si>
  <si>
    <t>211-003</t>
  </si>
  <si>
    <t>D+M Instalační trubka tuhá UV odolná 32 mm</t>
  </si>
  <si>
    <t>211-004</t>
  </si>
  <si>
    <t>Hmoždinky vruty, vruty samořezné</t>
  </si>
  <si>
    <t>soubor</t>
  </si>
  <si>
    <t>212-001</t>
  </si>
  <si>
    <t>Doplnění jističe B16/3 do stávajícího rozvaděče včetně vydrátování</t>
  </si>
  <si>
    <t>212-002</t>
  </si>
  <si>
    <t>D+M Nástěnný silový rozvaděč - uzamykatelný</t>
  </si>
  <si>
    <t>213-001</t>
  </si>
  <si>
    <t>Pomocný montážní materiál pro elektroinstalaci</t>
  </si>
  <si>
    <t>214-001</t>
  </si>
  <si>
    <t>Prostupy stěnou včetně začištění</t>
  </si>
  <si>
    <t>214-002</t>
  </si>
  <si>
    <t>Koordinace s dodavatelem stavby</t>
  </si>
  <si>
    <t>214-003</t>
  </si>
  <si>
    <t>Sádra, montážní pěna</t>
  </si>
  <si>
    <t>214-004</t>
  </si>
  <si>
    <t>Podíl prací jiných profesí</t>
  </si>
  <si>
    <t>214-005</t>
  </si>
  <si>
    <t>Lešení - montážní práce</t>
  </si>
  <si>
    <t>214-006</t>
  </si>
  <si>
    <t>Zařízení staveniště pro profesi elektro</t>
  </si>
  <si>
    <t>214-007</t>
  </si>
  <si>
    <t>Uvedení do provozu</t>
  </si>
  <si>
    <t>214-008</t>
  </si>
  <si>
    <t>Měření datové kabeláže</t>
  </si>
  <si>
    <t>214-009</t>
  </si>
  <si>
    <t>Výchozí revize</t>
  </si>
  <si>
    <t xml:space="preserve">hod   </t>
  </si>
  <si>
    <t>214-010</t>
  </si>
  <si>
    <t>Doprava</t>
  </si>
  <si>
    <t>222-001</t>
  </si>
  <si>
    <t>D+M Venkovní IP kamera mířená na přístřešek 8Mpix, SD karta, včetně konzole</t>
  </si>
  <si>
    <t>222-002</t>
  </si>
  <si>
    <t>D+M Napaječ Poe</t>
  </si>
  <si>
    <t>460200303RT2</t>
  </si>
  <si>
    <t>Výkop kabelové rýhy 50/120 cm hor.3, ruční výkop rýhy</t>
  </si>
  <si>
    <t>křížíme ....................................................... 2 x kabel CETIN, 1 x VO</t>
  </si>
  <si>
    <t>460420022RT2</t>
  </si>
  <si>
    <t>Zřízení kabelového lože v rýze š. do 65 cm z písku, lože tloušťky 15 cm</t>
  </si>
  <si>
    <t xml:space="preserve">lože : </t>
  </si>
  <si>
    <t>21,00</t>
  </si>
  <si>
    <t xml:space="preserve">obsyp : </t>
  </si>
  <si>
    <t>460490012RT1</t>
  </si>
  <si>
    <t>Fólie výstražná z PVC, šířka 33 cm, fólie PVC šířka 33 cm</t>
  </si>
  <si>
    <t>21,00*1,10</t>
  </si>
  <si>
    <t>460570273R00</t>
  </si>
  <si>
    <t>Zához rýhy 50/90 cm, hornina třídy 3, se zhutněním</t>
  </si>
  <si>
    <t>460620006RT1</t>
  </si>
  <si>
    <t>Osetí povrchu trávou, včetně dodávky osiva</t>
  </si>
  <si>
    <t>16,00*0,60</t>
  </si>
  <si>
    <t>460620013R00</t>
  </si>
  <si>
    <t>Provizorní úprava terénu v přírodní hornině 3</t>
  </si>
  <si>
    <t xml:space="preserve">2, : </t>
  </si>
  <si>
    <t>Součet: : 2,20000</t>
  </si>
  <si>
    <t>Součet: : 41,80000</t>
  </si>
  <si>
    <t>113106231R00</t>
  </si>
  <si>
    <t>Rozebrání vozovek a ploch s jakoukoliv výplní spár   v jakékoliv ploše, ze zámkové dlažky, kladených do lože z kameniva</t>
  </si>
  <si>
    <t xml:space="preserve">- odstranění stávající dlažby (betonová zámková dlažba) včetně lože dlažby : </t>
  </si>
  <si>
    <t>13,15</t>
  </si>
  <si>
    <t xml:space="preserve">PŘEDLÁŽDĚNÍ STÁVAJÍCÍHO CHODNÍKU - OPRAVA PODÉL NOVÉHO OBRUBNÍKU : </t>
  </si>
  <si>
    <t>1,50</t>
  </si>
  <si>
    <t xml:space="preserve">BOURÁNÍ - ODSTRANĚNÍ STÁVAJÍCÍ DLAŽBY A STOJANŮ NA KOLA : </t>
  </si>
  <si>
    <t xml:space="preserve">- odstranění pásu betonové zámkové dlažby včetně betonových stojanů na kola : </t>
  </si>
  <si>
    <t>6,85</t>
  </si>
  <si>
    <t xml:space="preserve">BOURÁNÍ - ODSTRANĚNÍ STÁVAJÍCÍHO OBRUBNÍKU : </t>
  </si>
  <si>
    <t xml:space="preserve">- odstranění betonového obrubníku včetně lože : </t>
  </si>
  <si>
    <t>16,00</t>
  </si>
  <si>
    <t>62,10*0,10</t>
  </si>
  <si>
    <t>22,30</t>
  </si>
  <si>
    <t>22,30*10</t>
  </si>
  <si>
    <t xml:space="preserve">SKLADBA N2 : </t>
  </si>
  <si>
    <t xml:space="preserve">ZPEVNĚNÁ PLOCHA POD PŘÍSTŘEŠEK NA KOLA - KRYT Z BETONOVÉ (ZÁMKOVÉ) DLAŽBY : </t>
  </si>
  <si>
    <t>45,85</t>
  </si>
  <si>
    <t>22,30*1,90</t>
  </si>
  <si>
    <t>20,90*0,10</t>
  </si>
  <si>
    <t>20,90</t>
  </si>
  <si>
    <t xml:space="preserve">  20,90</t>
  </si>
  <si>
    <t>20,90*0,09*1,10</t>
  </si>
  <si>
    <t xml:space="preserve">podklad ze štěrkodrti tl.100 mm - pod obrubníky : </t>
  </si>
  <si>
    <t>23,15*0,35*0,10</t>
  </si>
  <si>
    <t xml:space="preserve">- betonová dl. pro umělé vodící linie (dlažba s podél. drážkami), tl. min. 60 mm  : </t>
  </si>
  <si>
    <t>5,25</t>
  </si>
  <si>
    <t xml:space="preserve">- betonová zámková dlažba bez zkosených hran (bezfazetová), tl. min. 60 mm : </t>
  </si>
  <si>
    <t>7,90</t>
  </si>
  <si>
    <t xml:space="preserve">- původní betonová zámková dlažba : </t>
  </si>
  <si>
    <t xml:space="preserve">- nové lože dlažby - drcené kamenivo fr. 4/8; HDK 4/8; 40 mm : </t>
  </si>
  <si>
    <t>596215040R00</t>
  </si>
  <si>
    <t>Kladení zámkové dlažby do drtě tloušťka dlažby 80 mm, tloušťka lože 40 mm</t>
  </si>
  <si>
    <t xml:space="preserve">- betonová (zámková) dlažba; DL; 80 mm : </t>
  </si>
  <si>
    <t>2,00</t>
  </si>
  <si>
    <t>3,00</t>
  </si>
  <si>
    <t>596291113R00</t>
  </si>
  <si>
    <t>Řezání zámkové dlažby tloušťky 80 mm</t>
  </si>
  <si>
    <t>15,00</t>
  </si>
  <si>
    <t>564-002</t>
  </si>
  <si>
    <t>Očištění dlažby, uschování pro zpětné použití</t>
  </si>
  <si>
    <t>590-003</t>
  </si>
  <si>
    <t>Betonová dl. pro umělé vodící linie (dlažba s podél. drážkami), tl. min. 60 mm</t>
  </si>
  <si>
    <t>5,25*1,10</t>
  </si>
  <si>
    <t>590-004</t>
  </si>
  <si>
    <t>Betonová zámková dlažba bez zkosených hran (bezfazetová), tl. min. 60 mm</t>
  </si>
  <si>
    <t>7,90*1,10</t>
  </si>
  <si>
    <t>592452655R</t>
  </si>
  <si>
    <t>Dlažba betonová typ: obdélníkový; dl = 200 mm; š = 100 mm; tl = 80,0 mm; povrchová úprava: impregnace; barva: šedá</t>
  </si>
  <si>
    <t>45,85*1,05</t>
  </si>
  <si>
    <t>Odstranění betonových stojanů na kola</t>
  </si>
  <si>
    <t>917862114R00</t>
  </si>
  <si>
    <t>Osazení silničního nebo chodníkového obrubníku stojatého, s boční opěrou z betonu prostého, do lože z betonu prostého C 25/30</t>
  </si>
  <si>
    <t>S dodáním hmot pro lože tl. 80-100 mm.</t>
  </si>
  <si>
    <t xml:space="preserve">- chodníkový obrubník (š. 100 mm, v. 250 mm, dl. 1000 mm) : </t>
  </si>
  <si>
    <t>23,15</t>
  </si>
  <si>
    <t>59217410R</t>
  </si>
  <si>
    <t>obrubník chodníkový materiál beton; l = 1000,0 mm; š = 100,0 mm; h = 250,0 mm; barva šedá</t>
  </si>
  <si>
    <t>kus</t>
  </si>
  <si>
    <t>23,15*1,02</t>
  </si>
  <si>
    <t xml:space="preserve">16,17,18,19,20,21,22,25,26,27,29,30, : </t>
  </si>
  <si>
    <t>Součet: : 48,68371</t>
  </si>
  <si>
    <t xml:space="preserve">1,2,28, : </t>
  </si>
  <si>
    <t>Součet: : 9,25750</t>
  </si>
  <si>
    <t>Součet: : 175,89250</t>
  </si>
  <si>
    <t>979999981R00</t>
  </si>
  <si>
    <t>Poplatek za recyklaci, betonu, kusovost do 1600 cm2, skupina 17 01 01 z Katalogu odpadů</t>
  </si>
  <si>
    <t>5*(2,00*0,60*0,70)</t>
  </si>
  <si>
    <t>5*0,10</t>
  </si>
  <si>
    <t>12*(1,00*0,30*0,37)</t>
  </si>
  <si>
    <t xml:space="preserve">  5*(2,00*0,60*0,70)</t>
  </si>
  <si>
    <t xml:space="preserve">  12*(1,00*0,30*0,37)</t>
  </si>
  <si>
    <t>5,532*10</t>
  </si>
  <si>
    <t>5*(2,00*0,60)</t>
  </si>
  <si>
    <t>12*(1,00*0,30)</t>
  </si>
  <si>
    <t>5,532*1,90</t>
  </si>
  <si>
    <t>5*(2,00*0,60*0,07)</t>
  </si>
  <si>
    <t>12*(1,00*0,30*0,07)</t>
  </si>
  <si>
    <t>12*(1,00*0,30*0,30)</t>
  </si>
  <si>
    <t>5,28*0,15</t>
  </si>
  <si>
    <t>D+M přístřešek na kola_12680x2400 mm</t>
  </si>
  <si>
    <t>5*10,00</t>
  </si>
  <si>
    <t>210-005</t>
  </si>
  <si>
    <t>D+M Kabel CYKY 3x1,5</t>
  </si>
  <si>
    <t>210-006</t>
  </si>
  <si>
    <t>D+M Kabel JYTY 2x1</t>
  </si>
  <si>
    <t>210-007</t>
  </si>
  <si>
    <t>D+M Optický kabel, UDU - gelový, 4x9um OS2, univerzální, LSHF Eca, černý</t>
  </si>
  <si>
    <t>215-001</t>
  </si>
  <si>
    <t>D+M Venkovní LED osvětlení, 23W, 2200K IRC70, 300mA</t>
  </si>
  <si>
    <t>215-002</t>
  </si>
  <si>
    <t>D+M Stožár KK 5,5, výška 5,5m, výložník 5UD1/60-1000, včetně příslušenství a vybavení elektro</t>
  </si>
  <si>
    <t>215-003</t>
  </si>
  <si>
    <t>D+M Jáma pro stožár</t>
  </si>
  <si>
    <t>215-004</t>
  </si>
  <si>
    <t>D+M Kompletní betonový základ pro stožár VO do 8m</t>
  </si>
  <si>
    <t>214-011</t>
  </si>
  <si>
    <t>Měření optické kabeláže</t>
  </si>
  <si>
    <t>214-012</t>
  </si>
  <si>
    <t>Adaptéry, pigtaily, optické vany, kazety + zavaření optického vlákna</t>
  </si>
  <si>
    <t>222-003</t>
  </si>
  <si>
    <t>D+M Převodník optickometalický</t>
  </si>
  <si>
    <t>222-004</t>
  </si>
  <si>
    <t>D+M Switch + uzamykatelný rozvaděč</t>
  </si>
  <si>
    <t>křížíme ....................................................... 1 x kabel CETIN</t>
  </si>
  <si>
    <t>25,00</t>
  </si>
  <si>
    <t>25,00*1,10</t>
  </si>
  <si>
    <t>25,00*0,60</t>
  </si>
  <si>
    <t>2,25</t>
  </si>
  <si>
    <t xml:space="preserve">PŘEDLÁŽDĚNÍ STÁVAJÍCÍHO CHODNÍKU - ODSTRANĚNÍ SLEPECKÉ DLAŽBY : </t>
  </si>
  <si>
    <t xml:space="preserve">- odstranění stávající slepecké červené dlažby včetně lože dlažby : </t>
  </si>
  <si>
    <t>11,30</t>
  </si>
  <si>
    <t>32,40*0,10</t>
  </si>
  <si>
    <t>7,80</t>
  </si>
  <si>
    <t>7,80*10</t>
  </si>
  <si>
    <t>18,20</t>
  </si>
  <si>
    <t>7,80*1,90</t>
  </si>
  <si>
    <t>14,25*0,10</t>
  </si>
  <si>
    <t>14,25</t>
  </si>
  <si>
    <t>181-001</t>
  </si>
  <si>
    <t>Odstranění stávajícího keře včetně kořenů_vč.odvozu a likvidace</t>
  </si>
  <si>
    <t xml:space="preserve">  14,25</t>
  </si>
  <si>
    <t>14,25*0,09*1,10</t>
  </si>
  <si>
    <t>16,65*0,35*0,10</t>
  </si>
  <si>
    <t xml:space="preserve">- betonová zámková dlažba : </t>
  </si>
  <si>
    <t>0,40</t>
  </si>
  <si>
    <t>0,20</t>
  </si>
  <si>
    <t>18,20*1,05</t>
  </si>
  <si>
    <t>59245267R</t>
  </si>
  <si>
    <t>Dlažba betonová typ: obdélníkový; dl = 200 mm; š = 100 mm; tl = 60,0 mm; povrchová úprava: reliéfní s bodovými výstupky; impregnace; barva: dle vzorníku</t>
  </si>
  <si>
    <t>1,00*1,10</t>
  </si>
  <si>
    <t>916661111R00</t>
  </si>
  <si>
    <t>Osazení parkového obrubníku betonového s opěrou</t>
  </si>
  <si>
    <t>se zřízením lože z betonu prostého C 12/15 tl. 80-100 mm</t>
  </si>
  <si>
    <t xml:space="preserve">- zahradní obrubník (š. 50 mm, v. 200 mm, dl. 500-1000 mm) : </t>
  </si>
  <si>
    <t>16,65</t>
  </si>
  <si>
    <t>592173360R</t>
  </si>
  <si>
    <t>obrubník zahradní materiál beton; l = 500,0 mm; š = 50,0 mm; h = 200,0 mm; barva šedá</t>
  </si>
  <si>
    <t>16,65*2*1,02</t>
  </si>
  <si>
    <t xml:space="preserve">17,18,19,20,21,22,23,26,27,28,29, : </t>
  </si>
  <si>
    <t>Součet: : 19,73395</t>
  </si>
  <si>
    <t>Součet: : 3,78225</t>
  </si>
  <si>
    <t>Součet: : 71,86275</t>
  </si>
  <si>
    <t>3*(2,00*0,60*0,70)</t>
  </si>
  <si>
    <t>3*0,10</t>
  </si>
  <si>
    <t xml:space="preserve">  3*(2,00*0,60*0,70)</t>
  </si>
  <si>
    <t>2,52*10</t>
  </si>
  <si>
    <t>3*(2,00*0,60)</t>
  </si>
  <si>
    <t>2,52*1,90</t>
  </si>
  <si>
    <t>3*(2,00*0,60*0,07)</t>
  </si>
  <si>
    <t>2,52*0,15</t>
  </si>
  <si>
    <t>D+M přístřešek na kola_6340x2400 mm</t>
  </si>
  <si>
    <t>3*10,00</t>
  </si>
  <si>
    <t>D+M stojan na kola_pro 6 kol, žárový pozink_vč.kotvení pomocí chemické kotvy a tyčí</t>
  </si>
  <si>
    <t>111,35*0,10</t>
  </si>
  <si>
    <t>34,30</t>
  </si>
  <si>
    <t>34,30*10</t>
  </si>
  <si>
    <t>75,05</t>
  </si>
  <si>
    <t>34,30*1,90</t>
  </si>
  <si>
    <t>31,65*0,10</t>
  </si>
  <si>
    <t>31,65</t>
  </si>
  <si>
    <t>Odstranění stávajících keřů včetně kořenů_vč.odvozu a likvidace</t>
  </si>
  <si>
    <t xml:space="preserve">  31,65</t>
  </si>
  <si>
    <t>31,65*0,09*1,10</t>
  </si>
  <si>
    <t>48,20*0,35*0,15</t>
  </si>
  <si>
    <t>75,05*1,10</t>
  </si>
  <si>
    <t>Přeložení stávajících prolézaček</t>
  </si>
  <si>
    <t>- demontáž stávajících prolézaček</t>
  </si>
  <si>
    <t>- přesun do nové polohy (betonové patky, osazení)</t>
  </si>
  <si>
    <t>48,20</t>
  </si>
  <si>
    <t>48,20*1,05</t>
  </si>
  <si>
    <t xml:space="preserve">16,17,18,19,20,22,23, : </t>
  </si>
  <si>
    <t>Součet: : 84,23378</t>
  </si>
  <si>
    <t xml:space="preserve">1, : </t>
  </si>
  <si>
    <t>Součet: : 0,60750</t>
  </si>
  <si>
    <t>Součet: : 11,54250</t>
  </si>
  <si>
    <t xml:space="preserve">ruční rýha pro základové patky : </t>
  </si>
  <si>
    <t>1*(2,00*0,60*0,70)</t>
  </si>
  <si>
    <t>4,20*10</t>
  </si>
  <si>
    <t>4,20*1,90</t>
  </si>
  <si>
    <t>4,20*0,15</t>
  </si>
  <si>
    <t>961044111R00</t>
  </si>
  <si>
    <t>Bourání základů z betonu prostého</t>
  </si>
  <si>
    <t>nebo vybourání otvorů průřezové plochy přes 4 m2 v základech,</t>
  </si>
  <si>
    <t xml:space="preserve">vybourání betonových patek pod herními prvky : </t>
  </si>
  <si>
    <t>8*(0,35*0,35*0,80)</t>
  </si>
  <si>
    <t>963-001</t>
  </si>
  <si>
    <t>Demontáž prolézaček vč.odvozu a likvidace</t>
  </si>
  <si>
    <t xml:space="preserve">houpačka : </t>
  </si>
  <si>
    <t xml:space="preserve">skuzavka : </t>
  </si>
  <si>
    <t xml:space="preserve">11, : </t>
  </si>
  <si>
    <t>Součet: : 1,56800</t>
  </si>
  <si>
    <t>Součet: : 29,79200</t>
  </si>
  <si>
    <t>4,00*1,00</t>
  </si>
  <si>
    <t>křížíme ....................................................... 1 x kabel CETIN, 1 x VO</t>
  </si>
  <si>
    <t>32,00</t>
  </si>
  <si>
    <t>32,00*1,10</t>
  </si>
  <si>
    <t>28,00*0,60</t>
  </si>
  <si>
    <t>Součet: : 1,76000</t>
  </si>
  <si>
    <t>Součet: : 33,44000</t>
  </si>
  <si>
    <t>94,50*0,10</t>
  </si>
  <si>
    <t>27,40</t>
  </si>
  <si>
    <t>27,40*10</t>
  </si>
  <si>
    <t>71,15</t>
  </si>
  <si>
    <t>27,40*1,90</t>
  </si>
  <si>
    <t>113-001</t>
  </si>
  <si>
    <t>Odstranění stávající betonové zatravňovací dlažby včetně lože dlažby</t>
  </si>
  <si>
    <t xml:space="preserve">OBNOVA STÁVAJÍCÍ ZATRAVŇOVACÍ DLAŽBY : </t>
  </si>
  <si>
    <t xml:space="preserve">- odstranění stávající betonové zatravňovací dlažby včetně lože dlažby : </t>
  </si>
  <si>
    <t>17,60</t>
  </si>
  <si>
    <t>34,40*0,10</t>
  </si>
  <si>
    <t>34,40</t>
  </si>
  <si>
    <t xml:space="preserve">  34,40</t>
  </si>
  <si>
    <t>34,40*0,09*1,10</t>
  </si>
  <si>
    <t>24,00*0,35*0,10</t>
  </si>
  <si>
    <t>38,00</t>
  </si>
  <si>
    <t>596921111R00</t>
  </si>
  <si>
    <t>Kladení vegetačních tvárnic betonových, plocha do 50 m2</t>
  </si>
  <si>
    <t>zřízení podkladního lože, položení tvárnic.</t>
  </si>
  <si>
    <t xml:space="preserve">- nová zatravňovací dlažba : </t>
  </si>
  <si>
    <t>596921191R00</t>
  </si>
  <si>
    <t>Příplatek za výplň otvorů vegetačních tvárnic betonových</t>
  </si>
  <si>
    <t>bez dodávky výplnňového materiálu</t>
  </si>
  <si>
    <t>Výplň stávající vykopanou hlínou</t>
  </si>
  <si>
    <t>592452590R</t>
  </si>
  <si>
    <t>Dlažba betonová typ: vegetační; dl = 600 mm; š = 400 mm; tl = 80,0 mm; povrchová úprava: impregnace; barva: šedá</t>
  </si>
  <si>
    <t xml:space="preserve">  17,60/(0,60*0,40)</t>
  </si>
  <si>
    <t>73,33333*1,05</t>
  </si>
  <si>
    <t>71,15*1,05</t>
  </si>
  <si>
    <t>24,00</t>
  </si>
  <si>
    <t>24,00*2*1,02</t>
  </si>
  <si>
    <t xml:space="preserve">16,17,18,19,20,21,24,25,26,27, : </t>
  </si>
  <si>
    <t>Součet: : 67,98120</t>
  </si>
  <si>
    <t xml:space="preserve">9, : </t>
  </si>
  <si>
    <t>Součet: : 3,96000</t>
  </si>
  <si>
    <t>Součet: : 75,24000</t>
  </si>
  <si>
    <t>6,00</t>
  </si>
  <si>
    <t>6,00*1,10</t>
  </si>
  <si>
    <t>6,00*0,60</t>
  </si>
  <si>
    <t>13,30</t>
  </si>
  <si>
    <t>86,45*0,10</t>
  </si>
  <si>
    <t>20,70</t>
  </si>
  <si>
    <t>20,70*10</t>
  </si>
  <si>
    <t>55,00</t>
  </si>
  <si>
    <t>20,70*1,90</t>
  </si>
  <si>
    <t>190-001</t>
  </si>
  <si>
    <t>Svahování za obrubníkem</t>
  </si>
  <si>
    <t>31,35*0,10</t>
  </si>
  <si>
    <t>31,35</t>
  </si>
  <si>
    <t>181-002</t>
  </si>
  <si>
    <t>Odstranění stávajícího živého plotu vč.kořenů_vč.odvozu a likvidace</t>
  </si>
  <si>
    <t xml:space="preserve">  31,35</t>
  </si>
  <si>
    <t>31,35*0,09*1,10</t>
  </si>
  <si>
    <t>21,40*0,35*0,10</t>
  </si>
  <si>
    <t>30,00</t>
  </si>
  <si>
    <t>55,00*1,05</t>
  </si>
  <si>
    <t>21,40</t>
  </si>
  <si>
    <t>21,40*1,02</t>
  </si>
  <si>
    <t xml:space="preserve">19,20,21,22,23,24,25,27,28,29,30,31, : </t>
  </si>
  <si>
    <t>Součet: : 55,64282</t>
  </si>
  <si>
    <t>Součet: : 6,54975</t>
  </si>
  <si>
    <t>Součet: : 124,44525</t>
  </si>
  <si>
    <t>křížíme ....................................................... 1 x optický kabel, 1 x horkovod - ve  společné trase</t>
  </si>
  <si>
    <t>28,00</t>
  </si>
  <si>
    <t>28,00*1,10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</si>
</sst>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1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indexed="9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21"/>
      <name val="Arial CE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69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1" fontId="0" fillId="0" borderId="6" xfId="0" applyNumberFormat="1" applyBorder="1" applyAlignment="1">
      <alignment horizontal="right" indent="1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0" fillId="0" borderId="18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49" fontId="8" fillId="0" borderId="18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 wrapText="1"/>
    </xf>
    <xf numFmtId="49" fontId="8" fillId="0" borderId="6" xfId="0" applyNumberFormat="1" applyFont="1" applyBorder="1" applyAlignment="1">
      <alignment vertical="center" wrapText="1"/>
    </xf>
    <xf numFmtId="49" fontId="8" fillId="0" borderId="6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28" xfId="0" applyNumberFormat="1" applyFont="1" applyFill="1" applyBorder="1" applyAlignment="1">
      <alignment vertical="center"/>
    </xf>
    <xf numFmtId="4" fontId="7" fillId="5" borderId="29" xfId="0" applyNumberFormat="1" applyFont="1" applyFill="1" applyBorder="1" applyAlignment="1">
      <alignment vertical="center" wrapText="1"/>
    </xf>
    <xf numFmtId="4" fontId="10" fillId="5" borderId="30" xfId="0" applyNumberFormat="1" applyFont="1" applyFill="1" applyBorder="1" applyAlignment="1">
      <alignment horizontal="center" vertical="center" wrapText="1" shrinkToFit="1"/>
    </xf>
    <xf numFmtId="4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0" fillId="0" borderId="32" xfId="0" applyNumberFormat="1" applyBorder="1" applyAlignment="1">
      <alignment vertical="center" wrapText="1"/>
    </xf>
    <xf numFmtId="4" fontId="3" fillId="0" borderId="33" xfId="0" applyNumberFormat="1" applyFont="1" applyBorder="1" applyAlignment="1">
      <alignment horizontal="right" vertical="center" wrapText="1" shrinkToFit="1"/>
    </xf>
    <xf numFmtId="4" fontId="3" fillId="0" borderId="33" xfId="0" applyNumberFormat="1" applyFont="1" applyBorder="1" applyAlignment="1">
      <alignment horizontal="right"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5" fillId="0" borderId="31" xfId="0" applyNumberFormat="1" applyFont="1" applyBorder="1" applyAlignment="1">
      <alignment vertical="center"/>
    </xf>
    <xf numFmtId="4" fontId="5" fillId="0" borderId="32" xfId="0" applyNumberFormat="1" applyFont="1" applyBorder="1" applyAlignment="1">
      <alignment vertical="center" wrapText="1"/>
    </xf>
    <xf numFmtId="4" fontId="5" fillId="0" borderId="33" xfId="0" applyNumberFormat="1" applyFont="1" applyBorder="1" applyAlignment="1">
      <alignment vertical="center" wrapText="1" shrinkToFit="1"/>
    </xf>
    <xf numFmtId="4" fontId="5" fillId="0" borderId="33" xfId="0" applyNumberFormat="1" applyFont="1" applyBorder="1" applyAlignment="1">
      <alignment vertical="center" shrinkToFit="1"/>
    </xf>
    <xf numFmtId="3" fontId="5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3" xfId="0" applyNumberFormat="1" applyBorder="1" applyAlignment="1">
      <alignment vertical="center" wrapText="1" shrinkToFit="1"/>
    </xf>
    <xf numFmtId="4" fontId="0" fillId="3" borderId="34" xfId="0" applyNumberFormat="1" applyFill="1" applyBorder="1" applyAlignment="1">
      <alignment vertical="center"/>
    </xf>
    <xf numFmtId="4" fontId="0" fillId="3" borderId="35" xfId="0" applyNumberFormat="1" applyFill="1" applyBorder="1" applyAlignment="1">
      <alignment vertical="center"/>
    </xf>
    <xf numFmtId="4" fontId="0" fillId="3" borderId="36" xfId="0" applyNumberFormat="1" applyFill="1" applyBorder="1" applyAlignment="1">
      <alignment vertical="center"/>
    </xf>
    <xf numFmtId="4" fontId="0" fillId="3" borderId="37" xfId="0" applyNumberFormat="1" applyFill="1" applyBorder="1" applyAlignment="1">
      <alignment vertical="center" wrapText="1" shrinkToFit="1"/>
    </xf>
    <xf numFmtId="4" fontId="0" fillId="3" borderId="37" xfId="0" applyNumberFormat="1" applyFill="1" applyBorder="1" applyAlignment="1">
      <alignment vertical="center" shrinkToFit="1"/>
    </xf>
    <xf numFmtId="3" fontId="0" fillId="3" borderId="37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2" fontId="12" fillId="3" borderId="7" xfId="0" applyNumberFormat="1" applyFont="1" applyFill="1" applyBorder="1" applyAlignment="1">
      <alignment horizontal="righ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" fontId="12" fillId="3" borderId="7" xfId="0" applyNumberFormat="1" applyFont="1" applyFill="1" applyBorder="1" applyAlignment="1">
      <alignment horizontal="right" vertical="center"/>
    </xf>
    <xf numFmtId="49" fontId="8" fillId="3" borderId="13" xfId="0" applyNumberFormat="1" applyFont="1" applyFill="1" applyBorder="1" applyAlignment="1">
      <alignment horizontal="left" vertical="center"/>
    </xf>
    <xf numFmtId="0" fontId="4" fillId="0" borderId="0" xfId="0" applyFont="1"/>
    <xf numFmtId="49" fontId="0" fillId="0" borderId="0" xfId="0" applyNumberFormat="1"/>
    <xf numFmtId="0" fontId="15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3" fillId="0" borderId="26" xfId="0" applyFont="1" applyBorder="1"/>
    <xf numFmtId="0" fontId="15" fillId="5" borderId="28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49" fontId="3" fillId="0" borderId="31" xfId="0" applyNumberFormat="1" applyFont="1" applyBorder="1" applyAlignment="1">
      <alignment vertical="center"/>
    </xf>
    <xf numFmtId="49" fontId="3" fillId="0" borderId="31" xfId="0" applyNumberFormat="1" applyFont="1" applyBorder="1" applyAlignment="1">
      <alignment vertical="center" wrapText="1"/>
    </xf>
    <xf numFmtId="49" fontId="3" fillId="0" borderId="32" xfId="0" applyNumberFormat="1" applyFont="1" applyBorder="1" applyAlignment="1">
      <alignment vertical="center" wrapText="1"/>
    </xf>
    <xf numFmtId="0" fontId="3" fillId="3" borderId="34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 wrapText="1"/>
    </xf>
    <xf numFmtId="0" fontId="3" fillId="3" borderId="35" xfId="0" applyFont="1" applyFill="1" applyBorder="1" applyAlignment="1">
      <alignment vertical="center" wrapText="1"/>
    </xf>
    <xf numFmtId="164" fontId="3" fillId="0" borderId="33" xfId="0" applyNumberFormat="1" applyFont="1" applyBorder="1" applyAlignment="1">
      <alignment vertical="center"/>
    </xf>
    <xf numFmtId="164" fontId="3" fillId="3" borderId="37" xfId="0" applyNumberFormat="1" applyFont="1" applyFill="1" applyBorder="1" applyAlignment="1">
      <alignment vertical="center"/>
    </xf>
    <xf numFmtId="164" fontId="0" fillId="0" borderId="0" xfId="0" applyNumberFormat="1"/>
    <xf numFmtId="4" fontId="3" fillId="0" borderId="33" xfId="0" applyNumberFormat="1" applyFont="1" applyBorder="1" applyAlignment="1">
      <alignment horizontal="center" vertical="center"/>
    </xf>
    <xf numFmtId="4" fontId="3" fillId="0" borderId="33" xfId="0" applyNumberFormat="1" applyFont="1" applyBorder="1" applyAlignment="1">
      <alignment vertical="center"/>
    </xf>
    <xf numFmtId="4" fontId="3" fillId="3" borderId="37" xfId="0" applyNumberFormat="1" applyFont="1" applyFill="1" applyBorder="1" applyAlignment="1">
      <alignment horizontal="center" vertical="center"/>
    </xf>
    <xf numFmtId="4" fontId="3" fillId="3" borderId="37" xfId="0" applyNumberFormat="1" applyFont="1" applyFill="1" applyBorder="1" applyAlignment="1">
      <alignment vertical="center"/>
    </xf>
    <xf numFmtId="49" fontId="0" fillId="0" borderId="1" xfId="0" applyNumberFormat="1" applyBorder="1"/>
    <xf numFmtId="0" fontId="4" fillId="0" borderId="0" xfId="0" applyFont="1" applyAlignment="1">
      <alignment horizontal="center"/>
    </xf>
    <xf numFmtId="0" fontId="1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1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3" borderId="15" xfId="0" applyFont="1" applyFill="1" applyBorder="1" applyAlignment="1">
      <alignment vertical="top"/>
    </xf>
    <xf numFmtId="49" fontId="5" fillId="3" borderId="12" xfId="0" applyNumberFormat="1" applyFont="1" applyFill="1" applyBorder="1" applyAlignment="1">
      <alignment vertical="top"/>
    </xf>
    <xf numFmtId="0" fontId="5" fillId="3" borderId="12" xfId="0" applyFont="1" applyFill="1" applyBorder="1" applyAlignment="1">
      <alignment horizontal="center" vertical="top"/>
    </xf>
    <xf numFmtId="0" fontId="5" fillId="3" borderId="12" xfId="0" applyFont="1" applyFill="1" applyBorder="1" applyAlignment="1">
      <alignment vertical="top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165" fontId="16" fillId="0" borderId="0" xfId="0" applyNumberFormat="1" applyFont="1" applyBorder="1" applyAlignment="1">
      <alignment vertical="top" shrinkToFit="1"/>
    </xf>
    <xf numFmtId="4" fontId="16" fillId="0" borderId="0" xfId="0" applyNumberFormat="1" applyFont="1" applyBorder="1" applyAlignment="1">
      <alignment vertical="top" shrinkToFit="1"/>
    </xf>
    <xf numFmtId="0" fontId="17" fillId="0" borderId="0" xfId="0" applyFont="1" applyBorder="1" applyAlignment="1">
      <alignment horizontal="center" vertical="top" shrinkToFit="1"/>
    </xf>
    <xf numFmtId="165" fontId="17" fillId="0" borderId="0" xfId="0" applyNumberFormat="1" applyFont="1" applyBorder="1" applyAlignment="1">
      <alignment vertical="top" shrinkToFit="1"/>
    </xf>
    <xf numFmtId="4" fontId="17" fillId="0" borderId="0" xfId="0" applyNumberFormat="1" applyFont="1" applyBorder="1" applyAlignment="1">
      <alignment vertical="top" shrinkToFit="1"/>
    </xf>
    <xf numFmtId="4" fontId="5" fillId="3" borderId="0" xfId="0" applyNumberFormat="1" applyFont="1" applyFill="1" applyBorder="1" applyAlignment="1">
      <alignment vertical="top" shrinkToFit="1"/>
    </xf>
    <xf numFmtId="0" fontId="5" fillId="3" borderId="27" xfId="0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vertical="top"/>
    </xf>
    <xf numFmtId="0" fontId="5" fillId="3" borderId="18" xfId="0" applyFont="1" applyFill="1" applyBorder="1" applyAlignment="1">
      <alignment horizontal="center" vertical="top" shrinkToFit="1"/>
    </xf>
    <xf numFmtId="165" fontId="5" fillId="3" borderId="18" xfId="0" applyNumberFormat="1" applyFont="1" applyFill="1" applyBorder="1" applyAlignment="1">
      <alignment vertical="top" shrinkToFit="1"/>
    </xf>
    <xf numFmtId="4" fontId="5" fillId="3" borderId="18" xfId="0" applyNumberFormat="1" applyFont="1" applyFill="1" applyBorder="1" applyAlignment="1">
      <alignment vertical="top" shrinkToFit="1"/>
    </xf>
    <xf numFmtId="4" fontId="5" fillId="3" borderId="38" xfId="0" applyNumberFormat="1" applyFont="1" applyFill="1" applyBorder="1" applyAlignment="1">
      <alignment vertical="top" shrinkToFit="1"/>
    </xf>
    <xf numFmtId="4" fontId="5" fillId="3" borderId="22" xfId="0" applyNumberFormat="1" applyFont="1" applyFill="1" applyBorder="1" applyAlignment="1">
      <alignment vertical="top" shrinkToFit="1"/>
    </xf>
    <xf numFmtId="0" fontId="16" fillId="0" borderId="39" xfId="0" applyFont="1" applyBorder="1" applyAlignment="1">
      <alignment vertical="top"/>
    </xf>
    <xf numFmtId="49" fontId="16" fillId="0" borderId="40" xfId="0" applyNumberFormat="1" applyFont="1" applyBorder="1" applyAlignment="1">
      <alignment vertical="top"/>
    </xf>
    <xf numFmtId="0" fontId="16" fillId="0" borderId="40" xfId="0" applyFont="1" applyBorder="1" applyAlignment="1">
      <alignment horizontal="center" vertical="top" shrinkToFit="1"/>
    </xf>
    <xf numFmtId="165" fontId="16" fillId="0" borderId="40" xfId="0" applyNumberFormat="1" applyFont="1" applyBorder="1" applyAlignment="1">
      <alignment vertical="top" shrinkToFit="1"/>
    </xf>
    <xf numFmtId="4" fontId="16" fillId="4" borderId="40" xfId="0" applyNumberFormat="1" applyFont="1" applyFill="1" applyBorder="1" applyAlignment="1" applyProtection="1">
      <alignment vertical="top" shrinkToFit="1"/>
      <protection locked="0"/>
    </xf>
    <xf numFmtId="4" fontId="16" fillId="0" borderId="40" xfId="0" applyNumberFormat="1" applyFont="1" applyBorder="1" applyAlignment="1">
      <alignment vertical="top" shrinkToFit="1"/>
    </xf>
    <xf numFmtId="4" fontId="16" fillId="0" borderId="41" xfId="0" applyNumberFormat="1" applyFont="1" applyBorder="1" applyAlignment="1">
      <alignment vertical="top" shrinkToFit="1"/>
    </xf>
    <xf numFmtId="0" fontId="16" fillId="0" borderId="42" xfId="0" applyFont="1" applyBorder="1" applyAlignment="1">
      <alignment vertical="top"/>
    </xf>
    <xf numFmtId="49" fontId="16" fillId="0" borderId="43" xfId="0" applyNumberFormat="1" applyFont="1" applyBorder="1" applyAlignment="1">
      <alignment vertical="top"/>
    </xf>
    <xf numFmtId="0" fontId="16" fillId="0" borderId="43" xfId="0" applyFont="1" applyBorder="1" applyAlignment="1">
      <alignment horizontal="center" vertical="top" shrinkToFit="1"/>
    </xf>
    <xf numFmtId="165" fontId="16" fillId="0" borderId="43" xfId="0" applyNumberFormat="1" applyFont="1" applyBorder="1" applyAlignment="1">
      <alignment vertical="top" shrinkToFit="1"/>
    </xf>
    <xf numFmtId="4" fontId="16" fillId="4" borderId="43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4" fontId="16" fillId="0" borderId="44" xfId="0" applyNumberFormat="1" applyFont="1" applyBorder="1" applyAlignment="1">
      <alignment vertical="top" shrinkToFit="1"/>
    </xf>
    <xf numFmtId="0" fontId="18" fillId="0" borderId="0" xfId="0" applyNumberFormat="1" applyFont="1" applyAlignment="1">
      <alignment wrapText="1"/>
    </xf>
    <xf numFmtId="0" fontId="17" fillId="0" borderId="18" xfId="0" applyNumberFormat="1" applyFont="1" applyBorder="1" applyAlignment="1">
      <alignment vertical="top" wrapText="1"/>
    </xf>
    <xf numFmtId="0" fontId="17" fillId="0" borderId="0" xfId="0" applyNumberFormat="1" applyFont="1" applyBorder="1" applyAlignment="1">
      <alignment vertical="top" wrapText="1"/>
    </xf>
    <xf numFmtId="49" fontId="5" fillId="3" borderId="18" xfId="0" applyNumberFormat="1" applyFont="1" applyFill="1" applyBorder="1" applyAlignment="1">
      <alignment horizontal="left" vertical="top" wrapText="1"/>
    </xf>
    <xf numFmtId="49" fontId="16" fillId="0" borderId="43" xfId="0" applyNumberFormat="1" applyFont="1" applyBorder="1" applyAlignment="1">
      <alignment horizontal="left" vertical="top" wrapText="1"/>
    </xf>
    <xf numFmtId="49" fontId="16" fillId="0" borderId="40" xfId="0" applyNumberFormat="1" applyFont="1" applyBorder="1" applyAlignment="1">
      <alignment horizontal="left" vertical="top" wrapText="1"/>
    </xf>
    <xf numFmtId="0" fontId="17" fillId="0" borderId="18" xfId="0" applyNumberFormat="1" applyFont="1" applyBorder="1" applyAlignment="1">
      <alignment horizontal="left" vertical="top" wrapText="1"/>
    </xf>
    <xf numFmtId="49" fontId="17" fillId="0" borderId="0" xfId="0" applyNumberFormat="1" applyFont="1" applyBorder="1" applyAlignment="1">
      <alignment horizontal="left" vertical="top" wrapText="1"/>
    </xf>
    <xf numFmtId="0" fontId="17" fillId="0" borderId="0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5" fontId="19" fillId="0" borderId="0" xfId="0" applyNumberFormat="1" applyFont="1" applyBorder="1" applyAlignment="1">
      <alignment horizontal="center" vertical="top" wrapText="1" shrinkToFit="1"/>
    </xf>
    <xf numFmtId="165" fontId="19" fillId="0" borderId="0" xfId="0" applyNumberFormat="1" applyFont="1" applyBorder="1" applyAlignment="1">
      <alignment vertical="top" wrapText="1" shrinkToFit="1"/>
    </xf>
    <xf numFmtId="165" fontId="20" fillId="0" borderId="0" xfId="0" applyNumberFormat="1" applyFont="1" applyBorder="1" applyAlignment="1">
      <alignment horizontal="center" vertical="top" wrapText="1" shrinkToFit="1"/>
    </xf>
    <xf numFmtId="165" fontId="20" fillId="0" borderId="0" xfId="0" applyNumberFormat="1" applyFont="1" applyBorder="1" applyAlignment="1">
      <alignment vertical="top" wrapText="1" shrinkToFit="1"/>
    </xf>
    <xf numFmtId="0" fontId="16" fillId="0" borderId="18" xfId="0" applyNumberFormat="1" applyFont="1" applyBorder="1" applyAlignment="1">
      <alignment vertical="top" wrapText="1"/>
    </xf>
    <xf numFmtId="0" fontId="16" fillId="0" borderId="18" xfId="0" applyNumberFormat="1" applyFont="1" applyBorder="1" applyAlignment="1">
      <alignment horizontal="left" vertical="top" wrapText="1"/>
    </xf>
    <xf numFmtId="165" fontId="19" fillId="0" borderId="0" xfId="0" quotePrefix="1" applyNumberFormat="1" applyFont="1" applyBorder="1" applyAlignment="1">
      <alignment horizontal="left" vertical="top" wrapText="1"/>
    </xf>
    <xf numFmtId="165" fontId="20" fillId="0" borderId="0" xfId="0" applyNumberFormat="1" applyFont="1" applyBorder="1" applyAlignment="1">
      <alignment horizontal="left" vertical="top" wrapText="1"/>
    </xf>
    <xf numFmtId="165" fontId="20" fillId="0" borderId="0" xfId="0" quotePrefix="1" applyNumberFormat="1" applyFont="1" applyBorder="1" applyAlignment="1">
      <alignment horizontal="left"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ILDpowerS/Templates/Rozpocty/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>
      <selection activeCell="A2" sqref="A2:G2"/>
    </sheetView>
  </sheetViews>
  <sheetFormatPr defaultRowHeight="13.2" x14ac:dyDescent="0.25"/>
  <sheetData>
    <row r="1" spans="1:7" x14ac:dyDescent="0.25">
      <c r="A1" s="21" t="s">
        <v>38</v>
      </c>
    </row>
    <row r="2" spans="1:7" ht="57.75" customHeight="1" x14ac:dyDescent="0.25">
      <c r="A2" s="76" t="s">
        <v>39</v>
      </c>
      <c r="B2" s="76"/>
      <c r="C2" s="76"/>
      <c r="D2" s="76"/>
      <c r="E2" s="76"/>
      <c r="F2" s="76"/>
      <c r="G2" s="76"/>
    </row>
  </sheetData>
  <sheetProtection algorithmName="SHA-512" hashValue="MReRF3TJFOAQ8xkdXle1X8v423FuY27rHCXMnlOYyC9lFqhHTyV30jDsRO6F3YerCp6LrJ97F6iDD/jeRHQ6dQ==" saltValue="wGFh6/d1QFXTzAZPFlGkKg==" spinCount="100000" sheet="1" formatRows="0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2988D-0F32-4145-AB93-3510BEB08E8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63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215</v>
      </c>
      <c r="B1" s="197"/>
      <c r="C1" s="197"/>
      <c r="D1" s="197"/>
      <c r="E1" s="197"/>
      <c r="F1" s="197"/>
      <c r="G1" s="197"/>
      <c r="AG1" t="s">
        <v>133</v>
      </c>
    </row>
    <row r="2" spans="1:60" ht="25.05" customHeight="1" x14ac:dyDescent="0.25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134</v>
      </c>
    </row>
    <row r="3" spans="1:60" ht="25.05" customHeight="1" x14ac:dyDescent="0.25">
      <c r="A3" s="198" t="s">
        <v>8</v>
      </c>
      <c r="B3" s="49" t="s">
        <v>64</v>
      </c>
      <c r="C3" s="201" t="s">
        <v>65</v>
      </c>
      <c r="D3" s="199"/>
      <c r="E3" s="199"/>
      <c r="F3" s="199"/>
      <c r="G3" s="200"/>
      <c r="AC3" s="176" t="s">
        <v>134</v>
      </c>
      <c r="AG3" t="s">
        <v>137</v>
      </c>
    </row>
    <row r="4" spans="1:60" ht="25.05" customHeight="1" x14ac:dyDescent="0.25">
      <c r="A4" s="202" t="s">
        <v>9</v>
      </c>
      <c r="B4" s="203" t="s">
        <v>62</v>
      </c>
      <c r="C4" s="204" t="s">
        <v>63</v>
      </c>
      <c r="D4" s="205"/>
      <c r="E4" s="205"/>
      <c r="F4" s="205"/>
      <c r="G4" s="206"/>
      <c r="AG4" t="s">
        <v>138</v>
      </c>
    </row>
    <row r="5" spans="1:60" x14ac:dyDescent="0.25">
      <c r="D5" s="10"/>
    </row>
    <row r="6" spans="1:60" ht="39.6" x14ac:dyDescent="0.25">
      <c r="A6" s="208" t="s">
        <v>139</v>
      </c>
      <c r="B6" s="210" t="s">
        <v>140</v>
      </c>
      <c r="C6" s="210" t="s">
        <v>141</v>
      </c>
      <c r="D6" s="209" t="s">
        <v>142</v>
      </c>
      <c r="E6" s="208" t="s">
        <v>143</v>
      </c>
      <c r="F6" s="207" t="s">
        <v>144</v>
      </c>
      <c r="G6" s="208" t="s">
        <v>29</v>
      </c>
      <c r="H6" s="211" t="s">
        <v>30</v>
      </c>
      <c r="I6" s="211" t="s">
        <v>145</v>
      </c>
      <c r="J6" s="211" t="s">
        <v>31</v>
      </c>
      <c r="K6" s="211" t="s">
        <v>146</v>
      </c>
      <c r="L6" s="211" t="s">
        <v>147</v>
      </c>
      <c r="M6" s="211" t="s">
        <v>148</v>
      </c>
      <c r="N6" s="211" t="s">
        <v>149</v>
      </c>
      <c r="O6" s="211" t="s">
        <v>150</v>
      </c>
      <c r="P6" s="211" t="s">
        <v>151</v>
      </c>
      <c r="Q6" s="211" t="s">
        <v>152</v>
      </c>
      <c r="R6" s="211" t="s">
        <v>153</v>
      </c>
      <c r="S6" s="211" t="s">
        <v>154</v>
      </c>
      <c r="T6" s="211" t="s">
        <v>155</v>
      </c>
      <c r="U6" s="211" t="s">
        <v>156</v>
      </c>
      <c r="V6" s="211" t="s">
        <v>157</v>
      </c>
      <c r="W6" s="211" t="s">
        <v>158</v>
      </c>
      <c r="X6" s="211" t="s">
        <v>159</v>
      </c>
      <c r="Y6" s="211" t="s">
        <v>160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27" t="s">
        <v>161</v>
      </c>
      <c r="B8" s="228" t="s">
        <v>111</v>
      </c>
      <c r="C8" s="251" t="s">
        <v>112</v>
      </c>
      <c r="D8" s="229"/>
      <c r="E8" s="230"/>
      <c r="F8" s="231"/>
      <c r="G8" s="231">
        <f>SUMIF(AG9:AG15,"&lt;&gt;NOR",G9:G15)</f>
        <v>0</v>
      </c>
      <c r="H8" s="231"/>
      <c r="I8" s="231">
        <f>SUM(I9:I15)</f>
        <v>0</v>
      </c>
      <c r="J8" s="231"/>
      <c r="K8" s="231">
        <f>SUM(K9:K15)</f>
        <v>0</v>
      </c>
      <c r="L8" s="231"/>
      <c r="M8" s="231">
        <f>SUM(M9:M15)</f>
        <v>0</v>
      </c>
      <c r="N8" s="230"/>
      <c r="O8" s="230">
        <f>SUM(O9:O15)</f>
        <v>0</v>
      </c>
      <c r="P8" s="230"/>
      <c r="Q8" s="230">
        <f>SUM(Q9:Q15)</f>
        <v>0</v>
      </c>
      <c r="R8" s="231"/>
      <c r="S8" s="231"/>
      <c r="T8" s="232"/>
      <c r="U8" s="226"/>
      <c r="V8" s="226">
        <f>SUM(V9:V15)</f>
        <v>0</v>
      </c>
      <c r="W8" s="226"/>
      <c r="X8" s="226"/>
      <c r="Y8" s="226"/>
      <c r="AG8" t="s">
        <v>162</v>
      </c>
    </row>
    <row r="9" spans="1:60" outlineLevel="1" x14ac:dyDescent="0.25">
      <c r="A9" s="241">
        <v>1</v>
      </c>
      <c r="B9" s="242" t="s">
        <v>442</v>
      </c>
      <c r="C9" s="252" t="s">
        <v>443</v>
      </c>
      <c r="D9" s="243" t="s">
        <v>231</v>
      </c>
      <c r="E9" s="244">
        <v>65</v>
      </c>
      <c r="F9" s="245"/>
      <c r="G9" s="246">
        <f>ROUND(E9*F9,2)</f>
        <v>0</v>
      </c>
      <c r="H9" s="245"/>
      <c r="I9" s="246">
        <f>ROUND(E9*H9,2)</f>
        <v>0</v>
      </c>
      <c r="J9" s="245"/>
      <c r="K9" s="246">
        <f>ROUND(E9*J9,2)</f>
        <v>0</v>
      </c>
      <c r="L9" s="246">
        <v>21</v>
      </c>
      <c r="M9" s="246">
        <f>G9*(1+L9/100)</f>
        <v>0</v>
      </c>
      <c r="N9" s="244">
        <v>0</v>
      </c>
      <c r="O9" s="244">
        <f>ROUND(E9*N9,2)</f>
        <v>0</v>
      </c>
      <c r="P9" s="244">
        <v>0</v>
      </c>
      <c r="Q9" s="244">
        <f>ROUND(E9*P9,2)</f>
        <v>0</v>
      </c>
      <c r="R9" s="246"/>
      <c r="S9" s="246" t="s">
        <v>166</v>
      </c>
      <c r="T9" s="247" t="s">
        <v>167</v>
      </c>
      <c r="U9" s="222">
        <v>0</v>
      </c>
      <c r="V9" s="222">
        <f>ROUND(E9*U9,2)</f>
        <v>0</v>
      </c>
      <c r="W9" s="222"/>
      <c r="X9" s="222" t="s">
        <v>220</v>
      </c>
      <c r="Y9" s="222" t="s">
        <v>168</v>
      </c>
      <c r="Z9" s="212"/>
      <c r="AA9" s="212"/>
      <c r="AB9" s="212"/>
      <c r="AC9" s="212"/>
      <c r="AD9" s="212"/>
      <c r="AE9" s="212"/>
      <c r="AF9" s="212"/>
      <c r="AG9" s="212" t="s">
        <v>222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1" x14ac:dyDescent="0.25">
      <c r="A10" s="241">
        <v>2</v>
      </c>
      <c r="B10" s="242" t="s">
        <v>444</v>
      </c>
      <c r="C10" s="252" t="s">
        <v>445</v>
      </c>
      <c r="D10" s="243" t="s">
        <v>231</v>
      </c>
      <c r="E10" s="244">
        <v>85</v>
      </c>
      <c r="F10" s="245"/>
      <c r="G10" s="246">
        <f>ROUND(E10*F10,2)</f>
        <v>0</v>
      </c>
      <c r="H10" s="245"/>
      <c r="I10" s="246">
        <f>ROUND(E10*H10,2)</f>
        <v>0</v>
      </c>
      <c r="J10" s="245"/>
      <c r="K10" s="246">
        <f>ROUND(E10*J10,2)</f>
        <v>0</v>
      </c>
      <c r="L10" s="246">
        <v>21</v>
      </c>
      <c r="M10" s="246">
        <f>G10*(1+L10/100)</f>
        <v>0</v>
      </c>
      <c r="N10" s="244">
        <v>0</v>
      </c>
      <c r="O10" s="244">
        <f>ROUND(E10*N10,2)</f>
        <v>0</v>
      </c>
      <c r="P10" s="244">
        <v>0</v>
      </c>
      <c r="Q10" s="244">
        <f>ROUND(E10*P10,2)</f>
        <v>0</v>
      </c>
      <c r="R10" s="246"/>
      <c r="S10" s="246" t="s">
        <v>166</v>
      </c>
      <c r="T10" s="247" t="s">
        <v>167</v>
      </c>
      <c r="U10" s="222">
        <v>0</v>
      </c>
      <c r="V10" s="222">
        <f>ROUND(E10*U10,2)</f>
        <v>0</v>
      </c>
      <c r="W10" s="222"/>
      <c r="X10" s="222" t="s">
        <v>220</v>
      </c>
      <c r="Y10" s="222" t="s">
        <v>168</v>
      </c>
      <c r="Z10" s="212"/>
      <c r="AA10" s="212"/>
      <c r="AB10" s="212"/>
      <c r="AC10" s="212"/>
      <c r="AD10" s="212"/>
      <c r="AE10" s="212"/>
      <c r="AF10" s="212"/>
      <c r="AG10" s="212" t="s">
        <v>222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5">
      <c r="A11" s="241">
        <v>3</v>
      </c>
      <c r="B11" s="242" t="s">
        <v>446</v>
      </c>
      <c r="C11" s="252" t="s">
        <v>447</v>
      </c>
      <c r="D11" s="243" t="s">
        <v>231</v>
      </c>
      <c r="E11" s="244">
        <v>85</v>
      </c>
      <c r="F11" s="245"/>
      <c r="G11" s="246">
        <f>ROUND(E11*F11,2)</f>
        <v>0</v>
      </c>
      <c r="H11" s="245"/>
      <c r="I11" s="246">
        <f>ROUND(E11*H11,2)</f>
        <v>0</v>
      </c>
      <c r="J11" s="245"/>
      <c r="K11" s="246">
        <f>ROUND(E11*J11,2)</f>
        <v>0</v>
      </c>
      <c r="L11" s="246">
        <v>21</v>
      </c>
      <c r="M11" s="246">
        <f>G11*(1+L11/100)</f>
        <v>0</v>
      </c>
      <c r="N11" s="244">
        <v>0</v>
      </c>
      <c r="O11" s="244">
        <f>ROUND(E11*N11,2)</f>
        <v>0</v>
      </c>
      <c r="P11" s="244">
        <v>0</v>
      </c>
      <c r="Q11" s="244">
        <f>ROUND(E11*P11,2)</f>
        <v>0</v>
      </c>
      <c r="R11" s="246"/>
      <c r="S11" s="246" t="s">
        <v>166</v>
      </c>
      <c r="T11" s="247" t="s">
        <v>167</v>
      </c>
      <c r="U11" s="222">
        <v>0</v>
      </c>
      <c r="V11" s="222">
        <f>ROUND(E11*U11,2)</f>
        <v>0</v>
      </c>
      <c r="W11" s="222"/>
      <c r="X11" s="222" t="s">
        <v>220</v>
      </c>
      <c r="Y11" s="222" t="s">
        <v>168</v>
      </c>
      <c r="Z11" s="212"/>
      <c r="AA11" s="212"/>
      <c r="AB11" s="212"/>
      <c r="AC11" s="212"/>
      <c r="AD11" s="212"/>
      <c r="AE11" s="212"/>
      <c r="AF11" s="212"/>
      <c r="AG11" s="212" t="s">
        <v>222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1" x14ac:dyDescent="0.25">
      <c r="A12" s="241">
        <v>4</v>
      </c>
      <c r="B12" s="242" t="s">
        <v>448</v>
      </c>
      <c r="C12" s="252" t="s">
        <v>449</v>
      </c>
      <c r="D12" s="243" t="s">
        <v>231</v>
      </c>
      <c r="E12" s="244">
        <v>45</v>
      </c>
      <c r="F12" s="245"/>
      <c r="G12" s="246">
        <f>ROUND(E12*F12,2)</f>
        <v>0</v>
      </c>
      <c r="H12" s="245"/>
      <c r="I12" s="246">
        <f>ROUND(E12*H12,2)</f>
        <v>0</v>
      </c>
      <c r="J12" s="245"/>
      <c r="K12" s="246">
        <f>ROUND(E12*J12,2)</f>
        <v>0</v>
      </c>
      <c r="L12" s="246">
        <v>21</v>
      </c>
      <c r="M12" s="246">
        <f>G12*(1+L12/100)</f>
        <v>0</v>
      </c>
      <c r="N12" s="244">
        <v>0</v>
      </c>
      <c r="O12" s="244">
        <f>ROUND(E12*N12,2)</f>
        <v>0</v>
      </c>
      <c r="P12" s="244">
        <v>0</v>
      </c>
      <c r="Q12" s="244">
        <f>ROUND(E12*P12,2)</f>
        <v>0</v>
      </c>
      <c r="R12" s="246"/>
      <c r="S12" s="246" t="s">
        <v>166</v>
      </c>
      <c r="T12" s="247" t="s">
        <v>167</v>
      </c>
      <c r="U12" s="222">
        <v>0</v>
      </c>
      <c r="V12" s="222">
        <f>ROUND(E12*U12,2)</f>
        <v>0</v>
      </c>
      <c r="W12" s="222"/>
      <c r="X12" s="222" t="s">
        <v>220</v>
      </c>
      <c r="Y12" s="222" t="s">
        <v>168</v>
      </c>
      <c r="Z12" s="212"/>
      <c r="AA12" s="212"/>
      <c r="AB12" s="212"/>
      <c r="AC12" s="212"/>
      <c r="AD12" s="212"/>
      <c r="AE12" s="212"/>
      <c r="AF12" s="212"/>
      <c r="AG12" s="212" t="s">
        <v>222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1" x14ac:dyDescent="0.25">
      <c r="A13" s="241">
        <v>5</v>
      </c>
      <c r="B13" s="242" t="s">
        <v>593</v>
      </c>
      <c r="C13" s="252" t="s">
        <v>594</v>
      </c>
      <c r="D13" s="243" t="s">
        <v>231</v>
      </c>
      <c r="E13" s="244">
        <v>15</v>
      </c>
      <c r="F13" s="245"/>
      <c r="G13" s="246">
        <f>ROUND(E13*F13,2)</f>
        <v>0</v>
      </c>
      <c r="H13" s="245"/>
      <c r="I13" s="246">
        <f>ROUND(E13*H13,2)</f>
        <v>0</v>
      </c>
      <c r="J13" s="245"/>
      <c r="K13" s="246">
        <f>ROUND(E13*J13,2)</f>
        <v>0</v>
      </c>
      <c r="L13" s="246">
        <v>21</v>
      </c>
      <c r="M13" s="246">
        <f>G13*(1+L13/100)</f>
        <v>0</v>
      </c>
      <c r="N13" s="244">
        <v>0</v>
      </c>
      <c r="O13" s="244">
        <f>ROUND(E13*N13,2)</f>
        <v>0</v>
      </c>
      <c r="P13" s="244">
        <v>0</v>
      </c>
      <c r="Q13" s="244">
        <f>ROUND(E13*P13,2)</f>
        <v>0</v>
      </c>
      <c r="R13" s="246"/>
      <c r="S13" s="246" t="s">
        <v>166</v>
      </c>
      <c r="T13" s="247" t="s">
        <v>167</v>
      </c>
      <c r="U13" s="222">
        <v>0</v>
      </c>
      <c r="V13" s="222">
        <f>ROUND(E13*U13,2)</f>
        <v>0</v>
      </c>
      <c r="W13" s="222"/>
      <c r="X13" s="222" t="s">
        <v>220</v>
      </c>
      <c r="Y13" s="222" t="s">
        <v>168</v>
      </c>
      <c r="Z13" s="212"/>
      <c r="AA13" s="212"/>
      <c r="AB13" s="212"/>
      <c r="AC13" s="212"/>
      <c r="AD13" s="212"/>
      <c r="AE13" s="212"/>
      <c r="AF13" s="212"/>
      <c r="AG13" s="212" t="s">
        <v>222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41">
        <v>6</v>
      </c>
      <c r="B14" s="242" t="s">
        <v>595</v>
      </c>
      <c r="C14" s="252" t="s">
        <v>596</v>
      </c>
      <c r="D14" s="243" t="s">
        <v>231</v>
      </c>
      <c r="E14" s="244">
        <v>6</v>
      </c>
      <c r="F14" s="245"/>
      <c r="G14" s="246">
        <f>ROUND(E14*F14,2)</f>
        <v>0</v>
      </c>
      <c r="H14" s="245"/>
      <c r="I14" s="246">
        <f>ROUND(E14*H14,2)</f>
        <v>0</v>
      </c>
      <c r="J14" s="245"/>
      <c r="K14" s="246">
        <f>ROUND(E14*J14,2)</f>
        <v>0</v>
      </c>
      <c r="L14" s="246">
        <v>21</v>
      </c>
      <c r="M14" s="246">
        <f>G14*(1+L14/100)</f>
        <v>0</v>
      </c>
      <c r="N14" s="244">
        <v>0</v>
      </c>
      <c r="O14" s="244">
        <f>ROUND(E14*N14,2)</f>
        <v>0</v>
      </c>
      <c r="P14" s="244">
        <v>0</v>
      </c>
      <c r="Q14" s="244">
        <f>ROUND(E14*P14,2)</f>
        <v>0</v>
      </c>
      <c r="R14" s="246"/>
      <c r="S14" s="246" t="s">
        <v>166</v>
      </c>
      <c r="T14" s="247" t="s">
        <v>167</v>
      </c>
      <c r="U14" s="222">
        <v>0</v>
      </c>
      <c r="V14" s="222">
        <f>ROUND(E14*U14,2)</f>
        <v>0</v>
      </c>
      <c r="W14" s="222"/>
      <c r="X14" s="222" t="s">
        <v>220</v>
      </c>
      <c r="Y14" s="222" t="s">
        <v>168</v>
      </c>
      <c r="Z14" s="212"/>
      <c r="AA14" s="212"/>
      <c r="AB14" s="212"/>
      <c r="AC14" s="212"/>
      <c r="AD14" s="212"/>
      <c r="AE14" s="212"/>
      <c r="AF14" s="212"/>
      <c r="AG14" s="212" t="s">
        <v>222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5">
      <c r="A15" s="241">
        <v>7</v>
      </c>
      <c r="B15" s="242" t="s">
        <v>597</v>
      </c>
      <c r="C15" s="252" t="s">
        <v>598</v>
      </c>
      <c r="D15" s="243" t="s">
        <v>231</v>
      </c>
      <c r="E15" s="244">
        <v>110</v>
      </c>
      <c r="F15" s="245"/>
      <c r="G15" s="246">
        <f>ROUND(E15*F15,2)</f>
        <v>0</v>
      </c>
      <c r="H15" s="245"/>
      <c r="I15" s="246">
        <f>ROUND(E15*H15,2)</f>
        <v>0</v>
      </c>
      <c r="J15" s="245"/>
      <c r="K15" s="246">
        <f>ROUND(E15*J15,2)</f>
        <v>0</v>
      </c>
      <c r="L15" s="246">
        <v>21</v>
      </c>
      <c r="M15" s="246">
        <f>G15*(1+L15/100)</f>
        <v>0</v>
      </c>
      <c r="N15" s="244">
        <v>0</v>
      </c>
      <c r="O15" s="244">
        <f>ROUND(E15*N15,2)</f>
        <v>0</v>
      </c>
      <c r="P15" s="244">
        <v>0</v>
      </c>
      <c r="Q15" s="244">
        <f>ROUND(E15*P15,2)</f>
        <v>0</v>
      </c>
      <c r="R15" s="246"/>
      <c r="S15" s="246" t="s">
        <v>166</v>
      </c>
      <c r="T15" s="247" t="s">
        <v>167</v>
      </c>
      <c r="U15" s="222">
        <v>0</v>
      </c>
      <c r="V15" s="222">
        <f>ROUND(E15*U15,2)</f>
        <v>0</v>
      </c>
      <c r="W15" s="222"/>
      <c r="X15" s="222" t="s">
        <v>220</v>
      </c>
      <c r="Y15" s="222" t="s">
        <v>168</v>
      </c>
      <c r="Z15" s="212"/>
      <c r="AA15" s="212"/>
      <c r="AB15" s="212"/>
      <c r="AC15" s="212"/>
      <c r="AD15" s="212"/>
      <c r="AE15" s="212"/>
      <c r="AF15" s="212"/>
      <c r="AG15" s="212" t="s">
        <v>222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x14ac:dyDescent="0.25">
      <c r="A16" s="227" t="s">
        <v>161</v>
      </c>
      <c r="B16" s="228" t="s">
        <v>113</v>
      </c>
      <c r="C16" s="251" t="s">
        <v>114</v>
      </c>
      <c r="D16" s="229"/>
      <c r="E16" s="230"/>
      <c r="F16" s="231"/>
      <c r="G16" s="231">
        <f>SUMIF(AG17:AG20,"&lt;&gt;NOR",G17:G20)</f>
        <v>0</v>
      </c>
      <c r="H16" s="231"/>
      <c r="I16" s="231">
        <f>SUM(I17:I20)</f>
        <v>0</v>
      </c>
      <c r="J16" s="231"/>
      <c r="K16" s="231">
        <f>SUM(K17:K20)</f>
        <v>0</v>
      </c>
      <c r="L16" s="231"/>
      <c r="M16" s="231">
        <f>SUM(M17:M20)</f>
        <v>0</v>
      </c>
      <c r="N16" s="230"/>
      <c r="O16" s="230">
        <f>SUM(O17:O20)</f>
        <v>0</v>
      </c>
      <c r="P16" s="230"/>
      <c r="Q16" s="230">
        <f>SUM(Q17:Q20)</f>
        <v>0</v>
      </c>
      <c r="R16" s="231"/>
      <c r="S16" s="231"/>
      <c r="T16" s="232"/>
      <c r="U16" s="226"/>
      <c r="V16" s="226">
        <f>SUM(V17:V20)</f>
        <v>0</v>
      </c>
      <c r="W16" s="226"/>
      <c r="X16" s="226"/>
      <c r="Y16" s="226"/>
      <c r="AG16" t="s">
        <v>162</v>
      </c>
    </row>
    <row r="17" spans="1:60" outlineLevel="1" x14ac:dyDescent="0.25">
      <c r="A17" s="241">
        <v>8</v>
      </c>
      <c r="B17" s="242" t="s">
        <v>450</v>
      </c>
      <c r="C17" s="252" t="s">
        <v>451</v>
      </c>
      <c r="D17" s="243" t="s">
        <v>231</v>
      </c>
      <c r="E17" s="244">
        <v>55</v>
      </c>
      <c r="F17" s="245"/>
      <c r="G17" s="246">
        <f>ROUND(E17*F17,2)</f>
        <v>0</v>
      </c>
      <c r="H17" s="245"/>
      <c r="I17" s="246">
        <f>ROUND(E17*H17,2)</f>
        <v>0</v>
      </c>
      <c r="J17" s="245"/>
      <c r="K17" s="246">
        <f>ROUND(E17*J17,2)</f>
        <v>0</v>
      </c>
      <c r="L17" s="246">
        <v>21</v>
      </c>
      <c r="M17" s="246">
        <f>G17*(1+L17/100)</f>
        <v>0</v>
      </c>
      <c r="N17" s="244">
        <v>0</v>
      </c>
      <c r="O17" s="244">
        <f>ROUND(E17*N17,2)</f>
        <v>0</v>
      </c>
      <c r="P17" s="244">
        <v>0</v>
      </c>
      <c r="Q17" s="244">
        <f>ROUND(E17*P17,2)</f>
        <v>0</v>
      </c>
      <c r="R17" s="246"/>
      <c r="S17" s="246" t="s">
        <v>166</v>
      </c>
      <c r="T17" s="247" t="s">
        <v>167</v>
      </c>
      <c r="U17" s="222">
        <v>0</v>
      </c>
      <c r="V17" s="222">
        <f>ROUND(E17*U17,2)</f>
        <v>0</v>
      </c>
      <c r="W17" s="222"/>
      <c r="X17" s="222" t="s">
        <v>220</v>
      </c>
      <c r="Y17" s="222" t="s">
        <v>168</v>
      </c>
      <c r="Z17" s="212"/>
      <c r="AA17" s="212"/>
      <c r="AB17" s="212"/>
      <c r="AC17" s="212"/>
      <c r="AD17" s="212"/>
      <c r="AE17" s="212"/>
      <c r="AF17" s="212"/>
      <c r="AG17" s="212" t="s">
        <v>222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1" x14ac:dyDescent="0.25">
      <c r="A18" s="241">
        <v>9</v>
      </c>
      <c r="B18" s="242" t="s">
        <v>452</v>
      </c>
      <c r="C18" s="252" t="s">
        <v>453</v>
      </c>
      <c r="D18" s="243" t="s">
        <v>231</v>
      </c>
      <c r="E18" s="244">
        <v>45</v>
      </c>
      <c r="F18" s="245"/>
      <c r="G18" s="246">
        <f>ROUND(E18*F18,2)</f>
        <v>0</v>
      </c>
      <c r="H18" s="245"/>
      <c r="I18" s="246">
        <f>ROUND(E18*H18,2)</f>
        <v>0</v>
      </c>
      <c r="J18" s="245"/>
      <c r="K18" s="246">
        <f>ROUND(E18*J18,2)</f>
        <v>0</v>
      </c>
      <c r="L18" s="246">
        <v>21</v>
      </c>
      <c r="M18" s="246">
        <f>G18*(1+L18/100)</f>
        <v>0</v>
      </c>
      <c r="N18" s="244">
        <v>0</v>
      </c>
      <c r="O18" s="244">
        <f>ROUND(E18*N18,2)</f>
        <v>0</v>
      </c>
      <c r="P18" s="244">
        <v>0</v>
      </c>
      <c r="Q18" s="244">
        <f>ROUND(E18*P18,2)</f>
        <v>0</v>
      </c>
      <c r="R18" s="246"/>
      <c r="S18" s="246" t="s">
        <v>166</v>
      </c>
      <c r="T18" s="247" t="s">
        <v>167</v>
      </c>
      <c r="U18" s="222">
        <v>0</v>
      </c>
      <c r="V18" s="222">
        <f>ROUND(E18*U18,2)</f>
        <v>0</v>
      </c>
      <c r="W18" s="222"/>
      <c r="X18" s="222" t="s">
        <v>220</v>
      </c>
      <c r="Y18" s="222" t="s">
        <v>168</v>
      </c>
      <c r="Z18" s="212"/>
      <c r="AA18" s="212"/>
      <c r="AB18" s="212"/>
      <c r="AC18" s="212"/>
      <c r="AD18" s="212"/>
      <c r="AE18" s="212"/>
      <c r="AF18" s="212"/>
      <c r="AG18" s="212" t="s">
        <v>222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1" x14ac:dyDescent="0.25">
      <c r="A19" s="241">
        <v>10</v>
      </c>
      <c r="B19" s="242" t="s">
        <v>454</v>
      </c>
      <c r="C19" s="252" t="s">
        <v>455</v>
      </c>
      <c r="D19" s="243" t="s">
        <v>231</v>
      </c>
      <c r="E19" s="244">
        <v>35</v>
      </c>
      <c r="F19" s="245"/>
      <c r="G19" s="246">
        <f>ROUND(E19*F19,2)</f>
        <v>0</v>
      </c>
      <c r="H19" s="245"/>
      <c r="I19" s="246">
        <f>ROUND(E19*H19,2)</f>
        <v>0</v>
      </c>
      <c r="J19" s="245"/>
      <c r="K19" s="246">
        <f>ROUND(E19*J19,2)</f>
        <v>0</v>
      </c>
      <c r="L19" s="246">
        <v>21</v>
      </c>
      <c r="M19" s="246">
        <f>G19*(1+L19/100)</f>
        <v>0</v>
      </c>
      <c r="N19" s="244">
        <v>0</v>
      </c>
      <c r="O19" s="244">
        <f>ROUND(E19*N19,2)</f>
        <v>0</v>
      </c>
      <c r="P19" s="244">
        <v>0</v>
      </c>
      <c r="Q19" s="244">
        <f>ROUND(E19*P19,2)</f>
        <v>0</v>
      </c>
      <c r="R19" s="246"/>
      <c r="S19" s="246" t="s">
        <v>166</v>
      </c>
      <c r="T19" s="247" t="s">
        <v>167</v>
      </c>
      <c r="U19" s="222">
        <v>0</v>
      </c>
      <c r="V19" s="222">
        <f>ROUND(E19*U19,2)</f>
        <v>0</v>
      </c>
      <c r="W19" s="222"/>
      <c r="X19" s="222" t="s">
        <v>220</v>
      </c>
      <c r="Y19" s="222" t="s">
        <v>168</v>
      </c>
      <c r="Z19" s="212"/>
      <c r="AA19" s="212"/>
      <c r="AB19" s="212"/>
      <c r="AC19" s="212"/>
      <c r="AD19" s="212"/>
      <c r="AE19" s="212"/>
      <c r="AF19" s="212"/>
      <c r="AG19" s="212" t="s">
        <v>222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1" x14ac:dyDescent="0.25">
      <c r="A20" s="241">
        <v>11</v>
      </c>
      <c r="B20" s="242" t="s">
        <v>456</v>
      </c>
      <c r="C20" s="252" t="s">
        <v>457</v>
      </c>
      <c r="D20" s="243" t="s">
        <v>458</v>
      </c>
      <c r="E20" s="244">
        <v>1</v>
      </c>
      <c r="F20" s="245"/>
      <c r="G20" s="246">
        <f>ROUND(E20*F20,2)</f>
        <v>0</v>
      </c>
      <c r="H20" s="245"/>
      <c r="I20" s="246">
        <f>ROUND(E20*H20,2)</f>
        <v>0</v>
      </c>
      <c r="J20" s="245"/>
      <c r="K20" s="246">
        <f>ROUND(E20*J20,2)</f>
        <v>0</v>
      </c>
      <c r="L20" s="246">
        <v>21</v>
      </c>
      <c r="M20" s="246">
        <f>G20*(1+L20/100)</f>
        <v>0</v>
      </c>
      <c r="N20" s="244">
        <v>0</v>
      </c>
      <c r="O20" s="244">
        <f>ROUND(E20*N20,2)</f>
        <v>0</v>
      </c>
      <c r="P20" s="244">
        <v>0</v>
      </c>
      <c r="Q20" s="244">
        <f>ROUND(E20*P20,2)</f>
        <v>0</v>
      </c>
      <c r="R20" s="246"/>
      <c r="S20" s="246" t="s">
        <v>166</v>
      </c>
      <c r="T20" s="247" t="s">
        <v>167</v>
      </c>
      <c r="U20" s="222">
        <v>0</v>
      </c>
      <c r="V20" s="222">
        <f>ROUND(E20*U20,2)</f>
        <v>0</v>
      </c>
      <c r="W20" s="222"/>
      <c r="X20" s="222" t="s">
        <v>220</v>
      </c>
      <c r="Y20" s="222" t="s">
        <v>168</v>
      </c>
      <c r="Z20" s="212"/>
      <c r="AA20" s="212"/>
      <c r="AB20" s="212"/>
      <c r="AC20" s="212"/>
      <c r="AD20" s="212"/>
      <c r="AE20" s="212"/>
      <c r="AF20" s="212"/>
      <c r="AG20" s="212" t="s">
        <v>222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x14ac:dyDescent="0.25">
      <c r="A21" s="227" t="s">
        <v>161</v>
      </c>
      <c r="B21" s="228" t="s">
        <v>115</v>
      </c>
      <c r="C21" s="251" t="s">
        <v>116</v>
      </c>
      <c r="D21" s="229"/>
      <c r="E21" s="230"/>
      <c r="F21" s="231"/>
      <c r="G21" s="231">
        <f>SUMIF(AG22:AG23,"&lt;&gt;NOR",G22:G23)</f>
        <v>0</v>
      </c>
      <c r="H21" s="231"/>
      <c r="I21" s="231">
        <f>SUM(I22:I23)</f>
        <v>0</v>
      </c>
      <c r="J21" s="231"/>
      <c r="K21" s="231">
        <f>SUM(K22:K23)</f>
        <v>0</v>
      </c>
      <c r="L21" s="231"/>
      <c r="M21" s="231">
        <f>SUM(M22:M23)</f>
        <v>0</v>
      </c>
      <c r="N21" s="230"/>
      <c r="O21" s="230">
        <f>SUM(O22:O23)</f>
        <v>0</v>
      </c>
      <c r="P21" s="230"/>
      <c r="Q21" s="230">
        <f>SUM(Q22:Q23)</f>
        <v>0</v>
      </c>
      <c r="R21" s="231"/>
      <c r="S21" s="231"/>
      <c r="T21" s="232"/>
      <c r="U21" s="226"/>
      <c r="V21" s="226">
        <f>SUM(V22:V23)</f>
        <v>0</v>
      </c>
      <c r="W21" s="226"/>
      <c r="X21" s="226"/>
      <c r="Y21" s="226"/>
      <c r="AG21" t="s">
        <v>162</v>
      </c>
    </row>
    <row r="22" spans="1:60" outlineLevel="1" x14ac:dyDescent="0.25">
      <c r="A22" s="241">
        <v>12</v>
      </c>
      <c r="B22" s="242" t="s">
        <v>459</v>
      </c>
      <c r="C22" s="252" t="s">
        <v>460</v>
      </c>
      <c r="D22" s="243" t="s">
        <v>458</v>
      </c>
      <c r="E22" s="244">
        <v>1</v>
      </c>
      <c r="F22" s="245"/>
      <c r="G22" s="246">
        <f>ROUND(E22*F22,2)</f>
        <v>0</v>
      </c>
      <c r="H22" s="245"/>
      <c r="I22" s="246">
        <f>ROUND(E22*H22,2)</f>
        <v>0</v>
      </c>
      <c r="J22" s="245"/>
      <c r="K22" s="246">
        <f>ROUND(E22*J22,2)</f>
        <v>0</v>
      </c>
      <c r="L22" s="246">
        <v>21</v>
      </c>
      <c r="M22" s="246">
        <f>G22*(1+L22/100)</f>
        <v>0</v>
      </c>
      <c r="N22" s="244">
        <v>0</v>
      </c>
      <c r="O22" s="244">
        <f>ROUND(E22*N22,2)</f>
        <v>0</v>
      </c>
      <c r="P22" s="244">
        <v>0</v>
      </c>
      <c r="Q22" s="244">
        <f>ROUND(E22*P22,2)</f>
        <v>0</v>
      </c>
      <c r="R22" s="246"/>
      <c r="S22" s="246" t="s">
        <v>166</v>
      </c>
      <c r="T22" s="247" t="s">
        <v>167</v>
      </c>
      <c r="U22" s="222">
        <v>0</v>
      </c>
      <c r="V22" s="222">
        <f>ROUND(E22*U22,2)</f>
        <v>0</v>
      </c>
      <c r="W22" s="222"/>
      <c r="X22" s="222" t="s">
        <v>220</v>
      </c>
      <c r="Y22" s="222" t="s">
        <v>168</v>
      </c>
      <c r="Z22" s="212"/>
      <c r="AA22" s="212"/>
      <c r="AB22" s="212"/>
      <c r="AC22" s="212"/>
      <c r="AD22" s="212"/>
      <c r="AE22" s="212"/>
      <c r="AF22" s="212"/>
      <c r="AG22" s="212" t="s">
        <v>222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1" x14ac:dyDescent="0.25">
      <c r="A23" s="241">
        <v>13</v>
      </c>
      <c r="B23" s="242" t="s">
        <v>461</v>
      </c>
      <c r="C23" s="252" t="s">
        <v>462</v>
      </c>
      <c r="D23" s="243" t="s">
        <v>458</v>
      </c>
      <c r="E23" s="244">
        <v>1</v>
      </c>
      <c r="F23" s="245"/>
      <c r="G23" s="246">
        <f>ROUND(E23*F23,2)</f>
        <v>0</v>
      </c>
      <c r="H23" s="245"/>
      <c r="I23" s="246">
        <f>ROUND(E23*H23,2)</f>
        <v>0</v>
      </c>
      <c r="J23" s="245"/>
      <c r="K23" s="246">
        <f>ROUND(E23*J23,2)</f>
        <v>0</v>
      </c>
      <c r="L23" s="246">
        <v>21</v>
      </c>
      <c r="M23" s="246">
        <f>G23*(1+L23/100)</f>
        <v>0</v>
      </c>
      <c r="N23" s="244">
        <v>0</v>
      </c>
      <c r="O23" s="244">
        <f>ROUND(E23*N23,2)</f>
        <v>0</v>
      </c>
      <c r="P23" s="244">
        <v>0</v>
      </c>
      <c r="Q23" s="244">
        <f>ROUND(E23*P23,2)</f>
        <v>0</v>
      </c>
      <c r="R23" s="246"/>
      <c r="S23" s="246" t="s">
        <v>166</v>
      </c>
      <c r="T23" s="247" t="s">
        <v>167</v>
      </c>
      <c r="U23" s="222">
        <v>0</v>
      </c>
      <c r="V23" s="222">
        <f>ROUND(E23*U23,2)</f>
        <v>0</v>
      </c>
      <c r="W23" s="222"/>
      <c r="X23" s="222" t="s">
        <v>220</v>
      </c>
      <c r="Y23" s="222" t="s">
        <v>168</v>
      </c>
      <c r="Z23" s="212"/>
      <c r="AA23" s="212"/>
      <c r="AB23" s="212"/>
      <c r="AC23" s="212"/>
      <c r="AD23" s="212"/>
      <c r="AE23" s="212"/>
      <c r="AF23" s="212"/>
      <c r="AG23" s="212" t="s">
        <v>222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x14ac:dyDescent="0.25">
      <c r="A24" s="227" t="s">
        <v>161</v>
      </c>
      <c r="B24" s="228" t="s">
        <v>117</v>
      </c>
      <c r="C24" s="251" t="s">
        <v>118</v>
      </c>
      <c r="D24" s="229"/>
      <c r="E24" s="230"/>
      <c r="F24" s="231"/>
      <c r="G24" s="231">
        <f>SUMIF(AG25:AG25,"&lt;&gt;NOR",G25:G25)</f>
        <v>0</v>
      </c>
      <c r="H24" s="231"/>
      <c r="I24" s="231">
        <f>SUM(I25:I25)</f>
        <v>0</v>
      </c>
      <c r="J24" s="231"/>
      <c r="K24" s="231">
        <f>SUM(K25:K25)</f>
        <v>0</v>
      </c>
      <c r="L24" s="231"/>
      <c r="M24" s="231">
        <f>SUM(M25:M25)</f>
        <v>0</v>
      </c>
      <c r="N24" s="230"/>
      <c r="O24" s="230">
        <f>SUM(O25:O25)</f>
        <v>0</v>
      </c>
      <c r="P24" s="230"/>
      <c r="Q24" s="230">
        <f>SUM(Q25:Q25)</f>
        <v>0</v>
      </c>
      <c r="R24" s="231"/>
      <c r="S24" s="231"/>
      <c r="T24" s="232"/>
      <c r="U24" s="226"/>
      <c r="V24" s="226">
        <f>SUM(V25:V25)</f>
        <v>0</v>
      </c>
      <c r="W24" s="226"/>
      <c r="X24" s="226"/>
      <c r="Y24" s="226"/>
      <c r="AG24" t="s">
        <v>162</v>
      </c>
    </row>
    <row r="25" spans="1:60" outlineLevel="1" x14ac:dyDescent="0.25">
      <c r="A25" s="241">
        <v>14</v>
      </c>
      <c r="B25" s="242" t="s">
        <v>463</v>
      </c>
      <c r="C25" s="252" t="s">
        <v>464</v>
      </c>
      <c r="D25" s="243" t="s">
        <v>458</v>
      </c>
      <c r="E25" s="244">
        <v>1</v>
      </c>
      <c r="F25" s="245"/>
      <c r="G25" s="246">
        <f>ROUND(E25*F25,2)</f>
        <v>0</v>
      </c>
      <c r="H25" s="245"/>
      <c r="I25" s="246">
        <f>ROUND(E25*H25,2)</f>
        <v>0</v>
      </c>
      <c r="J25" s="245"/>
      <c r="K25" s="246">
        <f>ROUND(E25*J25,2)</f>
        <v>0</v>
      </c>
      <c r="L25" s="246">
        <v>21</v>
      </c>
      <c r="M25" s="246">
        <f>G25*(1+L25/100)</f>
        <v>0</v>
      </c>
      <c r="N25" s="244">
        <v>0</v>
      </c>
      <c r="O25" s="244">
        <f>ROUND(E25*N25,2)</f>
        <v>0</v>
      </c>
      <c r="P25" s="244">
        <v>0</v>
      </c>
      <c r="Q25" s="244">
        <f>ROUND(E25*P25,2)</f>
        <v>0</v>
      </c>
      <c r="R25" s="246"/>
      <c r="S25" s="246" t="s">
        <v>166</v>
      </c>
      <c r="T25" s="247" t="s">
        <v>167</v>
      </c>
      <c r="U25" s="222">
        <v>0</v>
      </c>
      <c r="V25" s="222">
        <f>ROUND(E25*U25,2)</f>
        <v>0</v>
      </c>
      <c r="W25" s="222"/>
      <c r="X25" s="222" t="s">
        <v>220</v>
      </c>
      <c r="Y25" s="222" t="s">
        <v>168</v>
      </c>
      <c r="Z25" s="212"/>
      <c r="AA25" s="212"/>
      <c r="AB25" s="212"/>
      <c r="AC25" s="212"/>
      <c r="AD25" s="212"/>
      <c r="AE25" s="212"/>
      <c r="AF25" s="212"/>
      <c r="AG25" s="212" t="s">
        <v>222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x14ac:dyDescent="0.25">
      <c r="A26" s="227" t="s">
        <v>161</v>
      </c>
      <c r="B26" s="228" t="s">
        <v>119</v>
      </c>
      <c r="C26" s="251" t="s">
        <v>120</v>
      </c>
      <c r="D26" s="229"/>
      <c r="E26" s="230"/>
      <c r="F26" s="231"/>
      <c r="G26" s="231">
        <f>SUMIF(AG27:AG30,"&lt;&gt;NOR",G27:G30)</f>
        <v>0</v>
      </c>
      <c r="H26" s="231"/>
      <c r="I26" s="231">
        <f>SUM(I27:I30)</f>
        <v>0</v>
      </c>
      <c r="J26" s="231"/>
      <c r="K26" s="231">
        <f>SUM(K27:K30)</f>
        <v>0</v>
      </c>
      <c r="L26" s="231"/>
      <c r="M26" s="231">
        <f>SUM(M27:M30)</f>
        <v>0</v>
      </c>
      <c r="N26" s="230"/>
      <c r="O26" s="230">
        <f>SUM(O27:O30)</f>
        <v>0</v>
      </c>
      <c r="P26" s="230"/>
      <c r="Q26" s="230">
        <f>SUM(Q27:Q30)</f>
        <v>0</v>
      </c>
      <c r="R26" s="231"/>
      <c r="S26" s="231"/>
      <c r="T26" s="232"/>
      <c r="U26" s="226"/>
      <c r="V26" s="226">
        <f>SUM(V27:V30)</f>
        <v>0</v>
      </c>
      <c r="W26" s="226"/>
      <c r="X26" s="226"/>
      <c r="Y26" s="226"/>
      <c r="AG26" t="s">
        <v>162</v>
      </c>
    </row>
    <row r="27" spans="1:60" outlineLevel="1" x14ac:dyDescent="0.25">
      <c r="A27" s="241">
        <v>15</v>
      </c>
      <c r="B27" s="242" t="s">
        <v>599</v>
      </c>
      <c r="C27" s="252" t="s">
        <v>600</v>
      </c>
      <c r="D27" s="243" t="s">
        <v>458</v>
      </c>
      <c r="E27" s="244">
        <v>1</v>
      </c>
      <c r="F27" s="245"/>
      <c r="G27" s="246">
        <f>ROUND(E27*F27,2)</f>
        <v>0</v>
      </c>
      <c r="H27" s="245"/>
      <c r="I27" s="246">
        <f>ROUND(E27*H27,2)</f>
        <v>0</v>
      </c>
      <c r="J27" s="245"/>
      <c r="K27" s="246">
        <f>ROUND(E27*J27,2)</f>
        <v>0</v>
      </c>
      <c r="L27" s="246">
        <v>21</v>
      </c>
      <c r="M27" s="246">
        <f>G27*(1+L27/100)</f>
        <v>0</v>
      </c>
      <c r="N27" s="244">
        <v>0</v>
      </c>
      <c r="O27" s="244">
        <f>ROUND(E27*N27,2)</f>
        <v>0</v>
      </c>
      <c r="P27" s="244">
        <v>0</v>
      </c>
      <c r="Q27" s="244">
        <f>ROUND(E27*P27,2)</f>
        <v>0</v>
      </c>
      <c r="R27" s="246"/>
      <c r="S27" s="246" t="s">
        <v>166</v>
      </c>
      <c r="T27" s="247" t="s">
        <v>167</v>
      </c>
      <c r="U27" s="222">
        <v>0</v>
      </c>
      <c r="V27" s="222">
        <f>ROUND(E27*U27,2)</f>
        <v>0</v>
      </c>
      <c r="W27" s="222"/>
      <c r="X27" s="222" t="s">
        <v>220</v>
      </c>
      <c r="Y27" s="222" t="s">
        <v>168</v>
      </c>
      <c r="Z27" s="212"/>
      <c r="AA27" s="212"/>
      <c r="AB27" s="212"/>
      <c r="AC27" s="212"/>
      <c r="AD27" s="212"/>
      <c r="AE27" s="212"/>
      <c r="AF27" s="212"/>
      <c r="AG27" s="212" t="s">
        <v>222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ht="20.399999999999999" outlineLevel="1" x14ac:dyDescent="0.25">
      <c r="A28" s="241">
        <v>16</v>
      </c>
      <c r="B28" s="242" t="s">
        <v>601</v>
      </c>
      <c r="C28" s="252" t="s">
        <v>602</v>
      </c>
      <c r="D28" s="243" t="s">
        <v>458</v>
      </c>
      <c r="E28" s="244">
        <v>1</v>
      </c>
      <c r="F28" s="245"/>
      <c r="G28" s="246">
        <f>ROUND(E28*F28,2)</f>
        <v>0</v>
      </c>
      <c r="H28" s="245"/>
      <c r="I28" s="246">
        <f>ROUND(E28*H28,2)</f>
        <v>0</v>
      </c>
      <c r="J28" s="245"/>
      <c r="K28" s="246">
        <f>ROUND(E28*J28,2)</f>
        <v>0</v>
      </c>
      <c r="L28" s="246">
        <v>21</v>
      </c>
      <c r="M28" s="246">
        <f>G28*(1+L28/100)</f>
        <v>0</v>
      </c>
      <c r="N28" s="244">
        <v>0</v>
      </c>
      <c r="O28" s="244">
        <f>ROUND(E28*N28,2)</f>
        <v>0</v>
      </c>
      <c r="P28" s="244">
        <v>0</v>
      </c>
      <c r="Q28" s="244">
        <f>ROUND(E28*P28,2)</f>
        <v>0</v>
      </c>
      <c r="R28" s="246"/>
      <c r="S28" s="246" t="s">
        <v>166</v>
      </c>
      <c r="T28" s="247" t="s">
        <v>167</v>
      </c>
      <c r="U28" s="222">
        <v>0</v>
      </c>
      <c r="V28" s="222">
        <f>ROUND(E28*U28,2)</f>
        <v>0</v>
      </c>
      <c r="W28" s="222"/>
      <c r="X28" s="222" t="s">
        <v>220</v>
      </c>
      <c r="Y28" s="222" t="s">
        <v>168</v>
      </c>
      <c r="Z28" s="212"/>
      <c r="AA28" s="212"/>
      <c r="AB28" s="212"/>
      <c r="AC28" s="212"/>
      <c r="AD28" s="212"/>
      <c r="AE28" s="212"/>
      <c r="AF28" s="212"/>
      <c r="AG28" s="212" t="s">
        <v>222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1" x14ac:dyDescent="0.25">
      <c r="A29" s="241">
        <v>17</v>
      </c>
      <c r="B29" s="242" t="s">
        <v>603</v>
      </c>
      <c r="C29" s="252" t="s">
        <v>604</v>
      </c>
      <c r="D29" s="243" t="s">
        <v>458</v>
      </c>
      <c r="E29" s="244">
        <v>1</v>
      </c>
      <c r="F29" s="245"/>
      <c r="G29" s="246">
        <f>ROUND(E29*F29,2)</f>
        <v>0</v>
      </c>
      <c r="H29" s="245"/>
      <c r="I29" s="246">
        <f>ROUND(E29*H29,2)</f>
        <v>0</v>
      </c>
      <c r="J29" s="245"/>
      <c r="K29" s="246">
        <f>ROUND(E29*J29,2)</f>
        <v>0</v>
      </c>
      <c r="L29" s="246">
        <v>21</v>
      </c>
      <c r="M29" s="246">
        <f>G29*(1+L29/100)</f>
        <v>0</v>
      </c>
      <c r="N29" s="244">
        <v>0</v>
      </c>
      <c r="O29" s="244">
        <f>ROUND(E29*N29,2)</f>
        <v>0</v>
      </c>
      <c r="P29" s="244">
        <v>0</v>
      </c>
      <c r="Q29" s="244">
        <f>ROUND(E29*P29,2)</f>
        <v>0</v>
      </c>
      <c r="R29" s="246"/>
      <c r="S29" s="246" t="s">
        <v>166</v>
      </c>
      <c r="T29" s="247" t="s">
        <v>167</v>
      </c>
      <c r="U29" s="222">
        <v>0</v>
      </c>
      <c r="V29" s="222">
        <f>ROUND(E29*U29,2)</f>
        <v>0</v>
      </c>
      <c r="W29" s="222"/>
      <c r="X29" s="222" t="s">
        <v>220</v>
      </c>
      <c r="Y29" s="222" t="s">
        <v>168</v>
      </c>
      <c r="Z29" s="212"/>
      <c r="AA29" s="212"/>
      <c r="AB29" s="212"/>
      <c r="AC29" s="212"/>
      <c r="AD29" s="212"/>
      <c r="AE29" s="212"/>
      <c r="AF29" s="212"/>
      <c r="AG29" s="212" t="s">
        <v>222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1" x14ac:dyDescent="0.25">
      <c r="A30" s="241">
        <v>18</v>
      </c>
      <c r="B30" s="242" t="s">
        <v>605</v>
      </c>
      <c r="C30" s="252" t="s">
        <v>606</v>
      </c>
      <c r="D30" s="243" t="s">
        <v>458</v>
      </c>
      <c r="E30" s="244">
        <v>1</v>
      </c>
      <c r="F30" s="245"/>
      <c r="G30" s="246">
        <f>ROUND(E30*F30,2)</f>
        <v>0</v>
      </c>
      <c r="H30" s="245"/>
      <c r="I30" s="246">
        <f>ROUND(E30*H30,2)</f>
        <v>0</v>
      </c>
      <c r="J30" s="245"/>
      <c r="K30" s="246">
        <f>ROUND(E30*J30,2)</f>
        <v>0</v>
      </c>
      <c r="L30" s="246">
        <v>21</v>
      </c>
      <c r="M30" s="246">
        <f>G30*(1+L30/100)</f>
        <v>0</v>
      </c>
      <c r="N30" s="244">
        <v>0</v>
      </c>
      <c r="O30" s="244">
        <f>ROUND(E30*N30,2)</f>
        <v>0</v>
      </c>
      <c r="P30" s="244">
        <v>0</v>
      </c>
      <c r="Q30" s="244">
        <f>ROUND(E30*P30,2)</f>
        <v>0</v>
      </c>
      <c r="R30" s="246"/>
      <c r="S30" s="246" t="s">
        <v>166</v>
      </c>
      <c r="T30" s="247" t="s">
        <v>167</v>
      </c>
      <c r="U30" s="222">
        <v>0</v>
      </c>
      <c r="V30" s="222">
        <f>ROUND(E30*U30,2)</f>
        <v>0</v>
      </c>
      <c r="W30" s="222"/>
      <c r="X30" s="222" t="s">
        <v>220</v>
      </c>
      <c r="Y30" s="222" t="s">
        <v>168</v>
      </c>
      <c r="Z30" s="212"/>
      <c r="AA30" s="212"/>
      <c r="AB30" s="212"/>
      <c r="AC30" s="212"/>
      <c r="AD30" s="212"/>
      <c r="AE30" s="212"/>
      <c r="AF30" s="212"/>
      <c r="AG30" s="212" t="s">
        <v>222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x14ac:dyDescent="0.25">
      <c r="A31" s="227" t="s">
        <v>161</v>
      </c>
      <c r="B31" s="228" t="s">
        <v>121</v>
      </c>
      <c r="C31" s="251" t="s">
        <v>122</v>
      </c>
      <c r="D31" s="229"/>
      <c r="E31" s="230"/>
      <c r="F31" s="231"/>
      <c r="G31" s="231">
        <f>SUMIF(AG32:AG43,"&lt;&gt;NOR",G32:G43)</f>
        <v>0</v>
      </c>
      <c r="H31" s="231"/>
      <c r="I31" s="231">
        <f>SUM(I32:I43)</f>
        <v>0</v>
      </c>
      <c r="J31" s="231"/>
      <c r="K31" s="231">
        <f>SUM(K32:K43)</f>
        <v>0</v>
      </c>
      <c r="L31" s="231"/>
      <c r="M31" s="231">
        <f>SUM(M32:M43)</f>
        <v>0</v>
      </c>
      <c r="N31" s="230"/>
      <c r="O31" s="230">
        <f>SUM(O32:O43)</f>
        <v>0</v>
      </c>
      <c r="P31" s="230"/>
      <c r="Q31" s="230">
        <f>SUM(Q32:Q43)</f>
        <v>0</v>
      </c>
      <c r="R31" s="231"/>
      <c r="S31" s="231"/>
      <c r="T31" s="232"/>
      <c r="U31" s="226"/>
      <c r="V31" s="226">
        <f>SUM(V32:V43)</f>
        <v>0</v>
      </c>
      <c r="W31" s="226"/>
      <c r="X31" s="226"/>
      <c r="Y31" s="226"/>
      <c r="AG31" t="s">
        <v>162</v>
      </c>
    </row>
    <row r="32" spans="1:60" outlineLevel="1" x14ac:dyDescent="0.25">
      <c r="A32" s="241">
        <v>19</v>
      </c>
      <c r="B32" s="242" t="s">
        <v>465</v>
      </c>
      <c r="C32" s="252" t="s">
        <v>466</v>
      </c>
      <c r="D32" s="243" t="s">
        <v>458</v>
      </c>
      <c r="E32" s="244">
        <v>3</v>
      </c>
      <c r="F32" s="245"/>
      <c r="G32" s="246">
        <f>ROUND(E32*F32,2)</f>
        <v>0</v>
      </c>
      <c r="H32" s="245"/>
      <c r="I32" s="246">
        <f>ROUND(E32*H32,2)</f>
        <v>0</v>
      </c>
      <c r="J32" s="245"/>
      <c r="K32" s="246">
        <f>ROUND(E32*J32,2)</f>
        <v>0</v>
      </c>
      <c r="L32" s="246">
        <v>21</v>
      </c>
      <c r="M32" s="246">
        <f>G32*(1+L32/100)</f>
        <v>0</v>
      </c>
      <c r="N32" s="244">
        <v>0</v>
      </c>
      <c r="O32" s="244">
        <f>ROUND(E32*N32,2)</f>
        <v>0</v>
      </c>
      <c r="P32" s="244">
        <v>0</v>
      </c>
      <c r="Q32" s="244">
        <f>ROUND(E32*P32,2)</f>
        <v>0</v>
      </c>
      <c r="R32" s="246"/>
      <c r="S32" s="246" t="s">
        <v>166</v>
      </c>
      <c r="T32" s="247" t="s">
        <v>167</v>
      </c>
      <c r="U32" s="222">
        <v>0</v>
      </c>
      <c r="V32" s="222">
        <f>ROUND(E32*U32,2)</f>
        <v>0</v>
      </c>
      <c r="W32" s="222"/>
      <c r="X32" s="222" t="s">
        <v>220</v>
      </c>
      <c r="Y32" s="222" t="s">
        <v>168</v>
      </c>
      <c r="Z32" s="212"/>
      <c r="AA32" s="212"/>
      <c r="AB32" s="212"/>
      <c r="AC32" s="212"/>
      <c r="AD32" s="212"/>
      <c r="AE32" s="212"/>
      <c r="AF32" s="212"/>
      <c r="AG32" s="212" t="s">
        <v>222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5">
      <c r="A33" s="241">
        <v>20</v>
      </c>
      <c r="B33" s="242" t="s">
        <v>467</v>
      </c>
      <c r="C33" s="252" t="s">
        <v>468</v>
      </c>
      <c r="D33" s="243" t="s">
        <v>458</v>
      </c>
      <c r="E33" s="244">
        <v>1</v>
      </c>
      <c r="F33" s="245"/>
      <c r="G33" s="246">
        <f>ROUND(E33*F33,2)</f>
        <v>0</v>
      </c>
      <c r="H33" s="245"/>
      <c r="I33" s="246">
        <f>ROUND(E33*H33,2)</f>
        <v>0</v>
      </c>
      <c r="J33" s="245"/>
      <c r="K33" s="246">
        <f>ROUND(E33*J33,2)</f>
        <v>0</v>
      </c>
      <c r="L33" s="246">
        <v>21</v>
      </c>
      <c r="M33" s="246">
        <f>G33*(1+L33/100)</f>
        <v>0</v>
      </c>
      <c r="N33" s="244">
        <v>0</v>
      </c>
      <c r="O33" s="244">
        <f>ROUND(E33*N33,2)</f>
        <v>0</v>
      </c>
      <c r="P33" s="244">
        <v>0</v>
      </c>
      <c r="Q33" s="244">
        <f>ROUND(E33*P33,2)</f>
        <v>0</v>
      </c>
      <c r="R33" s="246"/>
      <c r="S33" s="246" t="s">
        <v>166</v>
      </c>
      <c r="T33" s="247" t="s">
        <v>167</v>
      </c>
      <c r="U33" s="222">
        <v>0</v>
      </c>
      <c r="V33" s="222">
        <f>ROUND(E33*U33,2)</f>
        <v>0</v>
      </c>
      <c r="W33" s="222"/>
      <c r="X33" s="222" t="s">
        <v>220</v>
      </c>
      <c r="Y33" s="222" t="s">
        <v>168</v>
      </c>
      <c r="Z33" s="212"/>
      <c r="AA33" s="212"/>
      <c r="AB33" s="212"/>
      <c r="AC33" s="212"/>
      <c r="AD33" s="212"/>
      <c r="AE33" s="212"/>
      <c r="AF33" s="212"/>
      <c r="AG33" s="212" t="s">
        <v>222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1" x14ac:dyDescent="0.25">
      <c r="A34" s="241">
        <v>21</v>
      </c>
      <c r="B34" s="242" t="s">
        <v>469</v>
      </c>
      <c r="C34" s="252" t="s">
        <v>470</v>
      </c>
      <c r="D34" s="243" t="s">
        <v>458</v>
      </c>
      <c r="E34" s="244">
        <v>1</v>
      </c>
      <c r="F34" s="245"/>
      <c r="G34" s="246">
        <f>ROUND(E34*F34,2)</f>
        <v>0</v>
      </c>
      <c r="H34" s="245"/>
      <c r="I34" s="246">
        <f>ROUND(E34*H34,2)</f>
        <v>0</v>
      </c>
      <c r="J34" s="245"/>
      <c r="K34" s="246">
        <f>ROUND(E34*J34,2)</f>
        <v>0</v>
      </c>
      <c r="L34" s="246">
        <v>21</v>
      </c>
      <c r="M34" s="246">
        <f>G34*(1+L34/100)</f>
        <v>0</v>
      </c>
      <c r="N34" s="244">
        <v>0</v>
      </c>
      <c r="O34" s="244">
        <f>ROUND(E34*N34,2)</f>
        <v>0</v>
      </c>
      <c r="P34" s="244">
        <v>0</v>
      </c>
      <c r="Q34" s="244">
        <f>ROUND(E34*P34,2)</f>
        <v>0</v>
      </c>
      <c r="R34" s="246"/>
      <c r="S34" s="246" t="s">
        <v>166</v>
      </c>
      <c r="T34" s="247" t="s">
        <v>167</v>
      </c>
      <c r="U34" s="222">
        <v>0</v>
      </c>
      <c r="V34" s="222">
        <f>ROUND(E34*U34,2)</f>
        <v>0</v>
      </c>
      <c r="W34" s="222"/>
      <c r="X34" s="222" t="s">
        <v>220</v>
      </c>
      <c r="Y34" s="222" t="s">
        <v>168</v>
      </c>
      <c r="Z34" s="212"/>
      <c r="AA34" s="212"/>
      <c r="AB34" s="212"/>
      <c r="AC34" s="212"/>
      <c r="AD34" s="212"/>
      <c r="AE34" s="212"/>
      <c r="AF34" s="212"/>
      <c r="AG34" s="212" t="s">
        <v>222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1" x14ac:dyDescent="0.25">
      <c r="A35" s="241">
        <v>22</v>
      </c>
      <c r="B35" s="242" t="s">
        <v>471</v>
      </c>
      <c r="C35" s="252" t="s">
        <v>472</v>
      </c>
      <c r="D35" s="243" t="s">
        <v>458</v>
      </c>
      <c r="E35" s="244">
        <v>1</v>
      </c>
      <c r="F35" s="245"/>
      <c r="G35" s="246">
        <f>ROUND(E35*F35,2)</f>
        <v>0</v>
      </c>
      <c r="H35" s="245"/>
      <c r="I35" s="246">
        <f>ROUND(E35*H35,2)</f>
        <v>0</v>
      </c>
      <c r="J35" s="245"/>
      <c r="K35" s="246">
        <f>ROUND(E35*J35,2)</f>
        <v>0</v>
      </c>
      <c r="L35" s="246">
        <v>21</v>
      </c>
      <c r="M35" s="246">
        <f>G35*(1+L35/100)</f>
        <v>0</v>
      </c>
      <c r="N35" s="244">
        <v>0</v>
      </c>
      <c r="O35" s="244">
        <f>ROUND(E35*N35,2)</f>
        <v>0</v>
      </c>
      <c r="P35" s="244">
        <v>0</v>
      </c>
      <c r="Q35" s="244">
        <f>ROUND(E35*P35,2)</f>
        <v>0</v>
      </c>
      <c r="R35" s="246"/>
      <c r="S35" s="246" t="s">
        <v>166</v>
      </c>
      <c r="T35" s="247" t="s">
        <v>167</v>
      </c>
      <c r="U35" s="222">
        <v>0</v>
      </c>
      <c r="V35" s="222">
        <f>ROUND(E35*U35,2)</f>
        <v>0</v>
      </c>
      <c r="W35" s="222"/>
      <c r="X35" s="222" t="s">
        <v>220</v>
      </c>
      <c r="Y35" s="222" t="s">
        <v>168</v>
      </c>
      <c r="Z35" s="212"/>
      <c r="AA35" s="212"/>
      <c r="AB35" s="212"/>
      <c r="AC35" s="212"/>
      <c r="AD35" s="212"/>
      <c r="AE35" s="212"/>
      <c r="AF35" s="212"/>
      <c r="AG35" s="212" t="s">
        <v>222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1" x14ac:dyDescent="0.25">
      <c r="A36" s="241">
        <v>23</v>
      </c>
      <c r="B36" s="242" t="s">
        <v>473</v>
      </c>
      <c r="C36" s="252" t="s">
        <v>474</v>
      </c>
      <c r="D36" s="243" t="s">
        <v>458</v>
      </c>
      <c r="E36" s="244">
        <v>1</v>
      </c>
      <c r="F36" s="245"/>
      <c r="G36" s="246">
        <f>ROUND(E36*F36,2)</f>
        <v>0</v>
      </c>
      <c r="H36" s="245"/>
      <c r="I36" s="246">
        <f>ROUND(E36*H36,2)</f>
        <v>0</v>
      </c>
      <c r="J36" s="245"/>
      <c r="K36" s="246">
        <f>ROUND(E36*J36,2)</f>
        <v>0</v>
      </c>
      <c r="L36" s="246">
        <v>21</v>
      </c>
      <c r="M36" s="246">
        <f>G36*(1+L36/100)</f>
        <v>0</v>
      </c>
      <c r="N36" s="244">
        <v>0</v>
      </c>
      <c r="O36" s="244">
        <f>ROUND(E36*N36,2)</f>
        <v>0</v>
      </c>
      <c r="P36" s="244">
        <v>0</v>
      </c>
      <c r="Q36" s="244">
        <f>ROUND(E36*P36,2)</f>
        <v>0</v>
      </c>
      <c r="R36" s="246"/>
      <c r="S36" s="246" t="s">
        <v>166</v>
      </c>
      <c r="T36" s="247" t="s">
        <v>167</v>
      </c>
      <c r="U36" s="222">
        <v>0</v>
      </c>
      <c r="V36" s="222">
        <f>ROUND(E36*U36,2)</f>
        <v>0</v>
      </c>
      <c r="W36" s="222"/>
      <c r="X36" s="222" t="s">
        <v>220</v>
      </c>
      <c r="Y36" s="222" t="s">
        <v>168</v>
      </c>
      <c r="Z36" s="212"/>
      <c r="AA36" s="212"/>
      <c r="AB36" s="212"/>
      <c r="AC36" s="212"/>
      <c r="AD36" s="212"/>
      <c r="AE36" s="212"/>
      <c r="AF36" s="212"/>
      <c r="AG36" s="212" t="s">
        <v>222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1" x14ac:dyDescent="0.25">
      <c r="A37" s="241">
        <v>24</v>
      </c>
      <c r="B37" s="242" t="s">
        <v>475</v>
      </c>
      <c r="C37" s="252" t="s">
        <v>476</v>
      </c>
      <c r="D37" s="243" t="s">
        <v>458</v>
      </c>
      <c r="E37" s="244">
        <v>1</v>
      </c>
      <c r="F37" s="245"/>
      <c r="G37" s="246">
        <f>ROUND(E37*F37,2)</f>
        <v>0</v>
      </c>
      <c r="H37" s="245"/>
      <c r="I37" s="246">
        <f>ROUND(E37*H37,2)</f>
        <v>0</v>
      </c>
      <c r="J37" s="245"/>
      <c r="K37" s="246">
        <f>ROUND(E37*J37,2)</f>
        <v>0</v>
      </c>
      <c r="L37" s="246">
        <v>21</v>
      </c>
      <c r="M37" s="246">
        <f>G37*(1+L37/100)</f>
        <v>0</v>
      </c>
      <c r="N37" s="244">
        <v>0</v>
      </c>
      <c r="O37" s="244">
        <f>ROUND(E37*N37,2)</f>
        <v>0</v>
      </c>
      <c r="P37" s="244">
        <v>0</v>
      </c>
      <c r="Q37" s="244">
        <f>ROUND(E37*P37,2)</f>
        <v>0</v>
      </c>
      <c r="R37" s="246"/>
      <c r="S37" s="246" t="s">
        <v>166</v>
      </c>
      <c r="T37" s="247" t="s">
        <v>167</v>
      </c>
      <c r="U37" s="222">
        <v>0</v>
      </c>
      <c r="V37" s="222">
        <f>ROUND(E37*U37,2)</f>
        <v>0</v>
      </c>
      <c r="W37" s="222"/>
      <c r="X37" s="222" t="s">
        <v>220</v>
      </c>
      <c r="Y37" s="222" t="s">
        <v>168</v>
      </c>
      <c r="Z37" s="212"/>
      <c r="AA37" s="212"/>
      <c r="AB37" s="212"/>
      <c r="AC37" s="212"/>
      <c r="AD37" s="212"/>
      <c r="AE37" s="212"/>
      <c r="AF37" s="212"/>
      <c r="AG37" s="212" t="s">
        <v>222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1" x14ac:dyDescent="0.25">
      <c r="A38" s="241">
        <v>25</v>
      </c>
      <c r="B38" s="242" t="s">
        <v>477</v>
      </c>
      <c r="C38" s="252" t="s">
        <v>478</v>
      </c>
      <c r="D38" s="243" t="s">
        <v>458</v>
      </c>
      <c r="E38" s="244">
        <v>1</v>
      </c>
      <c r="F38" s="245"/>
      <c r="G38" s="246">
        <f>ROUND(E38*F38,2)</f>
        <v>0</v>
      </c>
      <c r="H38" s="245"/>
      <c r="I38" s="246">
        <f>ROUND(E38*H38,2)</f>
        <v>0</v>
      </c>
      <c r="J38" s="245"/>
      <c r="K38" s="246">
        <f>ROUND(E38*J38,2)</f>
        <v>0</v>
      </c>
      <c r="L38" s="246">
        <v>21</v>
      </c>
      <c r="M38" s="246">
        <f>G38*(1+L38/100)</f>
        <v>0</v>
      </c>
      <c r="N38" s="244">
        <v>0</v>
      </c>
      <c r="O38" s="244">
        <f>ROUND(E38*N38,2)</f>
        <v>0</v>
      </c>
      <c r="P38" s="244">
        <v>0</v>
      </c>
      <c r="Q38" s="244">
        <f>ROUND(E38*P38,2)</f>
        <v>0</v>
      </c>
      <c r="R38" s="246"/>
      <c r="S38" s="246" t="s">
        <v>166</v>
      </c>
      <c r="T38" s="247" t="s">
        <v>167</v>
      </c>
      <c r="U38" s="222">
        <v>0</v>
      </c>
      <c r="V38" s="222">
        <f>ROUND(E38*U38,2)</f>
        <v>0</v>
      </c>
      <c r="W38" s="222"/>
      <c r="X38" s="222" t="s">
        <v>220</v>
      </c>
      <c r="Y38" s="222" t="s">
        <v>168</v>
      </c>
      <c r="Z38" s="212"/>
      <c r="AA38" s="212"/>
      <c r="AB38" s="212"/>
      <c r="AC38" s="212"/>
      <c r="AD38" s="212"/>
      <c r="AE38" s="212"/>
      <c r="AF38" s="212"/>
      <c r="AG38" s="212" t="s">
        <v>222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5">
      <c r="A39" s="241">
        <v>26</v>
      </c>
      <c r="B39" s="242" t="s">
        <v>479</v>
      </c>
      <c r="C39" s="252" t="s">
        <v>480</v>
      </c>
      <c r="D39" s="243" t="s">
        <v>458</v>
      </c>
      <c r="E39" s="244">
        <v>1</v>
      </c>
      <c r="F39" s="245"/>
      <c r="G39" s="246">
        <f>ROUND(E39*F39,2)</f>
        <v>0</v>
      </c>
      <c r="H39" s="245"/>
      <c r="I39" s="246">
        <f>ROUND(E39*H39,2)</f>
        <v>0</v>
      </c>
      <c r="J39" s="245"/>
      <c r="K39" s="246">
        <f>ROUND(E39*J39,2)</f>
        <v>0</v>
      </c>
      <c r="L39" s="246">
        <v>21</v>
      </c>
      <c r="M39" s="246">
        <f>G39*(1+L39/100)</f>
        <v>0</v>
      </c>
      <c r="N39" s="244">
        <v>0</v>
      </c>
      <c r="O39" s="244">
        <f>ROUND(E39*N39,2)</f>
        <v>0</v>
      </c>
      <c r="P39" s="244">
        <v>0</v>
      </c>
      <c r="Q39" s="244">
        <f>ROUND(E39*P39,2)</f>
        <v>0</v>
      </c>
      <c r="R39" s="246"/>
      <c r="S39" s="246" t="s">
        <v>166</v>
      </c>
      <c r="T39" s="247" t="s">
        <v>167</v>
      </c>
      <c r="U39" s="222">
        <v>0</v>
      </c>
      <c r="V39" s="222">
        <f>ROUND(E39*U39,2)</f>
        <v>0</v>
      </c>
      <c r="W39" s="222"/>
      <c r="X39" s="222" t="s">
        <v>220</v>
      </c>
      <c r="Y39" s="222" t="s">
        <v>168</v>
      </c>
      <c r="Z39" s="212"/>
      <c r="AA39" s="212"/>
      <c r="AB39" s="212"/>
      <c r="AC39" s="212"/>
      <c r="AD39" s="212"/>
      <c r="AE39" s="212"/>
      <c r="AF39" s="212"/>
      <c r="AG39" s="212" t="s">
        <v>222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1" x14ac:dyDescent="0.25">
      <c r="A40" s="241">
        <v>27</v>
      </c>
      <c r="B40" s="242" t="s">
        <v>481</v>
      </c>
      <c r="C40" s="252" t="s">
        <v>482</v>
      </c>
      <c r="D40" s="243" t="s">
        <v>483</v>
      </c>
      <c r="E40" s="244">
        <v>3</v>
      </c>
      <c r="F40" s="245"/>
      <c r="G40" s="246">
        <f>ROUND(E40*F40,2)</f>
        <v>0</v>
      </c>
      <c r="H40" s="245"/>
      <c r="I40" s="246">
        <f>ROUND(E40*H40,2)</f>
        <v>0</v>
      </c>
      <c r="J40" s="245"/>
      <c r="K40" s="246">
        <f>ROUND(E40*J40,2)</f>
        <v>0</v>
      </c>
      <c r="L40" s="246">
        <v>21</v>
      </c>
      <c r="M40" s="246">
        <f>G40*(1+L40/100)</f>
        <v>0</v>
      </c>
      <c r="N40" s="244">
        <v>0</v>
      </c>
      <c r="O40" s="244">
        <f>ROUND(E40*N40,2)</f>
        <v>0</v>
      </c>
      <c r="P40" s="244">
        <v>0</v>
      </c>
      <c r="Q40" s="244">
        <f>ROUND(E40*P40,2)</f>
        <v>0</v>
      </c>
      <c r="R40" s="246"/>
      <c r="S40" s="246" t="s">
        <v>166</v>
      </c>
      <c r="T40" s="247" t="s">
        <v>167</v>
      </c>
      <c r="U40" s="222">
        <v>0</v>
      </c>
      <c r="V40" s="222">
        <f>ROUND(E40*U40,2)</f>
        <v>0</v>
      </c>
      <c r="W40" s="222"/>
      <c r="X40" s="222" t="s">
        <v>220</v>
      </c>
      <c r="Y40" s="222" t="s">
        <v>168</v>
      </c>
      <c r="Z40" s="212"/>
      <c r="AA40" s="212"/>
      <c r="AB40" s="212"/>
      <c r="AC40" s="212"/>
      <c r="AD40" s="212"/>
      <c r="AE40" s="212"/>
      <c r="AF40" s="212"/>
      <c r="AG40" s="212" t="s">
        <v>222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1" x14ac:dyDescent="0.25">
      <c r="A41" s="241">
        <v>28</v>
      </c>
      <c r="B41" s="242" t="s">
        <v>484</v>
      </c>
      <c r="C41" s="252" t="s">
        <v>485</v>
      </c>
      <c r="D41" s="243" t="s">
        <v>458</v>
      </c>
      <c r="E41" s="244">
        <v>1</v>
      </c>
      <c r="F41" s="245"/>
      <c r="G41" s="246">
        <f>ROUND(E41*F41,2)</f>
        <v>0</v>
      </c>
      <c r="H41" s="245"/>
      <c r="I41" s="246">
        <f>ROUND(E41*H41,2)</f>
        <v>0</v>
      </c>
      <c r="J41" s="245"/>
      <c r="K41" s="246">
        <f>ROUND(E41*J41,2)</f>
        <v>0</v>
      </c>
      <c r="L41" s="246">
        <v>21</v>
      </c>
      <c r="M41" s="246">
        <f>G41*(1+L41/100)</f>
        <v>0</v>
      </c>
      <c r="N41" s="244">
        <v>0</v>
      </c>
      <c r="O41" s="244">
        <f>ROUND(E41*N41,2)</f>
        <v>0</v>
      </c>
      <c r="P41" s="244">
        <v>0</v>
      </c>
      <c r="Q41" s="244">
        <f>ROUND(E41*P41,2)</f>
        <v>0</v>
      </c>
      <c r="R41" s="246"/>
      <c r="S41" s="246" t="s">
        <v>166</v>
      </c>
      <c r="T41" s="247" t="s">
        <v>167</v>
      </c>
      <c r="U41" s="222">
        <v>0</v>
      </c>
      <c r="V41" s="222">
        <f>ROUND(E41*U41,2)</f>
        <v>0</v>
      </c>
      <c r="W41" s="222"/>
      <c r="X41" s="222" t="s">
        <v>220</v>
      </c>
      <c r="Y41" s="222" t="s">
        <v>168</v>
      </c>
      <c r="Z41" s="212"/>
      <c r="AA41" s="212"/>
      <c r="AB41" s="212"/>
      <c r="AC41" s="212"/>
      <c r="AD41" s="212"/>
      <c r="AE41" s="212"/>
      <c r="AF41" s="212"/>
      <c r="AG41" s="212" t="s">
        <v>222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1" x14ac:dyDescent="0.25">
      <c r="A42" s="241">
        <v>29</v>
      </c>
      <c r="B42" s="242" t="s">
        <v>607</v>
      </c>
      <c r="C42" s="252" t="s">
        <v>608</v>
      </c>
      <c r="D42" s="243" t="s">
        <v>458</v>
      </c>
      <c r="E42" s="244">
        <v>1</v>
      </c>
      <c r="F42" s="245"/>
      <c r="G42" s="246">
        <f>ROUND(E42*F42,2)</f>
        <v>0</v>
      </c>
      <c r="H42" s="245"/>
      <c r="I42" s="246">
        <f>ROUND(E42*H42,2)</f>
        <v>0</v>
      </c>
      <c r="J42" s="245"/>
      <c r="K42" s="246">
        <f>ROUND(E42*J42,2)</f>
        <v>0</v>
      </c>
      <c r="L42" s="246">
        <v>21</v>
      </c>
      <c r="M42" s="246">
        <f>G42*(1+L42/100)</f>
        <v>0</v>
      </c>
      <c r="N42" s="244">
        <v>0</v>
      </c>
      <c r="O42" s="244">
        <f>ROUND(E42*N42,2)</f>
        <v>0</v>
      </c>
      <c r="P42" s="244">
        <v>0</v>
      </c>
      <c r="Q42" s="244">
        <f>ROUND(E42*P42,2)</f>
        <v>0</v>
      </c>
      <c r="R42" s="246"/>
      <c r="S42" s="246" t="s">
        <v>166</v>
      </c>
      <c r="T42" s="247" t="s">
        <v>167</v>
      </c>
      <c r="U42" s="222">
        <v>0</v>
      </c>
      <c r="V42" s="222">
        <f>ROUND(E42*U42,2)</f>
        <v>0</v>
      </c>
      <c r="W42" s="222"/>
      <c r="X42" s="222" t="s">
        <v>220</v>
      </c>
      <c r="Y42" s="222" t="s">
        <v>168</v>
      </c>
      <c r="Z42" s="212"/>
      <c r="AA42" s="212"/>
      <c r="AB42" s="212"/>
      <c r="AC42" s="212"/>
      <c r="AD42" s="212"/>
      <c r="AE42" s="212"/>
      <c r="AF42" s="212"/>
      <c r="AG42" s="212" t="s">
        <v>222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1" x14ac:dyDescent="0.25">
      <c r="A43" s="241">
        <v>30</v>
      </c>
      <c r="B43" s="242" t="s">
        <v>609</v>
      </c>
      <c r="C43" s="252" t="s">
        <v>610</v>
      </c>
      <c r="D43" s="243" t="s">
        <v>458</v>
      </c>
      <c r="E43" s="244">
        <v>1</v>
      </c>
      <c r="F43" s="245"/>
      <c r="G43" s="246">
        <f>ROUND(E43*F43,2)</f>
        <v>0</v>
      </c>
      <c r="H43" s="245"/>
      <c r="I43" s="246">
        <f>ROUND(E43*H43,2)</f>
        <v>0</v>
      </c>
      <c r="J43" s="245"/>
      <c r="K43" s="246">
        <f>ROUND(E43*J43,2)</f>
        <v>0</v>
      </c>
      <c r="L43" s="246">
        <v>21</v>
      </c>
      <c r="M43" s="246">
        <f>G43*(1+L43/100)</f>
        <v>0</v>
      </c>
      <c r="N43" s="244">
        <v>0</v>
      </c>
      <c r="O43" s="244">
        <f>ROUND(E43*N43,2)</f>
        <v>0</v>
      </c>
      <c r="P43" s="244">
        <v>0</v>
      </c>
      <c r="Q43" s="244">
        <f>ROUND(E43*P43,2)</f>
        <v>0</v>
      </c>
      <c r="R43" s="246"/>
      <c r="S43" s="246" t="s">
        <v>166</v>
      </c>
      <c r="T43" s="247" t="s">
        <v>167</v>
      </c>
      <c r="U43" s="222">
        <v>0</v>
      </c>
      <c r="V43" s="222">
        <f>ROUND(E43*U43,2)</f>
        <v>0</v>
      </c>
      <c r="W43" s="222"/>
      <c r="X43" s="222" t="s">
        <v>220</v>
      </c>
      <c r="Y43" s="222" t="s">
        <v>168</v>
      </c>
      <c r="Z43" s="212"/>
      <c r="AA43" s="212"/>
      <c r="AB43" s="212"/>
      <c r="AC43" s="212"/>
      <c r="AD43" s="212"/>
      <c r="AE43" s="212"/>
      <c r="AF43" s="212"/>
      <c r="AG43" s="212" t="s">
        <v>222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x14ac:dyDescent="0.25">
      <c r="A44" s="227" t="s">
        <v>161</v>
      </c>
      <c r="B44" s="228" t="s">
        <v>123</v>
      </c>
      <c r="C44" s="251" t="s">
        <v>124</v>
      </c>
      <c r="D44" s="229"/>
      <c r="E44" s="230"/>
      <c r="F44" s="231"/>
      <c r="G44" s="231">
        <f>SUMIF(AG45:AG48,"&lt;&gt;NOR",G45:G48)</f>
        <v>0</v>
      </c>
      <c r="H44" s="231"/>
      <c r="I44" s="231">
        <f>SUM(I45:I48)</f>
        <v>0</v>
      </c>
      <c r="J44" s="231"/>
      <c r="K44" s="231">
        <f>SUM(K45:K48)</f>
        <v>0</v>
      </c>
      <c r="L44" s="231"/>
      <c r="M44" s="231">
        <f>SUM(M45:M48)</f>
        <v>0</v>
      </c>
      <c r="N44" s="230"/>
      <c r="O44" s="230">
        <f>SUM(O45:O48)</f>
        <v>0</v>
      </c>
      <c r="P44" s="230"/>
      <c r="Q44" s="230">
        <f>SUM(Q45:Q48)</f>
        <v>0</v>
      </c>
      <c r="R44" s="231"/>
      <c r="S44" s="231"/>
      <c r="T44" s="232"/>
      <c r="U44" s="226"/>
      <c r="V44" s="226">
        <f>SUM(V45:V48)</f>
        <v>0</v>
      </c>
      <c r="W44" s="226"/>
      <c r="X44" s="226"/>
      <c r="Y44" s="226"/>
      <c r="AG44" t="s">
        <v>162</v>
      </c>
    </row>
    <row r="45" spans="1:60" outlineLevel="1" x14ac:dyDescent="0.25">
      <c r="A45" s="241">
        <v>31</v>
      </c>
      <c r="B45" s="242" t="s">
        <v>486</v>
      </c>
      <c r="C45" s="252" t="s">
        <v>487</v>
      </c>
      <c r="D45" s="243" t="s">
        <v>341</v>
      </c>
      <c r="E45" s="244">
        <v>2</v>
      </c>
      <c r="F45" s="245"/>
      <c r="G45" s="246">
        <f>ROUND(E45*F45,2)</f>
        <v>0</v>
      </c>
      <c r="H45" s="245"/>
      <c r="I45" s="246">
        <f>ROUND(E45*H45,2)</f>
        <v>0</v>
      </c>
      <c r="J45" s="245"/>
      <c r="K45" s="246">
        <f>ROUND(E45*J45,2)</f>
        <v>0</v>
      </c>
      <c r="L45" s="246">
        <v>21</v>
      </c>
      <c r="M45" s="246">
        <f>G45*(1+L45/100)</f>
        <v>0</v>
      </c>
      <c r="N45" s="244">
        <v>0</v>
      </c>
      <c r="O45" s="244">
        <f>ROUND(E45*N45,2)</f>
        <v>0</v>
      </c>
      <c r="P45" s="244">
        <v>0</v>
      </c>
      <c r="Q45" s="244">
        <f>ROUND(E45*P45,2)</f>
        <v>0</v>
      </c>
      <c r="R45" s="246"/>
      <c r="S45" s="246" t="s">
        <v>166</v>
      </c>
      <c r="T45" s="247" t="s">
        <v>167</v>
      </c>
      <c r="U45" s="222">
        <v>0</v>
      </c>
      <c r="V45" s="222">
        <f>ROUND(E45*U45,2)</f>
        <v>0</v>
      </c>
      <c r="W45" s="222"/>
      <c r="X45" s="222" t="s">
        <v>220</v>
      </c>
      <c r="Y45" s="222" t="s">
        <v>168</v>
      </c>
      <c r="Z45" s="212"/>
      <c r="AA45" s="212"/>
      <c r="AB45" s="212"/>
      <c r="AC45" s="212"/>
      <c r="AD45" s="212"/>
      <c r="AE45" s="212"/>
      <c r="AF45" s="212"/>
      <c r="AG45" s="212" t="s">
        <v>222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1" x14ac:dyDescent="0.25">
      <c r="A46" s="241">
        <v>32</v>
      </c>
      <c r="B46" s="242" t="s">
        <v>488</v>
      </c>
      <c r="C46" s="252" t="s">
        <v>489</v>
      </c>
      <c r="D46" s="243" t="s">
        <v>341</v>
      </c>
      <c r="E46" s="244">
        <v>2</v>
      </c>
      <c r="F46" s="245"/>
      <c r="G46" s="246">
        <f>ROUND(E46*F46,2)</f>
        <v>0</v>
      </c>
      <c r="H46" s="245"/>
      <c r="I46" s="246">
        <f>ROUND(E46*H46,2)</f>
        <v>0</v>
      </c>
      <c r="J46" s="245"/>
      <c r="K46" s="246">
        <f>ROUND(E46*J46,2)</f>
        <v>0</v>
      </c>
      <c r="L46" s="246">
        <v>21</v>
      </c>
      <c r="M46" s="246">
        <f>G46*(1+L46/100)</f>
        <v>0</v>
      </c>
      <c r="N46" s="244">
        <v>0</v>
      </c>
      <c r="O46" s="244">
        <f>ROUND(E46*N46,2)</f>
        <v>0</v>
      </c>
      <c r="P46" s="244">
        <v>0</v>
      </c>
      <c r="Q46" s="244">
        <f>ROUND(E46*P46,2)</f>
        <v>0</v>
      </c>
      <c r="R46" s="246"/>
      <c r="S46" s="246" t="s">
        <v>166</v>
      </c>
      <c r="T46" s="247" t="s">
        <v>167</v>
      </c>
      <c r="U46" s="222">
        <v>0</v>
      </c>
      <c r="V46" s="222">
        <f>ROUND(E46*U46,2)</f>
        <v>0</v>
      </c>
      <c r="W46" s="222"/>
      <c r="X46" s="222" t="s">
        <v>220</v>
      </c>
      <c r="Y46" s="222" t="s">
        <v>168</v>
      </c>
      <c r="Z46" s="212"/>
      <c r="AA46" s="212"/>
      <c r="AB46" s="212"/>
      <c r="AC46" s="212"/>
      <c r="AD46" s="212"/>
      <c r="AE46" s="212"/>
      <c r="AF46" s="212"/>
      <c r="AG46" s="212" t="s">
        <v>222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1" x14ac:dyDescent="0.25">
      <c r="A47" s="241">
        <v>33</v>
      </c>
      <c r="B47" s="242" t="s">
        <v>611</v>
      </c>
      <c r="C47" s="252" t="s">
        <v>612</v>
      </c>
      <c r="D47" s="243" t="s">
        <v>341</v>
      </c>
      <c r="E47" s="244">
        <v>1</v>
      </c>
      <c r="F47" s="245"/>
      <c r="G47" s="246">
        <f>ROUND(E47*F47,2)</f>
        <v>0</v>
      </c>
      <c r="H47" s="245"/>
      <c r="I47" s="246">
        <f>ROUND(E47*H47,2)</f>
        <v>0</v>
      </c>
      <c r="J47" s="245"/>
      <c r="K47" s="246">
        <f>ROUND(E47*J47,2)</f>
        <v>0</v>
      </c>
      <c r="L47" s="246">
        <v>21</v>
      </c>
      <c r="M47" s="246">
        <f>G47*(1+L47/100)</f>
        <v>0</v>
      </c>
      <c r="N47" s="244">
        <v>0</v>
      </c>
      <c r="O47" s="244">
        <f>ROUND(E47*N47,2)</f>
        <v>0</v>
      </c>
      <c r="P47" s="244">
        <v>0</v>
      </c>
      <c r="Q47" s="244">
        <f>ROUND(E47*P47,2)</f>
        <v>0</v>
      </c>
      <c r="R47" s="246"/>
      <c r="S47" s="246" t="s">
        <v>166</v>
      </c>
      <c r="T47" s="247" t="s">
        <v>167</v>
      </c>
      <c r="U47" s="222">
        <v>0</v>
      </c>
      <c r="V47" s="222">
        <f>ROUND(E47*U47,2)</f>
        <v>0</v>
      </c>
      <c r="W47" s="222"/>
      <c r="X47" s="222" t="s">
        <v>220</v>
      </c>
      <c r="Y47" s="222" t="s">
        <v>168</v>
      </c>
      <c r="Z47" s="212"/>
      <c r="AA47" s="212"/>
      <c r="AB47" s="212"/>
      <c r="AC47" s="212"/>
      <c r="AD47" s="212"/>
      <c r="AE47" s="212"/>
      <c r="AF47" s="212"/>
      <c r="AG47" s="212" t="s">
        <v>222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1" x14ac:dyDescent="0.25">
      <c r="A48" s="241">
        <v>34</v>
      </c>
      <c r="B48" s="242" t="s">
        <v>613</v>
      </c>
      <c r="C48" s="252" t="s">
        <v>614</v>
      </c>
      <c r="D48" s="243" t="s">
        <v>341</v>
      </c>
      <c r="E48" s="244">
        <v>1</v>
      </c>
      <c r="F48" s="245"/>
      <c r="G48" s="246">
        <f>ROUND(E48*F48,2)</f>
        <v>0</v>
      </c>
      <c r="H48" s="245"/>
      <c r="I48" s="246">
        <f>ROUND(E48*H48,2)</f>
        <v>0</v>
      </c>
      <c r="J48" s="245"/>
      <c r="K48" s="246">
        <f>ROUND(E48*J48,2)</f>
        <v>0</v>
      </c>
      <c r="L48" s="246">
        <v>21</v>
      </c>
      <c r="M48" s="246">
        <f>G48*(1+L48/100)</f>
        <v>0</v>
      </c>
      <c r="N48" s="244">
        <v>0</v>
      </c>
      <c r="O48" s="244">
        <f>ROUND(E48*N48,2)</f>
        <v>0</v>
      </c>
      <c r="P48" s="244">
        <v>0</v>
      </c>
      <c r="Q48" s="244">
        <f>ROUND(E48*P48,2)</f>
        <v>0</v>
      </c>
      <c r="R48" s="246"/>
      <c r="S48" s="246" t="s">
        <v>166</v>
      </c>
      <c r="T48" s="247" t="s">
        <v>167</v>
      </c>
      <c r="U48" s="222">
        <v>0</v>
      </c>
      <c r="V48" s="222">
        <f>ROUND(E48*U48,2)</f>
        <v>0</v>
      </c>
      <c r="W48" s="222"/>
      <c r="X48" s="222" t="s">
        <v>220</v>
      </c>
      <c r="Y48" s="222" t="s">
        <v>168</v>
      </c>
      <c r="Z48" s="212"/>
      <c r="AA48" s="212"/>
      <c r="AB48" s="212"/>
      <c r="AC48" s="212"/>
      <c r="AD48" s="212"/>
      <c r="AE48" s="212"/>
      <c r="AF48" s="212"/>
      <c r="AG48" s="212" t="s">
        <v>222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x14ac:dyDescent="0.25">
      <c r="A49" s="227" t="s">
        <v>161</v>
      </c>
      <c r="B49" s="228" t="s">
        <v>125</v>
      </c>
      <c r="C49" s="251" t="s">
        <v>126</v>
      </c>
      <c r="D49" s="229"/>
      <c r="E49" s="230"/>
      <c r="F49" s="231"/>
      <c r="G49" s="231">
        <f>SUMIF(AG50:AG63,"&lt;&gt;NOR",G50:G63)</f>
        <v>0</v>
      </c>
      <c r="H49" s="231"/>
      <c r="I49" s="231">
        <f>SUM(I50:I63)</f>
        <v>0</v>
      </c>
      <c r="J49" s="231"/>
      <c r="K49" s="231">
        <f>SUM(K50:K63)</f>
        <v>0</v>
      </c>
      <c r="L49" s="231"/>
      <c r="M49" s="231">
        <f>SUM(M50:M63)</f>
        <v>0</v>
      </c>
      <c r="N49" s="230"/>
      <c r="O49" s="230">
        <f>SUM(O50:O63)</f>
        <v>10.24</v>
      </c>
      <c r="P49" s="230"/>
      <c r="Q49" s="230">
        <f>SUM(Q50:Q63)</f>
        <v>0</v>
      </c>
      <c r="R49" s="231"/>
      <c r="S49" s="231"/>
      <c r="T49" s="232"/>
      <c r="U49" s="226"/>
      <c r="V49" s="226">
        <f>SUM(V50:V63)</f>
        <v>69.069999999999993</v>
      </c>
      <c r="W49" s="226"/>
      <c r="X49" s="226"/>
      <c r="Y49" s="226"/>
      <c r="AG49" t="s">
        <v>162</v>
      </c>
    </row>
    <row r="50" spans="1:60" outlineLevel="1" x14ac:dyDescent="0.25">
      <c r="A50" s="234">
        <v>35</v>
      </c>
      <c r="B50" s="235" t="s">
        <v>490</v>
      </c>
      <c r="C50" s="253" t="s">
        <v>491</v>
      </c>
      <c r="D50" s="236" t="s">
        <v>231</v>
      </c>
      <c r="E50" s="237">
        <v>25</v>
      </c>
      <c r="F50" s="238"/>
      <c r="G50" s="239">
        <f>ROUND(E50*F50,2)</f>
        <v>0</v>
      </c>
      <c r="H50" s="238"/>
      <c r="I50" s="239">
        <f>ROUND(E50*H50,2)</f>
        <v>0</v>
      </c>
      <c r="J50" s="238"/>
      <c r="K50" s="239">
        <f>ROUND(E50*J50,2)</f>
        <v>0</v>
      </c>
      <c r="L50" s="239">
        <v>21</v>
      </c>
      <c r="M50" s="239">
        <f>G50*(1+L50/100)</f>
        <v>0</v>
      </c>
      <c r="N50" s="237">
        <v>0</v>
      </c>
      <c r="O50" s="237">
        <f>ROUND(E50*N50,2)</f>
        <v>0</v>
      </c>
      <c r="P50" s="237">
        <v>0</v>
      </c>
      <c r="Q50" s="237">
        <f>ROUND(E50*P50,2)</f>
        <v>0</v>
      </c>
      <c r="R50" s="239"/>
      <c r="S50" s="239" t="s">
        <v>193</v>
      </c>
      <c r="T50" s="240" t="s">
        <v>193</v>
      </c>
      <c r="U50" s="222">
        <v>2.1198000000000001</v>
      </c>
      <c r="V50" s="222">
        <f>ROUND(E50*U50,2)</f>
        <v>53</v>
      </c>
      <c r="W50" s="222"/>
      <c r="X50" s="222" t="s">
        <v>220</v>
      </c>
      <c r="Y50" s="222" t="s">
        <v>221</v>
      </c>
      <c r="Z50" s="212"/>
      <c r="AA50" s="212"/>
      <c r="AB50" s="212"/>
      <c r="AC50" s="212"/>
      <c r="AD50" s="212"/>
      <c r="AE50" s="212"/>
      <c r="AF50" s="212"/>
      <c r="AG50" s="212" t="s">
        <v>222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2" x14ac:dyDescent="0.25">
      <c r="A51" s="219"/>
      <c r="B51" s="220"/>
      <c r="C51" s="254" t="s">
        <v>615</v>
      </c>
      <c r="D51" s="249"/>
      <c r="E51" s="249"/>
      <c r="F51" s="249"/>
      <c r="G51" s="249"/>
      <c r="H51" s="222"/>
      <c r="I51" s="222"/>
      <c r="J51" s="222"/>
      <c r="K51" s="222"/>
      <c r="L51" s="222"/>
      <c r="M51" s="222"/>
      <c r="N51" s="221"/>
      <c r="O51" s="221"/>
      <c r="P51" s="221"/>
      <c r="Q51" s="221"/>
      <c r="R51" s="222"/>
      <c r="S51" s="222"/>
      <c r="T51" s="222"/>
      <c r="U51" s="222"/>
      <c r="V51" s="222"/>
      <c r="W51" s="222"/>
      <c r="X51" s="222"/>
      <c r="Y51" s="222"/>
      <c r="Z51" s="212"/>
      <c r="AA51" s="212"/>
      <c r="AB51" s="212"/>
      <c r="AC51" s="212"/>
      <c r="AD51" s="212"/>
      <c r="AE51" s="212"/>
      <c r="AF51" s="212"/>
      <c r="AG51" s="212" t="s">
        <v>173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1" x14ac:dyDescent="0.25">
      <c r="A52" s="234">
        <v>36</v>
      </c>
      <c r="B52" s="235" t="s">
        <v>493</v>
      </c>
      <c r="C52" s="253" t="s">
        <v>494</v>
      </c>
      <c r="D52" s="236" t="s">
        <v>231</v>
      </c>
      <c r="E52" s="237">
        <v>50</v>
      </c>
      <c r="F52" s="238"/>
      <c r="G52" s="239">
        <f>ROUND(E52*F52,2)</f>
        <v>0</v>
      </c>
      <c r="H52" s="238"/>
      <c r="I52" s="239">
        <f>ROUND(E52*H52,2)</f>
        <v>0</v>
      </c>
      <c r="J52" s="238"/>
      <c r="K52" s="239">
        <f>ROUND(E52*J52,2)</f>
        <v>0</v>
      </c>
      <c r="L52" s="239">
        <v>21</v>
      </c>
      <c r="M52" s="239">
        <f>G52*(1+L52/100)</f>
        <v>0</v>
      </c>
      <c r="N52" s="237">
        <v>0.20474999999999999</v>
      </c>
      <c r="O52" s="237">
        <f>ROUND(E52*N52,2)</f>
        <v>10.24</v>
      </c>
      <c r="P52" s="237">
        <v>0</v>
      </c>
      <c r="Q52" s="237">
        <f>ROUND(E52*P52,2)</f>
        <v>0</v>
      </c>
      <c r="R52" s="239"/>
      <c r="S52" s="239" t="s">
        <v>193</v>
      </c>
      <c r="T52" s="240" t="s">
        <v>193</v>
      </c>
      <c r="U52" s="222">
        <v>9.8000000000000004E-2</v>
      </c>
      <c r="V52" s="222">
        <f>ROUND(E52*U52,2)</f>
        <v>4.9000000000000004</v>
      </c>
      <c r="W52" s="222"/>
      <c r="X52" s="222" t="s">
        <v>220</v>
      </c>
      <c r="Y52" s="222" t="s">
        <v>221</v>
      </c>
      <c r="Z52" s="212"/>
      <c r="AA52" s="212"/>
      <c r="AB52" s="212"/>
      <c r="AC52" s="212"/>
      <c r="AD52" s="212"/>
      <c r="AE52" s="212"/>
      <c r="AF52" s="212"/>
      <c r="AG52" s="212" t="s">
        <v>222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2" x14ac:dyDescent="0.25">
      <c r="A53" s="219"/>
      <c r="B53" s="220"/>
      <c r="C53" s="266" t="s">
        <v>495</v>
      </c>
      <c r="D53" s="260"/>
      <c r="E53" s="261"/>
      <c r="F53" s="222"/>
      <c r="G53" s="222"/>
      <c r="H53" s="222"/>
      <c r="I53" s="222"/>
      <c r="J53" s="222"/>
      <c r="K53" s="222"/>
      <c r="L53" s="222"/>
      <c r="M53" s="222"/>
      <c r="N53" s="221"/>
      <c r="O53" s="221"/>
      <c r="P53" s="221"/>
      <c r="Q53" s="221"/>
      <c r="R53" s="222"/>
      <c r="S53" s="222"/>
      <c r="T53" s="222"/>
      <c r="U53" s="222"/>
      <c r="V53" s="222"/>
      <c r="W53" s="222"/>
      <c r="X53" s="222"/>
      <c r="Y53" s="222"/>
      <c r="Z53" s="212"/>
      <c r="AA53" s="212"/>
      <c r="AB53" s="212"/>
      <c r="AC53" s="212"/>
      <c r="AD53" s="212"/>
      <c r="AE53" s="212"/>
      <c r="AF53" s="212"/>
      <c r="AG53" s="212" t="s">
        <v>226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3" x14ac:dyDescent="0.25">
      <c r="A54" s="219"/>
      <c r="B54" s="220"/>
      <c r="C54" s="266" t="s">
        <v>616</v>
      </c>
      <c r="D54" s="260"/>
      <c r="E54" s="261">
        <v>25</v>
      </c>
      <c r="F54" s="222"/>
      <c r="G54" s="222"/>
      <c r="H54" s="222"/>
      <c r="I54" s="222"/>
      <c r="J54" s="222"/>
      <c r="K54" s="222"/>
      <c r="L54" s="222"/>
      <c r="M54" s="222"/>
      <c r="N54" s="221"/>
      <c r="O54" s="221"/>
      <c r="P54" s="221"/>
      <c r="Q54" s="221"/>
      <c r="R54" s="222"/>
      <c r="S54" s="222"/>
      <c r="T54" s="222"/>
      <c r="U54" s="222"/>
      <c r="V54" s="222"/>
      <c r="W54" s="222"/>
      <c r="X54" s="222"/>
      <c r="Y54" s="222"/>
      <c r="Z54" s="212"/>
      <c r="AA54" s="212"/>
      <c r="AB54" s="212"/>
      <c r="AC54" s="212"/>
      <c r="AD54" s="212"/>
      <c r="AE54" s="212"/>
      <c r="AF54" s="212"/>
      <c r="AG54" s="212" t="s">
        <v>226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3" x14ac:dyDescent="0.25">
      <c r="A55" s="219"/>
      <c r="B55" s="220"/>
      <c r="C55" s="266" t="s">
        <v>497</v>
      </c>
      <c r="D55" s="260"/>
      <c r="E55" s="261"/>
      <c r="F55" s="222"/>
      <c r="G55" s="222"/>
      <c r="H55" s="222"/>
      <c r="I55" s="222"/>
      <c r="J55" s="222"/>
      <c r="K55" s="222"/>
      <c r="L55" s="222"/>
      <c r="M55" s="222"/>
      <c r="N55" s="221"/>
      <c r="O55" s="221"/>
      <c r="P55" s="221"/>
      <c r="Q55" s="221"/>
      <c r="R55" s="222"/>
      <c r="S55" s="222"/>
      <c r="T55" s="222"/>
      <c r="U55" s="222"/>
      <c r="V55" s="222"/>
      <c r="W55" s="222"/>
      <c r="X55" s="222"/>
      <c r="Y55" s="222"/>
      <c r="Z55" s="212"/>
      <c r="AA55" s="212"/>
      <c r="AB55" s="212"/>
      <c r="AC55" s="212"/>
      <c r="AD55" s="212"/>
      <c r="AE55" s="212"/>
      <c r="AF55" s="212"/>
      <c r="AG55" s="212" t="s">
        <v>226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3" x14ac:dyDescent="0.25">
      <c r="A56" s="219"/>
      <c r="B56" s="220"/>
      <c r="C56" s="266" t="s">
        <v>616</v>
      </c>
      <c r="D56" s="260"/>
      <c r="E56" s="261">
        <v>25</v>
      </c>
      <c r="F56" s="222"/>
      <c r="G56" s="222"/>
      <c r="H56" s="222"/>
      <c r="I56" s="222"/>
      <c r="J56" s="222"/>
      <c r="K56" s="222"/>
      <c r="L56" s="222"/>
      <c r="M56" s="222"/>
      <c r="N56" s="221"/>
      <c r="O56" s="221"/>
      <c r="P56" s="221"/>
      <c r="Q56" s="221"/>
      <c r="R56" s="222"/>
      <c r="S56" s="222"/>
      <c r="T56" s="222"/>
      <c r="U56" s="222"/>
      <c r="V56" s="222"/>
      <c r="W56" s="222"/>
      <c r="X56" s="222"/>
      <c r="Y56" s="222"/>
      <c r="Z56" s="212"/>
      <c r="AA56" s="212"/>
      <c r="AB56" s="212"/>
      <c r="AC56" s="212"/>
      <c r="AD56" s="212"/>
      <c r="AE56" s="212"/>
      <c r="AF56" s="212"/>
      <c r="AG56" s="212" t="s">
        <v>226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1" x14ac:dyDescent="0.25">
      <c r="A57" s="234">
        <v>37</v>
      </c>
      <c r="B57" s="235" t="s">
        <v>498</v>
      </c>
      <c r="C57" s="253" t="s">
        <v>499</v>
      </c>
      <c r="D57" s="236" t="s">
        <v>231</v>
      </c>
      <c r="E57" s="237">
        <v>27.5</v>
      </c>
      <c r="F57" s="238"/>
      <c r="G57" s="239">
        <f>ROUND(E57*F57,2)</f>
        <v>0</v>
      </c>
      <c r="H57" s="238"/>
      <c r="I57" s="239">
        <f>ROUND(E57*H57,2)</f>
        <v>0</v>
      </c>
      <c r="J57" s="238"/>
      <c r="K57" s="239">
        <f>ROUND(E57*J57,2)</f>
        <v>0</v>
      </c>
      <c r="L57" s="239">
        <v>21</v>
      </c>
      <c r="M57" s="239">
        <f>G57*(1+L57/100)</f>
        <v>0</v>
      </c>
      <c r="N57" s="237">
        <v>6.0000000000000002E-5</v>
      </c>
      <c r="O57" s="237">
        <f>ROUND(E57*N57,2)</f>
        <v>0</v>
      </c>
      <c r="P57" s="237">
        <v>0</v>
      </c>
      <c r="Q57" s="237">
        <f>ROUND(E57*P57,2)</f>
        <v>0</v>
      </c>
      <c r="R57" s="239"/>
      <c r="S57" s="239" t="s">
        <v>193</v>
      </c>
      <c r="T57" s="240" t="s">
        <v>193</v>
      </c>
      <c r="U57" s="222">
        <v>2.5999999999999999E-2</v>
      </c>
      <c r="V57" s="222">
        <f>ROUND(E57*U57,2)</f>
        <v>0.72</v>
      </c>
      <c r="W57" s="222"/>
      <c r="X57" s="222" t="s">
        <v>220</v>
      </c>
      <c r="Y57" s="222" t="s">
        <v>221</v>
      </c>
      <c r="Z57" s="212"/>
      <c r="AA57" s="212"/>
      <c r="AB57" s="212"/>
      <c r="AC57" s="212"/>
      <c r="AD57" s="212"/>
      <c r="AE57" s="212"/>
      <c r="AF57" s="212"/>
      <c r="AG57" s="212" t="s">
        <v>222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2" x14ac:dyDescent="0.25">
      <c r="A58" s="219"/>
      <c r="B58" s="220"/>
      <c r="C58" s="266" t="s">
        <v>617</v>
      </c>
      <c r="D58" s="260"/>
      <c r="E58" s="261">
        <v>27.5</v>
      </c>
      <c r="F58" s="222"/>
      <c r="G58" s="222"/>
      <c r="H58" s="222"/>
      <c r="I58" s="222"/>
      <c r="J58" s="222"/>
      <c r="K58" s="222"/>
      <c r="L58" s="222"/>
      <c r="M58" s="222"/>
      <c r="N58" s="221"/>
      <c r="O58" s="221"/>
      <c r="P58" s="221"/>
      <c r="Q58" s="221"/>
      <c r="R58" s="222"/>
      <c r="S58" s="222"/>
      <c r="T58" s="222"/>
      <c r="U58" s="222"/>
      <c r="V58" s="222"/>
      <c r="W58" s="222"/>
      <c r="X58" s="222"/>
      <c r="Y58" s="222"/>
      <c r="Z58" s="212"/>
      <c r="AA58" s="212"/>
      <c r="AB58" s="212"/>
      <c r="AC58" s="212"/>
      <c r="AD58" s="212"/>
      <c r="AE58" s="212"/>
      <c r="AF58" s="212"/>
      <c r="AG58" s="212" t="s">
        <v>226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1" x14ac:dyDescent="0.25">
      <c r="A59" s="241">
        <v>38</v>
      </c>
      <c r="B59" s="242" t="s">
        <v>501</v>
      </c>
      <c r="C59" s="252" t="s">
        <v>502</v>
      </c>
      <c r="D59" s="243" t="s">
        <v>231</v>
      </c>
      <c r="E59" s="244">
        <v>25</v>
      </c>
      <c r="F59" s="245"/>
      <c r="G59" s="246">
        <f>ROUND(E59*F59,2)</f>
        <v>0</v>
      </c>
      <c r="H59" s="245"/>
      <c r="I59" s="246">
        <f>ROUND(E59*H59,2)</f>
        <v>0</v>
      </c>
      <c r="J59" s="245"/>
      <c r="K59" s="246">
        <f>ROUND(E59*J59,2)</f>
        <v>0</v>
      </c>
      <c r="L59" s="246">
        <v>21</v>
      </c>
      <c r="M59" s="246">
        <f>G59*(1+L59/100)</f>
        <v>0</v>
      </c>
      <c r="N59" s="244">
        <v>0</v>
      </c>
      <c r="O59" s="244">
        <f>ROUND(E59*N59,2)</f>
        <v>0</v>
      </c>
      <c r="P59" s="244">
        <v>0</v>
      </c>
      <c r="Q59" s="244">
        <f>ROUND(E59*P59,2)</f>
        <v>0</v>
      </c>
      <c r="R59" s="246"/>
      <c r="S59" s="246" t="s">
        <v>193</v>
      </c>
      <c r="T59" s="247" t="s">
        <v>193</v>
      </c>
      <c r="U59" s="222">
        <v>0.3105</v>
      </c>
      <c r="V59" s="222">
        <f>ROUND(E59*U59,2)</f>
        <v>7.76</v>
      </c>
      <c r="W59" s="222"/>
      <c r="X59" s="222" t="s">
        <v>220</v>
      </c>
      <c r="Y59" s="222" t="s">
        <v>221</v>
      </c>
      <c r="Z59" s="212"/>
      <c r="AA59" s="212"/>
      <c r="AB59" s="212"/>
      <c r="AC59" s="212"/>
      <c r="AD59" s="212"/>
      <c r="AE59" s="212"/>
      <c r="AF59" s="212"/>
      <c r="AG59" s="212" t="s">
        <v>222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1" x14ac:dyDescent="0.25">
      <c r="A60" s="234">
        <v>39</v>
      </c>
      <c r="B60" s="235" t="s">
        <v>503</v>
      </c>
      <c r="C60" s="253" t="s">
        <v>504</v>
      </c>
      <c r="D60" s="236" t="s">
        <v>218</v>
      </c>
      <c r="E60" s="237">
        <v>15</v>
      </c>
      <c r="F60" s="238"/>
      <c r="G60" s="239">
        <f>ROUND(E60*F60,2)</f>
        <v>0</v>
      </c>
      <c r="H60" s="238"/>
      <c r="I60" s="239">
        <f>ROUND(E60*H60,2)</f>
        <v>0</v>
      </c>
      <c r="J60" s="238"/>
      <c r="K60" s="239">
        <f>ROUND(E60*J60,2)</f>
        <v>0</v>
      </c>
      <c r="L60" s="239">
        <v>21</v>
      </c>
      <c r="M60" s="239">
        <f>G60*(1+L60/100)</f>
        <v>0</v>
      </c>
      <c r="N60" s="237">
        <v>2.0000000000000002E-5</v>
      </c>
      <c r="O60" s="237">
        <f>ROUND(E60*N60,2)</f>
        <v>0</v>
      </c>
      <c r="P60" s="237">
        <v>0</v>
      </c>
      <c r="Q60" s="237">
        <f>ROUND(E60*P60,2)</f>
        <v>0</v>
      </c>
      <c r="R60" s="239"/>
      <c r="S60" s="239" t="s">
        <v>193</v>
      </c>
      <c r="T60" s="240" t="s">
        <v>193</v>
      </c>
      <c r="U60" s="222">
        <v>0.05</v>
      </c>
      <c r="V60" s="222">
        <f>ROUND(E60*U60,2)</f>
        <v>0.75</v>
      </c>
      <c r="W60" s="222"/>
      <c r="X60" s="222" t="s">
        <v>220</v>
      </c>
      <c r="Y60" s="222" t="s">
        <v>221</v>
      </c>
      <c r="Z60" s="212"/>
      <c r="AA60" s="212"/>
      <c r="AB60" s="212"/>
      <c r="AC60" s="212"/>
      <c r="AD60" s="212"/>
      <c r="AE60" s="212"/>
      <c r="AF60" s="212"/>
      <c r="AG60" s="212" t="s">
        <v>222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2" x14ac:dyDescent="0.25">
      <c r="A61" s="219"/>
      <c r="B61" s="220"/>
      <c r="C61" s="266" t="s">
        <v>618</v>
      </c>
      <c r="D61" s="260"/>
      <c r="E61" s="261">
        <v>15</v>
      </c>
      <c r="F61" s="222"/>
      <c r="G61" s="222"/>
      <c r="H61" s="222"/>
      <c r="I61" s="222"/>
      <c r="J61" s="222"/>
      <c r="K61" s="222"/>
      <c r="L61" s="222"/>
      <c r="M61" s="222"/>
      <c r="N61" s="221"/>
      <c r="O61" s="221"/>
      <c r="P61" s="221"/>
      <c r="Q61" s="221"/>
      <c r="R61" s="222"/>
      <c r="S61" s="222"/>
      <c r="T61" s="222"/>
      <c r="U61" s="222"/>
      <c r="V61" s="222"/>
      <c r="W61" s="222"/>
      <c r="X61" s="222"/>
      <c r="Y61" s="222"/>
      <c r="Z61" s="212"/>
      <c r="AA61" s="212"/>
      <c r="AB61" s="212"/>
      <c r="AC61" s="212"/>
      <c r="AD61" s="212"/>
      <c r="AE61" s="212"/>
      <c r="AF61" s="212"/>
      <c r="AG61" s="212" t="s">
        <v>226</v>
      </c>
      <c r="AH61" s="212">
        <v>0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1" x14ac:dyDescent="0.25">
      <c r="A62" s="234">
        <v>40</v>
      </c>
      <c r="B62" s="235" t="s">
        <v>506</v>
      </c>
      <c r="C62" s="253" t="s">
        <v>507</v>
      </c>
      <c r="D62" s="236" t="s">
        <v>218</v>
      </c>
      <c r="E62" s="237">
        <v>15</v>
      </c>
      <c r="F62" s="238"/>
      <c r="G62" s="239">
        <f>ROUND(E62*F62,2)</f>
        <v>0</v>
      </c>
      <c r="H62" s="238"/>
      <c r="I62" s="239">
        <f>ROUND(E62*H62,2)</f>
        <v>0</v>
      </c>
      <c r="J62" s="238"/>
      <c r="K62" s="239">
        <f>ROUND(E62*J62,2)</f>
        <v>0</v>
      </c>
      <c r="L62" s="239">
        <v>21</v>
      </c>
      <c r="M62" s="239">
        <f>G62*(1+L62/100)</f>
        <v>0</v>
      </c>
      <c r="N62" s="237">
        <v>0</v>
      </c>
      <c r="O62" s="237">
        <f>ROUND(E62*N62,2)</f>
        <v>0</v>
      </c>
      <c r="P62" s="237">
        <v>0</v>
      </c>
      <c r="Q62" s="237">
        <f>ROUND(E62*P62,2)</f>
        <v>0</v>
      </c>
      <c r="R62" s="239"/>
      <c r="S62" s="239" t="s">
        <v>193</v>
      </c>
      <c r="T62" s="240" t="s">
        <v>193</v>
      </c>
      <c r="U62" s="222">
        <v>0.129</v>
      </c>
      <c r="V62" s="222">
        <f>ROUND(E62*U62,2)</f>
        <v>1.94</v>
      </c>
      <c r="W62" s="222"/>
      <c r="X62" s="222" t="s">
        <v>220</v>
      </c>
      <c r="Y62" s="222" t="s">
        <v>221</v>
      </c>
      <c r="Z62" s="212"/>
      <c r="AA62" s="212"/>
      <c r="AB62" s="212"/>
      <c r="AC62" s="212"/>
      <c r="AD62" s="212"/>
      <c r="AE62" s="212"/>
      <c r="AF62" s="212"/>
      <c r="AG62" s="212" t="s">
        <v>222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2" x14ac:dyDescent="0.25">
      <c r="A63" s="219"/>
      <c r="B63" s="220"/>
      <c r="C63" s="266" t="s">
        <v>618</v>
      </c>
      <c r="D63" s="260"/>
      <c r="E63" s="261">
        <v>15</v>
      </c>
      <c r="F63" s="222"/>
      <c r="G63" s="222"/>
      <c r="H63" s="222"/>
      <c r="I63" s="222"/>
      <c r="J63" s="222"/>
      <c r="K63" s="222"/>
      <c r="L63" s="222"/>
      <c r="M63" s="222"/>
      <c r="N63" s="221"/>
      <c r="O63" s="221"/>
      <c r="P63" s="221"/>
      <c r="Q63" s="221"/>
      <c r="R63" s="222"/>
      <c r="S63" s="222"/>
      <c r="T63" s="222"/>
      <c r="U63" s="222"/>
      <c r="V63" s="222"/>
      <c r="W63" s="222"/>
      <c r="X63" s="222"/>
      <c r="Y63" s="222"/>
      <c r="Z63" s="212"/>
      <c r="AA63" s="212"/>
      <c r="AB63" s="212"/>
      <c r="AC63" s="212"/>
      <c r="AD63" s="212"/>
      <c r="AE63" s="212"/>
      <c r="AF63" s="212"/>
      <c r="AG63" s="212" t="s">
        <v>226</v>
      </c>
      <c r="AH63" s="212">
        <v>0</v>
      </c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x14ac:dyDescent="0.25">
      <c r="A64" s="3"/>
      <c r="B64" s="4"/>
      <c r="C64" s="257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AE64">
        <v>12</v>
      </c>
      <c r="AF64">
        <v>21</v>
      </c>
      <c r="AG64" t="s">
        <v>147</v>
      </c>
    </row>
    <row r="65" spans="1:33" x14ac:dyDescent="0.25">
      <c r="A65" s="215"/>
      <c r="B65" s="216" t="s">
        <v>29</v>
      </c>
      <c r="C65" s="258"/>
      <c r="D65" s="217"/>
      <c r="E65" s="218"/>
      <c r="F65" s="218"/>
      <c r="G65" s="233">
        <f>G8+G16+G21+G24+G26+G31+G44+G49</f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AE65">
        <f>SUMIF(L7:L63,AE64,G7:G63)</f>
        <v>0</v>
      </c>
      <c r="AF65">
        <f>SUMIF(L7:L63,AF64,G7:G63)</f>
        <v>0</v>
      </c>
      <c r="AG65" t="s">
        <v>213</v>
      </c>
    </row>
    <row r="66" spans="1:33" x14ac:dyDescent="0.25">
      <c r="C66" s="259"/>
      <c r="D66" s="10"/>
      <c r="AG66" t="s">
        <v>214</v>
      </c>
    </row>
    <row r="67" spans="1:33" x14ac:dyDescent="0.25">
      <c r="D67" s="10"/>
    </row>
    <row r="68" spans="1:33" x14ac:dyDescent="0.25">
      <c r="D68" s="10"/>
    </row>
    <row r="69" spans="1:33" x14ac:dyDescent="0.25">
      <c r="D69" s="10"/>
    </row>
    <row r="70" spans="1:33" x14ac:dyDescent="0.25">
      <c r="D70" s="10"/>
    </row>
    <row r="71" spans="1:33" x14ac:dyDescent="0.25">
      <c r="D71" s="10"/>
    </row>
    <row r="72" spans="1:33" x14ac:dyDescent="0.25">
      <c r="D72" s="10"/>
    </row>
    <row r="73" spans="1:33" x14ac:dyDescent="0.25">
      <c r="D73" s="10"/>
    </row>
    <row r="74" spans="1:33" x14ac:dyDescent="0.25">
      <c r="D74" s="10"/>
    </row>
    <row r="75" spans="1:33" x14ac:dyDescent="0.25">
      <c r="D75" s="10"/>
    </row>
    <row r="76" spans="1:33" x14ac:dyDescent="0.25">
      <c r="D76" s="10"/>
    </row>
    <row r="77" spans="1:33" x14ac:dyDescent="0.25">
      <c r="D77" s="10"/>
    </row>
    <row r="78" spans="1:33" x14ac:dyDescent="0.25">
      <c r="D78" s="10"/>
    </row>
    <row r="79" spans="1:33" x14ac:dyDescent="0.25">
      <c r="D79" s="10"/>
    </row>
    <row r="80" spans="1:33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AnJ1zPpghsSTF3RUyKNOLJVwb030BsVnlSG+HnZZVl4PyEEp5ZGeoLIqR39b3TiY7OLHiNprIqv6FPN1NJLQeQ==" saltValue="EhjmmmEh1PDFhZ4qkqoTKg==" spinCount="100000" sheet="1" formatRows="0"/>
  <mergeCells count="5">
    <mergeCell ref="A1:G1"/>
    <mergeCell ref="C2:G2"/>
    <mergeCell ref="C3:G3"/>
    <mergeCell ref="C4:G4"/>
    <mergeCell ref="C51:G5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68D69-3F25-4A36-A16A-56D4B8766F9A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63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7" t="s">
        <v>215</v>
      </c>
      <c r="B1" s="197"/>
      <c r="C1" s="197"/>
      <c r="D1" s="197"/>
      <c r="E1" s="197"/>
      <c r="F1" s="197"/>
      <c r="G1" s="197"/>
      <c r="AG1" t="s">
        <v>133</v>
      </c>
    </row>
    <row r="2" spans="1:60" ht="25.05" customHeight="1" x14ac:dyDescent="0.25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134</v>
      </c>
    </row>
    <row r="3" spans="1:60" ht="25.05" customHeight="1" x14ac:dyDescent="0.25">
      <c r="A3" s="198" t="s">
        <v>8</v>
      </c>
      <c r="B3" s="49" t="s">
        <v>66</v>
      </c>
      <c r="C3" s="201" t="s">
        <v>67</v>
      </c>
      <c r="D3" s="199"/>
      <c r="E3" s="199"/>
      <c r="F3" s="199"/>
      <c r="G3" s="200"/>
      <c r="AC3" s="176" t="s">
        <v>134</v>
      </c>
      <c r="AG3" t="s">
        <v>137</v>
      </c>
    </row>
    <row r="4" spans="1:60" ht="25.05" customHeight="1" x14ac:dyDescent="0.25">
      <c r="A4" s="202" t="s">
        <v>9</v>
      </c>
      <c r="B4" s="203" t="s">
        <v>58</v>
      </c>
      <c r="C4" s="204" t="s">
        <v>59</v>
      </c>
      <c r="D4" s="205"/>
      <c r="E4" s="205"/>
      <c r="F4" s="205"/>
      <c r="G4" s="206"/>
      <c r="AG4" t="s">
        <v>138</v>
      </c>
    </row>
    <row r="5" spans="1:60" x14ac:dyDescent="0.25">
      <c r="D5" s="10"/>
    </row>
    <row r="6" spans="1:60" ht="39.6" x14ac:dyDescent="0.25">
      <c r="A6" s="208" t="s">
        <v>139</v>
      </c>
      <c r="B6" s="210" t="s">
        <v>140</v>
      </c>
      <c r="C6" s="210" t="s">
        <v>141</v>
      </c>
      <c r="D6" s="209" t="s">
        <v>142</v>
      </c>
      <c r="E6" s="208" t="s">
        <v>143</v>
      </c>
      <c r="F6" s="207" t="s">
        <v>144</v>
      </c>
      <c r="G6" s="208" t="s">
        <v>29</v>
      </c>
      <c r="H6" s="211" t="s">
        <v>30</v>
      </c>
      <c r="I6" s="211" t="s">
        <v>145</v>
      </c>
      <c r="J6" s="211" t="s">
        <v>31</v>
      </c>
      <c r="K6" s="211" t="s">
        <v>146</v>
      </c>
      <c r="L6" s="211" t="s">
        <v>147</v>
      </c>
      <c r="M6" s="211" t="s">
        <v>148</v>
      </c>
      <c r="N6" s="211" t="s">
        <v>149</v>
      </c>
      <c r="O6" s="211" t="s">
        <v>150</v>
      </c>
      <c r="P6" s="211" t="s">
        <v>151</v>
      </c>
      <c r="Q6" s="211" t="s">
        <v>152</v>
      </c>
      <c r="R6" s="211" t="s">
        <v>153</v>
      </c>
      <c r="S6" s="211" t="s">
        <v>154</v>
      </c>
      <c r="T6" s="211" t="s">
        <v>155</v>
      </c>
      <c r="U6" s="211" t="s">
        <v>156</v>
      </c>
      <c r="V6" s="211" t="s">
        <v>157</v>
      </c>
      <c r="W6" s="211" t="s">
        <v>158</v>
      </c>
      <c r="X6" s="211" t="s">
        <v>159</v>
      </c>
      <c r="Y6" s="211" t="s">
        <v>160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27" t="s">
        <v>161</v>
      </c>
      <c r="B8" s="228" t="s">
        <v>93</v>
      </c>
      <c r="C8" s="251" t="s">
        <v>94</v>
      </c>
      <c r="D8" s="229"/>
      <c r="E8" s="230"/>
      <c r="F8" s="231"/>
      <c r="G8" s="231">
        <f>SUMIF(AG9:AG64,"&lt;&gt;NOR",G9:G64)</f>
        <v>0</v>
      </c>
      <c r="H8" s="231"/>
      <c r="I8" s="231">
        <f>SUM(I9:I64)</f>
        <v>0</v>
      </c>
      <c r="J8" s="231"/>
      <c r="K8" s="231">
        <f>SUM(K9:K64)</f>
        <v>0</v>
      </c>
      <c r="L8" s="231"/>
      <c r="M8" s="231">
        <f>SUM(M9:M64)</f>
        <v>0</v>
      </c>
      <c r="N8" s="230"/>
      <c r="O8" s="230">
        <f>SUM(O9:O64)</f>
        <v>0</v>
      </c>
      <c r="P8" s="230"/>
      <c r="Q8" s="230">
        <f>SUM(Q9:Q64)</f>
        <v>3.78</v>
      </c>
      <c r="R8" s="231"/>
      <c r="S8" s="231"/>
      <c r="T8" s="232"/>
      <c r="U8" s="226"/>
      <c r="V8" s="226">
        <f>SUM(V9:V64)</f>
        <v>10.34</v>
      </c>
      <c r="W8" s="226"/>
      <c r="X8" s="226"/>
      <c r="Y8" s="226"/>
      <c r="AG8" t="s">
        <v>162</v>
      </c>
    </row>
    <row r="9" spans="1:60" ht="20.399999999999999" outlineLevel="1" x14ac:dyDescent="0.25">
      <c r="A9" s="234">
        <v>1</v>
      </c>
      <c r="B9" s="235" t="s">
        <v>511</v>
      </c>
      <c r="C9" s="253" t="s">
        <v>512</v>
      </c>
      <c r="D9" s="236" t="s">
        <v>218</v>
      </c>
      <c r="E9" s="237">
        <v>3.25</v>
      </c>
      <c r="F9" s="238"/>
      <c r="G9" s="239">
        <f>ROUND(E9*F9,2)</f>
        <v>0</v>
      </c>
      <c r="H9" s="238"/>
      <c r="I9" s="239">
        <f>ROUND(E9*H9,2)</f>
        <v>0</v>
      </c>
      <c r="J9" s="238"/>
      <c r="K9" s="239">
        <f>ROUND(E9*J9,2)</f>
        <v>0</v>
      </c>
      <c r="L9" s="239">
        <v>21</v>
      </c>
      <c r="M9" s="239">
        <f>G9*(1+L9/100)</f>
        <v>0</v>
      </c>
      <c r="N9" s="237">
        <v>0</v>
      </c>
      <c r="O9" s="237">
        <f>ROUND(E9*N9,2)</f>
        <v>0</v>
      </c>
      <c r="P9" s="237">
        <v>0.22500000000000001</v>
      </c>
      <c r="Q9" s="237">
        <f>ROUND(E9*P9,2)</f>
        <v>0.73</v>
      </c>
      <c r="R9" s="239" t="s">
        <v>219</v>
      </c>
      <c r="S9" s="239" t="s">
        <v>193</v>
      </c>
      <c r="T9" s="240" t="s">
        <v>193</v>
      </c>
      <c r="U9" s="222">
        <v>0.14199999999999999</v>
      </c>
      <c r="V9" s="222">
        <f>ROUND(E9*U9,2)</f>
        <v>0.46</v>
      </c>
      <c r="W9" s="222"/>
      <c r="X9" s="222" t="s">
        <v>220</v>
      </c>
      <c r="Y9" s="222" t="s">
        <v>221</v>
      </c>
      <c r="Z9" s="212"/>
      <c r="AA9" s="212"/>
      <c r="AB9" s="212"/>
      <c r="AC9" s="212"/>
      <c r="AD9" s="212"/>
      <c r="AE9" s="212"/>
      <c r="AF9" s="212"/>
      <c r="AG9" s="212" t="s">
        <v>222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19"/>
      <c r="B10" s="220"/>
      <c r="C10" s="265" t="s">
        <v>223</v>
      </c>
      <c r="D10" s="264"/>
      <c r="E10" s="264"/>
      <c r="F10" s="264"/>
      <c r="G10" s="264"/>
      <c r="H10" s="222"/>
      <c r="I10" s="222"/>
      <c r="J10" s="222"/>
      <c r="K10" s="222"/>
      <c r="L10" s="222"/>
      <c r="M10" s="222"/>
      <c r="N10" s="221"/>
      <c r="O10" s="221"/>
      <c r="P10" s="221"/>
      <c r="Q10" s="221"/>
      <c r="R10" s="222"/>
      <c r="S10" s="222"/>
      <c r="T10" s="222"/>
      <c r="U10" s="222"/>
      <c r="V10" s="222"/>
      <c r="W10" s="222"/>
      <c r="X10" s="222"/>
      <c r="Y10" s="222"/>
      <c r="Z10" s="212"/>
      <c r="AA10" s="212"/>
      <c r="AB10" s="212"/>
      <c r="AC10" s="212"/>
      <c r="AD10" s="212"/>
      <c r="AE10" s="212"/>
      <c r="AF10" s="212"/>
      <c r="AG10" s="212" t="s">
        <v>224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2" x14ac:dyDescent="0.25">
      <c r="A11" s="219"/>
      <c r="B11" s="220"/>
      <c r="C11" s="266" t="s">
        <v>515</v>
      </c>
      <c r="D11" s="260"/>
      <c r="E11" s="261"/>
      <c r="F11" s="222"/>
      <c r="G11" s="222"/>
      <c r="H11" s="222"/>
      <c r="I11" s="222"/>
      <c r="J11" s="222"/>
      <c r="K11" s="222"/>
      <c r="L11" s="222"/>
      <c r="M11" s="222"/>
      <c r="N11" s="221"/>
      <c r="O11" s="221"/>
      <c r="P11" s="221"/>
      <c r="Q11" s="221"/>
      <c r="R11" s="222"/>
      <c r="S11" s="222"/>
      <c r="T11" s="222"/>
      <c r="U11" s="222"/>
      <c r="V11" s="222"/>
      <c r="W11" s="222"/>
      <c r="X11" s="222"/>
      <c r="Y11" s="222"/>
      <c r="Z11" s="212"/>
      <c r="AA11" s="212"/>
      <c r="AB11" s="212"/>
      <c r="AC11" s="212"/>
      <c r="AD11" s="212"/>
      <c r="AE11" s="212"/>
      <c r="AF11" s="212"/>
      <c r="AG11" s="212" t="s">
        <v>226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5">
      <c r="A12" s="219"/>
      <c r="B12" s="220"/>
      <c r="C12" s="266" t="s">
        <v>513</v>
      </c>
      <c r="D12" s="260"/>
      <c r="E12" s="261"/>
      <c r="F12" s="222"/>
      <c r="G12" s="222"/>
      <c r="H12" s="222"/>
      <c r="I12" s="222"/>
      <c r="J12" s="222"/>
      <c r="K12" s="222"/>
      <c r="L12" s="222"/>
      <c r="M12" s="222"/>
      <c r="N12" s="221"/>
      <c r="O12" s="221"/>
      <c r="P12" s="221"/>
      <c r="Q12" s="221"/>
      <c r="R12" s="222"/>
      <c r="S12" s="222"/>
      <c r="T12" s="222"/>
      <c r="U12" s="222"/>
      <c r="V12" s="222"/>
      <c r="W12" s="222"/>
      <c r="X12" s="222"/>
      <c r="Y12" s="222"/>
      <c r="Z12" s="212"/>
      <c r="AA12" s="212"/>
      <c r="AB12" s="212"/>
      <c r="AC12" s="212"/>
      <c r="AD12" s="212"/>
      <c r="AE12" s="212"/>
      <c r="AF12" s="212"/>
      <c r="AG12" s="212" t="s">
        <v>226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3" x14ac:dyDescent="0.25">
      <c r="A13" s="219"/>
      <c r="B13" s="220"/>
      <c r="C13" s="266" t="s">
        <v>619</v>
      </c>
      <c r="D13" s="260"/>
      <c r="E13" s="261">
        <v>2.25</v>
      </c>
      <c r="F13" s="222"/>
      <c r="G13" s="222"/>
      <c r="H13" s="222"/>
      <c r="I13" s="222"/>
      <c r="J13" s="222"/>
      <c r="K13" s="222"/>
      <c r="L13" s="222"/>
      <c r="M13" s="222"/>
      <c r="N13" s="221"/>
      <c r="O13" s="221"/>
      <c r="P13" s="221"/>
      <c r="Q13" s="221"/>
      <c r="R13" s="222"/>
      <c r="S13" s="222"/>
      <c r="T13" s="222"/>
      <c r="U13" s="222"/>
      <c r="V13" s="222"/>
      <c r="W13" s="222"/>
      <c r="X13" s="222"/>
      <c r="Y13" s="222"/>
      <c r="Z13" s="212"/>
      <c r="AA13" s="212"/>
      <c r="AB13" s="212"/>
      <c r="AC13" s="212"/>
      <c r="AD13" s="212"/>
      <c r="AE13" s="212"/>
      <c r="AF13" s="212"/>
      <c r="AG13" s="212" t="s">
        <v>226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3" x14ac:dyDescent="0.25">
      <c r="A14" s="219"/>
      <c r="B14" s="220"/>
      <c r="C14" s="266" t="s">
        <v>620</v>
      </c>
      <c r="D14" s="260"/>
      <c r="E14" s="261"/>
      <c r="F14" s="222"/>
      <c r="G14" s="222"/>
      <c r="H14" s="222"/>
      <c r="I14" s="222"/>
      <c r="J14" s="222"/>
      <c r="K14" s="222"/>
      <c r="L14" s="222"/>
      <c r="M14" s="222"/>
      <c r="N14" s="221"/>
      <c r="O14" s="221"/>
      <c r="P14" s="221"/>
      <c r="Q14" s="221"/>
      <c r="R14" s="222"/>
      <c r="S14" s="222"/>
      <c r="T14" s="222"/>
      <c r="U14" s="222"/>
      <c r="V14" s="222"/>
      <c r="W14" s="222"/>
      <c r="X14" s="222"/>
      <c r="Y14" s="222"/>
      <c r="Z14" s="212"/>
      <c r="AA14" s="212"/>
      <c r="AB14" s="212"/>
      <c r="AC14" s="212"/>
      <c r="AD14" s="212"/>
      <c r="AE14" s="212"/>
      <c r="AF14" s="212"/>
      <c r="AG14" s="212" t="s">
        <v>226</v>
      </c>
      <c r="AH14" s="212">
        <v>0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3" x14ac:dyDescent="0.25">
      <c r="A15" s="219"/>
      <c r="B15" s="220"/>
      <c r="C15" s="266" t="s">
        <v>621</v>
      </c>
      <c r="D15" s="260"/>
      <c r="E15" s="261"/>
      <c r="F15" s="222"/>
      <c r="G15" s="222"/>
      <c r="H15" s="222"/>
      <c r="I15" s="222"/>
      <c r="J15" s="222"/>
      <c r="K15" s="222"/>
      <c r="L15" s="222"/>
      <c r="M15" s="222"/>
      <c r="N15" s="221"/>
      <c r="O15" s="221"/>
      <c r="P15" s="221"/>
      <c r="Q15" s="221"/>
      <c r="R15" s="222"/>
      <c r="S15" s="222"/>
      <c r="T15" s="222"/>
      <c r="U15" s="222"/>
      <c r="V15" s="222"/>
      <c r="W15" s="222"/>
      <c r="X15" s="222"/>
      <c r="Y15" s="222"/>
      <c r="Z15" s="212"/>
      <c r="AA15" s="212"/>
      <c r="AB15" s="212"/>
      <c r="AC15" s="212"/>
      <c r="AD15" s="212"/>
      <c r="AE15" s="212"/>
      <c r="AF15" s="212"/>
      <c r="AG15" s="212" t="s">
        <v>226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3" x14ac:dyDescent="0.25">
      <c r="A16" s="219"/>
      <c r="B16" s="220"/>
      <c r="C16" s="266" t="s">
        <v>321</v>
      </c>
      <c r="D16" s="260"/>
      <c r="E16" s="261">
        <v>1</v>
      </c>
      <c r="F16" s="222"/>
      <c r="G16" s="222"/>
      <c r="H16" s="222"/>
      <c r="I16" s="222"/>
      <c r="J16" s="222"/>
      <c r="K16" s="222"/>
      <c r="L16" s="222"/>
      <c r="M16" s="222"/>
      <c r="N16" s="221"/>
      <c r="O16" s="221"/>
      <c r="P16" s="221"/>
      <c r="Q16" s="221"/>
      <c r="R16" s="222"/>
      <c r="S16" s="222"/>
      <c r="T16" s="222"/>
      <c r="U16" s="222"/>
      <c r="V16" s="222"/>
      <c r="W16" s="222"/>
      <c r="X16" s="222"/>
      <c r="Y16" s="222"/>
      <c r="Z16" s="212"/>
      <c r="AA16" s="212"/>
      <c r="AB16" s="212"/>
      <c r="AC16" s="212"/>
      <c r="AD16" s="212"/>
      <c r="AE16" s="212"/>
      <c r="AF16" s="212"/>
      <c r="AG16" s="212" t="s">
        <v>226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5">
      <c r="A17" s="234">
        <v>2</v>
      </c>
      <c r="B17" s="235" t="s">
        <v>229</v>
      </c>
      <c r="C17" s="253" t="s">
        <v>230</v>
      </c>
      <c r="D17" s="236" t="s">
        <v>231</v>
      </c>
      <c r="E17" s="237">
        <v>11.3</v>
      </c>
      <c r="F17" s="238"/>
      <c r="G17" s="239">
        <f>ROUND(E17*F17,2)</f>
        <v>0</v>
      </c>
      <c r="H17" s="238"/>
      <c r="I17" s="239">
        <f>ROUND(E17*H17,2)</f>
        <v>0</v>
      </c>
      <c r="J17" s="238"/>
      <c r="K17" s="239">
        <f>ROUND(E17*J17,2)</f>
        <v>0</v>
      </c>
      <c r="L17" s="239">
        <v>21</v>
      </c>
      <c r="M17" s="239">
        <f>G17*(1+L17/100)</f>
        <v>0</v>
      </c>
      <c r="N17" s="237">
        <v>0</v>
      </c>
      <c r="O17" s="237">
        <f>ROUND(E17*N17,2)</f>
        <v>0</v>
      </c>
      <c r="P17" s="237">
        <v>0.27</v>
      </c>
      <c r="Q17" s="237">
        <f>ROUND(E17*P17,2)</f>
        <v>3.05</v>
      </c>
      <c r="R17" s="239" t="s">
        <v>219</v>
      </c>
      <c r="S17" s="239" t="s">
        <v>193</v>
      </c>
      <c r="T17" s="240" t="s">
        <v>193</v>
      </c>
      <c r="U17" s="222">
        <v>0.123</v>
      </c>
      <c r="V17" s="222">
        <f>ROUND(E17*U17,2)</f>
        <v>1.39</v>
      </c>
      <c r="W17" s="222"/>
      <c r="X17" s="222" t="s">
        <v>220</v>
      </c>
      <c r="Y17" s="222" t="s">
        <v>221</v>
      </c>
      <c r="Z17" s="212"/>
      <c r="AA17" s="212"/>
      <c r="AB17" s="212"/>
      <c r="AC17" s="212"/>
      <c r="AD17" s="212"/>
      <c r="AE17" s="212"/>
      <c r="AF17" s="212"/>
      <c r="AG17" s="212" t="s">
        <v>222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5">
      <c r="A18" s="219"/>
      <c r="B18" s="220"/>
      <c r="C18" s="265" t="s">
        <v>232</v>
      </c>
      <c r="D18" s="264"/>
      <c r="E18" s="264"/>
      <c r="F18" s="264"/>
      <c r="G18" s="264"/>
      <c r="H18" s="222"/>
      <c r="I18" s="222"/>
      <c r="J18" s="222"/>
      <c r="K18" s="222"/>
      <c r="L18" s="222"/>
      <c r="M18" s="222"/>
      <c r="N18" s="221"/>
      <c r="O18" s="221"/>
      <c r="P18" s="221"/>
      <c r="Q18" s="221"/>
      <c r="R18" s="222"/>
      <c r="S18" s="222"/>
      <c r="T18" s="222"/>
      <c r="U18" s="222"/>
      <c r="V18" s="222"/>
      <c r="W18" s="222"/>
      <c r="X18" s="222"/>
      <c r="Y18" s="222"/>
      <c r="Z18" s="212"/>
      <c r="AA18" s="212"/>
      <c r="AB18" s="212"/>
      <c r="AC18" s="212"/>
      <c r="AD18" s="212"/>
      <c r="AE18" s="212"/>
      <c r="AF18" s="212"/>
      <c r="AG18" s="212" t="s">
        <v>224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48" t="str">
        <f>C18</f>
        <v>s vybouráním lože, s přemístěním hmot na skládku na vzdálenost do 3 m nebo naložením na dopravní prostředek</v>
      </c>
      <c r="BB18" s="212"/>
      <c r="BC18" s="212"/>
      <c r="BD18" s="212"/>
      <c r="BE18" s="212"/>
      <c r="BF18" s="212"/>
      <c r="BG18" s="212"/>
      <c r="BH18" s="212"/>
    </row>
    <row r="19" spans="1:60" outlineLevel="2" x14ac:dyDescent="0.25">
      <c r="A19" s="219"/>
      <c r="B19" s="220"/>
      <c r="C19" s="266" t="s">
        <v>520</v>
      </c>
      <c r="D19" s="260"/>
      <c r="E19" s="261"/>
      <c r="F19" s="222"/>
      <c r="G19" s="222"/>
      <c r="H19" s="222"/>
      <c r="I19" s="222"/>
      <c r="J19" s="222"/>
      <c r="K19" s="222"/>
      <c r="L19" s="222"/>
      <c r="M19" s="222"/>
      <c r="N19" s="221"/>
      <c r="O19" s="221"/>
      <c r="P19" s="221"/>
      <c r="Q19" s="221"/>
      <c r="R19" s="222"/>
      <c r="S19" s="222"/>
      <c r="T19" s="222"/>
      <c r="U19" s="222"/>
      <c r="V19" s="222"/>
      <c r="W19" s="222"/>
      <c r="X19" s="222"/>
      <c r="Y19" s="222"/>
      <c r="Z19" s="212"/>
      <c r="AA19" s="212"/>
      <c r="AB19" s="212"/>
      <c r="AC19" s="212"/>
      <c r="AD19" s="212"/>
      <c r="AE19" s="212"/>
      <c r="AF19" s="212"/>
      <c r="AG19" s="212" t="s">
        <v>226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3" x14ac:dyDescent="0.25">
      <c r="A20" s="219"/>
      <c r="B20" s="220"/>
      <c r="C20" s="266" t="s">
        <v>521</v>
      </c>
      <c r="D20" s="260"/>
      <c r="E20" s="261"/>
      <c r="F20" s="222"/>
      <c r="G20" s="222"/>
      <c r="H20" s="222"/>
      <c r="I20" s="222"/>
      <c r="J20" s="222"/>
      <c r="K20" s="222"/>
      <c r="L20" s="222"/>
      <c r="M20" s="222"/>
      <c r="N20" s="221"/>
      <c r="O20" s="221"/>
      <c r="P20" s="221"/>
      <c r="Q20" s="221"/>
      <c r="R20" s="222"/>
      <c r="S20" s="222"/>
      <c r="T20" s="222"/>
      <c r="U20" s="222"/>
      <c r="V20" s="222"/>
      <c r="W20" s="222"/>
      <c r="X20" s="222"/>
      <c r="Y20" s="222"/>
      <c r="Z20" s="212"/>
      <c r="AA20" s="212"/>
      <c r="AB20" s="212"/>
      <c r="AC20" s="212"/>
      <c r="AD20" s="212"/>
      <c r="AE20" s="212"/>
      <c r="AF20" s="212"/>
      <c r="AG20" s="212" t="s">
        <v>226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3" x14ac:dyDescent="0.25">
      <c r="A21" s="219"/>
      <c r="B21" s="220"/>
      <c r="C21" s="266" t="s">
        <v>622</v>
      </c>
      <c r="D21" s="260"/>
      <c r="E21" s="261">
        <v>11.3</v>
      </c>
      <c r="F21" s="222"/>
      <c r="G21" s="222"/>
      <c r="H21" s="222"/>
      <c r="I21" s="222"/>
      <c r="J21" s="222"/>
      <c r="K21" s="222"/>
      <c r="L21" s="222"/>
      <c r="M21" s="222"/>
      <c r="N21" s="221"/>
      <c r="O21" s="221"/>
      <c r="P21" s="221"/>
      <c r="Q21" s="221"/>
      <c r="R21" s="222"/>
      <c r="S21" s="222"/>
      <c r="T21" s="222"/>
      <c r="U21" s="222"/>
      <c r="V21" s="222"/>
      <c r="W21" s="222"/>
      <c r="X21" s="222"/>
      <c r="Y21" s="222"/>
      <c r="Z21" s="212"/>
      <c r="AA21" s="212"/>
      <c r="AB21" s="212"/>
      <c r="AC21" s="212"/>
      <c r="AD21" s="212"/>
      <c r="AE21" s="212"/>
      <c r="AF21" s="212"/>
      <c r="AG21" s="212" t="s">
        <v>226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1" x14ac:dyDescent="0.25">
      <c r="A22" s="234">
        <v>3</v>
      </c>
      <c r="B22" s="235" t="s">
        <v>236</v>
      </c>
      <c r="C22" s="253" t="s">
        <v>237</v>
      </c>
      <c r="D22" s="236" t="s">
        <v>238</v>
      </c>
      <c r="E22" s="237">
        <v>3.24</v>
      </c>
      <c r="F22" s="238"/>
      <c r="G22" s="239">
        <f>ROUND(E22*F22,2)</f>
        <v>0</v>
      </c>
      <c r="H22" s="238"/>
      <c r="I22" s="239">
        <f>ROUND(E22*H22,2)</f>
        <v>0</v>
      </c>
      <c r="J22" s="238"/>
      <c r="K22" s="239">
        <f>ROUND(E22*J22,2)</f>
        <v>0</v>
      </c>
      <c r="L22" s="239">
        <v>21</v>
      </c>
      <c r="M22" s="239">
        <f>G22*(1+L22/100)</f>
        <v>0</v>
      </c>
      <c r="N22" s="237">
        <v>0</v>
      </c>
      <c r="O22" s="237">
        <f>ROUND(E22*N22,2)</f>
        <v>0</v>
      </c>
      <c r="P22" s="237">
        <v>0</v>
      </c>
      <c r="Q22" s="237">
        <f>ROUND(E22*P22,2)</f>
        <v>0</v>
      </c>
      <c r="R22" s="239" t="s">
        <v>239</v>
      </c>
      <c r="S22" s="239" t="s">
        <v>193</v>
      </c>
      <c r="T22" s="240" t="s">
        <v>193</v>
      </c>
      <c r="U22" s="222">
        <v>1.34E-2</v>
      </c>
      <c r="V22" s="222">
        <f>ROUND(E22*U22,2)</f>
        <v>0.04</v>
      </c>
      <c r="W22" s="222"/>
      <c r="X22" s="222" t="s">
        <v>220</v>
      </c>
      <c r="Y22" s="222" t="s">
        <v>221</v>
      </c>
      <c r="Z22" s="212"/>
      <c r="AA22" s="212"/>
      <c r="AB22" s="212"/>
      <c r="AC22" s="212"/>
      <c r="AD22" s="212"/>
      <c r="AE22" s="212"/>
      <c r="AF22" s="212"/>
      <c r="AG22" s="212" t="s">
        <v>222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19"/>
      <c r="B23" s="220"/>
      <c r="C23" s="265" t="s">
        <v>240</v>
      </c>
      <c r="D23" s="264"/>
      <c r="E23" s="264"/>
      <c r="F23" s="264"/>
      <c r="G23" s="264"/>
      <c r="H23" s="222"/>
      <c r="I23" s="222"/>
      <c r="J23" s="222"/>
      <c r="K23" s="222"/>
      <c r="L23" s="222"/>
      <c r="M23" s="222"/>
      <c r="N23" s="221"/>
      <c r="O23" s="221"/>
      <c r="P23" s="221"/>
      <c r="Q23" s="221"/>
      <c r="R23" s="222"/>
      <c r="S23" s="222"/>
      <c r="T23" s="222"/>
      <c r="U23" s="222"/>
      <c r="V23" s="222"/>
      <c r="W23" s="222"/>
      <c r="X23" s="222"/>
      <c r="Y23" s="222"/>
      <c r="Z23" s="212"/>
      <c r="AA23" s="212"/>
      <c r="AB23" s="212"/>
      <c r="AC23" s="212"/>
      <c r="AD23" s="212"/>
      <c r="AE23" s="212"/>
      <c r="AF23" s="212"/>
      <c r="AG23" s="212" t="s">
        <v>224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48" t="str">
        <f>C23</f>
        <v>nebo lesní půdy, s vodorovným přemístěním na hromady v místě upotřebení nebo na dočasné či trvalé skládky se složením</v>
      </c>
      <c r="BB23" s="212"/>
      <c r="BC23" s="212"/>
      <c r="BD23" s="212"/>
      <c r="BE23" s="212"/>
      <c r="BF23" s="212"/>
      <c r="BG23" s="212"/>
      <c r="BH23" s="212"/>
    </row>
    <row r="24" spans="1:60" outlineLevel="2" x14ac:dyDescent="0.25">
      <c r="A24" s="219"/>
      <c r="B24" s="220"/>
      <c r="C24" s="266" t="s">
        <v>241</v>
      </c>
      <c r="D24" s="260"/>
      <c r="E24" s="261"/>
      <c r="F24" s="222"/>
      <c r="G24" s="222"/>
      <c r="H24" s="222"/>
      <c r="I24" s="222"/>
      <c r="J24" s="222"/>
      <c r="K24" s="222"/>
      <c r="L24" s="222"/>
      <c r="M24" s="222"/>
      <c r="N24" s="221"/>
      <c r="O24" s="221"/>
      <c r="P24" s="221"/>
      <c r="Q24" s="221"/>
      <c r="R24" s="222"/>
      <c r="S24" s="222"/>
      <c r="T24" s="222"/>
      <c r="U24" s="222"/>
      <c r="V24" s="222"/>
      <c r="W24" s="222"/>
      <c r="X24" s="222"/>
      <c r="Y24" s="222"/>
      <c r="Z24" s="212"/>
      <c r="AA24" s="212"/>
      <c r="AB24" s="212"/>
      <c r="AC24" s="212"/>
      <c r="AD24" s="212"/>
      <c r="AE24" s="212"/>
      <c r="AF24" s="212"/>
      <c r="AG24" s="212" t="s">
        <v>226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3" x14ac:dyDescent="0.25">
      <c r="A25" s="219"/>
      <c r="B25" s="220"/>
      <c r="C25" s="266" t="s">
        <v>242</v>
      </c>
      <c r="D25" s="260"/>
      <c r="E25" s="261"/>
      <c r="F25" s="222"/>
      <c r="G25" s="222"/>
      <c r="H25" s="222"/>
      <c r="I25" s="222"/>
      <c r="J25" s="222"/>
      <c r="K25" s="222"/>
      <c r="L25" s="222"/>
      <c r="M25" s="222"/>
      <c r="N25" s="221"/>
      <c r="O25" s="221"/>
      <c r="P25" s="221"/>
      <c r="Q25" s="221"/>
      <c r="R25" s="222"/>
      <c r="S25" s="222"/>
      <c r="T25" s="222"/>
      <c r="U25" s="222"/>
      <c r="V25" s="222"/>
      <c r="W25" s="222"/>
      <c r="X25" s="222"/>
      <c r="Y25" s="222"/>
      <c r="Z25" s="212"/>
      <c r="AA25" s="212"/>
      <c r="AB25" s="212"/>
      <c r="AC25" s="212"/>
      <c r="AD25" s="212"/>
      <c r="AE25" s="212"/>
      <c r="AF25" s="212"/>
      <c r="AG25" s="212" t="s">
        <v>226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3" x14ac:dyDescent="0.25">
      <c r="A26" s="219"/>
      <c r="B26" s="220"/>
      <c r="C26" s="266" t="s">
        <v>623</v>
      </c>
      <c r="D26" s="260"/>
      <c r="E26" s="261">
        <v>3.24</v>
      </c>
      <c r="F26" s="222"/>
      <c r="G26" s="222"/>
      <c r="H26" s="222"/>
      <c r="I26" s="222"/>
      <c r="J26" s="222"/>
      <c r="K26" s="222"/>
      <c r="L26" s="222"/>
      <c r="M26" s="222"/>
      <c r="N26" s="221"/>
      <c r="O26" s="221"/>
      <c r="P26" s="221"/>
      <c r="Q26" s="221"/>
      <c r="R26" s="222"/>
      <c r="S26" s="222"/>
      <c r="T26" s="222"/>
      <c r="U26" s="222"/>
      <c r="V26" s="222"/>
      <c r="W26" s="222"/>
      <c r="X26" s="222"/>
      <c r="Y26" s="222"/>
      <c r="Z26" s="212"/>
      <c r="AA26" s="212"/>
      <c r="AB26" s="212"/>
      <c r="AC26" s="212"/>
      <c r="AD26" s="212"/>
      <c r="AE26" s="212"/>
      <c r="AF26" s="212"/>
      <c r="AG26" s="212" t="s">
        <v>226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5">
      <c r="A27" s="234">
        <v>4</v>
      </c>
      <c r="B27" s="235" t="s">
        <v>244</v>
      </c>
      <c r="C27" s="253" t="s">
        <v>245</v>
      </c>
      <c r="D27" s="236" t="s">
        <v>238</v>
      </c>
      <c r="E27" s="237">
        <v>7.8</v>
      </c>
      <c r="F27" s="238"/>
      <c r="G27" s="239">
        <f>ROUND(E27*F27,2)</f>
        <v>0</v>
      </c>
      <c r="H27" s="238"/>
      <c r="I27" s="239">
        <f>ROUND(E27*H27,2)</f>
        <v>0</v>
      </c>
      <c r="J27" s="238"/>
      <c r="K27" s="239">
        <f>ROUND(E27*J27,2)</f>
        <v>0</v>
      </c>
      <c r="L27" s="239">
        <v>21</v>
      </c>
      <c r="M27" s="239">
        <f>G27*(1+L27/100)</f>
        <v>0</v>
      </c>
      <c r="N27" s="237">
        <v>0</v>
      </c>
      <c r="O27" s="237">
        <f>ROUND(E27*N27,2)</f>
        <v>0</v>
      </c>
      <c r="P27" s="237">
        <v>0</v>
      </c>
      <c r="Q27" s="237">
        <f>ROUND(E27*P27,2)</f>
        <v>0</v>
      </c>
      <c r="R27" s="239" t="s">
        <v>239</v>
      </c>
      <c r="S27" s="239" t="s">
        <v>193</v>
      </c>
      <c r="T27" s="240" t="s">
        <v>193</v>
      </c>
      <c r="U27" s="222">
        <v>0.36799999999999999</v>
      </c>
      <c r="V27" s="222">
        <f>ROUND(E27*U27,2)</f>
        <v>2.87</v>
      </c>
      <c r="W27" s="222"/>
      <c r="X27" s="222" t="s">
        <v>220</v>
      </c>
      <c r="Y27" s="222" t="s">
        <v>221</v>
      </c>
      <c r="Z27" s="212"/>
      <c r="AA27" s="212"/>
      <c r="AB27" s="212"/>
      <c r="AC27" s="212"/>
      <c r="AD27" s="212"/>
      <c r="AE27" s="212"/>
      <c r="AF27" s="212"/>
      <c r="AG27" s="212" t="s">
        <v>222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2" x14ac:dyDescent="0.25">
      <c r="A28" s="219"/>
      <c r="B28" s="220"/>
      <c r="C28" s="265" t="s">
        <v>246</v>
      </c>
      <c r="D28" s="264"/>
      <c r="E28" s="264"/>
      <c r="F28" s="264"/>
      <c r="G28" s="264"/>
      <c r="H28" s="222"/>
      <c r="I28" s="222"/>
      <c r="J28" s="222"/>
      <c r="K28" s="222"/>
      <c r="L28" s="222"/>
      <c r="M28" s="222"/>
      <c r="N28" s="221"/>
      <c r="O28" s="221"/>
      <c r="P28" s="221"/>
      <c r="Q28" s="221"/>
      <c r="R28" s="222"/>
      <c r="S28" s="222"/>
      <c r="T28" s="222"/>
      <c r="U28" s="222"/>
      <c r="V28" s="222"/>
      <c r="W28" s="222"/>
      <c r="X28" s="222"/>
      <c r="Y28" s="222"/>
      <c r="Z28" s="212"/>
      <c r="AA28" s="212"/>
      <c r="AB28" s="212"/>
      <c r="AC28" s="212"/>
      <c r="AD28" s="212"/>
      <c r="AE28" s="212"/>
      <c r="AF28" s="212"/>
      <c r="AG28" s="212" t="s">
        <v>224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2" x14ac:dyDescent="0.25">
      <c r="A29" s="219"/>
      <c r="B29" s="220"/>
      <c r="C29" s="266" t="s">
        <v>247</v>
      </c>
      <c r="D29" s="260"/>
      <c r="E29" s="261"/>
      <c r="F29" s="222"/>
      <c r="G29" s="222"/>
      <c r="H29" s="222"/>
      <c r="I29" s="222"/>
      <c r="J29" s="222"/>
      <c r="K29" s="222"/>
      <c r="L29" s="222"/>
      <c r="M29" s="222"/>
      <c r="N29" s="221"/>
      <c r="O29" s="221"/>
      <c r="P29" s="221"/>
      <c r="Q29" s="221"/>
      <c r="R29" s="222"/>
      <c r="S29" s="222"/>
      <c r="T29" s="222"/>
      <c r="U29" s="222"/>
      <c r="V29" s="222"/>
      <c r="W29" s="222"/>
      <c r="X29" s="222"/>
      <c r="Y29" s="222"/>
      <c r="Z29" s="212"/>
      <c r="AA29" s="212"/>
      <c r="AB29" s="212"/>
      <c r="AC29" s="212"/>
      <c r="AD29" s="212"/>
      <c r="AE29" s="212"/>
      <c r="AF29" s="212"/>
      <c r="AG29" s="212" t="s">
        <v>226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3" x14ac:dyDescent="0.25">
      <c r="A30" s="219"/>
      <c r="B30" s="220"/>
      <c r="C30" s="266" t="s">
        <v>248</v>
      </c>
      <c r="D30" s="260"/>
      <c r="E30" s="261"/>
      <c r="F30" s="222"/>
      <c r="G30" s="222"/>
      <c r="H30" s="222"/>
      <c r="I30" s="222"/>
      <c r="J30" s="222"/>
      <c r="K30" s="222"/>
      <c r="L30" s="222"/>
      <c r="M30" s="222"/>
      <c r="N30" s="221"/>
      <c r="O30" s="221"/>
      <c r="P30" s="221"/>
      <c r="Q30" s="221"/>
      <c r="R30" s="222"/>
      <c r="S30" s="222"/>
      <c r="T30" s="222"/>
      <c r="U30" s="222"/>
      <c r="V30" s="222"/>
      <c r="W30" s="222"/>
      <c r="X30" s="222"/>
      <c r="Y30" s="222"/>
      <c r="Z30" s="212"/>
      <c r="AA30" s="212"/>
      <c r="AB30" s="212"/>
      <c r="AC30" s="212"/>
      <c r="AD30" s="212"/>
      <c r="AE30" s="212"/>
      <c r="AF30" s="212"/>
      <c r="AG30" s="212" t="s">
        <v>226</v>
      </c>
      <c r="AH30" s="212"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3" x14ac:dyDescent="0.25">
      <c r="A31" s="219"/>
      <c r="B31" s="220"/>
      <c r="C31" s="266" t="s">
        <v>624</v>
      </c>
      <c r="D31" s="260"/>
      <c r="E31" s="261">
        <v>7.8</v>
      </c>
      <c r="F31" s="222"/>
      <c r="G31" s="222"/>
      <c r="H31" s="222"/>
      <c r="I31" s="222"/>
      <c r="J31" s="222"/>
      <c r="K31" s="222"/>
      <c r="L31" s="222"/>
      <c r="M31" s="222"/>
      <c r="N31" s="221"/>
      <c r="O31" s="221"/>
      <c r="P31" s="221"/>
      <c r="Q31" s="221"/>
      <c r="R31" s="222"/>
      <c r="S31" s="222"/>
      <c r="T31" s="222"/>
      <c r="U31" s="222"/>
      <c r="V31" s="222"/>
      <c r="W31" s="222"/>
      <c r="X31" s="222"/>
      <c r="Y31" s="222"/>
      <c r="Z31" s="212"/>
      <c r="AA31" s="212"/>
      <c r="AB31" s="212"/>
      <c r="AC31" s="212"/>
      <c r="AD31" s="212"/>
      <c r="AE31" s="212"/>
      <c r="AF31" s="212"/>
      <c r="AG31" s="212" t="s">
        <v>226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1" x14ac:dyDescent="0.25">
      <c r="A32" s="234">
        <v>5</v>
      </c>
      <c r="B32" s="235" t="s">
        <v>250</v>
      </c>
      <c r="C32" s="253" t="s">
        <v>251</v>
      </c>
      <c r="D32" s="236" t="s">
        <v>238</v>
      </c>
      <c r="E32" s="237">
        <v>7.8</v>
      </c>
      <c r="F32" s="238"/>
      <c r="G32" s="239">
        <f>ROUND(E32*F32,2)</f>
        <v>0</v>
      </c>
      <c r="H32" s="238"/>
      <c r="I32" s="239">
        <f>ROUND(E32*H32,2)</f>
        <v>0</v>
      </c>
      <c r="J32" s="238"/>
      <c r="K32" s="239">
        <f>ROUND(E32*J32,2)</f>
        <v>0</v>
      </c>
      <c r="L32" s="239">
        <v>21</v>
      </c>
      <c r="M32" s="239">
        <f>G32*(1+L32/100)</f>
        <v>0</v>
      </c>
      <c r="N32" s="237">
        <v>0</v>
      </c>
      <c r="O32" s="237">
        <f>ROUND(E32*N32,2)</f>
        <v>0</v>
      </c>
      <c r="P32" s="237">
        <v>0</v>
      </c>
      <c r="Q32" s="237">
        <f>ROUND(E32*P32,2)</f>
        <v>0</v>
      </c>
      <c r="R32" s="239" t="s">
        <v>239</v>
      </c>
      <c r="S32" s="239" t="s">
        <v>193</v>
      </c>
      <c r="T32" s="240" t="s">
        <v>193</v>
      </c>
      <c r="U32" s="222">
        <v>1.0999999999999999E-2</v>
      </c>
      <c r="V32" s="222">
        <f>ROUND(E32*U32,2)</f>
        <v>0.09</v>
      </c>
      <c r="W32" s="222"/>
      <c r="X32" s="222" t="s">
        <v>220</v>
      </c>
      <c r="Y32" s="222" t="s">
        <v>221</v>
      </c>
      <c r="Z32" s="212"/>
      <c r="AA32" s="212"/>
      <c r="AB32" s="212"/>
      <c r="AC32" s="212"/>
      <c r="AD32" s="212"/>
      <c r="AE32" s="212"/>
      <c r="AF32" s="212"/>
      <c r="AG32" s="212" t="s">
        <v>222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2" x14ac:dyDescent="0.25">
      <c r="A33" s="219"/>
      <c r="B33" s="220"/>
      <c r="C33" s="265" t="s">
        <v>252</v>
      </c>
      <c r="D33" s="264"/>
      <c r="E33" s="264"/>
      <c r="F33" s="264"/>
      <c r="G33" s="264"/>
      <c r="H33" s="222"/>
      <c r="I33" s="222"/>
      <c r="J33" s="222"/>
      <c r="K33" s="222"/>
      <c r="L33" s="222"/>
      <c r="M33" s="222"/>
      <c r="N33" s="221"/>
      <c r="O33" s="221"/>
      <c r="P33" s="221"/>
      <c r="Q33" s="221"/>
      <c r="R33" s="222"/>
      <c r="S33" s="222"/>
      <c r="T33" s="222"/>
      <c r="U33" s="222"/>
      <c r="V33" s="222"/>
      <c r="W33" s="222"/>
      <c r="X33" s="222"/>
      <c r="Y33" s="222"/>
      <c r="Z33" s="212"/>
      <c r="AA33" s="212"/>
      <c r="AB33" s="212"/>
      <c r="AC33" s="212"/>
      <c r="AD33" s="212"/>
      <c r="AE33" s="212"/>
      <c r="AF33" s="212"/>
      <c r="AG33" s="212" t="s">
        <v>224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5">
      <c r="A34" s="219"/>
      <c r="B34" s="220"/>
      <c r="C34" s="266" t="s">
        <v>253</v>
      </c>
      <c r="D34" s="260"/>
      <c r="E34" s="261"/>
      <c r="F34" s="222"/>
      <c r="G34" s="222"/>
      <c r="H34" s="222"/>
      <c r="I34" s="222"/>
      <c r="J34" s="222"/>
      <c r="K34" s="222"/>
      <c r="L34" s="222"/>
      <c r="M34" s="222"/>
      <c r="N34" s="221"/>
      <c r="O34" s="221"/>
      <c r="P34" s="221"/>
      <c r="Q34" s="221"/>
      <c r="R34" s="222"/>
      <c r="S34" s="222"/>
      <c r="T34" s="222"/>
      <c r="U34" s="222"/>
      <c r="V34" s="222"/>
      <c r="W34" s="222"/>
      <c r="X34" s="222"/>
      <c r="Y34" s="222"/>
      <c r="Z34" s="212"/>
      <c r="AA34" s="212"/>
      <c r="AB34" s="212"/>
      <c r="AC34" s="212"/>
      <c r="AD34" s="212"/>
      <c r="AE34" s="212"/>
      <c r="AF34" s="212"/>
      <c r="AG34" s="212" t="s">
        <v>226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3" x14ac:dyDescent="0.25">
      <c r="A35" s="219"/>
      <c r="B35" s="220"/>
      <c r="C35" s="266" t="s">
        <v>247</v>
      </c>
      <c r="D35" s="260"/>
      <c r="E35" s="261"/>
      <c r="F35" s="222"/>
      <c r="G35" s="222"/>
      <c r="H35" s="222"/>
      <c r="I35" s="222"/>
      <c r="J35" s="222"/>
      <c r="K35" s="222"/>
      <c r="L35" s="222"/>
      <c r="M35" s="222"/>
      <c r="N35" s="221"/>
      <c r="O35" s="221"/>
      <c r="P35" s="221"/>
      <c r="Q35" s="221"/>
      <c r="R35" s="222"/>
      <c r="S35" s="222"/>
      <c r="T35" s="222"/>
      <c r="U35" s="222"/>
      <c r="V35" s="222"/>
      <c r="W35" s="222"/>
      <c r="X35" s="222"/>
      <c r="Y35" s="222"/>
      <c r="Z35" s="212"/>
      <c r="AA35" s="212"/>
      <c r="AB35" s="212"/>
      <c r="AC35" s="212"/>
      <c r="AD35" s="212"/>
      <c r="AE35" s="212"/>
      <c r="AF35" s="212"/>
      <c r="AG35" s="212" t="s">
        <v>226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3" x14ac:dyDescent="0.25">
      <c r="A36" s="219"/>
      <c r="B36" s="220"/>
      <c r="C36" s="266" t="s">
        <v>248</v>
      </c>
      <c r="D36" s="260"/>
      <c r="E36" s="261"/>
      <c r="F36" s="222"/>
      <c r="G36" s="222"/>
      <c r="H36" s="222"/>
      <c r="I36" s="222"/>
      <c r="J36" s="222"/>
      <c r="K36" s="222"/>
      <c r="L36" s="222"/>
      <c r="M36" s="222"/>
      <c r="N36" s="221"/>
      <c r="O36" s="221"/>
      <c r="P36" s="221"/>
      <c r="Q36" s="221"/>
      <c r="R36" s="222"/>
      <c r="S36" s="222"/>
      <c r="T36" s="222"/>
      <c r="U36" s="222"/>
      <c r="V36" s="222"/>
      <c r="W36" s="222"/>
      <c r="X36" s="222"/>
      <c r="Y36" s="222"/>
      <c r="Z36" s="212"/>
      <c r="AA36" s="212"/>
      <c r="AB36" s="212"/>
      <c r="AC36" s="212"/>
      <c r="AD36" s="212"/>
      <c r="AE36" s="212"/>
      <c r="AF36" s="212"/>
      <c r="AG36" s="212" t="s">
        <v>226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3" x14ac:dyDescent="0.25">
      <c r="A37" s="219"/>
      <c r="B37" s="220"/>
      <c r="C37" s="266" t="s">
        <v>624</v>
      </c>
      <c r="D37" s="260"/>
      <c r="E37" s="261">
        <v>7.8</v>
      </c>
      <c r="F37" s="222"/>
      <c r="G37" s="222"/>
      <c r="H37" s="222"/>
      <c r="I37" s="222"/>
      <c r="J37" s="222"/>
      <c r="K37" s="222"/>
      <c r="L37" s="222"/>
      <c r="M37" s="222"/>
      <c r="N37" s="221"/>
      <c r="O37" s="221"/>
      <c r="P37" s="221"/>
      <c r="Q37" s="221"/>
      <c r="R37" s="222"/>
      <c r="S37" s="222"/>
      <c r="T37" s="222"/>
      <c r="U37" s="222"/>
      <c r="V37" s="222"/>
      <c r="W37" s="222"/>
      <c r="X37" s="222"/>
      <c r="Y37" s="222"/>
      <c r="Z37" s="212"/>
      <c r="AA37" s="212"/>
      <c r="AB37" s="212"/>
      <c r="AC37" s="212"/>
      <c r="AD37" s="212"/>
      <c r="AE37" s="212"/>
      <c r="AF37" s="212"/>
      <c r="AG37" s="212" t="s">
        <v>226</v>
      </c>
      <c r="AH37" s="212">
        <v>0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ht="20.399999999999999" outlineLevel="1" x14ac:dyDescent="0.25">
      <c r="A38" s="234">
        <v>6</v>
      </c>
      <c r="B38" s="235" t="s">
        <v>254</v>
      </c>
      <c r="C38" s="253" t="s">
        <v>255</v>
      </c>
      <c r="D38" s="236" t="s">
        <v>238</v>
      </c>
      <c r="E38" s="237">
        <v>78</v>
      </c>
      <c r="F38" s="238"/>
      <c r="G38" s="239">
        <f>ROUND(E38*F38,2)</f>
        <v>0</v>
      </c>
      <c r="H38" s="238"/>
      <c r="I38" s="239">
        <f>ROUND(E38*H38,2)</f>
        <v>0</v>
      </c>
      <c r="J38" s="238"/>
      <c r="K38" s="239">
        <f>ROUND(E38*J38,2)</f>
        <v>0</v>
      </c>
      <c r="L38" s="239">
        <v>21</v>
      </c>
      <c r="M38" s="239">
        <f>G38*(1+L38/100)</f>
        <v>0</v>
      </c>
      <c r="N38" s="237">
        <v>0</v>
      </c>
      <c r="O38" s="237">
        <f>ROUND(E38*N38,2)</f>
        <v>0</v>
      </c>
      <c r="P38" s="237">
        <v>0</v>
      </c>
      <c r="Q38" s="237">
        <f>ROUND(E38*P38,2)</f>
        <v>0</v>
      </c>
      <c r="R38" s="239" t="s">
        <v>239</v>
      </c>
      <c r="S38" s="239" t="s">
        <v>193</v>
      </c>
      <c r="T38" s="240" t="s">
        <v>193</v>
      </c>
      <c r="U38" s="222">
        <v>0</v>
      </c>
      <c r="V38" s="222">
        <f>ROUND(E38*U38,2)</f>
        <v>0</v>
      </c>
      <c r="W38" s="222"/>
      <c r="X38" s="222" t="s">
        <v>220</v>
      </c>
      <c r="Y38" s="222" t="s">
        <v>221</v>
      </c>
      <c r="Z38" s="212"/>
      <c r="AA38" s="212"/>
      <c r="AB38" s="212"/>
      <c r="AC38" s="212"/>
      <c r="AD38" s="212"/>
      <c r="AE38" s="212"/>
      <c r="AF38" s="212"/>
      <c r="AG38" s="212" t="s">
        <v>222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2" x14ac:dyDescent="0.25">
      <c r="A39" s="219"/>
      <c r="B39" s="220"/>
      <c r="C39" s="265" t="s">
        <v>252</v>
      </c>
      <c r="D39" s="264"/>
      <c r="E39" s="264"/>
      <c r="F39" s="264"/>
      <c r="G39" s="264"/>
      <c r="H39" s="222"/>
      <c r="I39" s="222"/>
      <c r="J39" s="222"/>
      <c r="K39" s="222"/>
      <c r="L39" s="222"/>
      <c r="M39" s="222"/>
      <c r="N39" s="221"/>
      <c r="O39" s="221"/>
      <c r="P39" s="221"/>
      <c r="Q39" s="221"/>
      <c r="R39" s="222"/>
      <c r="S39" s="222"/>
      <c r="T39" s="222"/>
      <c r="U39" s="222"/>
      <c r="V39" s="222"/>
      <c r="W39" s="222"/>
      <c r="X39" s="222"/>
      <c r="Y39" s="222"/>
      <c r="Z39" s="212"/>
      <c r="AA39" s="212"/>
      <c r="AB39" s="212"/>
      <c r="AC39" s="212"/>
      <c r="AD39" s="212"/>
      <c r="AE39" s="212"/>
      <c r="AF39" s="212"/>
      <c r="AG39" s="212" t="s">
        <v>224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2" x14ac:dyDescent="0.25">
      <c r="A40" s="219"/>
      <c r="B40" s="220"/>
      <c r="C40" s="266" t="s">
        <v>253</v>
      </c>
      <c r="D40" s="260"/>
      <c r="E40" s="261"/>
      <c r="F40" s="222"/>
      <c r="G40" s="222"/>
      <c r="H40" s="222"/>
      <c r="I40" s="222"/>
      <c r="J40" s="222"/>
      <c r="K40" s="222"/>
      <c r="L40" s="222"/>
      <c r="M40" s="222"/>
      <c r="N40" s="221"/>
      <c r="O40" s="221"/>
      <c r="P40" s="221"/>
      <c r="Q40" s="221"/>
      <c r="R40" s="222"/>
      <c r="S40" s="222"/>
      <c r="T40" s="222"/>
      <c r="U40" s="222"/>
      <c r="V40" s="222"/>
      <c r="W40" s="222"/>
      <c r="X40" s="222"/>
      <c r="Y40" s="222"/>
      <c r="Z40" s="212"/>
      <c r="AA40" s="212"/>
      <c r="AB40" s="212"/>
      <c r="AC40" s="212"/>
      <c r="AD40" s="212"/>
      <c r="AE40" s="212"/>
      <c r="AF40" s="212"/>
      <c r="AG40" s="212" t="s">
        <v>226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3" x14ac:dyDescent="0.25">
      <c r="A41" s="219"/>
      <c r="B41" s="220"/>
      <c r="C41" s="266" t="s">
        <v>247</v>
      </c>
      <c r="D41" s="260"/>
      <c r="E41" s="261"/>
      <c r="F41" s="222"/>
      <c r="G41" s="222"/>
      <c r="H41" s="222"/>
      <c r="I41" s="222"/>
      <c r="J41" s="222"/>
      <c r="K41" s="222"/>
      <c r="L41" s="222"/>
      <c r="M41" s="222"/>
      <c r="N41" s="221"/>
      <c r="O41" s="221"/>
      <c r="P41" s="221"/>
      <c r="Q41" s="221"/>
      <c r="R41" s="222"/>
      <c r="S41" s="222"/>
      <c r="T41" s="222"/>
      <c r="U41" s="222"/>
      <c r="V41" s="222"/>
      <c r="W41" s="222"/>
      <c r="X41" s="222"/>
      <c r="Y41" s="222"/>
      <c r="Z41" s="212"/>
      <c r="AA41" s="212"/>
      <c r="AB41" s="212"/>
      <c r="AC41" s="212"/>
      <c r="AD41" s="212"/>
      <c r="AE41" s="212"/>
      <c r="AF41" s="212"/>
      <c r="AG41" s="212" t="s">
        <v>226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3" x14ac:dyDescent="0.25">
      <c r="A42" s="219"/>
      <c r="B42" s="220"/>
      <c r="C42" s="266" t="s">
        <v>248</v>
      </c>
      <c r="D42" s="260"/>
      <c r="E42" s="261"/>
      <c r="F42" s="222"/>
      <c r="G42" s="222"/>
      <c r="H42" s="222"/>
      <c r="I42" s="222"/>
      <c r="J42" s="222"/>
      <c r="K42" s="222"/>
      <c r="L42" s="222"/>
      <c r="M42" s="222"/>
      <c r="N42" s="221"/>
      <c r="O42" s="221"/>
      <c r="P42" s="221"/>
      <c r="Q42" s="221"/>
      <c r="R42" s="222"/>
      <c r="S42" s="222"/>
      <c r="T42" s="222"/>
      <c r="U42" s="222"/>
      <c r="V42" s="222"/>
      <c r="W42" s="222"/>
      <c r="X42" s="222"/>
      <c r="Y42" s="222"/>
      <c r="Z42" s="212"/>
      <c r="AA42" s="212"/>
      <c r="AB42" s="212"/>
      <c r="AC42" s="212"/>
      <c r="AD42" s="212"/>
      <c r="AE42" s="212"/>
      <c r="AF42" s="212"/>
      <c r="AG42" s="212" t="s">
        <v>226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19"/>
      <c r="B43" s="220"/>
      <c r="C43" s="266" t="s">
        <v>625</v>
      </c>
      <c r="D43" s="260"/>
      <c r="E43" s="261">
        <v>78</v>
      </c>
      <c r="F43" s="222"/>
      <c r="G43" s="222"/>
      <c r="H43" s="222"/>
      <c r="I43" s="222"/>
      <c r="J43" s="222"/>
      <c r="K43" s="222"/>
      <c r="L43" s="222"/>
      <c r="M43" s="222"/>
      <c r="N43" s="221"/>
      <c r="O43" s="221"/>
      <c r="P43" s="221"/>
      <c r="Q43" s="221"/>
      <c r="R43" s="222"/>
      <c r="S43" s="222"/>
      <c r="T43" s="222"/>
      <c r="U43" s="222"/>
      <c r="V43" s="222"/>
      <c r="W43" s="222"/>
      <c r="X43" s="222"/>
      <c r="Y43" s="222"/>
      <c r="Z43" s="212"/>
      <c r="AA43" s="212"/>
      <c r="AB43" s="212"/>
      <c r="AC43" s="212"/>
      <c r="AD43" s="212"/>
      <c r="AE43" s="212"/>
      <c r="AF43" s="212"/>
      <c r="AG43" s="212" t="s">
        <v>226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ht="20.399999999999999" outlineLevel="1" x14ac:dyDescent="0.25">
      <c r="A44" s="234">
        <v>7</v>
      </c>
      <c r="B44" s="235" t="s">
        <v>257</v>
      </c>
      <c r="C44" s="253" t="s">
        <v>258</v>
      </c>
      <c r="D44" s="236" t="s">
        <v>238</v>
      </c>
      <c r="E44" s="237">
        <v>7.8</v>
      </c>
      <c r="F44" s="238"/>
      <c r="G44" s="239">
        <f>ROUND(E44*F44,2)</f>
        <v>0</v>
      </c>
      <c r="H44" s="238"/>
      <c r="I44" s="239">
        <f>ROUND(E44*H44,2)</f>
        <v>0</v>
      </c>
      <c r="J44" s="238"/>
      <c r="K44" s="239">
        <f>ROUND(E44*J44,2)</f>
        <v>0</v>
      </c>
      <c r="L44" s="239">
        <v>21</v>
      </c>
      <c r="M44" s="239">
        <f>G44*(1+L44/100)</f>
        <v>0</v>
      </c>
      <c r="N44" s="237">
        <v>0</v>
      </c>
      <c r="O44" s="237">
        <f>ROUND(E44*N44,2)</f>
        <v>0</v>
      </c>
      <c r="P44" s="237">
        <v>0</v>
      </c>
      <c r="Q44" s="237">
        <f>ROUND(E44*P44,2)</f>
        <v>0</v>
      </c>
      <c r="R44" s="239" t="s">
        <v>239</v>
      </c>
      <c r="S44" s="239" t="s">
        <v>193</v>
      </c>
      <c r="T44" s="240" t="s">
        <v>193</v>
      </c>
      <c r="U44" s="222">
        <v>0.65200000000000002</v>
      </c>
      <c r="V44" s="222">
        <f>ROUND(E44*U44,2)</f>
        <v>5.09</v>
      </c>
      <c r="W44" s="222"/>
      <c r="X44" s="222" t="s">
        <v>220</v>
      </c>
      <c r="Y44" s="222" t="s">
        <v>221</v>
      </c>
      <c r="Z44" s="212"/>
      <c r="AA44" s="212"/>
      <c r="AB44" s="212"/>
      <c r="AC44" s="212"/>
      <c r="AD44" s="212"/>
      <c r="AE44" s="212"/>
      <c r="AF44" s="212"/>
      <c r="AG44" s="212" t="s">
        <v>222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2" x14ac:dyDescent="0.25">
      <c r="A45" s="219"/>
      <c r="B45" s="220"/>
      <c r="C45" s="266" t="s">
        <v>253</v>
      </c>
      <c r="D45" s="260"/>
      <c r="E45" s="261"/>
      <c r="F45" s="222"/>
      <c r="G45" s="222"/>
      <c r="H45" s="222"/>
      <c r="I45" s="222"/>
      <c r="J45" s="222"/>
      <c r="K45" s="222"/>
      <c r="L45" s="222"/>
      <c r="M45" s="222"/>
      <c r="N45" s="221"/>
      <c r="O45" s="221"/>
      <c r="P45" s="221"/>
      <c r="Q45" s="221"/>
      <c r="R45" s="222"/>
      <c r="S45" s="222"/>
      <c r="T45" s="222"/>
      <c r="U45" s="222"/>
      <c r="V45" s="222"/>
      <c r="W45" s="222"/>
      <c r="X45" s="222"/>
      <c r="Y45" s="222"/>
      <c r="Z45" s="212"/>
      <c r="AA45" s="212"/>
      <c r="AB45" s="212"/>
      <c r="AC45" s="212"/>
      <c r="AD45" s="212"/>
      <c r="AE45" s="212"/>
      <c r="AF45" s="212"/>
      <c r="AG45" s="212" t="s">
        <v>226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3" x14ac:dyDescent="0.25">
      <c r="A46" s="219"/>
      <c r="B46" s="220"/>
      <c r="C46" s="266" t="s">
        <v>247</v>
      </c>
      <c r="D46" s="260"/>
      <c r="E46" s="261"/>
      <c r="F46" s="222"/>
      <c r="G46" s="222"/>
      <c r="H46" s="222"/>
      <c r="I46" s="222"/>
      <c r="J46" s="222"/>
      <c r="K46" s="222"/>
      <c r="L46" s="222"/>
      <c r="M46" s="222"/>
      <c r="N46" s="221"/>
      <c r="O46" s="221"/>
      <c r="P46" s="221"/>
      <c r="Q46" s="221"/>
      <c r="R46" s="222"/>
      <c r="S46" s="222"/>
      <c r="T46" s="222"/>
      <c r="U46" s="222"/>
      <c r="V46" s="222"/>
      <c r="W46" s="222"/>
      <c r="X46" s="222"/>
      <c r="Y46" s="222"/>
      <c r="Z46" s="212"/>
      <c r="AA46" s="212"/>
      <c r="AB46" s="212"/>
      <c r="AC46" s="212"/>
      <c r="AD46" s="212"/>
      <c r="AE46" s="212"/>
      <c r="AF46" s="212"/>
      <c r="AG46" s="212" t="s">
        <v>226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3" x14ac:dyDescent="0.25">
      <c r="A47" s="219"/>
      <c r="B47" s="220"/>
      <c r="C47" s="266" t="s">
        <v>248</v>
      </c>
      <c r="D47" s="260"/>
      <c r="E47" s="261"/>
      <c r="F47" s="222"/>
      <c r="G47" s="222"/>
      <c r="H47" s="222"/>
      <c r="I47" s="222"/>
      <c r="J47" s="222"/>
      <c r="K47" s="222"/>
      <c r="L47" s="222"/>
      <c r="M47" s="222"/>
      <c r="N47" s="221"/>
      <c r="O47" s="221"/>
      <c r="P47" s="221"/>
      <c r="Q47" s="221"/>
      <c r="R47" s="222"/>
      <c r="S47" s="222"/>
      <c r="T47" s="222"/>
      <c r="U47" s="222"/>
      <c r="V47" s="222"/>
      <c r="W47" s="222"/>
      <c r="X47" s="222"/>
      <c r="Y47" s="222"/>
      <c r="Z47" s="212"/>
      <c r="AA47" s="212"/>
      <c r="AB47" s="212"/>
      <c r="AC47" s="212"/>
      <c r="AD47" s="212"/>
      <c r="AE47" s="212"/>
      <c r="AF47" s="212"/>
      <c r="AG47" s="212" t="s">
        <v>226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3" x14ac:dyDescent="0.25">
      <c r="A48" s="219"/>
      <c r="B48" s="220"/>
      <c r="C48" s="266" t="s">
        <v>624</v>
      </c>
      <c r="D48" s="260"/>
      <c r="E48" s="261">
        <v>7.8</v>
      </c>
      <c r="F48" s="222"/>
      <c r="G48" s="222"/>
      <c r="H48" s="222"/>
      <c r="I48" s="222"/>
      <c r="J48" s="222"/>
      <c r="K48" s="222"/>
      <c r="L48" s="222"/>
      <c r="M48" s="222"/>
      <c r="N48" s="221"/>
      <c r="O48" s="221"/>
      <c r="P48" s="221"/>
      <c r="Q48" s="221"/>
      <c r="R48" s="222"/>
      <c r="S48" s="222"/>
      <c r="T48" s="222"/>
      <c r="U48" s="222"/>
      <c r="V48" s="222"/>
      <c r="W48" s="222"/>
      <c r="X48" s="222"/>
      <c r="Y48" s="222"/>
      <c r="Z48" s="212"/>
      <c r="AA48" s="212"/>
      <c r="AB48" s="212"/>
      <c r="AC48" s="212"/>
      <c r="AD48" s="212"/>
      <c r="AE48" s="212"/>
      <c r="AF48" s="212"/>
      <c r="AG48" s="212" t="s">
        <v>226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ht="20.399999999999999" outlineLevel="1" x14ac:dyDescent="0.25">
      <c r="A49" s="234">
        <v>8</v>
      </c>
      <c r="B49" s="235" t="s">
        <v>259</v>
      </c>
      <c r="C49" s="253" t="s">
        <v>260</v>
      </c>
      <c r="D49" s="236" t="s">
        <v>238</v>
      </c>
      <c r="E49" s="237">
        <v>7.8</v>
      </c>
      <c r="F49" s="238"/>
      <c r="G49" s="239">
        <f>ROUND(E49*F49,2)</f>
        <v>0</v>
      </c>
      <c r="H49" s="238"/>
      <c r="I49" s="239">
        <f>ROUND(E49*H49,2)</f>
        <v>0</v>
      </c>
      <c r="J49" s="238"/>
      <c r="K49" s="239">
        <f>ROUND(E49*J49,2)</f>
        <v>0</v>
      </c>
      <c r="L49" s="239">
        <v>21</v>
      </c>
      <c r="M49" s="239">
        <f>G49*(1+L49/100)</f>
        <v>0</v>
      </c>
      <c r="N49" s="237">
        <v>0</v>
      </c>
      <c r="O49" s="237">
        <f>ROUND(E49*N49,2)</f>
        <v>0</v>
      </c>
      <c r="P49" s="237">
        <v>0</v>
      </c>
      <c r="Q49" s="237">
        <f>ROUND(E49*P49,2)</f>
        <v>0</v>
      </c>
      <c r="R49" s="239" t="s">
        <v>239</v>
      </c>
      <c r="S49" s="239" t="s">
        <v>193</v>
      </c>
      <c r="T49" s="240" t="s">
        <v>193</v>
      </c>
      <c r="U49" s="222">
        <v>8.9999999999999993E-3</v>
      </c>
      <c r="V49" s="222">
        <f>ROUND(E49*U49,2)</f>
        <v>7.0000000000000007E-2</v>
      </c>
      <c r="W49" s="222"/>
      <c r="X49" s="222" t="s">
        <v>220</v>
      </c>
      <c r="Y49" s="222" t="s">
        <v>221</v>
      </c>
      <c r="Z49" s="212"/>
      <c r="AA49" s="212"/>
      <c r="AB49" s="212"/>
      <c r="AC49" s="212"/>
      <c r="AD49" s="212"/>
      <c r="AE49" s="212"/>
      <c r="AF49" s="212"/>
      <c r="AG49" s="212" t="s">
        <v>222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2" x14ac:dyDescent="0.25">
      <c r="A50" s="219"/>
      <c r="B50" s="220"/>
      <c r="C50" s="266" t="s">
        <v>253</v>
      </c>
      <c r="D50" s="260"/>
      <c r="E50" s="261"/>
      <c r="F50" s="222"/>
      <c r="G50" s="222"/>
      <c r="H50" s="222"/>
      <c r="I50" s="222"/>
      <c r="J50" s="222"/>
      <c r="K50" s="222"/>
      <c r="L50" s="222"/>
      <c r="M50" s="222"/>
      <c r="N50" s="221"/>
      <c r="O50" s="221"/>
      <c r="P50" s="221"/>
      <c r="Q50" s="221"/>
      <c r="R50" s="222"/>
      <c r="S50" s="222"/>
      <c r="T50" s="222"/>
      <c r="U50" s="222"/>
      <c r="V50" s="222"/>
      <c r="W50" s="222"/>
      <c r="X50" s="222"/>
      <c r="Y50" s="222"/>
      <c r="Z50" s="212"/>
      <c r="AA50" s="212"/>
      <c r="AB50" s="212"/>
      <c r="AC50" s="212"/>
      <c r="AD50" s="212"/>
      <c r="AE50" s="212"/>
      <c r="AF50" s="212"/>
      <c r="AG50" s="212" t="s">
        <v>226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3" x14ac:dyDescent="0.25">
      <c r="A51" s="219"/>
      <c r="B51" s="220"/>
      <c r="C51" s="266" t="s">
        <v>247</v>
      </c>
      <c r="D51" s="260"/>
      <c r="E51" s="261"/>
      <c r="F51" s="222"/>
      <c r="G51" s="222"/>
      <c r="H51" s="222"/>
      <c r="I51" s="222"/>
      <c r="J51" s="222"/>
      <c r="K51" s="222"/>
      <c r="L51" s="222"/>
      <c r="M51" s="222"/>
      <c r="N51" s="221"/>
      <c r="O51" s="221"/>
      <c r="P51" s="221"/>
      <c r="Q51" s="221"/>
      <c r="R51" s="222"/>
      <c r="S51" s="222"/>
      <c r="T51" s="222"/>
      <c r="U51" s="222"/>
      <c r="V51" s="222"/>
      <c r="W51" s="222"/>
      <c r="X51" s="222"/>
      <c r="Y51" s="222"/>
      <c r="Z51" s="212"/>
      <c r="AA51" s="212"/>
      <c r="AB51" s="212"/>
      <c r="AC51" s="212"/>
      <c r="AD51" s="212"/>
      <c r="AE51" s="212"/>
      <c r="AF51" s="212"/>
      <c r="AG51" s="212" t="s">
        <v>226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3" x14ac:dyDescent="0.25">
      <c r="A52" s="219"/>
      <c r="B52" s="220"/>
      <c r="C52" s="266" t="s">
        <v>248</v>
      </c>
      <c r="D52" s="260"/>
      <c r="E52" s="261"/>
      <c r="F52" s="222"/>
      <c r="G52" s="222"/>
      <c r="H52" s="222"/>
      <c r="I52" s="222"/>
      <c r="J52" s="222"/>
      <c r="K52" s="222"/>
      <c r="L52" s="222"/>
      <c r="M52" s="222"/>
      <c r="N52" s="221"/>
      <c r="O52" s="221"/>
      <c r="P52" s="221"/>
      <c r="Q52" s="221"/>
      <c r="R52" s="222"/>
      <c r="S52" s="222"/>
      <c r="T52" s="222"/>
      <c r="U52" s="222"/>
      <c r="V52" s="222"/>
      <c r="W52" s="222"/>
      <c r="X52" s="222"/>
      <c r="Y52" s="222"/>
      <c r="Z52" s="212"/>
      <c r="AA52" s="212"/>
      <c r="AB52" s="212"/>
      <c r="AC52" s="212"/>
      <c r="AD52" s="212"/>
      <c r="AE52" s="212"/>
      <c r="AF52" s="212"/>
      <c r="AG52" s="212" t="s">
        <v>226</v>
      </c>
      <c r="AH52" s="212">
        <v>0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3" x14ac:dyDescent="0.25">
      <c r="A53" s="219"/>
      <c r="B53" s="220"/>
      <c r="C53" s="266" t="s">
        <v>624</v>
      </c>
      <c r="D53" s="260"/>
      <c r="E53" s="261">
        <v>7.8</v>
      </c>
      <c r="F53" s="222"/>
      <c r="G53" s="222"/>
      <c r="H53" s="222"/>
      <c r="I53" s="222"/>
      <c r="J53" s="222"/>
      <c r="K53" s="222"/>
      <c r="L53" s="222"/>
      <c r="M53" s="222"/>
      <c r="N53" s="221"/>
      <c r="O53" s="221"/>
      <c r="P53" s="221"/>
      <c r="Q53" s="221"/>
      <c r="R53" s="222"/>
      <c r="S53" s="222"/>
      <c r="T53" s="222"/>
      <c r="U53" s="222"/>
      <c r="V53" s="222"/>
      <c r="W53" s="222"/>
      <c r="X53" s="222"/>
      <c r="Y53" s="222"/>
      <c r="Z53" s="212"/>
      <c r="AA53" s="212"/>
      <c r="AB53" s="212"/>
      <c r="AC53" s="212"/>
      <c r="AD53" s="212"/>
      <c r="AE53" s="212"/>
      <c r="AF53" s="212"/>
      <c r="AG53" s="212" t="s">
        <v>226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1" x14ac:dyDescent="0.25">
      <c r="A54" s="234">
        <v>9</v>
      </c>
      <c r="B54" s="235" t="s">
        <v>261</v>
      </c>
      <c r="C54" s="253" t="s">
        <v>262</v>
      </c>
      <c r="D54" s="236" t="s">
        <v>218</v>
      </c>
      <c r="E54" s="237">
        <v>18.2</v>
      </c>
      <c r="F54" s="238"/>
      <c r="G54" s="239">
        <f>ROUND(E54*F54,2)</f>
        <v>0</v>
      </c>
      <c r="H54" s="238"/>
      <c r="I54" s="239">
        <f>ROUND(E54*H54,2)</f>
        <v>0</v>
      </c>
      <c r="J54" s="238"/>
      <c r="K54" s="239">
        <f>ROUND(E54*J54,2)</f>
        <v>0</v>
      </c>
      <c r="L54" s="239">
        <v>21</v>
      </c>
      <c r="M54" s="239">
        <f>G54*(1+L54/100)</f>
        <v>0</v>
      </c>
      <c r="N54" s="237">
        <v>0</v>
      </c>
      <c r="O54" s="237">
        <f>ROUND(E54*N54,2)</f>
        <v>0</v>
      </c>
      <c r="P54" s="237">
        <v>0</v>
      </c>
      <c r="Q54" s="237">
        <f>ROUND(E54*P54,2)</f>
        <v>0</v>
      </c>
      <c r="R54" s="239" t="s">
        <v>239</v>
      </c>
      <c r="S54" s="239" t="s">
        <v>193</v>
      </c>
      <c r="T54" s="240" t="s">
        <v>193</v>
      </c>
      <c r="U54" s="222">
        <v>1.7999999999999999E-2</v>
      </c>
      <c r="V54" s="222">
        <f>ROUND(E54*U54,2)</f>
        <v>0.33</v>
      </c>
      <c r="W54" s="222"/>
      <c r="X54" s="222" t="s">
        <v>220</v>
      </c>
      <c r="Y54" s="222" t="s">
        <v>221</v>
      </c>
      <c r="Z54" s="212"/>
      <c r="AA54" s="212"/>
      <c r="AB54" s="212"/>
      <c r="AC54" s="212"/>
      <c r="AD54" s="212"/>
      <c r="AE54" s="212"/>
      <c r="AF54" s="212"/>
      <c r="AG54" s="212" t="s">
        <v>263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2" x14ac:dyDescent="0.25">
      <c r="A55" s="219"/>
      <c r="B55" s="220"/>
      <c r="C55" s="265" t="s">
        <v>264</v>
      </c>
      <c r="D55" s="264"/>
      <c r="E55" s="264"/>
      <c r="F55" s="264"/>
      <c r="G55" s="264"/>
      <c r="H55" s="222"/>
      <c r="I55" s="222"/>
      <c r="J55" s="222"/>
      <c r="K55" s="222"/>
      <c r="L55" s="222"/>
      <c r="M55" s="222"/>
      <c r="N55" s="221"/>
      <c r="O55" s="221"/>
      <c r="P55" s="221"/>
      <c r="Q55" s="221"/>
      <c r="R55" s="222"/>
      <c r="S55" s="222"/>
      <c r="T55" s="222"/>
      <c r="U55" s="222"/>
      <c r="V55" s="222"/>
      <c r="W55" s="222"/>
      <c r="X55" s="222"/>
      <c r="Y55" s="222"/>
      <c r="Z55" s="212"/>
      <c r="AA55" s="212"/>
      <c r="AB55" s="212"/>
      <c r="AC55" s="212"/>
      <c r="AD55" s="212"/>
      <c r="AE55" s="212"/>
      <c r="AF55" s="212"/>
      <c r="AG55" s="212" t="s">
        <v>224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2" x14ac:dyDescent="0.25">
      <c r="A56" s="219"/>
      <c r="B56" s="220"/>
      <c r="C56" s="266" t="s">
        <v>526</v>
      </c>
      <c r="D56" s="260"/>
      <c r="E56" s="261"/>
      <c r="F56" s="222"/>
      <c r="G56" s="222"/>
      <c r="H56" s="222"/>
      <c r="I56" s="222"/>
      <c r="J56" s="222"/>
      <c r="K56" s="222"/>
      <c r="L56" s="222"/>
      <c r="M56" s="222"/>
      <c r="N56" s="221"/>
      <c r="O56" s="221"/>
      <c r="P56" s="221"/>
      <c r="Q56" s="221"/>
      <c r="R56" s="222"/>
      <c r="S56" s="222"/>
      <c r="T56" s="222"/>
      <c r="U56" s="222"/>
      <c r="V56" s="222"/>
      <c r="W56" s="222"/>
      <c r="X56" s="222"/>
      <c r="Y56" s="222"/>
      <c r="Z56" s="212"/>
      <c r="AA56" s="212"/>
      <c r="AB56" s="212"/>
      <c r="AC56" s="212"/>
      <c r="AD56" s="212"/>
      <c r="AE56" s="212"/>
      <c r="AF56" s="212"/>
      <c r="AG56" s="212" t="s">
        <v>226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ht="20.399999999999999" outlineLevel="3" x14ac:dyDescent="0.25">
      <c r="A57" s="219"/>
      <c r="B57" s="220"/>
      <c r="C57" s="266" t="s">
        <v>527</v>
      </c>
      <c r="D57" s="260"/>
      <c r="E57" s="261"/>
      <c r="F57" s="222"/>
      <c r="G57" s="222"/>
      <c r="H57" s="222"/>
      <c r="I57" s="222"/>
      <c r="J57" s="222"/>
      <c r="K57" s="222"/>
      <c r="L57" s="222"/>
      <c r="M57" s="222"/>
      <c r="N57" s="221"/>
      <c r="O57" s="221"/>
      <c r="P57" s="221"/>
      <c r="Q57" s="221"/>
      <c r="R57" s="222"/>
      <c r="S57" s="222"/>
      <c r="T57" s="222"/>
      <c r="U57" s="222"/>
      <c r="V57" s="222"/>
      <c r="W57" s="222"/>
      <c r="X57" s="222"/>
      <c r="Y57" s="222"/>
      <c r="Z57" s="212"/>
      <c r="AA57" s="212"/>
      <c r="AB57" s="212"/>
      <c r="AC57" s="212"/>
      <c r="AD57" s="212"/>
      <c r="AE57" s="212"/>
      <c r="AF57" s="212"/>
      <c r="AG57" s="212" t="s">
        <v>226</v>
      </c>
      <c r="AH57" s="212">
        <v>0</v>
      </c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3" x14ac:dyDescent="0.25">
      <c r="A58" s="219"/>
      <c r="B58" s="220"/>
      <c r="C58" s="266" t="s">
        <v>267</v>
      </c>
      <c r="D58" s="260"/>
      <c r="E58" s="261"/>
      <c r="F58" s="222"/>
      <c r="G58" s="222"/>
      <c r="H58" s="222"/>
      <c r="I58" s="222"/>
      <c r="J58" s="222"/>
      <c r="K58" s="222"/>
      <c r="L58" s="222"/>
      <c r="M58" s="222"/>
      <c r="N58" s="221"/>
      <c r="O58" s="221"/>
      <c r="P58" s="221"/>
      <c r="Q58" s="221"/>
      <c r="R58" s="222"/>
      <c r="S58" s="222"/>
      <c r="T58" s="222"/>
      <c r="U58" s="222"/>
      <c r="V58" s="222"/>
      <c r="W58" s="222"/>
      <c r="X58" s="222"/>
      <c r="Y58" s="222"/>
      <c r="Z58" s="212"/>
      <c r="AA58" s="212"/>
      <c r="AB58" s="212"/>
      <c r="AC58" s="212"/>
      <c r="AD58" s="212"/>
      <c r="AE58" s="212"/>
      <c r="AF58" s="212"/>
      <c r="AG58" s="212" t="s">
        <v>226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3" x14ac:dyDescent="0.25">
      <c r="A59" s="219"/>
      <c r="B59" s="220"/>
      <c r="C59" s="266" t="s">
        <v>626</v>
      </c>
      <c r="D59" s="260"/>
      <c r="E59" s="261">
        <v>18.2</v>
      </c>
      <c r="F59" s="222"/>
      <c r="G59" s="222"/>
      <c r="H59" s="222"/>
      <c r="I59" s="222"/>
      <c r="J59" s="222"/>
      <c r="K59" s="222"/>
      <c r="L59" s="222"/>
      <c r="M59" s="222"/>
      <c r="N59" s="221"/>
      <c r="O59" s="221"/>
      <c r="P59" s="221"/>
      <c r="Q59" s="221"/>
      <c r="R59" s="222"/>
      <c r="S59" s="222"/>
      <c r="T59" s="222"/>
      <c r="U59" s="222"/>
      <c r="V59" s="222"/>
      <c r="W59" s="222"/>
      <c r="X59" s="222"/>
      <c r="Y59" s="222"/>
      <c r="Z59" s="212"/>
      <c r="AA59" s="212"/>
      <c r="AB59" s="212"/>
      <c r="AC59" s="212"/>
      <c r="AD59" s="212"/>
      <c r="AE59" s="212"/>
      <c r="AF59" s="212"/>
      <c r="AG59" s="212" t="s">
        <v>226</v>
      </c>
      <c r="AH59" s="212">
        <v>0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1" x14ac:dyDescent="0.25">
      <c r="A60" s="234">
        <v>10</v>
      </c>
      <c r="B60" s="235" t="s">
        <v>269</v>
      </c>
      <c r="C60" s="253" t="s">
        <v>270</v>
      </c>
      <c r="D60" s="236" t="s">
        <v>271</v>
      </c>
      <c r="E60" s="237">
        <v>14.82</v>
      </c>
      <c r="F60" s="238"/>
      <c r="G60" s="239">
        <f>ROUND(E60*F60,2)</f>
        <v>0</v>
      </c>
      <c r="H60" s="238"/>
      <c r="I60" s="239">
        <f>ROUND(E60*H60,2)</f>
        <v>0</v>
      </c>
      <c r="J60" s="238"/>
      <c r="K60" s="239">
        <f>ROUND(E60*J60,2)</f>
        <v>0</v>
      </c>
      <c r="L60" s="239">
        <v>21</v>
      </c>
      <c r="M60" s="239">
        <f>G60*(1+L60/100)</f>
        <v>0</v>
      </c>
      <c r="N60" s="237">
        <v>0</v>
      </c>
      <c r="O60" s="237">
        <f>ROUND(E60*N60,2)</f>
        <v>0</v>
      </c>
      <c r="P60" s="237">
        <v>0</v>
      </c>
      <c r="Q60" s="237">
        <f>ROUND(E60*P60,2)</f>
        <v>0</v>
      </c>
      <c r="R60" s="239" t="s">
        <v>239</v>
      </c>
      <c r="S60" s="239" t="s">
        <v>193</v>
      </c>
      <c r="T60" s="240" t="s">
        <v>193</v>
      </c>
      <c r="U60" s="222">
        <v>0</v>
      </c>
      <c r="V60" s="222">
        <f>ROUND(E60*U60,2)</f>
        <v>0</v>
      </c>
      <c r="W60" s="222"/>
      <c r="X60" s="222" t="s">
        <v>220</v>
      </c>
      <c r="Y60" s="222" t="s">
        <v>221</v>
      </c>
      <c r="Z60" s="212"/>
      <c r="AA60" s="212"/>
      <c r="AB60" s="212"/>
      <c r="AC60" s="212"/>
      <c r="AD60" s="212"/>
      <c r="AE60" s="212"/>
      <c r="AF60" s="212"/>
      <c r="AG60" s="212" t="s">
        <v>222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2" x14ac:dyDescent="0.25">
      <c r="A61" s="219"/>
      <c r="B61" s="220"/>
      <c r="C61" s="266" t="s">
        <v>253</v>
      </c>
      <c r="D61" s="260"/>
      <c r="E61" s="261"/>
      <c r="F61" s="222"/>
      <c r="G61" s="222"/>
      <c r="H61" s="222"/>
      <c r="I61" s="222"/>
      <c r="J61" s="222"/>
      <c r="K61" s="222"/>
      <c r="L61" s="222"/>
      <c r="M61" s="222"/>
      <c r="N61" s="221"/>
      <c r="O61" s="221"/>
      <c r="P61" s="221"/>
      <c r="Q61" s="221"/>
      <c r="R61" s="222"/>
      <c r="S61" s="222"/>
      <c r="T61" s="222"/>
      <c r="U61" s="222"/>
      <c r="V61" s="222"/>
      <c r="W61" s="222"/>
      <c r="X61" s="222"/>
      <c r="Y61" s="222"/>
      <c r="Z61" s="212"/>
      <c r="AA61" s="212"/>
      <c r="AB61" s="212"/>
      <c r="AC61" s="212"/>
      <c r="AD61" s="212"/>
      <c r="AE61" s="212"/>
      <c r="AF61" s="212"/>
      <c r="AG61" s="212" t="s">
        <v>226</v>
      </c>
      <c r="AH61" s="212">
        <v>0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3" x14ac:dyDescent="0.25">
      <c r="A62" s="219"/>
      <c r="B62" s="220"/>
      <c r="C62" s="266" t="s">
        <v>247</v>
      </c>
      <c r="D62" s="260"/>
      <c r="E62" s="261"/>
      <c r="F62" s="222"/>
      <c r="G62" s="222"/>
      <c r="H62" s="222"/>
      <c r="I62" s="222"/>
      <c r="J62" s="222"/>
      <c r="K62" s="222"/>
      <c r="L62" s="222"/>
      <c r="M62" s="222"/>
      <c r="N62" s="221"/>
      <c r="O62" s="221"/>
      <c r="P62" s="221"/>
      <c r="Q62" s="221"/>
      <c r="R62" s="222"/>
      <c r="S62" s="222"/>
      <c r="T62" s="222"/>
      <c r="U62" s="222"/>
      <c r="V62" s="222"/>
      <c r="W62" s="222"/>
      <c r="X62" s="222"/>
      <c r="Y62" s="222"/>
      <c r="Z62" s="212"/>
      <c r="AA62" s="212"/>
      <c r="AB62" s="212"/>
      <c r="AC62" s="212"/>
      <c r="AD62" s="212"/>
      <c r="AE62" s="212"/>
      <c r="AF62" s="212"/>
      <c r="AG62" s="212" t="s">
        <v>226</v>
      </c>
      <c r="AH62" s="212">
        <v>0</v>
      </c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3" x14ac:dyDescent="0.25">
      <c r="A63" s="219"/>
      <c r="B63" s="220"/>
      <c r="C63" s="266" t="s">
        <v>248</v>
      </c>
      <c r="D63" s="260"/>
      <c r="E63" s="261"/>
      <c r="F63" s="222"/>
      <c r="G63" s="222"/>
      <c r="H63" s="222"/>
      <c r="I63" s="222"/>
      <c r="J63" s="222"/>
      <c r="K63" s="222"/>
      <c r="L63" s="222"/>
      <c r="M63" s="222"/>
      <c r="N63" s="221"/>
      <c r="O63" s="221"/>
      <c r="P63" s="221"/>
      <c r="Q63" s="221"/>
      <c r="R63" s="222"/>
      <c r="S63" s="222"/>
      <c r="T63" s="222"/>
      <c r="U63" s="222"/>
      <c r="V63" s="222"/>
      <c r="W63" s="222"/>
      <c r="X63" s="222"/>
      <c r="Y63" s="222"/>
      <c r="Z63" s="212"/>
      <c r="AA63" s="212"/>
      <c r="AB63" s="212"/>
      <c r="AC63" s="212"/>
      <c r="AD63" s="212"/>
      <c r="AE63" s="212"/>
      <c r="AF63" s="212"/>
      <c r="AG63" s="212" t="s">
        <v>226</v>
      </c>
      <c r="AH63" s="212">
        <v>0</v>
      </c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3" x14ac:dyDescent="0.25">
      <c r="A64" s="219"/>
      <c r="B64" s="220"/>
      <c r="C64" s="266" t="s">
        <v>627</v>
      </c>
      <c r="D64" s="260"/>
      <c r="E64" s="261">
        <v>14.82</v>
      </c>
      <c r="F64" s="222"/>
      <c r="G64" s="222"/>
      <c r="H64" s="222"/>
      <c r="I64" s="222"/>
      <c r="J64" s="222"/>
      <c r="K64" s="222"/>
      <c r="L64" s="222"/>
      <c r="M64" s="222"/>
      <c r="N64" s="221"/>
      <c r="O64" s="221"/>
      <c r="P64" s="221"/>
      <c r="Q64" s="221"/>
      <c r="R64" s="222"/>
      <c r="S64" s="222"/>
      <c r="T64" s="222"/>
      <c r="U64" s="222"/>
      <c r="V64" s="222"/>
      <c r="W64" s="222"/>
      <c r="X64" s="222"/>
      <c r="Y64" s="222"/>
      <c r="Z64" s="212"/>
      <c r="AA64" s="212"/>
      <c r="AB64" s="212"/>
      <c r="AC64" s="212"/>
      <c r="AD64" s="212"/>
      <c r="AE64" s="212"/>
      <c r="AF64" s="212"/>
      <c r="AG64" s="212" t="s">
        <v>226</v>
      </c>
      <c r="AH64" s="212">
        <v>0</v>
      </c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x14ac:dyDescent="0.25">
      <c r="A65" s="227" t="s">
        <v>161</v>
      </c>
      <c r="B65" s="228" t="s">
        <v>95</v>
      </c>
      <c r="C65" s="251" t="s">
        <v>96</v>
      </c>
      <c r="D65" s="229"/>
      <c r="E65" s="230"/>
      <c r="F65" s="231"/>
      <c r="G65" s="231">
        <f>SUMIF(AG66:AG97,"&lt;&gt;NOR",G66:G97)</f>
        <v>0</v>
      </c>
      <c r="H65" s="231"/>
      <c r="I65" s="231">
        <f>SUM(I66:I97)</f>
        <v>0</v>
      </c>
      <c r="J65" s="231"/>
      <c r="K65" s="231">
        <f>SUM(K66:K97)</f>
        <v>0</v>
      </c>
      <c r="L65" s="231"/>
      <c r="M65" s="231">
        <f>SUM(M66:M97)</f>
        <v>0</v>
      </c>
      <c r="N65" s="230"/>
      <c r="O65" s="230">
        <f>SUM(O66:O97)</f>
        <v>0</v>
      </c>
      <c r="P65" s="230"/>
      <c r="Q65" s="230">
        <f>SUM(Q66:Q97)</f>
        <v>0</v>
      </c>
      <c r="R65" s="231"/>
      <c r="S65" s="231"/>
      <c r="T65" s="232"/>
      <c r="U65" s="226"/>
      <c r="V65" s="226">
        <f>SUM(V66:V97)</f>
        <v>7.4799999999999995</v>
      </c>
      <c r="W65" s="226"/>
      <c r="X65" s="226"/>
      <c r="Y65" s="226"/>
      <c r="AG65" t="s">
        <v>162</v>
      </c>
    </row>
    <row r="66" spans="1:60" outlineLevel="1" x14ac:dyDescent="0.25">
      <c r="A66" s="234">
        <v>11</v>
      </c>
      <c r="B66" s="235" t="s">
        <v>273</v>
      </c>
      <c r="C66" s="253" t="s">
        <v>274</v>
      </c>
      <c r="D66" s="236" t="s">
        <v>238</v>
      </c>
      <c r="E66" s="237">
        <v>1.425</v>
      </c>
      <c r="F66" s="238"/>
      <c r="G66" s="239">
        <f>ROUND(E66*F66,2)</f>
        <v>0</v>
      </c>
      <c r="H66" s="238"/>
      <c r="I66" s="239">
        <f>ROUND(E66*H66,2)</f>
        <v>0</v>
      </c>
      <c r="J66" s="238"/>
      <c r="K66" s="239">
        <f>ROUND(E66*J66,2)</f>
        <v>0</v>
      </c>
      <c r="L66" s="239">
        <v>21</v>
      </c>
      <c r="M66" s="239">
        <f>G66*(1+L66/100)</f>
        <v>0</v>
      </c>
      <c r="N66" s="237">
        <v>0</v>
      </c>
      <c r="O66" s="237">
        <f>ROUND(E66*N66,2)</f>
        <v>0</v>
      </c>
      <c r="P66" s="237">
        <v>0</v>
      </c>
      <c r="Q66" s="237">
        <f>ROUND(E66*P66,2)</f>
        <v>0</v>
      </c>
      <c r="R66" s="239" t="s">
        <v>239</v>
      </c>
      <c r="S66" s="239" t="s">
        <v>193</v>
      </c>
      <c r="T66" s="240" t="s">
        <v>193</v>
      </c>
      <c r="U66" s="222">
        <v>1.0999999999999999E-2</v>
      </c>
      <c r="V66" s="222">
        <f>ROUND(E66*U66,2)</f>
        <v>0.02</v>
      </c>
      <c r="W66" s="222"/>
      <c r="X66" s="222" t="s">
        <v>220</v>
      </c>
      <c r="Y66" s="222" t="s">
        <v>221</v>
      </c>
      <c r="Z66" s="212"/>
      <c r="AA66" s="212"/>
      <c r="AB66" s="212"/>
      <c r="AC66" s="212"/>
      <c r="AD66" s="212"/>
      <c r="AE66" s="212"/>
      <c r="AF66" s="212"/>
      <c r="AG66" s="212" t="s">
        <v>263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2" x14ac:dyDescent="0.25">
      <c r="A67" s="219"/>
      <c r="B67" s="220"/>
      <c r="C67" s="265" t="s">
        <v>252</v>
      </c>
      <c r="D67" s="264"/>
      <c r="E67" s="264"/>
      <c r="F67" s="264"/>
      <c r="G67" s="264"/>
      <c r="H67" s="222"/>
      <c r="I67" s="222"/>
      <c r="J67" s="222"/>
      <c r="K67" s="222"/>
      <c r="L67" s="222"/>
      <c r="M67" s="222"/>
      <c r="N67" s="221"/>
      <c r="O67" s="221"/>
      <c r="P67" s="221"/>
      <c r="Q67" s="221"/>
      <c r="R67" s="222"/>
      <c r="S67" s="222"/>
      <c r="T67" s="222"/>
      <c r="U67" s="222"/>
      <c r="V67" s="222"/>
      <c r="W67" s="222"/>
      <c r="X67" s="222"/>
      <c r="Y67" s="222"/>
      <c r="Z67" s="212"/>
      <c r="AA67" s="212"/>
      <c r="AB67" s="212"/>
      <c r="AC67" s="212"/>
      <c r="AD67" s="212"/>
      <c r="AE67" s="212"/>
      <c r="AF67" s="212"/>
      <c r="AG67" s="212" t="s">
        <v>224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2" x14ac:dyDescent="0.25">
      <c r="A68" s="219"/>
      <c r="B68" s="220"/>
      <c r="C68" s="266" t="s">
        <v>275</v>
      </c>
      <c r="D68" s="260"/>
      <c r="E68" s="261"/>
      <c r="F68" s="222"/>
      <c r="G68" s="222"/>
      <c r="H68" s="222"/>
      <c r="I68" s="222"/>
      <c r="J68" s="222"/>
      <c r="K68" s="222"/>
      <c r="L68" s="222"/>
      <c r="M68" s="222"/>
      <c r="N68" s="221"/>
      <c r="O68" s="221"/>
      <c r="P68" s="221"/>
      <c r="Q68" s="221"/>
      <c r="R68" s="222"/>
      <c r="S68" s="222"/>
      <c r="T68" s="222"/>
      <c r="U68" s="222"/>
      <c r="V68" s="222"/>
      <c r="W68" s="222"/>
      <c r="X68" s="222"/>
      <c r="Y68" s="222"/>
      <c r="Z68" s="212"/>
      <c r="AA68" s="212"/>
      <c r="AB68" s="212"/>
      <c r="AC68" s="212"/>
      <c r="AD68" s="212"/>
      <c r="AE68" s="212"/>
      <c r="AF68" s="212"/>
      <c r="AG68" s="212" t="s">
        <v>226</v>
      </c>
      <c r="AH68" s="212">
        <v>0</v>
      </c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3" x14ac:dyDescent="0.25">
      <c r="A69" s="219"/>
      <c r="B69" s="220"/>
      <c r="C69" s="266" t="s">
        <v>276</v>
      </c>
      <c r="D69" s="260"/>
      <c r="E69" s="261"/>
      <c r="F69" s="222"/>
      <c r="G69" s="222"/>
      <c r="H69" s="222"/>
      <c r="I69" s="222"/>
      <c r="J69" s="222"/>
      <c r="K69" s="222"/>
      <c r="L69" s="222"/>
      <c r="M69" s="222"/>
      <c r="N69" s="221"/>
      <c r="O69" s="221"/>
      <c r="P69" s="221"/>
      <c r="Q69" s="221"/>
      <c r="R69" s="222"/>
      <c r="S69" s="222"/>
      <c r="T69" s="222"/>
      <c r="U69" s="222"/>
      <c r="V69" s="222"/>
      <c r="W69" s="222"/>
      <c r="X69" s="222"/>
      <c r="Y69" s="222"/>
      <c r="Z69" s="212"/>
      <c r="AA69" s="212"/>
      <c r="AB69" s="212"/>
      <c r="AC69" s="212"/>
      <c r="AD69" s="212"/>
      <c r="AE69" s="212"/>
      <c r="AF69" s="212"/>
      <c r="AG69" s="212" t="s">
        <v>226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3" x14ac:dyDescent="0.25">
      <c r="A70" s="219"/>
      <c r="B70" s="220"/>
      <c r="C70" s="266" t="s">
        <v>628</v>
      </c>
      <c r="D70" s="260"/>
      <c r="E70" s="261">
        <v>1.425</v>
      </c>
      <c r="F70" s="222"/>
      <c r="G70" s="222"/>
      <c r="H70" s="222"/>
      <c r="I70" s="222"/>
      <c r="J70" s="222"/>
      <c r="K70" s="222"/>
      <c r="L70" s="222"/>
      <c r="M70" s="222"/>
      <c r="N70" s="221"/>
      <c r="O70" s="221"/>
      <c r="P70" s="221"/>
      <c r="Q70" s="221"/>
      <c r="R70" s="222"/>
      <c r="S70" s="222"/>
      <c r="T70" s="222"/>
      <c r="U70" s="222"/>
      <c r="V70" s="222"/>
      <c r="W70" s="222"/>
      <c r="X70" s="222"/>
      <c r="Y70" s="222"/>
      <c r="Z70" s="212"/>
      <c r="AA70" s="212"/>
      <c r="AB70" s="212"/>
      <c r="AC70" s="212"/>
      <c r="AD70" s="212"/>
      <c r="AE70" s="212"/>
      <c r="AF70" s="212"/>
      <c r="AG70" s="212" t="s">
        <v>226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ht="20.399999999999999" outlineLevel="1" x14ac:dyDescent="0.25">
      <c r="A71" s="234">
        <v>12</v>
      </c>
      <c r="B71" s="235" t="s">
        <v>257</v>
      </c>
      <c r="C71" s="253" t="s">
        <v>258</v>
      </c>
      <c r="D71" s="236" t="s">
        <v>238</v>
      </c>
      <c r="E71" s="237">
        <v>1.425</v>
      </c>
      <c r="F71" s="238"/>
      <c r="G71" s="239">
        <f>ROUND(E71*F71,2)</f>
        <v>0</v>
      </c>
      <c r="H71" s="238"/>
      <c r="I71" s="239">
        <f>ROUND(E71*H71,2)</f>
        <v>0</v>
      </c>
      <c r="J71" s="238"/>
      <c r="K71" s="239">
        <f>ROUND(E71*J71,2)</f>
        <v>0</v>
      </c>
      <c r="L71" s="239">
        <v>21</v>
      </c>
      <c r="M71" s="239">
        <f>G71*(1+L71/100)</f>
        <v>0</v>
      </c>
      <c r="N71" s="237">
        <v>0</v>
      </c>
      <c r="O71" s="237">
        <f>ROUND(E71*N71,2)</f>
        <v>0</v>
      </c>
      <c r="P71" s="237">
        <v>0</v>
      </c>
      <c r="Q71" s="237">
        <f>ROUND(E71*P71,2)</f>
        <v>0</v>
      </c>
      <c r="R71" s="239" t="s">
        <v>239</v>
      </c>
      <c r="S71" s="239" t="s">
        <v>193</v>
      </c>
      <c r="T71" s="240" t="s">
        <v>193</v>
      </c>
      <c r="U71" s="222">
        <v>0.65200000000000002</v>
      </c>
      <c r="V71" s="222">
        <f>ROUND(E71*U71,2)</f>
        <v>0.93</v>
      </c>
      <c r="W71" s="222"/>
      <c r="X71" s="222" t="s">
        <v>220</v>
      </c>
      <c r="Y71" s="222" t="s">
        <v>221</v>
      </c>
      <c r="Z71" s="212"/>
      <c r="AA71" s="212"/>
      <c r="AB71" s="212"/>
      <c r="AC71" s="212"/>
      <c r="AD71" s="212"/>
      <c r="AE71" s="212"/>
      <c r="AF71" s="212"/>
      <c r="AG71" s="212" t="s">
        <v>263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2" x14ac:dyDescent="0.25">
      <c r="A72" s="219"/>
      <c r="B72" s="220"/>
      <c r="C72" s="266" t="s">
        <v>275</v>
      </c>
      <c r="D72" s="260"/>
      <c r="E72" s="261"/>
      <c r="F72" s="222"/>
      <c r="G72" s="222"/>
      <c r="H72" s="222"/>
      <c r="I72" s="222"/>
      <c r="J72" s="222"/>
      <c r="K72" s="222"/>
      <c r="L72" s="222"/>
      <c r="M72" s="222"/>
      <c r="N72" s="221"/>
      <c r="O72" s="221"/>
      <c r="P72" s="221"/>
      <c r="Q72" s="221"/>
      <c r="R72" s="222"/>
      <c r="S72" s="222"/>
      <c r="T72" s="222"/>
      <c r="U72" s="222"/>
      <c r="V72" s="222"/>
      <c r="W72" s="222"/>
      <c r="X72" s="222"/>
      <c r="Y72" s="222"/>
      <c r="Z72" s="212"/>
      <c r="AA72" s="212"/>
      <c r="AB72" s="212"/>
      <c r="AC72" s="212"/>
      <c r="AD72" s="212"/>
      <c r="AE72" s="212"/>
      <c r="AF72" s="212"/>
      <c r="AG72" s="212" t="s">
        <v>226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3" x14ac:dyDescent="0.25">
      <c r="A73" s="219"/>
      <c r="B73" s="220"/>
      <c r="C73" s="266" t="s">
        <v>276</v>
      </c>
      <c r="D73" s="260"/>
      <c r="E73" s="261"/>
      <c r="F73" s="222"/>
      <c r="G73" s="222"/>
      <c r="H73" s="222"/>
      <c r="I73" s="222"/>
      <c r="J73" s="222"/>
      <c r="K73" s="222"/>
      <c r="L73" s="222"/>
      <c r="M73" s="222"/>
      <c r="N73" s="221"/>
      <c r="O73" s="221"/>
      <c r="P73" s="221"/>
      <c r="Q73" s="221"/>
      <c r="R73" s="222"/>
      <c r="S73" s="222"/>
      <c r="T73" s="222"/>
      <c r="U73" s="222"/>
      <c r="V73" s="222"/>
      <c r="W73" s="222"/>
      <c r="X73" s="222"/>
      <c r="Y73" s="222"/>
      <c r="Z73" s="212"/>
      <c r="AA73" s="212"/>
      <c r="AB73" s="212"/>
      <c r="AC73" s="212"/>
      <c r="AD73" s="212"/>
      <c r="AE73" s="212"/>
      <c r="AF73" s="212"/>
      <c r="AG73" s="212" t="s">
        <v>226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3" x14ac:dyDescent="0.25">
      <c r="A74" s="219"/>
      <c r="B74" s="220"/>
      <c r="C74" s="266" t="s">
        <v>628</v>
      </c>
      <c r="D74" s="260"/>
      <c r="E74" s="261">
        <v>1.425</v>
      </c>
      <c r="F74" s="222"/>
      <c r="G74" s="222"/>
      <c r="H74" s="222"/>
      <c r="I74" s="222"/>
      <c r="J74" s="222"/>
      <c r="K74" s="222"/>
      <c r="L74" s="222"/>
      <c r="M74" s="222"/>
      <c r="N74" s="221"/>
      <c r="O74" s="221"/>
      <c r="P74" s="221"/>
      <c r="Q74" s="221"/>
      <c r="R74" s="222"/>
      <c r="S74" s="222"/>
      <c r="T74" s="222"/>
      <c r="U74" s="222"/>
      <c r="V74" s="222"/>
      <c r="W74" s="222"/>
      <c r="X74" s="222"/>
      <c r="Y74" s="222"/>
      <c r="Z74" s="212"/>
      <c r="AA74" s="212"/>
      <c r="AB74" s="212"/>
      <c r="AC74" s="212"/>
      <c r="AD74" s="212"/>
      <c r="AE74" s="212"/>
      <c r="AF74" s="212"/>
      <c r="AG74" s="212" t="s">
        <v>226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1" x14ac:dyDescent="0.25">
      <c r="A75" s="234">
        <v>13</v>
      </c>
      <c r="B75" s="235" t="s">
        <v>279</v>
      </c>
      <c r="C75" s="253" t="s">
        <v>280</v>
      </c>
      <c r="D75" s="236" t="s">
        <v>218</v>
      </c>
      <c r="E75" s="237">
        <v>14.25</v>
      </c>
      <c r="F75" s="238"/>
      <c r="G75" s="239">
        <f>ROUND(E75*F75,2)</f>
        <v>0</v>
      </c>
      <c r="H75" s="238"/>
      <c r="I75" s="239">
        <f>ROUND(E75*H75,2)</f>
        <v>0</v>
      </c>
      <c r="J75" s="238"/>
      <c r="K75" s="239">
        <f>ROUND(E75*J75,2)</f>
        <v>0</v>
      </c>
      <c r="L75" s="239">
        <v>21</v>
      </c>
      <c r="M75" s="239">
        <f>G75*(1+L75/100)</f>
        <v>0</v>
      </c>
      <c r="N75" s="237">
        <v>0</v>
      </c>
      <c r="O75" s="237">
        <f>ROUND(E75*N75,2)</f>
        <v>0</v>
      </c>
      <c r="P75" s="237">
        <v>0</v>
      </c>
      <c r="Q75" s="237">
        <f>ROUND(E75*P75,2)</f>
        <v>0</v>
      </c>
      <c r="R75" s="239" t="s">
        <v>281</v>
      </c>
      <c r="S75" s="239" t="s">
        <v>193</v>
      </c>
      <c r="T75" s="240" t="s">
        <v>193</v>
      </c>
      <c r="U75" s="222">
        <v>9.7000000000000003E-2</v>
      </c>
      <c r="V75" s="222">
        <f>ROUND(E75*U75,2)</f>
        <v>1.38</v>
      </c>
      <c r="W75" s="222"/>
      <c r="X75" s="222" t="s">
        <v>220</v>
      </c>
      <c r="Y75" s="222" t="s">
        <v>221</v>
      </c>
      <c r="Z75" s="212"/>
      <c r="AA75" s="212"/>
      <c r="AB75" s="212"/>
      <c r="AC75" s="212"/>
      <c r="AD75" s="212"/>
      <c r="AE75" s="212"/>
      <c r="AF75" s="212"/>
      <c r="AG75" s="212" t="s">
        <v>263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2" x14ac:dyDescent="0.25">
      <c r="A76" s="219"/>
      <c r="B76" s="220"/>
      <c r="C76" s="265" t="s">
        <v>282</v>
      </c>
      <c r="D76" s="264"/>
      <c r="E76" s="264"/>
      <c r="F76" s="264"/>
      <c r="G76" s="264"/>
      <c r="H76" s="222"/>
      <c r="I76" s="222"/>
      <c r="J76" s="222"/>
      <c r="K76" s="222"/>
      <c r="L76" s="222"/>
      <c r="M76" s="222"/>
      <c r="N76" s="221"/>
      <c r="O76" s="221"/>
      <c r="P76" s="221"/>
      <c r="Q76" s="221"/>
      <c r="R76" s="222"/>
      <c r="S76" s="222"/>
      <c r="T76" s="222"/>
      <c r="U76" s="222"/>
      <c r="V76" s="222"/>
      <c r="W76" s="222"/>
      <c r="X76" s="222"/>
      <c r="Y76" s="222"/>
      <c r="Z76" s="212"/>
      <c r="AA76" s="212"/>
      <c r="AB76" s="212"/>
      <c r="AC76" s="212"/>
      <c r="AD76" s="212"/>
      <c r="AE76" s="212"/>
      <c r="AF76" s="212"/>
      <c r="AG76" s="212" t="s">
        <v>224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2" x14ac:dyDescent="0.25">
      <c r="A77" s="219"/>
      <c r="B77" s="220"/>
      <c r="C77" s="266" t="s">
        <v>275</v>
      </c>
      <c r="D77" s="260"/>
      <c r="E77" s="261"/>
      <c r="F77" s="222"/>
      <c r="G77" s="222"/>
      <c r="H77" s="222"/>
      <c r="I77" s="222"/>
      <c r="J77" s="222"/>
      <c r="K77" s="222"/>
      <c r="L77" s="222"/>
      <c r="M77" s="222"/>
      <c r="N77" s="221"/>
      <c r="O77" s="221"/>
      <c r="P77" s="221"/>
      <c r="Q77" s="221"/>
      <c r="R77" s="222"/>
      <c r="S77" s="222"/>
      <c r="T77" s="222"/>
      <c r="U77" s="222"/>
      <c r="V77" s="222"/>
      <c r="W77" s="222"/>
      <c r="X77" s="222"/>
      <c r="Y77" s="222"/>
      <c r="Z77" s="212"/>
      <c r="AA77" s="212"/>
      <c r="AB77" s="212"/>
      <c r="AC77" s="212"/>
      <c r="AD77" s="212"/>
      <c r="AE77" s="212"/>
      <c r="AF77" s="212"/>
      <c r="AG77" s="212" t="s">
        <v>226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3" x14ac:dyDescent="0.25">
      <c r="A78" s="219"/>
      <c r="B78" s="220"/>
      <c r="C78" s="266" t="s">
        <v>276</v>
      </c>
      <c r="D78" s="260"/>
      <c r="E78" s="261"/>
      <c r="F78" s="222"/>
      <c r="G78" s="222"/>
      <c r="H78" s="222"/>
      <c r="I78" s="222"/>
      <c r="J78" s="222"/>
      <c r="K78" s="222"/>
      <c r="L78" s="222"/>
      <c r="M78" s="222"/>
      <c r="N78" s="221"/>
      <c r="O78" s="221"/>
      <c r="P78" s="221"/>
      <c r="Q78" s="221"/>
      <c r="R78" s="222"/>
      <c r="S78" s="222"/>
      <c r="T78" s="222"/>
      <c r="U78" s="222"/>
      <c r="V78" s="222"/>
      <c r="W78" s="222"/>
      <c r="X78" s="222"/>
      <c r="Y78" s="222"/>
      <c r="Z78" s="212"/>
      <c r="AA78" s="212"/>
      <c r="AB78" s="212"/>
      <c r="AC78" s="212"/>
      <c r="AD78" s="212"/>
      <c r="AE78" s="212"/>
      <c r="AF78" s="212"/>
      <c r="AG78" s="212" t="s">
        <v>226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3" x14ac:dyDescent="0.25">
      <c r="A79" s="219"/>
      <c r="B79" s="220"/>
      <c r="C79" s="266" t="s">
        <v>629</v>
      </c>
      <c r="D79" s="260"/>
      <c r="E79" s="261">
        <v>14.25</v>
      </c>
      <c r="F79" s="222"/>
      <c r="G79" s="222"/>
      <c r="H79" s="222"/>
      <c r="I79" s="222"/>
      <c r="J79" s="222"/>
      <c r="K79" s="222"/>
      <c r="L79" s="222"/>
      <c r="M79" s="222"/>
      <c r="N79" s="221"/>
      <c r="O79" s="221"/>
      <c r="P79" s="221"/>
      <c r="Q79" s="221"/>
      <c r="R79" s="222"/>
      <c r="S79" s="222"/>
      <c r="T79" s="222"/>
      <c r="U79" s="222"/>
      <c r="V79" s="222"/>
      <c r="W79" s="222"/>
      <c r="X79" s="222"/>
      <c r="Y79" s="222"/>
      <c r="Z79" s="212"/>
      <c r="AA79" s="212"/>
      <c r="AB79" s="212"/>
      <c r="AC79" s="212"/>
      <c r="AD79" s="212"/>
      <c r="AE79" s="212"/>
      <c r="AF79" s="212"/>
      <c r="AG79" s="212" t="s">
        <v>226</v>
      </c>
      <c r="AH79" s="212">
        <v>0</v>
      </c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1" x14ac:dyDescent="0.25">
      <c r="A80" s="234">
        <v>14</v>
      </c>
      <c r="B80" s="235" t="s">
        <v>283</v>
      </c>
      <c r="C80" s="253" t="s">
        <v>284</v>
      </c>
      <c r="D80" s="236" t="s">
        <v>218</v>
      </c>
      <c r="E80" s="237">
        <v>14.25</v>
      </c>
      <c r="F80" s="238"/>
      <c r="G80" s="239">
        <f>ROUND(E80*F80,2)</f>
        <v>0</v>
      </c>
      <c r="H80" s="238"/>
      <c r="I80" s="239">
        <f>ROUND(E80*H80,2)</f>
        <v>0</v>
      </c>
      <c r="J80" s="238"/>
      <c r="K80" s="239">
        <f>ROUND(E80*J80,2)</f>
        <v>0</v>
      </c>
      <c r="L80" s="239">
        <v>21</v>
      </c>
      <c r="M80" s="239">
        <f>G80*(1+L80/100)</f>
        <v>0</v>
      </c>
      <c r="N80" s="237">
        <v>0</v>
      </c>
      <c r="O80" s="237">
        <f>ROUND(E80*N80,2)</f>
        <v>0</v>
      </c>
      <c r="P80" s="237">
        <v>0</v>
      </c>
      <c r="Q80" s="237">
        <f>ROUND(E80*P80,2)</f>
        <v>0</v>
      </c>
      <c r="R80" s="239" t="s">
        <v>281</v>
      </c>
      <c r="S80" s="239" t="s">
        <v>193</v>
      </c>
      <c r="T80" s="240" t="s">
        <v>193</v>
      </c>
      <c r="U80" s="222">
        <v>0.17100000000000001</v>
      </c>
      <c r="V80" s="222">
        <f>ROUND(E80*U80,2)</f>
        <v>2.44</v>
      </c>
      <c r="W80" s="222"/>
      <c r="X80" s="222" t="s">
        <v>220</v>
      </c>
      <c r="Y80" s="222" t="s">
        <v>221</v>
      </c>
      <c r="Z80" s="212"/>
      <c r="AA80" s="212"/>
      <c r="AB80" s="212"/>
      <c r="AC80" s="212"/>
      <c r="AD80" s="212"/>
      <c r="AE80" s="212"/>
      <c r="AF80" s="212"/>
      <c r="AG80" s="212" t="s">
        <v>263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2" x14ac:dyDescent="0.25">
      <c r="A81" s="219"/>
      <c r="B81" s="220"/>
      <c r="C81" s="265" t="s">
        <v>285</v>
      </c>
      <c r="D81" s="264"/>
      <c r="E81" s="264"/>
      <c r="F81" s="264"/>
      <c r="G81" s="264"/>
      <c r="H81" s="222"/>
      <c r="I81" s="222"/>
      <c r="J81" s="222"/>
      <c r="K81" s="222"/>
      <c r="L81" s="222"/>
      <c r="M81" s="222"/>
      <c r="N81" s="221"/>
      <c r="O81" s="221"/>
      <c r="P81" s="221"/>
      <c r="Q81" s="221"/>
      <c r="R81" s="222"/>
      <c r="S81" s="222"/>
      <c r="T81" s="222"/>
      <c r="U81" s="222"/>
      <c r="V81" s="222"/>
      <c r="W81" s="222"/>
      <c r="X81" s="222"/>
      <c r="Y81" s="222"/>
      <c r="Z81" s="212"/>
      <c r="AA81" s="212"/>
      <c r="AB81" s="212"/>
      <c r="AC81" s="212"/>
      <c r="AD81" s="212"/>
      <c r="AE81" s="212"/>
      <c r="AF81" s="212"/>
      <c r="AG81" s="212" t="s">
        <v>224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2" x14ac:dyDescent="0.25">
      <c r="A82" s="219"/>
      <c r="B82" s="220"/>
      <c r="C82" s="266" t="s">
        <v>275</v>
      </c>
      <c r="D82" s="260"/>
      <c r="E82" s="261"/>
      <c r="F82" s="222"/>
      <c r="G82" s="222"/>
      <c r="H82" s="222"/>
      <c r="I82" s="222"/>
      <c r="J82" s="222"/>
      <c r="K82" s="222"/>
      <c r="L82" s="222"/>
      <c r="M82" s="222"/>
      <c r="N82" s="221"/>
      <c r="O82" s="221"/>
      <c r="P82" s="221"/>
      <c r="Q82" s="221"/>
      <c r="R82" s="222"/>
      <c r="S82" s="222"/>
      <c r="T82" s="222"/>
      <c r="U82" s="222"/>
      <c r="V82" s="222"/>
      <c r="W82" s="222"/>
      <c r="X82" s="222"/>
      <c r="Y82" s="222"/>
      <c r="Z82" s="212"/>
      <c r="AA82" s="212"/>
      <c r="AB82" s="212"/>
      <c r="AC82" s="212"/>
      <c r="AD82" s="212"/>
      <c r="AE82" s="212"/>
      <c r="AF82" s="212"/>
      <c r="AG82" s="212" t="s">
        <v>226</v>
      </c>
      <c r="AH82" s="212">
        <v>0</v>
      </c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3" x14ac:dyDescent="0.25">
      <c r="A83" s="219"/>
      <c r="B83" s="220"/>
      <c r="C83" s="266" t="s">
        <v>276</v>
      </c>
      <c r="D83" s="260"/>
      <c r="E83" s="261"/>
      <c r="F83" s="222"/>
      <c r="G83" s="222"/>
      <c r="H83" s="222"/>
      <c r="I83" s="222"/>
      <c r="J83" s="222"/>
      <c r="K83" s="222"/>
      <c r="L83" s="222"/>
      <c r="M83" s="222"/>
      <c r="N83" s="221"/>
      <c r="O83" s="221"/>
      <c r="P83" s="221"/>
      <c r="Q83" s="221"/>
      <c r="R83" s="222"/>
      <c r="S83" s="222"/>
      <c r="T83" s="222"/>
      <c r="U83" s="222"/>
      <c r="V83" s="222"/>
      <c r="W83" s="222"/>
      <c r="X83" s="222"/>
      <c r="Y83" s="222"/>
      <c r="Z83" s="212"/>
      <c r="AA83" s="212"/>
      <c r="AB83" s="212"/>
      <c r="AC83" s="212"/>
      <c r="AD83" s="212"/>
      <c r="AE83" s="212"/>
      <c r="AF83" s="212"/>
      <c r="AG83" s="212" t="s">
        <v>226</v>
      </c>
      <c r="AH83" s="212">
        <v>0</v>
      </c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3" x14ac:dyDescent="0.25">
      <c r="A84" s="219"/>
      <c r="B84" s="220"/>
      <c r="C84" s="266" t="s">
        <v>629</v>
      </c>
      <c r="D84" s="260"/>
      <c r="E84" s="261">
        <v>14.25</v>
      </c>
      <c r="F84" s="222"/>
      <c r="G84" s="222"/>
      <c r="H84" s="222"/>
      <c r="I84" s="222"/>
      <c r="J84" s="222"/>
      <c r="K84" s="222"/>
      <c r="L84" s="222"/>
      <c r="M84" s="222"/>
      <c r="N84" s="221"/>
      <c r="O84" s="221"/>
      <c r="P84" s="221"/>
      <c r="Q84" s="221"/>
      <c r="R84" s="222"/>
      <c r="S84" s="222"/>
      <c r="T84" s="222"/>
      <c r="U84" s="222"/>
      <c r="V84" s="222"/>
      <c r="W84" s="222"/>
      <c r="X84" s="222"/>
      <c r="Y84" s="222"/>
      <c r="Z84" s="212"/>
      <c r="AA84" s="212"/>
      <c r="AB84" s="212"/>
      <c r="AC84" s="212"/>
      <c r="AD84" s="212"/>
      <c r="AE84" s="212"/>
      <c r="AF84" s="212"/>
      <c r="AG84" s="212" t="s">
        <v>226</v>
      </c>
      <c r="AH84" s="212">
        <v>0</v>
      </c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1" x14ac:dyDescent="0.25">
      <c r="A85" s="234">
        <v>15</v>
      </c>
      <c r="B85" s="235" t="s">
        <v>286</v>
      </c>
      <c r="C85" s="253" t="s">
        <v>287</v>
      </c>
      <c r="D85" s="236" t="s">
        <v>218</v>
      </c>
      <c r="E85" s="237">
        <v>14.25</v>
      </c>
      <c r="F85" s="238"/>
      <c r="G85" s="239">
        <f>ROUND(E85*F85,2)</f>
        <v>0</v>
      </c>
      <c r="H85" s="238"/>
      <c r="I85" s="239">
        <f>ROUND(E85*H85,2)</f>
        <v>0</v>
      </c>
      <c r="J85" s="238"/>
      <c r="K85" s="239">
        <f>ROUND(E85*J85,2)</f>
        <v>0</v>
      </c>
      <c r="L85" s="239">
        <v>21</v>
      </c>
      <c r="M85" s="239">
        <f>G85*(1+L85/100)</f>
        <v>0</v>
      </c>
      <c r="N85" s="237">
        <v>0</v>
      </c>
      <c r="O85" s="237">
        <f>ROUND(E85*N85,2)</f>
        <v>0</v>
      </c>
      <c r="P85" s="237">
        <v>0</v>
      </c>
      <c r="Q85" s="237">
        <f>ROUND(E85*P85,2)</f>
        <v>0</v>
      </c>
      <c r="R85" s="239" t="s">
        <v>239</v>
      </c>
      <c r="S85" s="239" t="s">
        <v>193</v>
      </c>
      <c r="T85" s="240" t="s">
        <v>193</v>
      </c>
      <c r="U85" s="222">
        <v>0.19</v>
      </c>
      <c r="V85" s="222">
        <f>ROUND(E85*U85,2)</f>
        <v>2.71</v>
      </c>
      <c r="W85" s="222"/>
      <c r="X85" s="222" t="s">
        <v>220</v>
      </c>
      <c r="Y85" s="222" t="s">
        <v>221</v>
      </c>
      <c r="Z85" s="212"/>
      <c r="AA85" s="212"/>
      <c r="AB85" s="212"/>
      <c r="AC85" s="212"/>
      <c r="AD85" s="212"/>
      <c r="AE85" s="212"/>
      <c r="AF85" s="212"/>
      <c r="AG85" s="212" t="s">
        <v>263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2" x14ac:dyDescent="0.25">
      <c r="A86" s="219"/>
      <c r="B86" s="220"/>
      <c r="C86" s="265" t="s">
        <v>288</v>
      </c>
      <c r="D86" s="264"/>
      <c r="E86" s="264"/>
      <c r="F86" s="264"/>
      <c r="G86" s="264"/>
      <c r="H86" s="222"/>
      <c r="I86" s="222"/>
      <c r="J86" s="222"/>
      <c r="K86" s="222"/>
      <c r="L86" s="222"/>
      <c r="M86" s="222"/>
      <c r="N86" s="221"/>
      <c r="O86" s="221"/>
      <c r="P86" s="221"/>
      <c r="Q86" s="221"/>
      <c r="R86" s="222"/>
      <c r="S86" s="222"/>
      <c r="T86" s="222"/>
      <c r="U86" s="222"/>
      <c r="V86" s="222"/>
      <c r="W86" s="222"/>
      <c r="X86" s="222"/>
      <c r="Y86" s="222"/>
      <c r="Z86" s="212"/>
      <c r="AA86" s="212"/>
      <c r="AB86" s="212"/>
      <c r="AC86" s="212"/>
      <c r="AD86" s="212"/>
      <c r="AE86" s="212"/>
      <c r="AF86" s="212"/>
      <c r="AG86" s="212" t="s">
        <v>224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48" t="str">
        <f>C86</f>
        <v>s případným nutným přemístěním hromad nebo dočasných skládek na místo potřeby ze vzdálenosti do 30 m, ve svahu sklonu přes 1 : 5,</v>
      </c>
      <c r="BB86" s="212"/>
      <c r="BC86" s="212"/>
      <c r="BD86" s="212"/>
      <c r="BE86" s="212"/>
      <c r="BF86" s="212"/>
      <c r="BG86" s="212"/>
      <c r="BH86" s="212"/>
    </row>
    <row r="87" spans="1:60" outlineLevel="2" x14ac:dyDescent="0.25">
      <c r="A87" s="219"/>
      <c r="B87" s="220"/>
      <c r="C87" s="266" t="s">
        <v>275</v>
      </c>
      <c r="D87" s="260"/>
      <c r="E87" s="261"/>
      <c r="F87" s="222"/>
      <c r="G87" s="222"/>
      <c r="H87" s="222"/>
      <c r="I87" s="222"/>
      <c r="J87" s="222"/>
      <c r="K87" s="222"/>
      <c r="L87" s="222"/>
      <c r="M87" s="222"/>
      <c r="N87" s="221"/>
      <c r="O87" s="221"/>
      <c r="P87" s="221"/>
      <c r="Q87" s="221"/>
      <c r="R87" s="222"/>
      <c r="S87" s="222"/>
      <c r="T87" s="222"/>
      <c r="U87" s="222"/>
      <c r="V87" s="222"/>
      <c r="W87" s="222"/>
      <c r="X87" s="222"/>
      <c r="Y87" s="222"/>
      <c r="Z87" s="212"/>
      <c r="AA87" s="212"/>
      <c r="AB87" s="212"/>
      <c r="AC87" s="212"/>
      <c r="AD87" s="212"/>
      <c r="AE87" s="212"/>
      <c r="AF87" s="212"/>
      <c r="AG87" s="212" t="s">
        <v>226</v>
      </c>
      <c r="AH87" s="212">
        <v>0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3" x14ac:dyDescent="0.25">
      <c r="A88" s="219"/>
      <c r="B88" s="220"/>
      <c r="C88" s="266" t="s">
        <v>276</v>
      </c>
      <c r="D88" s="260"/>
      <c r="E88" s="261"/>
      <c r="F88" s="222"/>
      <c r="G88" s="222"/>
      <c r="H88" s="222"/>
      <c r="I88" s="222"/>
      <c r="J88" s="222"/>
      <c r="K88" s="222"/>
      <c r="L88" s="222"/>
      <c r="M88" s="222"/>
      <c r="N88" s="221"/>
      <c r="O88" s="221"/>
      <c r="P88" s="221"/>
      <c r="Q88" s="221"/>
      <c r="R88" s="222"/>
      <c r="S88" s="222"/>
      <c r="T88" s="222"/>
      <c r="U88" s="222"/>
      <c r="V88" s="222"/>
      <c r="W88" s="222"/>
      <c r="X88" s="222"/>
      <c r="Y88" s="222"/>
      <c r="Z88" s="212"/>
      <c r="AA88" s="212"/>
      <c r="AB88" s="212"/>
      <c r="AC88" s="212"/>
      <c r="AD88" s="212"/>
      <c r="AE88" s="212"/>
      <c r="AF88" s="212"/>
      <c r="AG88" s="212" t="s">
        <v>226</v>
      </c>
      <c r="AH88" s="212">
        <v>0</v>
      </c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3" x14ac:dyDescent="0.25">
      <c r="A89" s="219"/>
      <c r="B89" s="220"/>
      <c r="C89" s="266" t="s">
        <v>629</v>
      </c>
      <c r="D89" s="260"/>
      <c r="E89" s="261">
        <v>14.25</v>
      </c>
      <c r="F89" s="222"/>
      <c r="G89" s="222"/>
      <c r="H89" s="222"/>
      <c r="I89" s="222"/>
      <c r="J89" s="222"/>
      <c r="K89" s="222"/>
      <c r="L89" s="222"/>
      <c r="M89" s="222"/>
      <c r="N89" s="221"/>
      <c r="O89" s="221"/>
      <c r="P89" s="221"/>
      <c r="Q89" s="221"/>
      <c r="R89" s="222"/>
      <c r="S89" s="222"/>
      <c r="T89" s="222"/>
      <c r="U89" s="222"/>
      <c r="V89" s="222"/>
      <c r="W89" s="222"/>
      <c r="X89" s="222"/>
      <c r="Y89" s="222"/>
      <c r="Z89" s="212"/>
      <c r="AA89" s="212"/>
      <c r="AB89" s="212"/>
      <c r="AC89" s="212"/>
      <c r="AD89" s="212"/>
      <c r="AE89" s="212"/>
      <c r="AF89" s="212"/>
      <c r="AG89" s="212" t="s">
        <v>226</v>
      </c>
      <c r="AH89" s="212">
        <v>0</v>
      </c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1" x14ac:dyDescent="0.25">
      <c r="A90" s="241">
        <v>16</v>
      </c>
      <c r="B90" s="242" t="s">
        <v>630</v>
      </c>
      <c r="C90" s="252" t="s">
        <v>631</v>
      </c>
      <c r="D90" s="243" t="s">
        <v>341</v>
      </c>
      <c r="E90" s="244">
        <v>1</v>
      </c>
      <c r="F90" s="245"/>
      <c r="G90" s="246">
        <f>ROUND(E90*F90,2)</f>
        <v>0</v>
      </c>
      <c r="H90" s="245"/>
      <c r="I90" s="246">
        <f>ROUND(E90*H90,2)</f>
        <v>0</v>
      </c>
      <c r="J90" s="245"/>
      <c r="K90" s="246">
        <f>ROUND(E90*J90,2)</f>
        <v>0</v>
      </c>
      <c r="L90" s="246">
        <v>21</v>
      </c>
      <c r="M90" s="246">
        <f>G90*(1+L90/100)</f>
        <v>0</v>
      </c>
      <c r="N90" s="244">
        <v>0</v>
      </c>
      <c r="O90" s="244">
        <f>ROUND(E90*N90,2)</f>
        <v>0</v>
      </c>
      <c r="P90" s="244">
        <v>0</v>
      </c>
      <c r="Q90" s="244">
        <f>ROUND(E90*P90,2)</f>
        <v>0</v>
      </c>
      <c r="R90" s="246"/>
      <c r="S90" s="246" t="s">
        <v>166</v>
      </c>
      <c r="T90" s="247" t="s">
        <v>167</v>
      </c>
      <c r="U90" s="222">
        <v>0</v>
      </c>
      <c r="V90" s="222">
        <f>ROUND(E90*U90,2)</f>
        <v>0</v>
      </c>
      <c r="W90" s="222"/>
      <c r="X90" s="222" t="s">
        <v>220</v>
      </c>
      <c r="Y90" s="222" t="s">
        <v>221</v>
      </c>
      <c r="Z90" s="212"/>
      <c r="AA90" s="212"/>
      <c r="AB90" s="212"/>
      <c r="AC90" s="212"/>
      <c r="AD90" s="212"/>
      <c r="AE90" s="212"/>
      <c r="AF90" s="212"/>
      <c r="AG90" s="212" t="s">
        <v>222</v>
      </c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1" x14ac:dyDescent="0.25">
      <c r="A91" s="234">
        <v>17</v>
      </c>
      <c r="B91" s="235" t="s">
        <v>289</v>
      </c>
      <c r="C91" s="253" t="s">
        <v>290</v>
      </c>
      <c r="D91" s="236" t="s">
        <v>291</v>
      </c>
      <c r="E91" s="237">
        <v>1.4107499999999999</v>
      </c>
      <c r="F91" s="238"/>
      <c r="G91" s="239">
        <f>ROUND(E91*F91,2)</f>
        <v>0</v>
      </c>
      <c r="H91" s="238"/>
      <c r="I91" s="239">
        <f>ROUND(E91*H91,2)</f>
        <v>0</v>
      </c>
      <c r="J91" s="238"/>
      <c r="K91" s="239">
        <f>ROUND(E91*J91,2)</f>
        <v>0</v>
      </c>
      <c r="L91" s="239">
        <v>21</v>
      </c>
      <c r="M91" s="239">
        <f>G91*(1+L91/100)</f>
        <v>0</v>
      </c>
      <c r="N91" s="237">
        <v>1E-3</v>
      </c>
      <c r="O91" s="237">
        <f>ROUND(E91*N91,2)</f>
        <v>0</v>
      </c>
      <c r="P91" s="237">
        <v>0</v>
      </c>
      <c r="Q91" s="237">
        <f>ROUND(E91*P91,2)</f>
        <v>0</v>
      </c>
      <c r="R91" s="239" t="s">
        <v>292</v>
      </c>
      <c r="S91" s="239" t="s">
        <v>193</v>
      </c>
      <c r="T91" s="240" t="s">
        <v>193</v>
      </c>
      <c r="U91" s="222">
        <v>0</v>
      </c>
      <c r="V91" s="222">
        <f>ROUND(E91*U91,2)</f>
        <v>0</v>
      </c>
      <c r="W91" s="222"/>
      <c r="X91" s="222" t="s">
        <v>293</v>
      </c>
      <c r="Y91" s="222" t="s">
        <v>221</v>
      </c>
      <c r="Z91" s="212"/>
      <c r="AA91" s="212"/>
      <c r="AB91" s="212"/>
      <c r="AC91" s="212"/>
      <c r="AD91" s="212"/>
      <c r="AE91" s="212"/>
      <c r="AF91" s="212"/>
      <c r="AG91" s="212" t="s">
        <v>294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2" x14ac:dyDescent="0.25">
      <c r="A92" s="219"/>
      <c r="B92" s="220"/>
      <c r="C92" s="266" t="s">
        <v>275</v>
      </c>
      <c r="D92" s="260"/>
      <c r="E92" s="261"/>
      <c r="F92" s="222"/>
      <c r="G92" s="222"/>
      <c r="H92" s="222"/>
      <c r="I92" s="222"/>
      <c r="J92" s="222"/>
      <c r="K92" s="222"/>
      <c r="L92" s="222"/>
      <c r="M92" s="222"/>
      <c r="N92" s="221"/>
      <c r="O92" s="221"/>
      <c r="P92" s="221"/>
      <c r="Q92" s="221"/>
      <c r="R92" s="222"/>
      <c r="S92" s="222"/>
      <c r="T92" s="222"/>
      <c r="U92" s="222"/>
      <c r="V92" s="222"/>
      <c r="W92" s="222"/>
      <c r="X92" s="222"/>
      <c r="Y92" s="222"/>
      <c r="Z92" s="212"/>
      <c r="AA92" s="212"/>
      <c r="AB92" s="212"/>
      <c r="AC92" s="212"/>
      <c r="AD92" s="212"/>
      <c r="AE92" s="212"/>
      <c r="AF92" s="212"/>
      <c r="AG92" s="212" t="s">
        <v>226</v>
      </c>
      <c r="AH92" s="212">
        <v>0</v>
      </c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3" x14ac:dyDescent="0.25">
      <c r="A93" s="219"/>
      <c r="B93" s="220"/>
      <c r="C93" s="266" t="s">
        <v>276</v>
      </c>
      <c r="D93" s="260"/>
      <c r="E93" s="261"/>
      <c r="F93" s="222"/>
      <c r="G93" s="222"/>
      <c r="H93" s="222"/>
      <c r="I93" s="222"/>
      <c r="J93" s="222"/>
      <c r="K93" s="222"/>
      <c r="L93" s="222"/>
      <c r="M93" s="222"/>
      <c r="N93" s="221"/>
      <c r="O93" s="221"/>
      <c r="P93" s="221"/>
      <c r="Q93" s="221"/>
      <c r="R93" s="222"/>
      <c r="S93" s="222"/>
      <c r="T93" s="222"/>
      <c r="U93" s="222"/>
      <c r="V93" s="222"/>
      <c r="W93" s="222"/>
      <c r="X93" s="222"/>
      <c r="Y93" s="222"/>
      <c r="Z93" s="212"/>
      <c r="AA93" s="212"/>
      <c r="AB93" s="212"/>
      <c r="AC93" s="212"/>
      <c r="AD93" s="212"/>
      <c r="AE93" s="212"/>
      <c r="AF93" s="212"/>
      <c r="AG93" s="212" t="s">
        <v>226</v>
      </c>
      <c r="AH93" s="212">
        <v>0</v>
      </c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3" x14ac:dyDescent="0.25">
      <c r="A94" s="219"/>
      <c r="B94" s="220"/>
      <c r="C94" s="267" t="s">
        <v>295</v>
      </c>
      <c r="D94" s="262"/>
      <c r="E94" s="263"/>
      <c r="F94" s="222"/>
      <c r="G94" s="222"/>
      <c r="H94" s="222"/>
      <c r="I94" s="222"/>
      <c r="J94" s="222"/>
      <c r="K94" s="222"/>
      <c r="L94" s="222"/>
      <c r="M94" s="222"/>
      <c r="N94" s="221"/>
      <c r="O94" s="221"/>
      <c r="P94" s="221"/>
      <c r="Q94" s="221"/>
      <c r="R94" s="222"/>
      <c r="S94" s="222"/>
      <c r="T94" s="222"/>
      <c r="U94" s="222"/>
      <c r="V94" s="222"/>
      <c r="W94" s="222"/>
      <c r="X94" s="222"/>
      <c r="Y94" s="222"/>
      <c r="Z94" s="212"/>
      <c r="AA94" s="212"/>
      <c r="AB94" s="212"/>
      <c r="AC94" s="212"/>
      <c r="AD94" s="212"/>
      <c r="AE94" s="212"/>
      <c r="AF94" s="212"/>
      <c r="AG94" s="212" t="s">
        <v>226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3" x14ac:dyDescent="0.25">
      <c r="A95" s="219"/>
      <c r="B95" s="220"/>
      <c r="C95" s="268" t="s">
        <v>632</v>
      </c>
      <c r="D95" s="262"/>
      <c r="E95" s="263">
        <v>14.25</v>
      </c>
      <c r="F95" s="222"/>
      <c r="G95" s="222"/>
      <c r="H95" s="222"/>
      <c r="I95" s="222"/>
      <c r="J95" s="222"/>
      <c r="K95" s="222"/>
      <c r="L95" s="222"/>
      <c r="M95" s="222"/>
      <c r="N95" s="221"/>
      <c r="O95" s="221"/>
      <c r="P95" s="221"/>
      <c r="Q95" s="221"/>
      <c r="R95" s="222"/>
      <c r="S95" s="222"/>
      <c r="T95" s="222"/>
      <c r="U95" s="222"/>
      <c r="V95" s="222"/>
      <c r="W95" s="222"/>
      <c r="X95" s="222"/>
      <c r="Y95" s="222"/>
      <c r="Z95" s="212"/>
      <c r="AA95" s="212"/>
      <c r="AB95" s="212"/>
      <c r="AC95" s="212"/>
      <c r="AD95" s="212"/>
      <c r="AE95" s="212"/>
      <c r="AF95" s="212"/>
      <c r="AG95" s="212" t="s">
        <v>226</v>
      </c>
      <c r="AH95" s="212">
        <v>2</v>
      </c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3" x14ac:dyDescent="0.25">
      <c r="A96" s="219"/>
      <c r="B96" s="220"/>
      <c r="C96" s="267" t="s">
        <v>297</v>
      </c>
      <c r="D96" s="262"/>
      <c r="E96" s="263"/>
      <c r="F96" s="222"/>
      <c r="G96" s="222"/>
      <c r="H96" s="222"/>
      <c r="I96" s="222"/>
      <c r="J96" s="222"/>
      <c r="K96" s="222"/>
      <c r="L96" s="222"/>
      <c r="M96" s="222"/>
      <c r="N96" s="221"/>
      <c r="O96" s="221"/>
      <c r="P96" s="221"/>
      <c r="Q96" s="221"/>
      <c r="R96" s="222"/>
      <c r="S96" s="222"/>
      <c r="T96" s="222"/>
      <c r="U96" s="222"/>
      <c r="V96" s="222"/>
      <c r="W96" s="222"/>
      <c r="X96" s="222"/>
      <c r="Y96" s="222"/>
      <c r="Z96" s="212"/>
      <c r="AA96" s="212"/>
      <c r="AB96" s="212"/>
      <c r="AC96" s="212"/>
      <c r="AD96" s="212"/>
      <c r="AE96" s="212"/>
      <c r="AF96" s="212"/>
      <c r="AG96" s="212" t="s">
        <v>226</v>
      </c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3" x14ac:dyDescent="0.25">
      <c r="A97" s="219"/>
      <c r="B97" s="220"/>
      <c r="C97" s="266" t="s">
        <v>633</v>
      </c>
      <c r="D97" s="260"/>
      <c r="E97" s="261">
        <v>1.4107499999999999</v>
      </c>
      <c r="F97" s="222"/>
      <c r="G97" s="222"/>
      <c r="H97" s="222"/>
      <c r="I97" s="222"/>
      <c r="J97" s="222"/>
      <c r="K97" s="222"/>
      <c r="L97" s="222"/>
      <c r="M97" s="222"/>
      <c r="N97" s="221"/>
      <c r="O97" s="221"/>
      <c r="P97" s="221"/>
      <c r="Q97" s="221"/>
      <c r="R97" s="222"/>
      <c r="S97" s="222"/>
      <c r="T97" s="222"/>
      <c r="U97" s="222"/>
      <c r="V97" s="222"/>
      <c r="W97" s="222"/>
      <c r="X97" s="222"/>
      <c r="Y97" s="222"/>
      <c r="Z97" s="212"/>
      <c r="AA97" s="212"/>
      <c r="AB97" s="212"/>
      <c r="AC97" s="212"/>
      <c r="AD97" s="212"/>
      <c r="AE97" s="212"/>
      <c r="AF97" s="212"/>
      <c r="AG97" s="212" t="s">
        <v>226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x14ac:dyDescent="0.25">
      <c r="A98" s="227" t="s">
        <v>161</v>
      </c>
      <c r="B98" s="228" t="s">
        <v>97</v>
      </c>
      <c r="C98" s="251" t="s">
        <v>98</v>
      </c>
      <c r="D98" s="229"/>
      <c r="E98" s="230"/>
      <c r="F98" s="231"/>
      <c r="G98" s="231">
        <f>SUMIF(AG99:AG101,"&lt;&gt;NOR",G99:G101)</f>
        <v>0</v>
      </c>
      <c r="H98" s="231"/>
      <c r="I98" s="231">
        <f>SUM(I99:I101)</f>
        <v>0</v>
      </c>
      <c r="J98" s="231"/>
      <c r="K98" s="231">
        <f>SUM(K99:K101)</f>
        <v>0</v>
      </c>
      <c r="L98" s="231"/>
      <c r="M98" s="231">
        <f>SUM(M99:M101)</f>
        <v>0</v>
      </c>
      <c r="N98" s="230"/>
      <c r="O98" s="230">
        <f>SUM(O99:O101)</f>
        <v>1.26</v>
      </c>
      <c r="P98" s="230"/>
      <c r="Q98" s="230">
        <f>SUM(Q99:Q101)</f>
        <v>0</v>
      </c>
      <c r="R98" s="231"/>
      <c r="S98" s="231"/>
      <c r="T98" s="232"/>
      <c r="U98" s="226"/>
      <c r="V98" s="226">
        <f>SUM(V99:V101)</f>
        <v>0.63</v>
      </c>
      <c r="W98" s="226"/>
      <c r="X98" s="226"/>
      <c r="Y98" s="226"/>
      <c r="AG98" t="s">
        <v>162</v>
      </c>
    </row>
    <row r="99" spans="1:60" outlineLevel="1" x14ac:dyDescent="0.25">
      <c r="A99" s="234">
        <v>18</v>
      </c>
      <c r="B99" s="235" t="s">
        <v>299</v>
      </c>
      <c r="C99" s="253" t="s">
        <v>300</v>
      </c>
      <c r="D99" s="236" t="s">
        <v>238</v>
      </c>
      <c r="E99" s="237">
        <v>0.58274999999999999</v>
      </c>
      <c r="F99" s="238"/>
      <c r="G99" s="239">
        <f>ROUND(E99*F99,2)</f>
        <v>0</v>
      </c>
      <c r="H99" s="238"/>
      <c r="I99" s="239">
        <f>ROUND(E99*H99,2)</f>
        <v>0</v>
      </c>
      <c r="J99" s="238"/>
      <c r="K99" s="239">
        <f>ROUND(E99*J99,2)</f>
        <v>0</v>
      </c>
      <c r="L99" s="239">
        <v>21</v>
      </c>
      <c r="M99" s="239">
        <f>G99*(1+L99/100)</f>
        <v>0</v>
      </c>
      <c r="N99" s="237">
        <v>2.16</v>
      </c>
      <c r="O99" s="237">
        <f>ROUND(E99*N99,2)</f>
        <v>1.26</v>
      </c>
      <c r="P99" s="237">
        <v>0</v>
      </c>
      <c r="Q99" s="237">
        <f>ROUND(E99*P99,2)</f>
        <v>0</v>
      </c>
      <c r="R99" s="239" t="s">
        <v>301</v>
      </c>
      <c r="S99" s="239" t="s">
        <v>193</v>
      </c>
      <c r="T99" s="240" t="s">
        <v>193</v>
      </c>
      <c r="U99" s="222">
        <v>1.085</v>
      </c>
      <c r="V99" s="222">
        <f>ROUND(E99*U99,2)</f>
        <v>0.63</v>
      </c>
      <c r="W99" s="222"/>
      <c r="X99" s="222" t="s">
        <v>220</v>
      </c>
      <c r="Y99" s="222" t="s">
        <v>221</v>
      </c>
      <c r="Z99" s="212"/>
      <c r="AA99" s="212"/>
      <c r="AB99" s="212"/>
      <c r="AC99" s="212"/>
      <c r="AD99" s="212"/>
      <c r="AE99" s="212"/>
      <c r="AF99" s="212"/>
      <c r="AG99" s="212" t="s">
        <v>222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2" x14ac:dyDescent="0.25">
      <c r="A100" s="219"/>
      <c r="B100" s="220"/>
      <c r="C100" s="266" t="s">
        <v>534</v>
      </c>
      <c r="D100" s="260"/>
      <c r="E100" s="261"/>
      <c r="F100" s="222"/>
      <c r="G100" s="222"/>
      <c r="H100" s="222"/>
      <c r="I100" s="222"/>
      <c r="J100" s="222"/>
      <c r="K100" s="222"/>
      <c r="L100" s="222"/>
      <c r="M100" s="222"/>
      <c r="N100" s="221"/>
      <c r="O100" s="221"/>
      <c r="P100" s="221"/>
      <c r="Q100" s="221"/>
      <c r="R100" s="222"/>
      <c r="S100" s="222"/>
      <c r="T100" s="222"/>
      <c r="U100" s="222"/>
      <c r="V100" s="222"/>
      <c r="W100" s="222"/>
      <c r="X100" s="222"/>
      <c r="Y100" s="222"/>
      <c r="Z100" s="212"/>
      <c r="AA100" s="212"/>
      <c r="AB100" s="212"/>
      <c r="AC100" s="212"/>
      <c r="AD100" s="212"/>
      <c r="AE100" s="212"/>
      <c r="AF100" s="212"/>
      <c r="AG100" s="212" t="s">
        <v>226</v>
      </c>
      <c r="AH100" s="212">
        <v>0</v>
      </c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3" x14ac:dyDescent="0.25">
      <c r="A101" s="219"/>
      <c r="B101" s="220"/>
      <c r="C101" s="266" t="s">
        <v>634</v>
      </c>
      <c r="D101" s="260"/>
      <c r="E101" s="261">
        <v>0.58274999999999999</v>
      </c>
      <c r="F101" s="222"/>
      <c r="G101" s="222"/>
      <c r="H101" s="222"/>
      <c r="I101" s="222"/>
      <c r="J101" s="222"/>
      <c r="K101" s="222"/>
      <c r="L101" s="222"/>
      <c r="M101" s="222"/>
      <c r="N101" s="221"/>
      <c r="O101" s="221"/>
      <c r="P101" s="221"/>
      <c r="Q101" s="221"/>
      <c r="R101" s="222"/>
      <c r="S101" s="222"/>
      <c r="T101" s="222"/>
      <c r="U101" s="222"/>
      <c r="V101" s="222"/>
      <c r="W101" s="222"/>
      <c r="X101" s="222"/>
      <c r="Y101" s="222"/>
      <c r="Z101" s="212"/>
      <c r="AA101" s="212"/>
      <c r="AB101" s="212"/>
      <c r="AC101" s="212"/>
      <c r="AD101" s="212"/>
      <c r="AE101" s="212"/>
      <c r="AF101" s="212"/>
      <c r="AG101" s="212" t="s">
        <v>226</v>
      </c>
      <c r="AH101" s="212">
        <v>0</v>
      </c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x14ac:dyDescent="0.25">
      <c r="A102" s="227" t="s">
        <v>161</v>
      </c>
      <c r="B102" s="228" t="s">
        <v>99</v>
      </c>
      <c r="C102" s="251" t="s">
        <v>100</v>
      </c>
      <c r="D102" s="229"/>
      <c r="E102" s="230"/>
      <c r="F102" s="231"/>
      <c r="G102" s="231">
        <f>SUMIF(AG103:AG160,"&lt;&gt;NOR",G103:G160)</f>
        <v>0</v>
      </c>
      <c r="H102" s="231"/>
      <c r="I102" s="231">
        <f>SUM(I103:I160)</f>
        <v>0</v>
      </c>
      <c r="J102" s="231"/>
      <c r="K102" s="231">
        <f>SUM(K103:K160)</f>
        <v>0</v>
      </c>
      <c r="L102" s="231"/>
      <c r="M102" s="231">
        <f>SUM(M103:M160)</f>
        <v>0</v>
      </c>
      <c r="N102" s="230"/>
      <c r="O102" s="230">
        <f>SUM(O103:O160)</f>
        <v>15.55</v>
      </c>
      <c r="P102" s="230"/>
      <c r="Q102" s="230">
        <f>SUM(Q103:Q160)</f>
        <v>0</v>
      </c>
      <c r="R102" s="231"/>
      <c r="S102" s="231"/>
      <c r="T102" s="232"/>
      <c r="U102" s="226"/>
      <c r="V102" s="226">
        <f>SUM(V103:V160)</f>
        <v>14.780000000000001</v>
      </c>
      <c r="W102" s="226"/>
      <c r="X102" s="226"/>
      <c r="Y102" s="226"/>
      <c r="AG102" t="s">
        <v>162</v>
      </c>
    </row>
    <row r="103" spans="1:60" ht="20.399999999999999" outlineLevel="1" x14ac:dyDescent="0.25">
      <c r="A103" s="234">
        <v>19</v>
      </c>
      <c r="B103" s="235" t="s">
        <v>304</v>
      </c>
      <c r="C103" s="253" t="s">
        <v>305</v>
      </c>
      <c r="D103" s="236" t="s">
        <v>218</v>
      </c>
      <c r="E103" s="237">
        <v>18.2</v>
      </c>
      <c r="F103" s="238"/>
      <c r="G103" s="239">
        <f>ROUND(E103*F103,2)</f>
        <v>0</v>
      </c>
      <c r="H103" s="238"/>
      <c r="I103" s="239">
        <f>ROUND(E103*H103,2)</f>
        <v>0</v>
      </c>
      <c r="J103" s="238"/>
      <c r="K103" s="239">
        <f>ROUND(E103*J103,2)</f>
        <v>0</v>
      </c>
      <c r="L103" s="239">
        <v>21</v>
      </c>
      <c r="M103" s="239">
        <f>G103*(1+L103/100)</f>
        <v>0</v>
      </c>
      <c r="N103" s="237">
        <v>0.57499999999999996</v>
      </c>
      <c r="O103" s="237">
        <f>ROUND(E103*N103,2)</f>
        <v>10.47</v>
      </c>
      <c r="P103" s="237">
        <v>0</v>
      </c>
      <c r="Q103" s="237">
        <f>ROUND(E103*P103,2)</f>
        <v>0</v>
      </c>
      <c r="R103" s="239" t="s">
        <v>219</v>
      </c>
      <c r="S103" s="239" t="s">
        <v>193</v>
      </c>
      <c r="T103" s="240" t="s">
        <v>193</v>
      </c>
      <c r="U103" s="222">
        <v>2.7E-2</v>
      </c>
      <c r="V103" s="222">
        <f>ROUND(E103*U103,2)</f>
        <v>0.49</v>
      </c>
      <c r="W103" s="222"/>
      <c r="X103" s="222" t="s">
        <v>220</v>
      </c>
      <c r="Y103" s="222" t="s">
        <v>221</v>
      </c>
      <c r="Z103" s="212"/>
      <c r="AA103" s="212"/>
      <c r="AB103" s="212"/>
      <c r="AC103" s="212"/>
      <c r="AD103" s="212"/>
      <c r="AE103" s="212"/>
      <c r="AF103" s="212"/>
      <c r="AG103" s="212" t="s">
        <v>263</v>
      </c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2" x14ac:dyDescent="0.25">
      <c r="A104" s="219"/>
      <c r="B104" s="220"/>
      <c r="C104" s="266" t="s">
        <v>526</v>
      </c>
      <c r="D104" s="260"/>
      <c r="E104" s="261"/>
      <c r="F104" s="222"/>
      <c r="G104" s="222"/>
      <c r="H104" s="222"/>
      <c r="I104" s="222"/>
      <c r="J104" s="222"/>
      <c r="K104" s="222"/>
      <c r="L104" s="222"/>
      <c r="M104" s="222"/>
      <c r="N104" s="221"/>
      <c r="O104" s="221"/>
      <c r="P104" s="221"/>
      <c r="Q104" s="221"/>
      <c r="R104" s="222"/>
      <c r="S104" s="222"/>
      <c r="T104" s="222"/>
      <c r="U104" s="222"/>
      <c r="V104" s="222"/>
      <c r="W104" s="222"/>
      <c r="X104" s="222"/>
      <c r="Y104" s="222"/>
      <c r="Z104" s="212"/>
      <c r="AA104" s="212"/>
      <c r="AB104" s="212"/>
      <c r="AC104" s="212"/>
      <c r="AD104" s="212"/>
      <c r="AE104" s="212"/>
      <c r="AF104" s="212"/>
      <c r="AG104" s="212" t="s">
        <v>226</v>
      </c>
      <c r="AH104" s="212">
        <v>0</v>
      </c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ht="20.399999999999999" outlineLevel="3" x14ac:dyDescent="0.25">
      <c r="A105" s="219"/>
      <c r="B105" s="220"/>
      <c r="C105" s="266" t="s">
        <v>527</v>
      </c>
      <c r="D105" s="260"/>
      <c r="E105" s="261"/>
      <c r="F105" s="222"/>
      <c r="G105" s="222"/>
      <c r="H105" s="222"/>
      <c r="I105" s="222"/>
      <c r="J105" s="222"/>
      <c r="K105" s="222"/>
      <c r="L105" s="222"/>
      <c r="M105" s="222"/>
      <c r="N105" s="221"/>
      <c r="O105" s="221"/>
      <c r="P105" s="221"/>
      <c r="Q105" s="221"/>
      <c r="R105" s="222"/>
      <c r="S105" s="222"/>
      <c r="T105" s="222"/>
      <c r="U105" s="222"/>
      <c r="V105" s="222"/>
      <c r="W105" s="222"/>
      <c r="X105" s="222"/>
      <c r="Y105" s="222"/>
      <c r="Z105" s="212"/>
      <c r="AA105" s="212"/>
      <c r="AB105" s="212"/>
      <c r="AC105" s="212"/>
      <c r="AD105" s="212"/>
      <c r="AE105" s="212"/>
      <c r="AF105" s="212"/>
      <c r="AG105" s="212" t="s">
        <v>226</v>
      </c>
      <c r="AH105" s="212">
        <v>0</v>
      </c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outlineLevel="3" x14ac:dyDescent="0.25">
      <c r="A106" s="219"/>
      <c r="B106" s="220"/>
      <c r="C106" s="266" t="s">
        <v>306</v>
      </c>
      <c r="D106" s="260"/>
      <c r="E106" s="261"/>
      <c r="F106" s="222"/>
      <c r="G106" s="222"/>
      <c r="H106" s="222"/>
      <c r="I106" s="222"/>
      <c r="J106" s="222"/>
      <c r="K106" s="222"/>
      <c r="L106" s="222"/>
      <c r="M106" s="222"/>
      <c r="N106" s="221"/>
      <c r="O106" s="221"/>
      <c r="P106" s="221"/>
      <c r="Q106" s="221"/>
      <c r="R106" s="222"/>
      <c r="S106" s="222"/>
      <c r="T106" s="222"/>
      <c r="U106" s="222"/>
      <c r="V106" s="222"/>
      <c r="W106" s="222"/>
      <c r="X106" s="222"/>
      <c r="Y106" s="222"/>
      <c r="Z106" s="212"/>
      <c r="AA106" s="212"/>
      <c r="AB106" s="212"/>
      <c r="AC106" s="212"/>
      <c r="AD106" s="212"/>
      <c r="AE106" s="212"/>
      <c r="AF106" s="212"/>
      <c r="AG106" s="212" t="s">
        <v>226</v>
      </c>
      <c r="AH106" s="212">
        <v>0</v>
      </c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outlineLevel="3" x14ac:dyDescent="0.25">
      <c r="A107" s="219"/>
      <c r="B107" s="220"/>
      <c r="C107" s="266" t="s">
        <v>626</v>
      </c>
      <c r="D107" s="260"/>
      <c r="E107" s="261">
        <v>18.2</v>
      </c>
      <c r="F107" s="222"/>
      <c r="G107" s="222"/>
      <c r="H107" s="222"/>
      <c r="I107" s="222"/>
      <c r="J107" s="222"/>
      <c r="K107" s="222"/>
      <c r="L107" s="222"/>
      <c r="M107" s="222"/>
      <c r="N107" s="221"/>
      <c r="O107" s="221"/>
      <c r="P107" s="221"/>
      <c r="Q107" s="221"/>
      <c r="R107" s="222"/>
      <c r="S107" s="222"/>
      <c r="T107" s="222"/>
      <c r="U107" s="222"/>
      <c r="V107" s="222"/>
      <c r="W107" s="222"/>
      <c r="X107" s="222"/>
      <c r="Y107" s="222"/>
      <c r="Z107" s="212"/>
      <c r="AA107" s="212"/>
      <c r="AB107" s="212"/>
      <c r="AC107" s="212"/>
      <c r="AD107" s="212"/>
      <c r="AE107" s="212"/>
      <c r="AF107" s="212"/>
      <c r="AG107" s="212" t="s">
        <v>226</v>
      </c>
      <c r="AH107" s="212">
        <v>0</v>
      </c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outlineLevel="1" x14ac:dyDescent="0.25">
      <c r="A108" s="234">
        <v>20</v>
      </c>
      <c r="B108" s="235" t="s">
        <v>312</v>
      </c>
      <c r="C108" s="253" t="s">
        <v>313</v>
      </c>
      <c r="D108" s="236" t="s">
        <v>218</v>
      </c>
      <c r="E108" s="237">
        <v>3.25</v>
      </c>
      <c r="F108" s="238"/>
      <c r="G108" s="239">
        <f>ROUND(E108*F108,2)</f>
        <v>0</v>
      </c>
      <c r="H108" s="238"/>
      <c r="I108" s="239">
        <f>ROUND(E108*H108,2)</f>
        <v>0</v>
      </c>
      <c r="J108" s="238"/>
      <c r="K108" s="239">
        <f>ROUND(E108*J108,2)</f>
        <v>0</v>
      </c>
      <c r="L108" s="239">
        <v>21</v>
      </c>
      <c r="M108" s="239">
        <f>G108*(1+L108/100)</f>
        <v>0</v>
      </c>
      <c r="N108" s="237">
        <v>7.3899999999999993E-2</v>
      </c>
      <c r="O108" s="237">
        <f>ROUND(E108*N108,2)</f>
        <v>0.24</v>
      </c>
      <c r="P108" s="237">
        <v>0</v>
      </c>
      <c r="Q108" s="237">
        <f>ROUND(E108*P108,2)</f>
        <v>0</v>
      </c>
      <c r="R108" s="239" t="s">
        <v>219</v>
      </c>
      <c r="S108" s="239" t="s">
        <v>193</v>
      </c>
      <c r="T108" s="240" t="s">
        <v>193</v>
      </c>
      <c r="U108" s="222">
        <v>0.45200000000000001</v>
      </c>
      <c r="V108" s="222">
        <f>ROUND(E108*U108,2)</f>
        <v>1.47</v>
      </c>
      <c r="W108" s="222"/>
      <c r="X108" s="222" t="s">
        <v>220</v>
      </c>
      <c r="Y108" s="222" t="s">
        <v>221</v>
      </c>
      <c r="Z108" s="212"/>
      <c r="AA108" s="212"/>
      <c r="AB108" s="212"/>
      <c r="AC108" s="212"/>
      <c r="AD108" s="212"/>
      <c r="AE108" s="212"/>
      <c r="AF108" s="212"/>
      <c r="AG108" s="212" t="s">
        <v>222</v>
      </c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ht="21" outlineLevel="2" x14ac:dyDescent="0.25">
      <c r="A109" s="219"/>
      <c r="B109" s="220"/>
      <c r="C109" s="265" t="s">
        <v>314</v>
      </c>
      <c r="D109" s="264"/>
      <c r="E109" s="264"/>
      <c r="F109" s="264"/>
      <c r="G109" s="264"/>
      <c r="H109" s="222"/>
      <c r="I109" s="222"/>
      <c r="J109" s="222"/>
      <c r="K109" s="222"/>
      <c r="L109" s="222"/>
      <c r="M109" s="222"/>
      <c r="N109" s="221"/>
      <c r="O109" s="221"/>
      <c r="P109" s="221"/>
      <c r="Q109" s="221"/>
      <c r="R109" s="222"/>
      <c r="S109" s="222"/>
      <c r="T109" s="222"/>
      <c r="U109" s="222"/>
      <c r="V109" s="222"/>
      <c r="W109" s="222"/>
      <c r="X109" s="222"/>
      <c r="Y109" s="222"/>
      <c r="Z109" s="212"/>
      <c r="AA109" s="212"/>
      <c r="AB109" s="212"/>
      <c r="AC109" s="212"/>
      <c r="AD109" s="212"/>
      <c r="AE109" s="212"/>
      <c r="AF109" s="212"/>
      <c r="AG109" s="212" t="s">
        <v>224</v>
      </c>
      <c r="AH109" s="212"/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48" t="str">
        <f>C109</f>
        <v>s provedením lože z kameniva drceného, s vyplněním spár, s dvojitým hutněním a se smetením přebytečného materiálu na krajnici. S dodáním hmot pro lože a výplň spár.</v>
      </c>
      <c r="BB109" s="212"/>
      <c r="BC109" s="212"/>
      <c r="BD109" s="212"/>
      <c r="BE109" s="212"/>
      <c r="BF109" s="212"/>
      <c r="BG109" s="212"/>
      <c r="BH109" s="212"/>
    </row>
    <row r="110" spans="1:60" outlineLevel="2" x14ac:dyDescent="0.25">
      <c r="A110" s="219"/>
      <c r="B110" s="220"/>
      <c r="C110" s="266" t="s">
        <v>515</v>
      </c>
      <c r="D110" s="260"/>
      <c r="E110" s="261"/>
      <c r="F110" s="222"/>
      <c r="G110" s="222"/>
      <c r="H110" s="222"/>
      <c r="I110" s="222"/>
      <c r="J110" s="222"/>
      <c r="K110" s="222"/>
      <c r="L110" s="222"/>
      <c r="M110" s="222"/>
      <c r="N110" s="221"/>
      <c r="O110" s="221"/>
      <c r="P110" s="221"/>
      <c r="Q110" s="221"/>
      <c r="R110" s="222"/>
      <c r="S110" s="222"/>
      <c r="T110" s="222"/>
      <c r="U110" s="222"/>
      <c r="V110" s="222"/>
      <c r="W110" s="222"/>
      <c r="X110" s="222"/>
      <c r="Y110" s="222"/>
      <c r="Z110" s="212"/>
      <c r="AA110" s="212"/>
      <c r="AB110" s="212"/>
      <c r="AC110" s="212"/>
      <c r="AD110" s="212"/>
      <c r="AE110" s="212"/>
      <c r="AF110" s="212"/>
      <c r="AG110" s="212" t="s">
        <v>226</v>
      </c>
      <c r="AH110" s="212">
        <v>0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3" x14ac:dyDescent="0.25">
      <c r="A111" s="219"/>
      <c r="B111" s="220"/>
      <c r="C111" s="266" t="s">
        <v>540</v>
      </c>
      <c r="D111" s="260"/>
      <c r="E111" s="261"/>
      <c r="F111" s="222"/>
      <c r="G111" s="222"/>
      <c r="H111" s="222"/>
      <c r="I111" s="222"/>
      <c r="J111" s="222"/>
      <c r="K111" s="222"/>
      <c r="L111" s="222"/>
      <c r="M111" s="222"/>
      <c r="N111" s="221"/>
      <c r="O111" s="221"/>
      <c r="P111" s="221"/>
      <c r="Q111" s="221"/>
      <c r="R111" s="222"/>
      <c r="S111" s="222"/>
      <c r="T111" s="222"/>
      <c r="U111" s="222"/>
      <c r="V111" s="222"/>
      <c r="W111" s="222"/>
      <c r="X111" s="222"/>
      <c r="Y111" s="222"/>
      <c r="Z111" s="212"/>
      <c r="AA111" s="212"/>
      <c r="AB111" s="212"/>
      <c r="AC111" s="212"/>
      <c r="AD111" s="212"/>
      <c r="AE111" s="212"/>
      <c r="AF111" s="212"/>
      <c r="AG111" s="212" t="s">
        <v>226</v>
      </c>
      <c r="AH111" s="212">
        <v>0</v>
      </c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3" x14ac:dyDescent="0.25">
      <c r="A112" s="219"/>
      <c r="B112" s="220"/>
      <c r="C112" s="266" t="s">
        <v>541</v>
      </c>
      <c r="D112" s="260"/>
      <c r="E112" s="261"/>
      <c r="F112" s="222"/>
      <c r="G112" s="222"/>
      <c r="H112" s="222"/>
      <c r="I112" s="222"/>
      <c r="J112" s="222"/>
      <c r="K112" s="222"/>
      <c r="L112" s="222"/>
      <c r="M112" s="222"/>
      <c r="N112" s="221"/>
      <c r="O112" s="221"/>
      <c r="P112" s="221"/>
      <c r="Q112" s="221"/>
      <c r="R112" s="222"/>
      <c r="S112" s="222"/>
      <c r="T112" s="222"/>
      <c r="U112" s="222"/>
      <c r="V112" s="222"/>
      <c r="W112" s="222"/>
      <c r="X112" s="222"/>
      <c r="Y112" s="222"/>
      <c r="Z112" s="212"/>
      <c r="AA112" s="212"/>
      <c r="AB112" s="212"/>
      <c r="AC112" s="212"/>
      <c r="AD112" s="212"/>
      <c r="AE112" s="212"/>
      <c r="AF112" s="212"/>
      <c r="AG112" s="212" t="s">
        <v>226</v>
      </c>
      <c r="AH112" s="212">
        <v>0</v>
      </c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3" x14ac:dyDescent="0.25">
      <c r="A113" s="219"/>
      <c r="B113" s="220"/>
      <c r="C113" s="266" t="s">
        <v>619</v>
      </c>
      <c r="D113" s="260"/>
      <c r="E113" s="261">
        <v>2.25</v>
      </c>
      <c r="F113" s="222"/>
      <c r="G113" s="222"/>
      <c r="H113" s="222"/>
      <c r="I113" s="222"/>
      <c r="J113" s="222"/>
      <c r="K113" s="222"/>
      <c r="L113" s="222"/>
      <c r="M113" s="222"/>
      <c r="N113" s="221"/>
      <c r="O113" s="221"/>
      <c r="P113" s="221"/>
      <c r="Q113" s="221"/>
      <c r="R113" s="222"/>
      <c r="S113" s="222"/>
      <c r="T113" s="222"/>
      <c r="U113" s="222"/>
      <c r="V113" s="222"/>
      <c r="W113" s="222"/>
      <c r="X113" s="222"/>
      <c r="Y113" s="222"/>
      <c r="Z113" s="212"/>
      <c r="AA113" s="212"/>
      <c r="AB113" s="212"/>
      <c r="AC113" s="212"/>
      <c r="AD113" s="212"/>
      <c r="AE113" s="212"/>
      <c r="AF113" s="212"/>
      <c r="AG113" s="212" t="s">
        <v>226</v>
      </c>
      <c r="AH113" s="212">
        <v>0</v>
      </c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3" x14ac:dyDescent="0.25">
      <c r="A114" s="219"/>
      <c r="B114" s="220"/>
      <c r="C114" s="266" t="s">
        <v>620</v>
      </c>
      <c r="D114" s="260"/>
      <c r="E114" s="261"/>
      <c r="F114" s="222"/>
      <c r="G114" s="222"/>
      <c r="H114" s="222"/>
      <c r="I114" s="222"/>
      <c r="J114" s="222"/>
      <c r="K114" s="222"/>
      <c r="L114" s="222"/>
      <c r="M114" s="222"/>
      <c r="N114" s="221"/>
      <c r="O114" s="221"/>
      <c r="P114" s="221"/>
      <c r="Q114" s="221"/>
      <c r="R114" s="222"/>
      <c r="S114" s="222"/>
      <c r="T114" s="222"/>
      <c r="U114" s="222"/>
      <c r="V114" s="222"/>
      <c r="W114" s="222"/>
      <c r="X114" s="222"/>
      <c r="Y114" s="222"/>
      <c r="Z114" s="212"/>
      <c r="AA114" s="212"/>
      <c r="AB114" s="212"/>
      <c r="AC114" s="212"/>
      <c r="AD114" s="212"/>
      <c r="AE114" s="212"/>
      <c r="AF114" s="212"/>
      <c r="AG114" s="212" t="s">
        <v>226</v>
      </c>
      <c r="AH114" s="212">
        <v>0</v>
      </c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3" x14ac:dyDescent="0.25">
      <c r="A115" s="219"/>
      <c r="B115" s="220"/>
      <c r="C115" s="266" t="s">
        <v>635</v>
      </c>
      <c r="D115" s="260"/>
      <c r="E115" s="261"/>
      <c r="F115" s="222"/>
      <c r="G115" s="222"/>
      <c r="H115" s="222"/>
      <c r="I115" s="222"/>
      <c r="J115" s="222"/>
      <c r="K115" s="222"/>
      <c r="L115" s="222"/>
      <c r="M115" s="222"/>
      <c r="N115" s="221"/>
      <c r="O115" s="221"/>
      <c r="P115" s="221"/>
      <c r="Q115" s="221"/>
      <c r="R115" s="222"/>
      <c r="S115" s="222"/>
      <c r="T115" s="222"/>
      <c r="U115" s="222"/>
      <c r="V115" s="222"/>
      <c r="W115" s="222"/>
      <c r="X115" s="222"/>
      <c r="Y115" s="222"/>
      <c r="Z115" s="212"/>
      <c r="AA115" s="212"/>
      <c r="AB115" s="212"/>
      <c r="AC115" s="212"/>
      <c r="AD115" s="212"/>
      <c r="AE115" s="212"/>
      <c r="AF115" s="212"/>
      <c r="AG115" s="212" t="s">
        <v>226</v>
      </c>
      <c r="AH115" s="212">
        <v>0</v>
      </c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3" x14ac:dyDescent="0.25">
      <c r="A116" s="219"/>
      <c r="B116" s="220"/>
      <c r="C116" s="266" t="s">
        <v>541</v>
      </c>
      <c r="D116" s="260"/>
      <c r="E116" s="261"/>
      <c r="F116" s="222"/>
      <c r="G116" s="222"/>
      <c r="H116" s="222"/>
      <c r="I116" s="222"/>
      <c r="J116" s="222"/>
      <c r="K116" s="222"/>
      <c r="L116" s="222"/>
      <c r="M116" s="222"/>
      <c r="N116" s="221"/>
      <c r="O116" s="221"/>
      <c r="P116" s="221"/>
      <c r="Q116" s="221"/>
      <c r="R116" s="222"/>
      <c r="S116" s="222"/>
      <c r="T116" s="222"/>
      <c r="U116" s="222"/>
      <c r="V116" s="222"/>
      <c r="W116" s="222"/>
      <c r="X116" s="222"/>
      <c r="Y116" s="222"/>
      <c r="Z116" s="212"/>
      <c r="AA116" s="212"/>
      <c r="AB116" s="212"/>
      <c r="AC116" s="212"/>
      <c r="AD116" s="212"/>
      <c r="AE116" s="212"/>
      <c r="AF116" s="212"/>
      <c r="AG116" s="212" t="s">
        <v>226</v>
      </c>
      <c r="AH116" s="212">
        <v>0</v>
      </c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3" x14ac:dyDescent="0.25">
      <c r="A117" s="219"/>
      <c r="B117" s="220"/>
      <c r="C117" s="266" t="s">
        <v>321</v>
      </c>
      <c r="D117" s="260"/>
      <c r="E117" s="261">
        <v>1</v>
      </c>
      <c r="F117" s="222"/>
      <c r="G117" s="222"/>
      <c r="H117" s="222"/>
      <c r="I117" s="222"/>
      <c r="J117" s="222"/>
      <c r="K117" s="222"/>
      <c r="L117" s="222"/>
      <c r="M117" s="222"/>
      <c r="N117" s="221"/>
      <c r="O117" s="221"/>
      <c r="P117" s="221"/>
      <c r="Q117" s="221"/>
      <c r="R117" s="222"/>
      <c r="S117" s="222"/>
      <c r="T117" s="222"/>
      <c r="U117" s="222"/>
      <c r="V117" s="222"/>
      <c r="W117" s="222"/>
      <c r="X117" s="222"/>
      <c r="Y117" s="222"/>
      <c r="Z117" s="212"/>
      <c r="AA117" s="212"/>
      <c r="AB117" s="212"/>
      <c r="AC117" s="212"/>
      <c r="AD117" s="212"/>
      <c r="AE117" s="212"/>
      <c r="AF117" s="212"/>
      <c r="AG117" s="212" t="s">
        <v>226</v>
      </c>
      <c r="AH117" s="212">
        <v>0</v>
      </c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1" x14ac:dyDescent="0.25">
      <c r="A118" s="234">
        <v>21</v>
      </c>
      <c r="B118" s="235" t="s">
        <v>542</v>
      </c>
      <c r="C118" s="253" t="s">
        <v>543</v>
      </c>
      <c r="D118" s="236" t="s">
        <v>218</v>
      </c>
      <c r="E118" s="237">
        <v>18.2</v>
      </c>
      <c r="F118" s="238"/>
      <c r="G118" s="239">
        <f>ROUND(E118*F118,2)</f>
        <v>0</v>
      </c>
      <c r="H118" s="238"/>
      <c r="I118" s="239">
        <f>ROUND(E118*H118,2)</f>
        <v>0</v>
      </c>
      <c r="J118" s="238"/>
      <c r="K118" s="239">
        <f>ROUND(E118*J118,2)</f>
        <v>0</v>
      </c>
      <c r="L118" s="239">
        <v>21</v>
      </c>
      <c r="M118" s="239">
        <f>G118*(1+L118/100)</f>
        <v>0</v>
      </c>
      <c r="N118" s="237">
        <v>7.3899999999999993E-2</v>
      </c>
      <c r="O118" s="237">
        <f>ROUND(E118*N118,2)</f>
        <v>1.34</v>
      </c>
      <c r="P118" s="237">
        <v>0</v>
      </c>
      <c r="Q118" s="237">
        <f>ROUND(E118*P118,2)</f>
        <v>0</v>
      </c>
      <c r="R118" s="239" t="s">
        <v>219</v>
      </c>
      <c r="S118" s="239" t="s">
        <v>193</v>
      </c>
      <c r="T118" s="240" t="s">
        <v>193</v>
      </c>
      <c r="U118" s="222">
        <v>0.47799999999999998</v>
      </c>
      <c r="V118" s="222">
        <f>ROUND(E118*U118,2)</f>
        <v>8.6999999999999993</v>
      </c>
      <c r="W118" s="222"/>
      <c r="X118" s="222" t="s">
        <v>220</v>
      </c>
      <c r="Y118" s="222" t="s">
        <v>221</v>
      </c>
      <c r="Z118" s="212"/>
      <c r="AA118" s="212"/>
      <c r="AB118" s="212"/>
      <c r="AC118" s="212"/>
      <c r="AD118" s="212"/>
      <c r="AE118" s="212"/>
      <c r="AF118" s="212"/>
      <c r="AG118" s="212" t="s">
        <v>222</v>
      </c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ht="21" outlineLevel="2" x14ac:dyDescent="0.25">
      <c r="A119" s="219"/>
      <c r="B119" s="220"/>
      <c r="C119" s="265" t="s">
        <v>314</v>
      </c>
      <c r="D119" s="264"/>
      <c r="E119" s="264"/>
      <c r="F119" s="264"/>
      <c r="G119" s="264"/>
      <c r="H119" s="222"/>
      <c r="I119" s="222"/>
      <c r="J119" s="222"/>
      <c r="K119" s="222"/>
      <c r="L119" s="222"/>
      <c r="M119" s="222"/>
      <c r="N119" s="221"/>
      <c r="O119" s="221"/>
      <c r="P119" s="221"/>
      <c r="Q119" s="221"/>
      <c r="R119" s="222"/>
      <c r="S119" s="222"/>
      <c r="T119" s="222"/>
      <c r="U119" s="222"/>
      <c r="V119" s="222"/>
      <c r="W119" s="222"/>
      <c r="X119" s="222"/>
      <c r="Y119" s="222"/>
      <c r="Z119" s="212"/>
      <c r="AA119" s="212"/>
      <c r="AB119" s="212"/>
      <c r="AC119" s="212"/>
      <c r="AD119" s="212"/>
      <c r="AE119" s="212"/>
      <c r="AF119" s="212"/>
      <c r="AG119" s="212" t="s">
        <v>224</v>
      </c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48" t="str">
        <f>C119</f>
        <v>s provedením lože z kameniva drceného, s vyplněním spár, s dvojitým hutněním a se smetením přebytečného materiálu na krajnici. S dodáním hmot pro lože a výplň spár.</v>
      </c>
      <c r="BB119" s="212"/>
      <c r="BC119" s="212"/>
      <c r="BD119" s="212"/>
      <c r="BE119" s="212"/>
      <c r="BF119" s="212"/>
      <c r="BG119" s="212"/>
      <c r="BH119" s="212"/>
    </row>
    <row r="120" spans="1:60" outlineLevel="2" x14ac:dyDescent="0.25">
      <c r="A120" s="219"/>
      <c r="B120" s="220"/>
      <c r="C120" s="266" t="s">
        <v>526</v>
      </c>
      <c r="D120" s="260"/>
      <c r="E120" s="261"/>
      <c r="F120" s="222"/>
      <c r="G120" s="222"/>
      <c r="H120" s="222"/>
      <c r="I120" s="222"/>
      <c r="J120" s="222"/>
      <c r="K120" s="222"/>
      <c r="L120" s="222"/>
      <c r="M120" s="222"/>
      <c r="N120" s="221"/>
      <c r="O120" s="221"/>
      <c r="P120" s="221"/>
      <c r="Q120" s="221"/>
      <c r="R120" s="222"/>
      <c r="S120" s="222"/>
      <c r="T120" s="222"/>
      <c r="U120" s="222"/>
      <c r="V120" s="222"/>
      <c r="W120" s="222"/>
      <c r="X120" s="222"/>
      <c r="Y120" s="222"/>
      <c r="Z120" s="212"/>
      <c r="AA120" s="212"/>
      <c r="AB120" s="212"/>
      <c r="AC120" s="212"/>
      <c r="AD120" s="212"/>
      <c r="AE120" s="212"/>
      <c r="AF120" s="212"/>
      <c r="AG120" s="212" t="s">
        <v>226</v>
      </c>
      <c r="AH120" s="212">
        <v>0</v>
      </c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ht="20.399999999999999" outlineLevel="3" x14ac:dyDescent="0.25">
      <c r="A121" s="219"/>
      <c r="B121" s="220"/>
      <c r="C121" s="266" t="s">
        <v>527</v>
      </c>
      <c r="D121" s="260"/>
      <c r="E121" s="261"/>
      <c r="F121" s="222"/>
      <c r="G121" s="222"/>
      <c r="H121" s="222"/>
      <c r="I121" s="222"/>
      <c r="J121" s="222"/>
      <c r="K121" s="222"/>
      <c r="L121" s="222"/>
      <c r="M121" s="222"/>
      <c r="N121" s="221"/>
      <c r="O121" s="221"/>
      <c r="P121" s="221"/>
      <c r="Q121" s="221"/>
      <c r="R121" s="222"/>
      <c r="S121" s="222"/>
      <c r="T121" s="222"/>
      <c r="U121" s="222"/>
      <c r="V121" s="222"/>
      <c r="W121" s="222"/>
      <c r="X121" s="222"/>
      <c r="Y121" s="222"/>
      <c r="Z121" s="212"/>
      <c r="AA121" s="212"/>
      <c r="AB121" s="212"/>
      <c r="AC121" s="212"/>
      <c r="AD121" s="212"/>
      <c r="AE121" s="212"/>
      <c r="AF121" s="212"/>
      <c r="AG121" s="212" t="s">
        <v>226</v>
      </c>
      <c r="AH121" s="212">
        <v>0</v>
      </c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3" x14ac:dyDescent="0.25">
      <c r="A122" s="219"/>
      <c r="B122" s="220"/>
      <c r="C122" s="266" t="s">
        <v>544</v>
      </c>
      <c r="D122" s="260"/>
      <c r="E122" s="261"/>
      <c r="F122" s="222"/>
      <c r="G122" s="222"/>
      <c r="H122" s="222"/>
      <c r="I122" s="222"/>
      <c r="J122" s="222"/>
      <c r="K122" s="222"/>
      <c r="L122" s="222"/>
      <c r="M122" s="222"/>
      <c r="N122" s="221"/>
      <c r="O122" s="221"/>
      <c r="P122" s="221"/>
      <c r="Q122" s="221"/>
      <c r="R122" s="222"/>
      <c r="S122" s="222"/>
      <c r="T122" s="222"/>
      <c r="U122" s="222"/>
      <c r="V122" s="222"/>
      <c r="W122" s="222"/>
      <c r="X122" s="222"/>
      <c r="Y122" s="222"/>
      <c r="Z122" s="212"/>
      <c r="AA122" s="212"/>
      <c r="AB122" s="212"/>
      <c r="AC122" s="212"/>
      <c r="AD122" s="212"/>
      <c r="AE122" s="212"/>
      <c r="AF122" s="212"/>
      <c r="AG122" s="212" t="s">
        <v>226</v>
      </c>
      <c r="AH122" s="212">
        <v>0</v>
      </c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outlineLevel="3" x14ac:dyDescent="0.25">
      <c r="A123" s="219"/>
      <c r="B123" s="220"/>
      <c r="C123" s="266" t="s">
        <v>311</v>
      </c>
      <c r="D123" s="260"/>
      <c r="E123" s="261"/>
      <c r="F123" s="222"/>
      <c r="G123" s="222"/>
      <c r="H123" s="222"/>
      <c r="I123" s="222"/>
      <c r="J123" s="222"/>
      <c r="K123" s="222"/>
      <c r="L123" s="222"/>
      <c r="M123" s="222"/>
      <c r="N123" s="221"/>
      <c r="O123" s="221"/>
      <c r="P123" s="221"/>
      <c r="Q123" s="221"/>
      <c r="R123" s="222"/>
      <c r="S123" s="222"/>
      <c r="T123" s="222"/>
      <c r="U123" s="222"/>
      <c r="V123" s="222"/>
      <c r="W123" s="222"/>
      <c r="X123" s="222"/>
      <c r="Y123" s="222"/>
      <c r="Z123" s="212"/>
      <c r="AA123" s="212"/>
      <c r="AB123" s="212"/>
      <c r="AC123" s="212"/>
      <c r="AD123" s="212"/>
      <c r="AE123" s="212"/>
      <c r="AF123" s="212"/>
      <c r="AG123" s="212" t="s">
        <v>226</v>
      </c>
      <c r="AH123" s="212">
        <v>0</v>
      </c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outlineLevel="3" x14ac:dyDescent="0.25">
      <c r="A124" s="219"/>
      <c r="B124" s="220"/>
      <c r="C124" s="266" t="s">
        <v>626</v>
      </c>
      <c r="D124" s="260"/>
      <c r="E124" s="261">
        <v>18.2</v>
      </c>
      <c r="F124" s="222"/>
      <c r="G124" s="222"/>
      <c r="H124" s="222"/>
      <c r="I124" s="222"/>
      <c r="J124" s="222"/>
      <c r="K124" s="222"/>
      <c r="L124" s="222"/>
      <c r="M124" s="222"/>
      <c r="N124" s="221"/>
      <c r="O124" s="221"/>
      <c r="P124" s="221"/>
      <c r="Q124" s="221"/>
      <c r="R124" s="222"/>
      <c r="S124" s="222"/>
      <c r="T124" s="222"/>
      <c r="U124" s="222"/>
      <c r="V124" s="222"/>
      <c r="W124" s="222"/>
      <c r="X124" s="222"/>
      <c r="Y124" s="222"/>
      <c r="Z124" s="212"/>
      <c r="AA124" s="212"/>
      <c r="AB124" s="212"/>
      <c r="AC124" s="212"/>
      <c r="AD124" s="212"/>
      <c r="AE124" s="212"/>
      <c r="AF124" s="212"/>
      <c r="AG124" s="212" t="s">
        <v>226</v>
      </c>
      <c r="AH124" s="212">
        <v>0</v>
      </c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1" x14ac:dyDescent="0.25">
      <c r="A125" s="234">
        <v>22</v>
      </c>
      <c r="B125" s="235" t="s">
        <v>319</v>
      </c>
      <c r="C125" s="253" t="s">
        <v>320</v>
      </c>
      <c r="D125" s="236" t="s">
        <v>231</v>
      </c>
      <c r="E125" s="237">
        <v>0.6</v>
      </c>
      <c r="F125" s="238"/>
      <c r="G125" s="239">
        <f>ROUND(E125*F125,2)</f>
        <v>0</v>
      </c>
      <c r="H125" s="238"/>
      <c r="I125" s="239">
        <f>ROUND(E125*H125,2)</f>
        <v>0</v>
      </c>
      <c r="J125" s="238"/>
      <c r="K125" s="239">
        <f>ROUND(E125*J125,2)</f>
        <v>0</v>
      </c>
      <c r="L125" s="239">
        <v>21</v>
      </c>
      <c r="M125" s="239">
        <f>G125*(1+L125/100)</f>
        <v>0</v>
      </c>
      <c r="N125" s="237">
        <v>3.3E-4</v>
      </c>
      <c r="O125" s="237">
        <f>ROUND(E125*N125,2)</f>
        <v>0</v>
      </c>
      <c r="P125" s="237">
        <v>0</v>
      </c>
      <c r="Q125" s="237">
        <f>ROUND(E125*P125,2)</f>
        <v>0</v>
      </c>
      <c r="R125" s="239" t="s">
        <v>219</v>
      </c>
      <c r="S125" s="239" t="s">
        <v>193</v>
      </c>
      <c r="T125" s="240" t="s">
        <v>193</v>
      </c>
      <c r="U125" s="222">
        <v>0.41</v>
      </c>
      <c r="V125" s="222">
        <f>ROUND(E125*U125,2)</f>
        <v>0.25</v>
      </c>
      <c r="W125" s="222"/>
      <c r="X125" s="222" t="s">
        <v>220</v>
      </c>
      <c r="Y125" s="222" t="s">
        <v>221</v>
      </c>
      <c r="Z125" s="212"/>
      <c r="AA125" s="212"/>
      <c r="AB125" s="212"/>
      <c r="AC125" s="212"/>
      <c r="AD125" s="212"/>
      <c r="AE125" s="212"/>
      <c r="AF125" s="212"/>
      <c r="AG125" s="212" t="s">
        <v>222</v>
      </c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outlineLevel="2" x14ac:dyDescent="0.25">
      <c r="A126" s="219"/>
      <c r="B126" s="220"/>
      <c r="C126" s="266" t="s">
        <v>515</v>
      </c>
      <c r="D126" s="260"/>
      <c r="E126" s="261"/>
      <c r="F126" s="222"/>
      <c r="G126" s="222"/>
      <c r="H126" s="222"/>
      <c r="I126" s="222"/>
      <c r="J126" s="222"/>
      <c r="K126" s="222"/>
      <c r="L126" s="222"/>
      <c r="M126" s="222"/>
      <c r="N126" s="221"/>
      <c r="O126" s="221"/>
      <c r="P126" s="221"/>
      <c r="Q126" s="221"/>
      <c r="R126" s="222"/>
      <c r="S126" s="222"/>
      <c r="T126" s="222"/>
      <c r="U126" s="222"/>
      <c r="V126" s="222"/>
      <c r="W126" s="222"/>
      <c r="X126" s="222"/>
      <c r="Y126" s="222"/>
      <c r="Z126" s="212"/>
      <c r="AA126" s="212"/>
      <c r="AB126" s="212"/>
      <c r="AC126" s="212"/>
      <c r="AD126" s="212"/>
      <c r="AE126" s="212"/>
      <c r="AF126" s="212"/>
      <c r="AG126" s="212" t="s">
        <v>226</v>
      </c>
      <c r="AH126" s="212">
        <v>0</v>
      </c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3" x14ac:dyDescent="0.25">
      <c r="A127" s="219"/>
      <c r="B127" s="220"/>
      <c r="C127" s="266" t="s">
        <v>540</v>
      </c>
      <c r="D127" s="260"/>
      <c r="E127" s="261"/>
      <c r="F127" s="222"/>
      <c r="G127" s="222"/>
      <c r="H127" s="222"/>
      <c r="I127" s="222"/>
      <c r="J127" s="222"/>
      <c r="K127" s="222"/>
      <c r="L127" s="222"/>
      <c r="M127" s="222"/>
      <c r="N127" s="221"/>
      <c r="O127" s="221"/>
      <c r="P127" s="221"/>
      <c r="Q127" s="221"/>
      <c r="R127" s="222"/>
      <c r="S127" s="222"/>
      <c r="T127" s="222"/>
      <c r="U127" s="222"/>
      <c r="V127" s="222"/>
      <c r="W127" s="222"/>
      <c r="X127" s="222"/>
      <c r="Y127" s="222"/>
      <c r="Z127" s="212"/>
      <c r="AA127" s="212"/>
      <c r="AB127" s="212"/>
      <c r="AC127" s="212"/>
      <c r="AD127" s="212"/>
      <c r="AE127" s="212"/>
      <c r="AF127" s="212"/>
      <c r="AG127" s="212" t="s">
        <v>226</v>
      </c>
      <c r="AH127" s="212">
        <v>0</v>
      </c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3" x14ac:dyDescent="0.25">
      <c r="A128" s="219"/>
      <c r="B128" s="220"/>
      <c r="C128" s="266" t="s">
        <v>541</v>
      </c>
      <c r="D128" s="260"/>
      <c r="E128" s="261"/>
      <c r="F128" s="222"/>
      <c r="G128" s="222"/>
      <c r="H128" s="222"/>
      <c r="I128" s="222"/>
      <c r="J128" s="222"/>
      <c r="K128" s="222"/>
      <c r="L128" s="222"/>
      <c r="M128" s="222"/>
      <c r="N128" s="221"/>
      <c r="O128" s="221"/>
      <c r="P128" s="221"/>
      <c r="Q128" s="221"/>
      <c r="R128" s="222"/>
      <c r="S128" s="222"/>
      <c r="T128" s="222"/>
      <c r="U128" s="222"/>
      <c r="V128" s="222"/>
      <c r="W128" s="222"/>
      <c r="X128" s="222"/>
      <c r="Y128" s="222"/>
      <c r="Z128" s="212"/>
      <c r="AA128" s="212"/>
      <c r="AB128" s="212"/>
      <c r="AC128" s="212"/>
      <c r="AD128" s="212"/>
      <c r="AE128" s="212"/>
      <c r="AF128" s="212"/>
      <c r="AG128" s="212" t="s">
        <v>226</v>
      </c>
      <c r="AH128" s="212">
        <v>0</v>
      </c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3" x14ac:dyDescent="0.25">
      <c r="A129" s="219"/>
      <c r="B129" s="220"/>
      <c r="C129" s="266" t="s">
        <v>636</v>
      </c>
      <c r="D129" s="260"/>
      <c r="E129" s="261">
        <v>0.4</v>
      </c>
      <c r="F129" s="222"/>
      <c r="G129" s="222"/>
      <c r="H129" s="222"/>
      <c r="I129" s="222"/>
      <c r="J129" s="222"/>
      <c r="K129" s="222"/>
      <c r="L129" s="222"/>
      <c r="M129" s="222"/>
      <c r="N129" s="221"/>
      <c r="O129" s="221"/>
      <c r="P129" s="221"/>
      <c r="Q129" s="221"/>
      <c r="R129" s="222"/>
      <c r="S129" s="222"/>
      <c r="T129" s="222"/>
      <c r="U129" s="222"/>
      <c r="V129" s="222"/>
      <c r="W129" s="222"/>
      <c r="X129" s="222"/>
      <c r="Y129" s="222"/>
      <c r="Z129" s="212"/>
      <c r="AA129" s="212"/>
      <c r="AB129" s="212"/>
      <c r="AC129" s="212"/>
      <c r="AD129" s="212"/>
      <c r="AE129" s="212"/>
      <c r="AF129" s="212"/>
      <c r="AG129" s="212" t="s">
        <v>226</v>
      </c>
      <c r="AH129" s="212">
        <v>0</v>
      </c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outlineLevel="3" x14ac:dyDescent="0.25">
      <c r="A130" s="219"/>
      <c r="B130" s="220"/>
      <c r="C130" s="266" t="s">
        <v>620</v>
      </c>
      <c r="D130" s="260"/>
      <c r="E130" s="261"/>
      <c r="F130" s="222"/>
      <c r="G130" s="222"/>
      <c r="H130" s="222"/>
      <c r="I130" s="222"/>
      <c r="J130" s="222"/>
      <c r="K130" s="222"/>
      <c r="L130" s="222"/>
      <c r="M130" s="222"/>
      <c r="N130" s="221"/>
      <c r="O130" s="221"/>
      <c r="P130" s="221"/>
      <c r="Q130" s="221"/>
      <c r="R130" s="222"/>
      <c r="S130" s="222"/>
      <c r="T130" s="222"/>
      <c r="U130" s="222"/>
      <c r="V130" s="222"/>
      <c r="W130" s="222"/>
      <c r="X130" s="222"/>
      <c r="Y130" s="222"/>
      <c r="Z130" s="212"/>
      <c r="AA130" s="212"/>
      <c r="AB130" s="212"/>
      <c r="AC130" s="212"/>
      <c r="AD130" s="212"/>
      <c r="AE130" s="212"/>
      <c r="AF130" s="212"/>
      <c r="AG130" s="212" t="s">
        <v>226</v>
      </c>
      <c r="AH130" s="212">
        <v>0</v>
      </c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outlineLevel="3" x14ac:dyDescent="0.25">
      <c r="A131" s="219"/>
      <c r="B131" s="220"/>
      <c r="C131" s="266" t="s">
        <v>635</v>
      </c>
      <c r="D131" s="260"/>
      <c r="E131" s="261"/>
      <c r="F131" s="222"/>
      <c r="G131" s="222"/>
      <c r="H131" s="222"/>
      <c r="I131" s="222"/>
      <c r="J131" s="222"/>
      <c r="K131" s="222"/>
      <c r="L131" s="222"/>
      <c r="M131" s="222"/>
      <c r="N131" s="221"/>
      <c r="O131" s="221"/>
      <c r="P131" s="221"/>
      <c r="Q131" s="221"/>
      <c r="R131" s="222"/>
      <c r="S131" s="222"/>
      <c r="T131" s="222"/>
      <c r="U131" s="222"/>
      <c r="V131" s="222"/>
      <c r="W131" s="222"/>
      <c r="X131" s="222"/>
      <c r="Y131" s="222"/>
      <c r="Z131" s="212"/>
      <c r="AA131" s="212"/>
      <c r="AB131" s="212"/>
      <c r="AC131" s="212"/>
      <c r="AD131" s="212"/>
      <c r="AE131" s="212"/>
      <c r="AF131" s="212"/>
      <c r="AG131" s="212" t="s">
        <v>226</v>
      </c>
      <c r="AH131" s="212">
        <v>0</v>
      </c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3" x14ac:dyDescent="0.25">
      <c r="A132" s="219"/>
      <c r="B132" s="220"/>
      <c r="C132" s="266" t="s">
        <v>541</v>
      </c>
      <c r="D132" s="260"/>
      <c r="E132" s="261"/>
      <c r="F132" s="222"/>
      <c r="G132" s="222"/>
      <c r="H132" s="222"/>
      <c r="I132" s="222"/>
      <c r="J132" s="222"/>
      <c r="K132" s="222"/>
      <c r="L132" s="222"/>
      <c r="M132" s="222"/>
      <c r="N132" s="221"/>
      <c r="O132" s="221"/>
      <c r="P132" s="221"/>
      <c r="Q132" s="221"/>
      <c r="R132" s="222"/>
      <c r="S132" s="222"/>
      <c r="T132" s="222"/>
      <c r="U132" s="222"/>
      <c r="V132" s="222"/>
      <c r="W132" s="222"/>
      <c r="X132" s="222"/>
      <c r="Y132" s="222"/>
      <c r="Z132" s="212"/>
      <c r="AA132" s="212"/>
      <c r="AB132" s="212"/>
      <c r="AC132" s="212"/>
      <c r="AD132" s="212"/>
      <c r="AE132" s="212"/>
      <c r="AF132" s="212"/>
      <c r="AG132" s="212" t="s">
        <v>226</v>
      </c>
      <c r="AH132" s="212">
        <v>0</v>
      </c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3" x14ac:dyDescent="0.25">
      <c r="A133" s="219"/>
      <c r="B133" s="220"/>
      <c r="C133" s="266" t="s">
        <v>637</v>
      </c>
      <c r="D133" s="260"/>
      <c r="E133" s="261">
        <v>0.2</v>
      </c>
      <c r="F133" s="222"/>
      <c r="G133" s="222"/>
      <c r="H133" s="222"/>
      <c r="I133" s="222"/>
      <c r="J133" s="222"/>
      <c r="K133" s="222"/>
      <c r="L133" s="222"/>
      <c r="M133" s="222"/>
      <c r="N133" s="221"/>
      <c r="O133" s="221"/>
      <c r="P133" s="221"/>
      <c r="Q133" s="221"/>
      <c r="R133" s="222"/>
      <c r="S133" s="222"/>
      <c r="T133" s="222"/>
      <c r="U133" s="222"/>
      <c r="V133" s="222"/>
      <c r="W133" s="222"/>
      <c r="X133" s="222"/>
      <c r="Y133" s="222"/>
      <c r="Z133" s="212"/>
      <c r="AA133" s="212"/>
      <c r="AB133" s="212"/>
      <c r="AC133" s="212"/>
      <c r="AD133" s="212"/>
      <c r="AE133" s="212"/>
      <c r="AF133" s="212"/>
      <c r="AG133" s="212" t="s">
        <v>226</v>
      </c>
      <c r="AH133" s="212">
        <v>0</v>
      </c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1" x14ac:dyDescent="0.25">
      <c r="A134" s="234">
        <v>23</v>
      </c>
      <c r="B134" s="235" t="s">
        <v>547</v>
      </c>
      <c r="C134" s="253" t="s">
        <v>548</v>
      </c>
      <c r="D134" s="236" t="s">
        <v>231</v>
      </c>
      <c r="E134" s="237">
        <v>9</v>
      </c>
      <c r="F134" s="238"/>
      <c r="G134" s="239">
        <f>ROUND(E134*F134,2)</f>
        <v>0</v>
      </c>
      <c r="H134" s="238"/>
      <c r="I134" s="239">
        <f>ROUND(E134*H134,2)</f>
        <v>0</v>
      </c>
      <c r="J134" s="238"/>
      <c r="K134" s="239">
        <f>ROUND(E134*J134,2)</f>
        <v>0</v>
      </c>
      <c r="L134" s="239">
        <v>21</v>
      </c>
      <c r="M134" s="239">
        <f>G134*(1+L134/100)</f>
        <v>0</v>
      </c>
      <c r="N134" s="237">
        <v>3.6000000000000002E-4</v>
      </c>
      <c r="O134" s="237">
        <f>ROUND(E134*N134,2)</f>
        <v>0</v>
      </c>
      <c r="P134" s="237">
        <v>0</v>
      </c>
      <c r="Q134" s="237">
        <f>ROUND(E134*P134,2)</f>
        <v>0</v>
      </c>
      <c r="R134" s="239" t="s">
        <v>219</v>
      </c>
      <c r="S134" s="239" t="s">
        <v>193</v>
      </c>
      <c r="T134" s="240" t="s">
        <v>193</v>
      </c>
      <c r="U134" s="222">
        <v>0.43</v>
      </c>
      <c r="V134" s="222">
        <f>ROUND(E134*U134,2)</f>
        <v>3.87</v>
      </c>
      <c r="W134" s="222"/>
      <c r="X134" s="222" t="s">
        <v>220</v>
      </c>
      <c r="Y134" s="222" t="s">
        <v>221</v>
      </c>
      <c r="Z134" s="212"/>
      <c r="AA134" s="212"/>
      <c r="AB134" s="212"/>
      <c r="AC134" s="212"/>
      <c r="AD134" s="212"/>
      <c r="AE134" s="212"/>
      <c r="AF134" s="212"/>
      <c r="AG134" s="212" t="s">
        <v>222</v>
      </c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2" x14ac:dyDescent="0.25">
      <c r="A135" s="219"/>
      <c r="B135" s="220"/>
      <c r="C135" s="266" t="s">
        <v>526</v>
      </c>
      <c r="D135" s="260"/>
      <c r="E135" s="261"/>
      <c r="F135" s="222"/>
      <c r="G135" s="222"/>
      <c r="H135" s="222"/>
      <c r="I135" s="222"/>
      <c r="J135" s="222"/>
      <c r="K135" s="222"/>
      <c r="L135" s="222"/>
      <c r="M135" s="222"/>
      <c r="N135" s="221"/>
      <c r="O135" s="221"/>
      <c r="P135" s="221"/>
      <c r="Q135" s="221"/>
      <c r="R135" s="222"/>
      <c r="S135" s="222"/>
      <c r="T135" s="222"/>
      <c r="U135" s="222"/>
      <c r="V135" s="222"/>
      <c r="W135" s="222"/>
      <c r="X135" s="222"/>
      <c r="Y135" s="222"/>
      <c r="Z135" s="212"/>
      <c r="AA135" s="212"/>
      <c r="AB135" s="212"/>
      <c r="AC135" s="212"/>
      <c r="AD135" s="212"/>
      <c r="AE135" s="212"/>
      <c r="AF135" s="212"/>
      <c r="AG135" s="212" t="s">
        <v>226</v>
      </c>
      <c r="AH135" s="212">
        <v>0</v>
      </c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ht="20.399999999999999" outlineLevel="3" x14ac:dyDescent="0.25">
      <c r="A136" s="219"/>
      <c r="B136" s="220"/>
      <c r="C136" s="266" t="s">
        <v>527</v>
      </c>
      <c r="D136" s="260"/>
      <c r="E136" s="261"/>
      <c r="F136" s="222"/>
      <c r="G136" s="222"/>
      <c r="H136" s="222"/>
      <c r="I136" s="222"/>
      <c r="J136" s="222"/>
      <c r="K136" s="222"/>
      <c r="L136" s="222"/>
      <c r="M136" s="222"/>
      <c r="N136" s="221"/>
      <c r="O136" s="221"/>
      <c r="P136" s="221"/>
      <c r="Q136" s="221"/>
      <c r="R136" s="222"/>
      <c r="S136" s="222"/>
      <c r="T136" s="222"/>
      <c r="U136" s="222"/>
      <c r="V136" s="222"/>
      <c r="W136" s="222"/>
      <c r="X136" s="222"/>
      <c r="Y136" s="222"/>
      <c r="Z136" s="212"/>
      <c r="AA136" s="212"/>
      <c r="AB136" s="212"/>
      <c r="AC136" s="212"/>
      <c r="AD136" s="212"/>
      <c r="AE136" s="212"/>
      <c r="AF136" s="212"/>
      <c r="AG136" s="212" t="s">
        <v>226</v>
      </c>
      <c r="AH136" s="212">
        <v>0</v>
      </c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3" x14ac:dyDescent="0.25">
      <c r="A137" s="219"/>
      <c r="B137" s="220"/>
      <c r="C137" s="266" t="s">
        <v>544</v>
      </c>
      <c r="D137" s="260"/>
      <c r="E137" s="261"/>
      <c r="F137" s="222"/>
      <c r="G137" s="222"/>
      <c r="H137" s="222"/>
      <c r="I137" s="222"/>
      <c r="J137" s="222"/>
      <c r="K137" s="222"/>
      <c r="L137" s="222"/>
      <c r="M137" s="222"/>
      <c r="N137" s="221"/>
      <c r="O137" s="221"/>
      <c r="P137" s="221"/>
      <c r="Q137" s="221"/>
      <c r="R137" s="222"/>
      <c r="S137" s="222"/>
      <c r="T137" s="222"/>
      <c r="U137" s="222"/>
      <c r="V137" s="222"/>
      <c r="W137" s="222"/>
      <c r="X137" s="222"/>
      <c r="Y137" s="222"/>
      <c r="Z137" s="212"/>
      <c r="AA137" s="212"/>
      <c r="AB137" s="212"/>
      <c r="AC137" s="212"/>
      <c r="AD137" s="212"/>
      <c r="AE137" s="212"/>
      <c r="AF137" s="212"/>
      <c r="AG137" s="212" t="s">
        <v>226</v>
      </c>
      <c r="AH137" s="212">
        <v>0</v>
      </c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3" x14ac:dyDescent="0.25">
      <c r="A138" s="219"/>
      <c r="B138" s="220"/>
      <c r="C138" s="266" t="s">
        <v>311</v>
      </c>
      <c r="D138" s="260"/>
      <c r="E138" s="261"/>
      <c r="F138" s="222"/>
      <c r="G138" s="222"/>
      <c r="H138" s="222"/>
      <c r="I138" s="222"/>
      <c r="J138" s="222"/>
      <c r="K138" s="222"/>
      <c r="L138" s="222"/>
      <c r="M138" s="222"/>
      <c r="N138" s="221"/>
      <c r="O138" s="221"/>
      <c r="P138" s="221"/>
      <c r="Q138" s="221"/>
      <c r="R138" s="222"/>
      <c r="S138" s="222"/>
      <c r="T138" s="222"/>
      <c r="U138" s="222"/>
      <c r="V138" s="222"/>
      <c r="W138" s="222"/>
      <c r="X138" s="222"/>
      <c r="Y138" s="222"/>
      <c r="Z138" s="212"/>
      <c r="AA138" s="212"/>
      <c r="AB138" s="212"/>
      <c r="AC138" s="212"/>
      <c r="AD138" s="212"/>
      <c r="AE138" s="212"/>
      <c r="AF138" s="212"/>
      <c r="AG138" s="212" t="s">
        <v>226</v>
      </c>
      <c r="AH138" s="212">
        <v>0</v>
      </c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3" x14ac:dyDescent="0.25">
      <c r="A139" s="219"/>
      <c r="B139" s="220"/>
      <c r="C139" s="266" t="s">
        <v>228</v>
      </c>
      <c r="D139" s="260"/>
      <c r="E139" s="261">
        <v>9</v>
      </c>
      <c r="F139" s="222"/>
      <c r="G139" s="222"/>
      <c r="H139" s="222"/>
      <c r="I139" s="222"/>
      <c r="J139" s="222"/>
      <c r="K139" s="222"/>
      <c r="L139" s="222"/>
      <c r="M139" s="222"/>
      <c r="N139" s="221"/>
      <c r="O139" s="221"/>
      <c r="P139" s="221"/>
      <c r="Q139" s="221"/>
      <c r="R139" s="222"/>
      <c r="S139" s="222"/>
      <c r="T139" s="222"/>
      <c r="U139" s="222"/>
      <c r="V139" s="222"/>
      <c r="W139" s="222"/>
      <c r="X139" s="222"/>
      <c r="Y139" s="222"/>
      <c r="Z139" s="212"/>
      <c r="AA139" s="212"/>
      <c r="AB139" s="212"/>
      <c r="AC139" s="212"/>
      <c r="AD139" s="212"/>
      <c r="AE139" s="212"/>
      <c r="AF139" s="212"/>
      <c r="AG139" s="212" t="s">
        <v>226</v>
      </c>
      <c r="AH139" s="212">
        <v>0</v>
      </c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1" x14ac:dyDescent="0.25">
      <c r="A140" s="234">
        <v>24</v>
      </c>
      <c r="B140" s="235" t="s">
        <v>322</v>
      </c>
      <c r="C140" s="253" t="s">
        <v>323</v>
      </c>
      <c r="D140" s="236" t="s">
        <v>324</v>
      </c>
      <c r="E140" s="237">
        <v>3.25</v>
      </c>
      <c r="F140" s="238"/>
      <c r="G140" s="239">
        <f>ROUND(E140*F140,2)</f>
        <v>0</v>
      </c>
      <c r="H140" s="238"/>
      <c r="I140" s="239">
        <f>ROUND(E140*H140,2)</f>
        <v>0</v>
      </c>
      <c r="J140" s="238"/>
      <c r="K140" s="239">
        <f>ROUND(E140*J140,2)</f>
        <v>0</v>
      </c>
      <c r="L140" s="239">
        <v>21</v>
      </c>
      <c r="M140" s="239">
        <f>G140*(1+L140/100)</f>
        <v>0</v>
      </c>
      <c r="N140" s="237">
        <v>0</v>
      </c>
      <c r="O140" s="237">
        <f>ROUND(E140*N140,2)</f>
        <v>0</v>
      </c>
      <c r="P140" s="237">
        <v>0</v>
      </c>
      <c r="Q140" s="237">
        <f>ROUND(E140*P140,2)</f>
        <v>0</v>
      </c>
      <c r="R140" s="239"/>
      <c r="S140" s="239" t="s">
        <v>166</v>
      </c>
      <c r="T140" s="240" t="s">
        <v>167</v>
      </c>
      <c r="U140" s="222">
        <v>0</v>
      </c>
      <c r="V140" s="222">
        <f>ROUND(E140*U140,2)</f>
        <v>0</v>
      </c>
      <c r="W140" s="222"/>
      <c r="X140" s="222" t="s">
        <v>220</v>
      </c>
      <c r="Y140" s="222" t="s">
        <v>221</v>
      </c>
      <c r="Z140" s="212"/>
      <c r="AA140" s="212"/>
      <c r="AB140" s="212"/>
      <c r="AC140" s="212"/>
      <c r="AD140" s="212"/>
      <c r="AE140" s="212"/>
      <c r="AF140" s="212"/>
      <c r="AG140" s="212" t="s">
        <v>222</v>
      </c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outlineLevel="2" x14ac:dyDescent="0.25">
      <c r="A141" s="219"/>
      <c r="B141" s="220"/>
      <c r="C141" s="266" t="s">
        <v>515</v>
      </c>
      <c r="D141" s="260"/>
      <c r="E141" s="261"/>
      <c r="F141" s="222"/>
      <c r="G141" s="222"/>
      <c r="H141" s="222"/>
      <c r="I141" s="222"/>
      <c r="J141" s="222"/>
      <c r="K141" s="222"/>
      <c r="L141" s="222"/>
      <c r="M141" s="222"/>
      <c r="N141" s="221"/>
      <c r="O141" s="221"/>
      <c r="P141" s="221"/>
      <c r="Q141" s="221"/>
      <c r="R141" s="222"/>
      <c r="S141" s="222"/>
      <c r="T141" s="222"/>
      <c r="U141" s="222"/>
      <c r="V141" s="222"/>
      <c r="W141" s="222"/>
      <c r="X141" s="222"/>
      <c r="Y141" s="222"/>
      <c r="Z141" s="212"/>
      <c r="AA141" s="212"/>
      <c r="AB141" s="212"/>
      <c r="AC141" s="212"/>
      <c r="AD141" s="212"/>
      <c r="AE141" s="212"/>
      <c r="AF141" s="212"/>
      <c r="AG141" s="212" t="s">
        <v>226</v>
      </c>
      <c r="AH141" s="212">
        <v>0</v>
      </c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3" x14ac:dyDescent="0.25">
      <c r="A142" s="219"/>
      <c r="B142" s="220"/>
      <c r="C142" s="266" t="s">
        <v>325</v>
      </c>
      <c r="D142" s="260"/>
      <c r="E142" s="261"/>
      <c r="F142" s="222"/>
      <c r="G142" s="222"/>
      <c r="H142" s="222"/>
      <c r="I142" s="222"/>
      <c r="J142" s="222"/>
      <c r="K142" s="222"/>
      <c r="L142" s="222"/>
      <c r="M142" s="222"/>
      <c r="N142" s="221"/>
      <c r="O142" s="221"/>
      <c r="P142" s="221"/>
      <c r="Q142" s="221"/>
      <c r="R142" s="222"/>
      <c r="S142" s="222"/>
      <c r="T142" s="222"/>
      <c r="U142" s="222"/>
      <c r="V142" s="222"/>
      <c r="W142" s="222"/>
      <c r="X142" s="222"/>
      <c r="Y142" s="222"/>
      <c r="Z142" s="212"/>
      <c r="AA142" s="212"/>
      <c r="AB142" s="212"/>
      <c r="AC142" s="212"/>
      <c r="AD142" s="212"/>
      <c r="AE142" s="212"/>
      <c r="AF142" s="212"/>
      <c r="AG142" s="212" t="s">
        <v>226</v>
      </c>
      <c r="AH142" s="212">
        <v>0</v>
      </c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3" x14ac:dyDescent="0.25">
      <c r="A143" s="219"/>
      <c r="B143" s="220"/>
      <c r="C143" s="266" t="s">
        <v>619</v>
      </c>
      <c r="D143" s="260"/>
      <c r="E143" s="261">
        <v>2.25</v>
      </c>
      <c r="F143" s="222"/>
      <c r="G143" s="222"/>
      <c r="H143" s="222"/>
      <c r="I143" s="222"/>
      <c r="J143" s="222"/>
      <c r="K143" s="222"/>
      <c r="L143" s="222"/>
      <c r="M143" s="222"/>
      <c r="N143" s="221"/>
      <c r="O143" s="221"/>
      <c r="P143" s="221"/>
      <c r="Q143" s="221"/>
      <c r="R143" s="222"/>
      <c r="S143" s="222"/>
      <c r="T143" s="222"/>
      <c r="U143" s="222"/>
      <c r="V143" s="222"/>
      <c r="W143" s="222"/>
      <c r="X143" s="222"/>
      <c r="Y143" s="222"/>
      <c r="Z143" s="212"/>
      <c r="AA143" s="212"/>
      <c r="AB143" s="212"/>
      <c r="AC143" s="212"/>
      <c r="AD143" s="212"/>
      <c r="AE143" s="212"/>
      <c r="AF143" s="212"/>
      <c r="AG143" s="212" t="s">
        <v>226</v>
      </c>
      <c r="AH143" s="212">
        <v>0</v>
      </c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3" x14ac:dyDescent="0.25">
      <c r="A144" s="219"/>
      <c r="B144" s="220"/>
      <c r="C144" s="266" t="s">
        <v>620</v>
      </c>
      <c r="D144" s="260"/>
      <c r="E144" s="261"/>
      <c r="F144" s="222"/>
      <c r="G144" s="222"/>
      <c r="H144" s="222"/>
      <c r="I144" s="222"/>
      <c r="J144" s="222"/>
      <c r="K144" s="222"/>
      <c r="L144" s="222"/>
      <c r="M144" s="222"/>
      <c r="N144" s="221"/>
      <c r="O144" s="221"/>
      <c r="P144" s="221"/>
      <c r="Q144" s="221"/>
      <c r="R144" s="222"/>
      <c r="S144" s="222"/>
      <c r="T144" s="222"/>
      <c r="U144" s="222"/>
      <c r="V144" s="222"/>
      <c r="W144" s="222"/>
      <c r="X144" s="222"/>
      <c r="Y144" s="222"/>
      <c r="Z144" s="212"/>
      <c r="AA144" s="212"/>
      <c r="AB144" s="212"/>
      <c r="AC144" s="212"/>
      <c r="AD144" s="212"/>
      <c r="AE144" s="212"/>
      <c r="AF144" s="212"/>
      <c r="AG144" s="212" t="s">
        <v>226</v>
      </c>
      <c r="AH144" s="212">
        <v>0</v>
      </c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3" x14ac:dyDescent="0.25">
      <c r="A145" s="219"/>
      <c r="B145" s="220"/>
      <c r="C145" s="266" t="s">
        <v>325</v>
      </c>
      <c r="D145" s="260"/>
      <c r="E145" s="261"/>
      <c r="F145" s="222"/>
      <c r="G145" s="222"/>
      <c r="H145" s="222"/>
      <c r="I145" s="222"/>
      <c r="J145" s="222"/>
      <c r="K145" s="222"/>
      <c r="L145" s="222"/>
      <c r="M145" s="222"/>
      <c r="N145" s="221"/>
      <c r="O145" s="221"/>
      <c r="P145" s="221"/>
      <c r="Q145" s="221"/>
      <c r="R145" s="222"/>
      <c r="S145" s="222"/>
      <c r="T145" s="222"/>
      <c r="U145" s="222"/>
      <c r="V145" s="222"/>
      <c r="W145" s="222"/>
      <c r="X145" s="222"/>
      <c r="Y145" s="222"/>
      <c r="Z145" s="212"/>
      <c r="AA145" s="212"/>
      <c r="AB145" s="212"/>
      <c r="AC145" s="212"/>
      <c r="AD145" s="212"/>
      <c r="AE145" s="212"/>
      <c r="AF145" s="212"/>
      <c r="AG145" s="212" t="s">
        <v>226</v>
      </c>
      <c r="AH145" s="212">
        <v>0</v>
      </c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3" x14ac:dyDescent="0.25">
      <c r="A146" s="219"/>
      <c r="B146" s="220"/>
      <c r="C146" s="266" t="s">
        <v>321</v>
      </c>
      <c r="D146" s="260"/>
      <c r="E146" s="261">
        <v>1</v>
      </c>
      <c r="F146" s="222"/>
      <c r="G146" s="222"/>
      <c r="H146" s="222"/>
      <c r="I146" s="222"/>
      <c r="J146" s="222"/>
      <c r="K146" s="222"/>
      <c r="L146" s="222"/>
      <c r="M146" s="222"/>
      <c r="N146" s="221"/>
      <c r="O146" s="221"/>
      <c r="P146" s="221"/>
      <c r="Q146" s="221"/>
      <c r="R146" s="222"/>
      <c r="S146" s="222"/>
      <c r="T146" s="222"/>
      <c r="U146" s="222"/>
      <c r="V146" s="222"/>
      <c r="W146" s="222"/>
      <c r="X146" s="222"/>
      <c r="Y146" s="222"/>
      <c r="Z146" s="212"/>
      <c r="AA146" s="212"/>
      <c r="AB146" s="212"/>
      <c r="AC146" s="212"/>
      <c r="AD146" s="212"/>
      <c r="AE146" s="212"/>
      <c r="AF146" s="212"/>
      <c r="AG146" s="212" t="s">
        <v>226</v>
      </c>
      <c r="AH146" s="212">
        <v>0</v>
      </c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outlineLevel="1" x14ac:dyDescent="0.25">
      <c r="A147" s="234">
        <v>25</v>
      </c>
      <c r="B147" s="235" t="s">
        <v>550</v>
      </c>
      <c r="C147" s="253" t="s">
        <v>551</v>
      </c>
      <c r="D147" s="236" t="s">
        <v>324</v>
      </c>
      <c r="E147" s="237">
        <v>2.25</v>
      </c>
      <c r="F147" s="238"/>
      <c r="G147" s="239">
        <f>ROUND(E147*F147,2)</f>
        <v>0</v>
      </c>
      <c r="H147" s="238"/>
      <c r="I147" s="239">
        <f>ROUND(E147*H147,2)</f>
        <v>0</v>
      </c>
      <c r="J147" s="238"/>
      <c r="K147" s="239">
        <f>ROUND(E147*J147,2)</f>
        <v>0</v>
      </c>
      <c r="L147" s="239">
        <v>21</v>
      </c>
      <c r="M147" s="239">
        <f>G147*(1+L147/100)</f>
        <v>0</v>
      </c>
      <c r="N147" s="237">
        <v>0</v>
      </c>
      <c r="O147" s="237">
        <f>ROUND(E147*N147,2)</f>
        <v>0</v>
      </c>
      <c r="P147" s="237">
        <v>0</v>
      </c>
      <c r="Q147" s="237">
        <f>ROUND(E147*P147,2)</f>
        <v>0</v>
      </c>
      <c r="R147" s="239"/>
      <c r="S147" s="239" t="s">
        <v>166</v>
      </c>
      <c r="T147" s="240" t="s">
        <v>167</v>
      </c>
      <c r="U147" s="222">
        <v>0</v>
      </c>
      <c r="V147" s="222">
        <f>ROUND(E147*U147,2)</f>
        <v>0</v>
      </c>
      <c r="W147" s="222"/>
      <c r="X147" s="222" t="s">
        <v>220</v>
      </c>
      <c r="Y147" s="222" t="s">
        <v>221</v>
      </c>
      <c r="Z147" s="212"/>
      <c r="AA147" s="212"/>
      <c r="AB147" s="212"/>
      <c r="AC147" s="212"/>
      <c r="AD147" s="212"/>
      <c r="AE147" s="212"/>
      <c r="AF147" s="212"/>
      <c r="AG147" s="212" t="s">
        <v>222</v>
      </c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2" x14ac:dyDescent="0.25">
      <c r="A148" s="219"/>
      <c r="B148" s="220"/>
      <c r="C148" s="266" t="s">
        <v>515</v>
      </c>
      <c r="D148" s="260"/>
      <c r="E148" s="261"/>
      <c r="F148" s="222"/>
      <c r="G148" s="222"/>
      <c r="H148" s="222"/>
      <c r="I148" s="222"/>
      <c r="J148" s="222"/>
      <c r="K148" s="222"/>
      <c r="L148" s="222"/>
      <c r="M148" s="222"/>
      <c r="N148" s="221"/>
      <c r="O148" s="221"/>
      <c r="P148" s="221"/>
      <c r="Q148" s="221"/>
      <c r="R148" s="222"/>
      <c r="S148" s="222"/>
      <c r="T148" s="222"/>
      <c r="U148" s="222"/>
      <c r="V148" s="222"/>
      <c r="W148" s="222"/>
      <c r="X148" s="222"/>
      <c r="Y148" s="222"/>
      <c r="Z148" s="212"/>
      <c r="AA148" s="212"/>
      <c r="AB148" s="212"/>
      <c r="AC148" s="212"/>
      <c r="AD148" s="212"/>
      <c r="AE148" s="212"/>
      <c r="AF148" s="212"/>
      <c r="AG148" s="212" t="s">
        <v>226</v>
      </c>
      <c r="AH148" s="212">
        <v>0</v>
      </c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3" x14ac:dyDescent="0.25">
      <c r="A149" s="219"/>
      <c r="B149" s="220"/>
      <c r="C149" s="266" t="s">
        <v>619</v>
      </c>
      <c r="D149" s="260"/>
      <c r="E149" s="261">
        <v>2.25</v>
      </c>
      <c r="F149" s="222"/>
      <c r="G149" s="222"/>
      <c r="H149" s="222"/>
      <c r="I149" s="222"/>
      <c r="J149" s="222"/>
      <c r="K149" s="222"/>
      <c r="L149" s="222"/>
      <c r="M149" s="222"/>
      <c r="N149" s="221"/>
      <c r="O149" s="221"/>
      <c r="P149" s="221"/>
      <c r="Q149" s="221"/>
      <c r="R149" s="222"/>
      <c r="S149" s="222"/>
      <c r="T149" s="222"/>
      <c r="U149" s="222"/>
      <c r="V149" s="222"/>
      <c r="W149" s="222"/>
      <c r="X149" s="222"/>
      <c r="Y149" s="222"/>
      <c r="Z149" s="212"/>
      <c r="AA149" s="212"/>
      <c r="AB149" s="212"/>
      <c r="AC149" s="212"/>
      <c r="AD149" s="212"/>
      <c r="AE149" s="212"/>
      <c r="AF149" s="212"/>
      <c r="AG149" s="212" t="s">
        <v>226</v>
      </c>
      <c r="AH149" s="212">
        <v>0</v>
      </c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ht="20.399999999999999" outlineLevel="1" x14ac:dyDescent="0.25">
      <c r="A150" s="234">
        <v>26</v>
      </c>
      <c r="B150" s="235" t="s">
        <v>558</v>
      </c>
      <c r="C150" s="253" t="s">
        <v>559</v>
      </c>
      <c r="D150" s="236" t="s">
        <v>218</v>
      </c>
      <c r="E150" s="237">
        <v>19.11</v>
      </c>
      <c r="F150" s="238"/>
      <c r="G150" s="239">
        <f>ROUND(E150*F150,2)</f>
        <v>0</v>
      </c>
      <c r="H150" s="238"/>
      <c r="I150" s="239">
        <f>ROUND(E150*H150,2)</f>
        <v>0</v>
      </c>
      <c r="J150" s="238"/>
      <c r="K150" s="239">
        <f>ROUND(E150*J150,2)</f>
        <v>0</v>
      </c>
      <c r="L150" s="239">
        <v>21</v>
      </c>
      <c r="M150" s="239">
        <f>G150*(1+L150/100)</f>
        <v>0</v>
      </c>
      <c r="N150" s="237">
        <v>0.17599999999999999</v>
      </c>
      <c r="O150" s="237">
        <f>ROUND(E150*N150,2)</f>
        <v>3.36</v>
      </c>
      <c r="P150" s="237">
        <v>0</v>
      </c>
      <c r="Q150" s="237">
        <f>ROUND(E150*P150,2)</f>
        <v>0</v>
      </c>
      <c r="R150" s="239" t="s">
        <v>292</v>
      </c>
      <c r="S150" s="239" t="s">
        <v>193</v>
      </c>
      <c r="T150" s="240" t="s">
        <v>193</v>
      </c>
      <c r="U150" s="222">
        <v>0</v>
      </c>
      <c r="V150" s="222">
        <f>ROUND(E150*U150,2)</f>
        <v>0</v>
      </c>
      <c r="W150" s="222"/>
      <c r="X150" s="222" t="s">
        <v>293</v>
      </c>
      <c r="Y150" s="222" t="s">
        <v>221</v>
      </c>
      <c r="Z150" s="212"/>
      <c r="AA150" s="212"/>
      <c r="AB150" s="212"/>
      <c r="AC150" s="212"/>
      <c r="AD150" s="212"/>
      <c r="AE150" s="212"/>
      <c r="AF150" s="212"/>
      <c r="AG150" s="212" t="s">
        <v>328</v>
      </c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2" x14ac:dyDescent="0.25">
      <c r="A151" s="219"/>
      <c r="B151" s="220"/>
      <c r="C151" s="266" t="s">
        <v>526</v>
      </c>
      <c r="D151" s="260"/>
      <c r="E151" s="261"/>
      <c r="F151" s="222"/>
      <c r="G151" s="222"/>
      <c r="H151" s="222"/>
      <c r="I151" s="222"/>
      <c r="J151" s="222"/>
      <c r="K151" s="222"/>
      <c r="L151" s="222"/>
      <c r="M151" s="222"/>
      <c r="N151" s="221"/>
      <c r="O151" s="221"/>
      <c r="P151" s="221"/>
      <c r="Q151" s="221"/>
      <c r="R151" s="222"/>
      <c r="S151" s="222"/>
      <c r="T151" s="222"/>
      <c r="U151" s="222"/>
      <c r="V151" s="222"/>
      <c r="W151" s="222"/>
      <c r="X151" s="222"/>
      <c r="Y151" s="222"/>
      <c r="Z151" s="212"/>
      <c r="AA151" s="212"/>
      <c r="AB151" s="212"/>
      <c r="AC151" s="212"/>
      <c r="AD151" s="212"/>
      <c r="AE151" s="212"/>
      <c r="AF151" s="212"/>
      <c r="AG151" s="212" t="s">
        <v>226</v>
      </c>
      <c r="AH151" s="212">
        <v>0</v>
      </c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ht="20.399999999999999" outlineLevel="3" x14ac:dyDescent="0.25">
      <c r="A152" s="219"/>
      <c r="B152" s="220"/>
      <c r="C152" s="266" t="s">
        <v>527</v>
      </c>
      <c r="D152" s="260"/>
      <c r="E152" s="261"/>
      <c r="F152" s="222"/>
      <c r="G152" s="222"/>
      <c r="H152" s="222"/>
      <c r="I152" s="222"/>
      <c r="J152" s="222"/>
      <c r="K152" s="222"/>
      <c r="L152" s="222"/>
      <c r="M152" s="222"/>
      <c r="N152" s="221"/>
      <c r="O152" s="221"/>
      <c r="P152" s="221"/>
      <c r="Q152" s="221"/>
      <c r="R152" s="222"/>
      <c r="S152" s="222"/>
      <c r="T152" s="222"/>
      <c r="U152" s="222"/>
      <c r="V152" s="222"/>
      <c r="W152" s="222"/>
      <c r="X152" s="222"/>
      <c r="Y152" s="222"/>
      <c r="Z152" s="212"/>
      <c r="AA152" s="212"/>
      <c r="AB152" s="212"/>
      <c r="AC152" s="212"/>
      <c r="AD152" s="212"/>
      <c r="AE152" s="212"/>
      <c r="AF152" s="212"/>
      <c r="AG152" s="212" t="s">
        <v>226</v>
      </c>
      <c r="AH152" s="212">
        <v>0</v>
      </c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3" x14ac:dyDescent="0.25">
      <c r="A153" s="219"/>
      <c r="B153" s="220"/>
      <c r="C153" s="266" t="s">
        <v>544</v>
      </c>
      <c r="D153" s="260"/>
      <c r="E153" s="261"/>
      <c r="F153" s="222"/>
      <c r="G153" s="222"/>
      <c r="H153" s="222"/>
      <c r="I153" s="222"/>
      <c r="J153" s="222"/>
      <c r="K153" s="222"/>
      <c r="L153" s="222"/>
      <c r="M153" s="222"/>
      <c r="N153" s="221"/>
      <c r="O153" s="221"/>
      <c r="P153" s="221"/>
      <c r="Q153" s="221"/>
      <c r="R153" s="222"/>
      <c r="S153" s="222"/>
      <c r="T153" s="222"/>
      <c r="U153" s="222"/>
      <c r="V153" s="222"/>
      <c r="W153" s="222"/>
      <c r="X153" s="222"/>
      <c r="Y153" s="222"/>
      <c r="Z153" s="212"/>
      <c r="AA153" s="212"/>
      <c r="AB153" s="212"/>
      <c r="AC153" s="212"/>
      <c r="AD153" s="212"/>
      <c r="AE153" s="212"/>
      <c r="AF153" s="212"/>
      <c r="AG153" s="212" t="s">
        <v>226</v>
      </c>
      <c r="AH153" s="212">
        <v>0</v>
      </c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3" x14ac:dyDescent="0.25">
      <c r="A154" s="219"/>
      <c r="B154" s="220"/>
      <c r="C154" s="266" t="s">
        <v>311</v>
      </c>
      <c r="D154" s="260"/>
      <c r="E154" s="261"/>
      <c r="F154" s="222"/>
      <c r="G154" s="222"/>
      <c r="H154" s="222"/>
      <c r="I154" s="222"/>
      <c r="J154" s="222"/>
      <c r="K154" s="222"/>
      <c r="L154" s="222"/>
      <c r="M154" s="222"/>
      <c r="N154" s="221"/>
      <c r="O154" s="221"/>
      <c r="P154" s="221"/>
      <c r="Q154" s="221"/>
      <c r="R154" s="222"/>
      <c r="S154" s="222"/>
      <c r="T154" s="222"/>
      <c r="U154" s="222"/>
      <c r="V154" s="222"/>
      <c r="W154" s="222"/>
      <c r="X154" s="222"/>
      <c r="Y154" s="222"/>
      <c r="Z154" s="212"/>
      <c r="AA154" s="212"/>
      <c r="AB154" s="212"/>
      <c r="AC154" s="212"/>
      <c r="AD154" s="212"/>
      <c r="AE154" s="212"/>
      <c r="AF154" s="212"/>
      <c r="AG154" s="212" t="s">
        <v>226</v>
      </c>
      <c r="AH154" s="212">
        <v>0</v>
      </c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3" x14ac:dyDescent="0.25">
      <c r="A155" s="219"/>
      <c r="B155" s="220"/>
      <c r="C155" s="266" t="s">
        <v>638</v>
      </c>
      <c r="D155" s="260"/>
      <c r="E155" s="261">
        <v>19.11</v>
      </c>
      <c r="F155" s="222"/>
      <c r="G155" s="222"/>
      <c r="H155" s="222"/>
      <c r="I155" s="222"/>
      <c r="J155" s="222"/>
      <c r="K155" s="222"/>
      <c r="L155" s="222"/>
      <c r="M155" s="222"/>
      <c r="N155" s="221"/>
      <c r="O155" s="221"/>
      <c r="P155" s="221"/>
      <c r="Q155" s="221"/>
      <c r="R155" s="222"/>
      <c r="S155" s="222"/>
      <c r="T155" s="222"/>
      <c r="U155" s="222"/>
      <c r="V155" s="222"/>
      <c r="W155" s="222"/>
      <c r="X155" s="222"/>
      <c r="Y155" s="222"/>
      <c r="Z155" s="212"/>
      <c r="AA155" s="212"/>
      <c r="AB155" s="212"/>
      <c r="AC155" s="212"/>
      <c r="AD155" s="212"/>
      <c r="AE155" s="212"/>
      <c r="AF155" s="212"/>
      <c r="AG155" s="212" t="s">
        <v>226</v>
      </c>
      <c r="AH155" s="212">
        <v>0</v>
      </c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ht="20.399999999999999" outlineLevel="1" x14ac:dyDescent="0.25">
      <c r="A156" s="234">
        <v>27</v>
      </c>
      <c r="B156" s="235" t="s">
        <v>639</v>
      </c>
      <c r="C156" s="253" t="s">
        <v>640</v>
      </c>
      <c r="D156" s="236" t="s">
        <v>218</v>
      </c>
      <c r="E156" s="237">
        <v>1.1000000000000001</v>
      </c>
      <c r="F156" s="238"/>
      <c r="G156" s="239">
        <f>ROUND(E156*F156,2)</f>
        <v>0</v>
      </c>
      <c r="H156" s="238"/>
      <c r="I156" s="239">
        <f>ROUND(E156*H156,2)</f>
        <v>0</v>
      </c>
      <c r="J156" s="238"/>
      <c r="K156" s="239">
        <f>ROUND(E156*J156,2)</f>
        <v>0</v>
      </c>
      <c r="L156" s="239">
        <v>21</v>
      </c>
      <c r="M156" s="239">
        <f>G156*(1+L156/100)</f>
        <v>0</v>
      </c>
      <c r="N156" s="237">
        <v>0.13100000000000001</v>
      </c>
      <c r="O156" s="237">
        <f>ROUND(E156*N156,2)</f>
        <v>0.14000000000000001</v>
      </c>
      <c r="P156" s="237">
        <v>0</v>
      </c>
      <c r="Q156" s="237">
        <f>ROUND(E156*P156,2)</f>
        <v>0</v>
      </c>
      <c r="R156" s="239" t="s">
        <v>292</v>
      </c>
      <c r="S156" s="239" t="s">
        <v>193</v>
      </c>
      <c r="T156" s="240" t="s">
        <v>193</v>
      </c>
      <c r="U156" s="222">
        <v>0</v>
      </c>
      <c r="V156" s="222">
        <f>ROUND(E156*U156,2)</f>
        <v>0</v>
      </c>
      <c r="W156" s="222"/>
      <c r="X156" s="222" t="s">
        <v>293</v>
      </c>
      <c r="Y156" s="222" t="s">
        <v>221</v>
      </c>
      <c r="Z156" s="212"/>
      <c r="AA156" s="212"/>
      <c r="AB156" s="212"/>
      <c r="AC156" s="212"/>
      <c r="AD156" s="212"/>
      <c r="AE156" s="212"/>
      <c r="AF156" s="212"/>
      <c r="AG156" s="212" t="s">
        <v>328</v>
      </c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2" x14ac:dyDescent="0.25">
      <c r="A157" s="219"/>
      <c r="B157" s="220"/>
      <c r="C157" s="266" t="s">
        <v>620</v>
      </c>
      <c r="D157" s="260"/>
      <c r="E157" s="261"/>
      <c r="F157" s="222"/>
      <c r="G157" s="222"/>
      <c r="H157" s="222"/>
      <c r="I157" s="222"/>
      <c r="J157" s="222"/>
      <c r="K157" s="222"/>
      <c r="L157" s="222"/>
      <c r="M157" s="222"/>
      <c r="N157" s="221"/>
      <c r="O157" s="221"/>
      <c r="P157" s="221"/>
      <c r="Q157" s="221"/>
      <c r="R157" s="222"/>
      <c r="S157" s="222"/>
      <c r="T157" s="222"/>
      <c r="U157" s="222"/>
      <c r="V157" s="222"/>
      <c r="W157" s="222"/>
      <c r="X157" s="222"/>
      <c r="Y157" s="222"/>
      <c r="Z157" s="212"/>
      <c r="AA157" s="212"/>
      <c r="AB157" s="212"/>
      <c r="AC157" s="212"/>
      <c r="AD157" s="212"/>
      <c r="AE157" s="212"/>
      <c r="AF157" s="212"/>
      <c r="AG157" s="212" t="s">
        <v>226</v>
      </c>
      <c r="AH157" s="212">
        <v>0</v>
      </c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outlineLevel="3" x14ac:dyDescent="0.25">
      <c r="A158" s="219"/>
      <c r="B158" s="220"/>
      <c r="C158" s="266" t="s">
        <v>635</v>
      </c>
      <c r="D158" s="260"/>
      <c r="E158" s="261"/>
      <c r="F158" s="222"/>
      <c r="G158" s="222"/>
      <c r="H158" s="222"/>
      <c r="I158" s="222"/>
      <c r="J158" s="222"/>
      <c r="K158" s="222"/>
      <c r="L158" s="222"/>
      <c r="M158" s="222"/>
      <c r="N158" s="221"/>
      <c r="O158" s="221"/>
      <c r="P158" s="221"/>
      <c r="Q158" s="221"/>
      <c r="R158" s="222"/>
      <c r="S158" s="222"/>
      <c r="T158" s="222"/>
      <c r="U158" s="222"/>
      <c r="V158" s="222"/>
      <c r="W158" s="222"/>
      <c r="X158" s="222"/>
      <c r="Y158" s="222"/>
      <c r="Z158" s="212"/>
      <c r="AA158" s="212"/>
      <c r="AB158" s="212"/>
      <c r="AC158" s="212"/>
      <c r="AD158" s="212"/>
      <c r="AE158" s="212"/>
      <c r="AF158" s="212"/>
      <c r="AG158" s="212" t="s">
        <v>226</v>
      </c>
      <c r="AH158" s="212">
        <v>0</v>
      </c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3" x14ac:dyDescent="0.25">
      <c r="A159" s="219"/>
      <c r="B159" s="220"/>
      <c r="C159" s="266" t="s">
        <v>541</v>
      </c>
      <c r="D159" s="260"/>
      <c r="E159" s="261"/>
      <c r="F159" s="222"/>
      <c r="G159" s="222"/>
      <c r="H159" s="222"/>
      <c r="I159" s="222"/>
      <c r="J159" s="222"/>
      <c r="K159" s="222"/>
      <c r="L159" s="222"/>
      <c r="M159" s="222"/>
      <c r="N159" s="221"/>
      <c r="O159" s="221"/>
      <c r="P159" s="221"/>
      <c r="Q159" s="221"/>
      <c r="R159" s="222"/>
      <c r="S159" s="222"/>
      <c r="T159" s="222"/>
      <c r="U159" s="222"/>
      <c r="V159" s="222"/>
      <c r="W159" s="222"/>
      <c r="X159" s="222"/>
      <c r="Y159" s="222"/>
      <c r="Z159" s="212"/>
      <c r="AA159" s="212"/>
      <c r="AB159" s="212"/>
      <c r="AC159" s="212"/>
      <c r="AD159" s="212"/>
      <c r="AE159" s="212"/>
      <c r="AF159" s="212"/>
      <c r="AG159" s="212" t="s">
        <v>226</v>
      </c>
      <c r="AH159" s="212">
        <v>0</v>
      </c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outlineLevel="3" x14ac:dyDescent="0.25">
      <c r="A160" s="219"/>
      <c r="B160" s="220"/>
      <c r="C160" s="266" t="s">
        <v>641</v>
      </c>
      <c r="D160" s="260"/>
      <c r="E160" s="261">
        <v>1.1000000000000001</v>
      </c>
      <c r="F160" s="222"/>
      <c r="G160" s="222"/>
      <c r="H160" s="222"/>
      <c r="I160" s="222"/>
      <c r="J160" s="222"/>
      <c r="K160" s="222"/>
      <c r="L160" s="222"/>
      <c r="M160" s="222"/>
      <c r="N160" s="221"/>
      <c r="O160" s="221"/>
      <c r="P160" s="221"/>
      <c r="Q160" s="221"/>
      <c r="R160" s="222"/>
      <c r="S160" s="222"/>
      <c r="T160" s="222"/>
      <c r="U160" s="222"/>
      <c r="V160" s="222"/>
      <c r="W160" s="222"/>
      <c r="X160" s="222"/>
      <c r="Y160" s="222"/>
      <c r="Z160" s="212"/>
      <c r="AA160" s="212"/>
      <c r="AB160" s="212"/>
      <c r="AC160" s="212"/>
      <c r="AD160" s="212"/>
      <c r="AE160" s="212"/>
      <c r="AF160" s="212"/>
      <c r="AG160" s="212" t="s">
        <v>226</v>
      </c>
      <c r="AH160" s="212">
        <v>0</v>
      </c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1:60" x14ac:dyDescent="0.25">
      <c r="A161" s="227" t="s">
        <v>161</v>
      </c>
      <c r="B161" s="228" t="s">
        <v>103</v>
      </c>
      <c r="C161" s="251" t="s">
        <v>104</v>
      </c>
      <c r="D161" s="229"/>
      <c r="E161" s="230"/>
      <c r="F161" s="231"/>
      <c r="G161" s="231">
        <f>SUMIF(AG162:AG172,"&lt;&gt;NOR",G162:G172)</f>
        <v>0</v>
      </c>
      <c r="H161" s="231"/>
      <c r="I161" s="231">
        <f>SUM(I162:I172)</f>
        <v>0</v>
      </c>
      <c r="J161" s="231"/>
      <c r="K161" s="231">
        <f>SUM(K162:K172)</f>
        <v>0</v>
      </c>
      <c r="L161" s="231"/>
      <c r="M161" s="231">
        <f>SUM(M162:M172)</f>
        <v>0</v>
      </c>
      <c r="N161" s="230"/>
      <c r="O161" s="230">
        <f>SUM(O162:O172)</f>
        <v>2.91</v>
      </c>
      <c r="P161" s="230"/>
      <c r="Q161" s="230">
        <f>SUM(Q162:Q172)</f>
        <v>0</v>
      </c>
      <c r="R161" s="231"/>
      <c r="S161" s="231"/>
      <c r="T161" s="232"/>
      <c r="U161" s="226"/>
      <c r="V161" s="226">
        <f>SUM(V162:V172)</f>
        <v>2.7</v>
      </c>
      <c r="W161" s="226"/>
      <c r="X161" s="226"/>
      <c r="Y161" s="226"/>
      <c r="AG161" t="s">
        <v>162</v>
      </c>
    </row>
    <row r="162" spans="1:60" outlineLevel="1" x14ac:dyDescent="0.25">
      <c r="A162" s="234">
        <v>28</v>
      </c>
      <c r="B162" s="235" t="s">
        <v>642</v>
      </c>
      <c r="C162" s="253" t="s">
        <v>643</v>
      </c>
      <c r="D162" s="236" t="s">
        <v>231</v>
      </c>
      <c r="E162" s="237">
        <v>16.649999999999999</v>
      </c>
      <c r="F162" s="238"/>
      <c r="G162" s="239">
        <f>ROUND(E162*F162,2)</f>
        <v>0</v>
      </c>
      <c r="H162" s="238"/>
      <c r="I162" s="239">
        <f>ROUND(E162*H162,2)</f>
        <v>0</v>
      </c>
      <c r="J162" s="238"/>
      <c r="K162" s="239">
        <f>ROUND(E162*J162,2)</f>
        <v>0</v>
      </c>
      <c r="L162" s="239">
        <v>21</v>
      </c>
      <c r="M162" s="239">
        <f>G162*(1+L162/100)</f>
        <v>0</v>
      </c>
      <c r="N162" s="237">
        <v>0.1525</v>
      </c>
      <c r="O162" s="237">
        <f>ROUND(E162*N162,2)</f>
        <v>2.54</v>
      </c>
      <c r="P162" s="237">
        <v>0</v>
      </c>
      <c r="Q162" s="237">
        <f>ROUND(E162*P162,2)</f>
        <v>0</v>
      </c>
      <c r="R162" s="239" t="s">
        <v>219</v>
      </c>
      <c r="S162" s="239" t="s">
        <v>193</v>
      </c>
      <c r="T162" s="240" t="s">
        <v>193</v>
      </c>
      <c r="U162" s="222">
        <v>0.16200000000000001</v>
      </c>
      <c r="V162" s="222">
        <f>ROUND(E162*U162,2)</f>
        <v>2.7</v>
      </c>
      <c r="W162" s="222"/>
      <c r="X162" s="222" t="s">
        <v>220</v>
      </c>
      <c r="Y162" s="222" t="s">
        <v>221</v>
      </c>
      <c r="Z162" s="212"/>
      <c r="AA162" s="212"/>
      <c r="AB162" s="212"/>
      <c r="AC162" s="212"/>
      <c r="AD162" s="212"/>
      <c r="AE162" s="212"/>
      <c r="AF162" s="212"/>
      <c r="AG162" s="212" t="s">
        <v>263</v>
      </c>
      <c r="AH162" s="212"/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outlineLevel="2" x14ac:dyDescent="0.25">
      <c r="A163" s="219"/>
      <c r="B163" s="220"/>
      <c r="C163" s="265" t="s">
        <v>644</v>
      </c>
      <c r="D163" s="264"/>
      <c r="E163" s="264"/>
      <c r="F163" s="264"/>
      <c r="G163" s="264"/>
      <c r="H163" s="222"/>
      <c r="I163" s="222"/>
      <c r="J163" s="222"/>
      <c r="K163" s="222"/>
      <c r="L163" s="222"/>
      <c r="M163" s="222"/>
      <c r="N163" s="221"/>
      <c r="O163" s="221"/>
      <c r="P163" s="221"/>
      <c r="Q163" s="221"/>
      <c r="R163" s="222"/>
      <c r="S163" s="222"/>
      <c r="T163" s="222"/>
      <c r="U163" s="222"/>
      <c r="V163" s="222"/>
      <c r="W163" s="222"/>
      <c r="X163" s="222"/>
      <c r="Y163" s="222"/>
      <c r="Z163" s="212"/>
      <c r="AA163" s="212"/>
      <c r="AB163" s="212"/>
      <c r="AC163" s="212"/>
      <c r="AD163" s="212"/>
      <c r="AE163" s="212"/>
      <c r="AF163" s="212"/>
      <c r="AG163" s="212" t="s">
        <v>224</v>
      </c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1:60" outlineLevel="2" x14ac:dyDescent="0.25">
      <c r="A164" s="219"/>
      <c r="B164" s="220"/>
      <c r="C164" s="266" t="s">
        <v>345</v>
      </c>
      <c r="D164" s="260"/>
      <c r="E164" s="261"/>
      <c r="F164" s="222"/>
      <c r="G164" s="222"/>
      <c r="H164" s="222"/>
      <c r="I164" s="222"/>
      <c r="J164" s="222"/>
      <c r="K164" s="222"/>
      <c r="L164" s="222"/>
      <c r="M164" s="222"/>
      <c r="N164" s="221"/>
      <c r="O164" s="221"/>
      <c r="P164" s="221"/>
      <c r="Q164" s="221"/>
      <c r="R164" s="222"/>
      <c r="S164" s="222"/>
      <c r="T164" s="222"/>
      <c r="U164" s="222"/>
      <c r="V164" s="222"/>
      <c r="W164" s="222"/>
      <c r="X164" s="222"/>
      <c r="Y164" s="222"/>
      <c r="Z164" s="212"/>
      <c r="AA164" s="212"/>
      <c r="AB164" s="212"/>
      <c r="AC164" s="212"/>
      <c r="AD164" s="212"/>
      <c r="AE164" s="212"/>
      <c r="AF164" s="212"/>
      <c r="AG164" s="212" t="s">
        <v>226</v>
      </c>
      <c r="AH164" s="212">
        <v>0</v>
      </c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outlineLevel="3" x14ac:dyDescent="0.25">
      <c r="A165" s="219"/>
      <c r="B165" s="220"/>
      <c r="C165" s="266" t="s">
        <v>346</v>
      </c>
      <c r="D165" s="260"/>
      <c r="E165" s="261"/>
      <c r="F165" s="222"/>
      <c r="G165" s="222"/>
      <c r="H165" s="222"/>
      <c r="I165" s="222"/>
      <c r="J165" s="222"/>
      <c r="K165" s="222"/>
      <c r="L165" s="222"/>
      <c r="M165" s="222"/>
      <c r="N165" s="221"/>
      <c r="O165" s="221"/>
      <c r="P165" s="221"/>
      <c r="Q165" s="221"/>
      <c r="R165" s="222"/>
      <c r="S165" s="222"/>
      <c r="T165" s="222"/>
      <c r="U165" s="222"/>
      <c r="V165" s="222"/>
      <c r="W165" s="222"/>
      <c r="X165" s="222"/>
      <c r="Y165" s="222"/>
      <c r="Z165" s="212"/>
      <c r="AA165" s="212"/>
      <c r="AB165" s="212"/>
      <c r="AC165" s="212"/>
      <c r="AD165" s="212"/>
      <c r="AE165" s="212"/>
      <c r="AF165" s="212"/>
      <c r="AG165" s="212" t="s">
        <v>226</v>
      </c>
      <c r="AH165" s="212">
        <v>0</v>
      </c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outlineLevel="3" x14ac:dyDescent="0.25">
      <c r="A166" s="219"/>
      <c r="B166" s="220"/>
      <c r="C166" s="266" t="s">
        <v>645</v>
      </c>
      <c r="D166" s="260"/>
      <c r="E166" s="261"/>
      <c r="F166" s="222"/>
      <c r="G166" s="222"/>
      <c r="H166" s="222"/>
      <c r="I166" s="222"/>
      <c r="J166" s="222"/>
      <c r="K166" s="222"/>
      <c r="L166" s="222"/>
      <c r="M166" s="222"/>
      <c r="N166" s="221"/>
      <c r="O166" s="221"/>
      <c r="P166" s="221"/>
      <c r="Q166" s="221"/>
      <c r="R166" s="222"/>
      <c r="S166" s="222"/>
      <c r="T166" s="222"/>
      <c r="U166" s="222"/>
      <c r="V166" s="222"/>
      <c r="W166" s="222"/>
      <c r="X166" s="222"/>
      <c r="Y166" s="222"/>
      <c r="Z166" s="212"/>
      <c r="AA166" s="212"/>
      <c r="AB166" s="212"/>
      <c r="AC166" s="212"/>
      <c r="AD166" s="212"/>
      <c r="AE166" s="212"/>
      <c r="AF166" s="212"/>
      <c r="AG166" s="212" t="s">
        <v>226</v>
      </c>
      <c r="AH166" s="212">
        <v>0</v>
      </c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</row>
    <row r="167" spans="1:60" outlineLevel="3" x14ac:dyDescent="0.25">
      <c r="A167" s="219"/>
      <c r="B167" s="220"/>
      <c r="C167" s="266" t="s">
        <v>646</v>
      </c>
      <c r="D167" s="260"/>
      <c r="E167" s="261">
        <v>16.649999999999999</v>
      </c>
      <c r="F167" s="222"/>
      <c r="G167" s="222"/>
      <c r="H167" s="222"/>
      <c r="I167" s="222"/>
      <c r="J167" s="222"/>
      <c r="K167" s="222"/>
      <c r="L167" s="222"/>
      <c r="M167" s="222"/>
      <c r="N167" s="221"/>
      <c r="O167" s="221"/>
      <c r="P167" s="221"/>
      <c r="Q167" s="221"/>
      <c r="R167" s="222"/>
      <c r="S167" s="222"/>
      <c r="T167" s="222"/>
      <c r="U167" s="222"/>
      <c r="V167" s="222"/>
      <c r="W167" s="222"/>
      <c r="X167" s="222"/>
      <c r="Y167" s="222"/>
      <c r="Z167" s="212"/>
      <c r="AA167" s="212"/>
      <c r="AB167" s="212"/>
      <c r="AC167" s="212"/>
      <c r="AD167" s="212"/>
      <c r="AE167" s="212"/>
      <c r="AF167" s="212"/>
      <c r="AG167" s="212" t="s">
        <v>226</v>
      </c>
      <c r="AH167" s="212">
        <v>0</v>
      </c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1:60" outlineLevel="1" x14ac:dyDescent="0.25">
      <c r="A168" s="234">
        <v>29</v>
      </c>
      <c r="B168" s="235" t="s">
        <v>647</v>
      </c>
      <c r="C168" s="253" t="s">
        <v>648</v>
      </c>
      <c r="D168" s="236" t="s">
        <v>569</v>
      </c>
      <c r="E168" s="237">
        <v>33.966000000000001</v>
      </c>
      <c r="F168" s="238"/>
      <c r="G168" s="239">
        <f>ROUND(E168*F168,2)</f>
        <v>0</v>
      </c>
      <c r="H168" s="238"/>
      <c r="I168" s="239">
        <f>ROUND(E168*H168,2)</f>
        <v>0</v>
      </c>
      <c r="J168" s="238"/>
      <c r="K168" s="239">
        <f>ROUND(E168*J168,2)</f>
        <v>0</v>
      </c>
      <c r="L168" s="239">
        <v>21</v>
      </c>
      <c r="M168" s="239">
        <f>G168*(1+L168/100)</f>
        <v>0</v>
      </c>
      <c r="N168" s="237">
        <v>1.0999999999999999E-2</v>
      </c>
      <c r="O168" s="237">
        <f>ROUND(E168*N168,2)</f>
        <v>0.37</v>
      </c>
      <c r="P168" s="237">
        <v>0</v>
      </c>
      <c r="Q168" s="237">
        <f>ROUND(E168*P168,2)</f>
        <v>0</v>
      </c>
      <c r="R168" s="239" t="s">
        <v>292</v>
      </c>
      <c r="S168" s="239" t="s">
        <v>193</v>
      </c>
      <c r="T168" s="240" t="s">
        <v>193</v>
      </c>
      <c r="U168" s="222">
        <v>0</v>
      </c>
      <c r="V168" s="222">
        <f>ROUND(E168*U168,2)</f>
        <v>0</v>
      </c>
      <c r="W168" s="222"/>
      <c r="X168" s="222" t="s">
        <v>293</v>
      </c>
      <c r="Y168" s="222" t="s">
        <v>221</v>
      </c>
      <c r="Z168" s="212"/>
      <c r="AA168" s="212"/>
      <c r="AB168" s="212"/>
      <c r="AC168" s="212"/>
      <c r="AD168" s="212"/>
      <c r="AE168" s="212"/>
      <c r="AF168" s="212"/>
      <c r="AG168" s="212" t="s">
        <v>328</v>
      </c>
      <c r="AH168" s="212"/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1:60" outlineLevel="2" x14ac:dyDescent="0.25">
      <c r="A169" s="219"/>
      <c r="B169" s="220"/>
      <c r="C169" s="266" t="s">
        <v>345</v>
      </c>
      <c r="D169" s="260"/>
      <c r="E169" s="261"/>
      <c r="F169" s="222"/>
      <c r="G169" s="222"/>
      <c r="H169" s="222"/>
      <c r="I169" s="222"/>
      <c r="J169" s="222"/>
      <c r="K169" s="222"/>
      <c r="L169" s="222"/>
      <c r="M169" s="222"/>
      <c r="N169" s="221"/>
      <c r="O169" s="221"/>
      <c r="P169" s="221"/>
      <c r="Q169" s="221"/>
      <c r="R169" s="222"/>
      <c r="S169" s="222"/>
      <c r="T169" s="222"/>
      <c r="U169" s="222"/>
      <c r="V169" s="222"/>
      <c r="W169" s="222"/>
      <c r="X169" s="222"/>
      <c r="Y169" s="222"/>
      <c r="Z169" s="212"/>
      <c r="AA169" s="212"/>
      <c r="AB169" s="212"/>
      <c r="AC169" s="212"/>
      <c r="AD169" s="212"/>
      <c r="AE169" s="212"/>
      <c r="AF169" s="212"/>
      <c r="AG169" s="212" t="s">
        <v>226</v>
      </c>
      <c r="AH169" s="212">
        <v>0</v>
      </c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outlineLevel="3" x14ac:dyDescent="0.25">
      <c r="A170" s="219"/>
      <c r="B170" s="220"/>
      <c r="C170" s="266" t="s">
        <v>346</v>
      </c>
      <c r="D170" s="260"/>
      <c r="E170" s="261"/>
      <c r="F170" s="222"/>
      <c r="G170" s="222"/>
      <c r="H170" s="222"/>
      <c r="I170" s="222"/>
      <c r="J170" s="222"/>
      <c r="K170" s="222"/>
      <c r="L170" s="222"/>
      <c r="M170" s="222"/>
      <c r="N170" s="221"/>
      <c r="O170" s="221"/>
      <c r="P170" s="221"/>
      <c r="Q170" s="221"/>
      <c r="R170" s="222"/>
      <c r="S170" s="222"/>
      <c r="T170" s="222"/>
      <c r="U170" s="222"/>
      <c r="V170" s="222"/>
      <c r="W170" s="222"/>
      <c r="X170" s="222"/>
      <c r="Y170" s="222"/>
      <c r="Z170" s="212"/>
      <c r="AA170" s="212"/>
      <c r="AB170" s="212"/>
      <c r="AC170" s="212"/>
      <c r="AD170" s="212"/>
      <c r="AE170" s="212"/>
      <c r="AF170" s="212"/>
      <c r="AG170" s="212" t="s">
        <v>226</v>
      </c>
      <c r="AH170" s="212">
        <v>0</v>
      </c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outlineLevel="3" x14ac:dyDescent="0.25">
      <c r="A171" s="219"/>
      <c r="B171" s="220"/>
      <c r="C171" s="266" t="s">
        <v>645</v>
      </c>
      <c r="D171" s="260"/>
      <c r="E171" s="261"/>
      <c r="F171" s="222"/>
      <c r="G171" s="222"/>
      <c r="H171" s="222"/>
      <c r="I171" s="222"/>
      <c r="J171" s="222"/>
      <c r="K171" s="222"/>
      <c r="L171" s="222"/>
      <c r="M171" s="222"/>
      <c r="N171" s="221"/>
      <c r="O171" s="221"/>
      <c r="P171" s="221"/>
      <c r="Q171" s="221"/>
      <c r="R171" s="222"/>
      <c r="S171" s="222"/>
      <c r="T171" s="222"/>
      <c r="U171" s="222"/>
      <c r="V171" s="222"/>
      <c r="W171" s="222"/>
      <c r="X171" s="222"/>
      <c r="Y171" s="222"/>
      <c r="Z171" s="212"/>
      <c r="AA171" s="212"/>
      <c r="AB171" s="212"/>
      <c r="AC171" s="212"/>
      <c r="AD171" s="212"/>
      <c r="AE171" s="212"/>
      <c r="AF171" s="212"/>
      <c r="AG171" s="212" t="s">
        <v>226</v>
      </c>
      <c r="AH171" s="212">
        <v>0</v>
      </c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1:60" outlineLevel="3" x14ac:dyDescent="0.25">
      <c r="A172" s="219"/>
      <c r="B172" s="220"/>
      <c r="C172" s="266" t="s">
        <v>649</v>
      </c>
      <c r="D172" s="260"/>
      <c r="E172" s="261">
        <v>33.966000000000001</v>
      </c>
      <c r="F172" s="222"/>
      <c r="G172" s="222"/>
      <c r="H172" s="222"/>
      <c r="I172" s="222"/>
      <c r="J172" s="222"/>
      <c r="K172" s="222"/>
      <c r="L172" s="222"/>
      <c r="M172" s="222"/>
      <c r="N172" s="221"/>
      <c r="O172" s="221"/>
      <c r="P172" s="221"/>
      <c r="Q172" s="221"/>
      <c r="R172" s="222"/>
      <c r="S172" s="222"/>
      <c r="T172" s="222"/>
      <c r="U172" s="222"/>
      <c r="V172" s="222"/>
      <c r="W172" s="222"/>
      <c r="X172" s="222"/>
      <c r="Y172" s="222"/>
      <c r="Z172" s="212"/>
      <c r="AA172" s="212"/>
      <c r="AB172" s="212"/>
      <c r="AC172" s="212"/>
      <c r="AD172" s="212"/>
      <c r="AE172" s="212"/>
      <c r="AF172" s="212"/>
      <c r="AG172" s="212" t="s">
        <v>226</v>
      </c>
      <c r="AH172" s="212">
        <v>0</v>
      </c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x14ac:dyDescent="0.25">
      <c r="A173" s="227" t="s">
        <v>161</v>
      </c>
      <c r="B173" s="228" t="s">
        <v>107</v>
      </c>
      <c r="C173" s="251" t="s">
        <v>108</v>
      </c>
      <c r="D173" s="229"/>
      <c r="E173" s="230"/>
      <c r="F173" s="231"/>
      <c r="G173" s="231">
        <f>SUMIF(AG174:AG178,"&lt;&gt;NOR",G174:G178)</f>
        <v>0</v>
      </c>
      <c r="H173" s="231"/>
      <c r="I173" s="231">
        <f>SUM(I174:I178)</f>
        <v>0</v>
      </c>
      <c r="J173" s="231"/>
      <c r="K173" s="231">
        <f>SUM(K174:K178)</f>
        <v>0</v>
      </c>
      <c r="L173" s="231"/>
      <c r="M173" s="231">
        <f>SUM(M174:M178)</f>
        <v>0</v>
      </c>
      <c r="N173" s="230"/>
      <c r="O173" s="230">
        <f>SUM(O174:O178)</f>
        <v>0</v>
      </c>
      <c r="P173" s="230"/>
      <c r="Q173" s="230">
        <f>SUM(Q174:Q178)</f>
        <v>0</v>
      </c>
      <c r="R173" s="231"/>
      <c r="S173" s="231"/>
      <c r="T173" s="232"/>
      <c r="U173" s="226"/>
      <c r="V173" s="226">
        <f>SUM(V174:V178)</f>
        <v>7.7</v>
      </c>
      <c r="W173" s="226"/>
      <c r="X173" s="226"/>
      <c r="Y173" s="226"/>
      <c r="AG173" t="s">
        <v>162</v>
      </c>
    </row>
    <row r="174" spans="1:60" outlineLevel="1" x14ac:dyDescent="0.25">
      <c r="A174" s="234">
        <v>30</v>
      </c>
      <c r="B174" s="235" t="s">
        <v>352</v>
      </c>
      <c r="C174" s="253" t="s">
        <v>353</v>
      </c>
      <c r="D174" s="236" t="s">
        <v>271</v>
      </c>
      <c r="E174" s="237">
        <v>19.73395</v>
      </c>
      <c r="F174" s="238"/>
      <c r="G174" s="239">
        <f>ROUND(E174*F174,2)</f>
        <v>0</v>
      </c>
      <c r="H174" s="238"/>
      <c r="I174" s="239">
        <f>ROUND(E174*H174,2)</f>
        <v>0</v>
      </c>
      <c r="J174" s="238"/>
      <c r="K174" s="239">
        <f>ROUND(E174*J174,2)</f>
        <v>0</v>
      </c>
      <c r="L174" s="239">
        <v>21</v>
      </c>
      <c r="M174" s="239">
        <f>G174*(1+L174/100)</f>
        <v>0</v>
      </c>
      <c r="N174" s="237">
        <v>0</v>
      </c>
      <c r="O174" s="237">
        <f>ROUND(E174*N174,2)</f>
        <v>0</v>
      </c>
      <c r="P174" s="237">
        <v>0</v>
      </c>
      <c r="Q174" s="237">
        <f>ROUND(E174*P174,2)</f>
        <v>0</v>
      </c>
      <c r="R174" s="239" t="s">
        <v>219</v>
      </c>
      <c r="S174" s="239" t="s">
        <v>193</v>
      </c>
      <c r="T174" s="240" t="s">
        <v>193</v>
      </c>
      <c r="U174" s="222">
        <v>0.39</v>
      </c>
      <c r="V174" s="222">
        <f>ROUND(E174*U174,2)</f>
        <v>7.7</v>
      </c>
      <c r="W174" s="222"/>
      <c r="X174" s="222" t="s">
        <v>354</v>
      </c>
      <c r="Y174" s="222" t="s">
        <v>221</v>
      </c>
      <c r="Z174" s="212"/>
      <c r="AA174" s="212"/>
      <c r="AB174" s="212"/>
      <c r="AC174" s="212"/>
      <c r="AD174" s="212"/>
      <c r="AE174" s="212"/>
      <c r="AF174" s="212"/>
      <c r="AG174" s="212" t="s">
        <v>355</v>
      </c>
      <c r="AH174" s="212"/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1:60" outlineLevel="2" x14ac:dyDescent="0.25">
      <c r="A175" s="219"/>
      <c r="B175" s="220"/>
      <c r="C175" s="265" t="s">
        <v>356</v>
      </c>
      <c r="D175" s="264"/>
      <c r="E175" s="264"/>
      <c r="F175" s="264"/>
      <c r="G175" s="264"/>
      <c r="H175" s="222"/>
      <c r="I175" s="222"/>
      <c r="J175" s="222"/>
      <c r="K175" s="222"/>
      <c r="L175" s="222"/>
      <c r="M175" s="222"/>
      <c r="N175" s="221"/>
      <c r="O175" s="221"/>
      <c r="P175" s="221"/>
      <c r="Q175" s="221"/>
      <c r="R175" s="222"/>
      <c r="S175" s="222"/>
      <c r="T175" s="222"/>
      <c r="U175" s="222"/>
      <c r="V175" s="222"/>
      <c r="W175" s="222"/>
      <c r="X175" s="222"/>
      <c r="Y175" s="222"/>
      <c r="Z175" s="212"/>
      <c r="AA175" s="212"/>
      <c r="AB175" s="212"/>
      <c r="AC175" s="212"/>
      <c r="AD175" s="212"/>
      <c r="AE175" s="212"/>
      <c r="AF175" s="212"/>
      <c r="AG175" s="212" t="s">
        <v>224</v>
      </c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outlineLevel="2" x14ac:dyDescent="0.25">
      <c r="A176" s="219"/>
      <c r="B176" s="220"/>
      <c r="C176" s="266" t="s">
        <v>357</v>
      </c>
      <c r="D176" s="260"/>
      <c r="E176" s="261"/>
      <c r="F176" s="222"/>
      <c r="G176" s="222"/>
      <c r="H176" s="222"/>
      <c r="I176" s="222"/>
      <c r="J176" s="222"/>
      <c r="K176" s="222"/>
      <c r="L176" s="222"/>
      <c r="M176" s="222"/>
      <c r="N176" s="221"/>
      <c r="O176" s="221"/>
      <c r="P176" s="221"/>
      <c r="Q176" s="221"/>
      <c r="R176" s="222"/>
      <c r="S176" s="222"/>
      <c r="T176" s="222"/>
      <c r="U176" s="222"/>
      <c r="V176" s="222"/>
      <c r="W176" s="222"/>
      <c r="X176" s="222"/>
      <c r="Y176" s="222"/>
      <c r="Z176" s="212"/>
      <c r="AA176" s="212"/>
      <c r="AB176" s="212"/>
      <c r="AC176" s="212"/>
      <c r="AD176" s="212"/>
      <c r="AE176" s="212"/>
      <c r="AF176" s="212"/>
      <c r="AG176" s="212" t="s">
        <v>226</v>
      </c>
      <c r="AH176" s="212">
        <v>0</v>
      </c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1:60" outlineLevel="3" x14ac:dyDescent="0.25">
      <c r="A177" s="219"/>
      <c r="B177" s="220"/>
      <c r="C177" s="266" t="s">
        <v>650</v>
      </c>
      <c r="D177" s="260"/>
      <c r="E177" s="261"/>
      <c r="F177" s="222"/>
      <c r="G177" s="222"/>
      <c r="H177" s="222"/>
      <c r="I177" s="222"/>
      <c r="J177" s="222"/>
      <c r="K177" s="222"/>
      <c r="L177" s="222"/>
      <c r="M177" s="222"/>
      <c r="N177" s="221"/>
      <c r="O177" s="221"/>
      <c r="P177" s="221"/>
      <c r="Q177" s="221"/>
      <c r="R177" s="222"/>
      <c r="S177" s="222"/>
      <c r="T177" s="222"/>
      <c r="U177" s="222"/>
      <c r="V177" s="222"/>
      <c r="W177" s="222"/>
      <c r="X177" s="222"/>
      <c r="Y177" s="222"/>
      <c r="Z177" s="212"/>
      <c r="AA177" s="212"/>
      <c r="AB177" s="212"/>
      <c r="AC177" s="212"/>
      <c r="AD177" s="212"/>
      <c r="AE177" s="212"/>
      <c r="AF177" s="212"/>
      <c r="AG177" s="212" t="s">
        <v>226</v>
      </c>
      <c r="AH177" s="212">
        <v>0</v>
      </c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3" x14ac:dyDescent="0.25">
      <c r="A178" s="219"/>
      <c r="B178" s="220"/>
      <c r="C178" s="266" t="s">
        <v>651</v>
      </c>
      <c r="D178" s="260"/>
      <c r="E178" s="261">
        <v>19.73395</v>
      </c>
      <c r="F178" s="222"/>
      <c r="G178" s="222"/>
      <c r="H178" s="222"/>
      <c r="I178" s="222"/>
      <c r="J178" s="222"/>
      <c r="K178" s="222"/>
      <c r="L178" s="222"/>
      <c r="M178" s="222"/>
      <c r="N178" s="221"/>
      <c r="O178" s="221"/>
      <c r="P178" s="221"/>
      <c r="Q178" s="221"/>
      <c r="R178" s="222"/>
      <c r="S178" s="222"/>
      <c r="T178" s="222"/>
      <c r="U178" s="222"/>
      <c r="V178" s="222"/>
      <c r="W178" s="222"/>
      <c r="X178" s="222"/>
      <c r="Y178" s="222"/>
      <c r="Z178" s="212"/>
      <c r="AA178" s="212"/>
      <c r="AB178" s="212"/>
      <c r="AC178" s="212"/>
      <c r="AD178" s="212"/>
      <c r="AE178" s="212"/>
      <c r="AF178" s="212"/>
      <c r="AG178" s="212" t="s">
        <v>226</v>
      </c>
      <c r="AH178" s="212">
        <v>0</v>
      </c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x14ac:dyDescent="0.25">
      <c r="A179" s="227" t="s">
        <v>161</v>
      </c>
      <c r="B179" s="228" t="s">
        <v>127</v>
      </c>
      <c r="C179" s="251" t="s">
        <v>128</v>
      </c>
      <c r="D179" s="229"/>
      <c r="E179" s="230"/>
      <c r="F179" s="231"/>
      <c r="G179" s="231">
        <f>SUMIF(AG180:AG197,"&lt;&gt;NOR",G180:G197)</f>
        <v>0</v>
      </c>
      <c r="H179" s="231"/>
      <c r="I179" s="231">
        <f>SUM(I180:I197)</f>
        <v>0</v>
      </c>
      <c r="J179" s="231"/>
      <c r="K179" s="231">
        <f>SUM(K180:K197)</f>
        <v>0</v>
      </c>
      <c r="L179" s="231"/>
      <c r="M179" s="231">
        <f>SUM(M180:M197)</f>
        <v>0</v>
      </c>
      <c r="N179" s="230"/>
      <c r="O179" s="230">
        <f>SUM(O180:O197)</f>
        <v>0</v>
      </c>
      <c r="P179" s="230"/>
      <c r="Q179" s="230">
        <f>SUM(Q180:Q197)</f>
        <v>0</v>
      </c>
      <c r="R179" s="231"/>
      <c r="S179" s="231"/>
      <c r="T179" s="232"/>
      <c r="U179" s="226"/>
      <c r="V179" s="226">
        <f>SUM(V180:V197)</f>
        <v>2.2200000000000002</v>
      </c>
      <c r="W179" s="226"/>
      <c r="X179" s="226"/>
      <c r="Y179" s="226"/>
      <c r="AG179" t="s">
        <v>162</v>
      </c>
    </row>
    <row r="180" spans="1:60" outlineLevel="1" x14ac:dyDescent="0.25">
      <c r="A180" s="234">
        <v>31</v>
      </c>
      <c r="B180" s="235" t="s">
        <v>360</v>
      </c>
      <c r="C180" s="253" t="s">
        <v>361</v>
      </c>
      <c r="D180" s="236" t="s">
        <v>271</v>
      </c>
      <c r="E180" s="237">
        <v>3.7822499999999999</v>
      </c>
      <c r="F180" s="238"/>
      <c r="G180" s="239">
        <f>ROUND(E180*F180,2)</f>
        <v>0</v>
      </c>
      <c r="H180" s="238"/>
      <c r="I180" s="239">
        <f>ROUND(E180*H180,2)</f>
        <v>0</v>
      </c>
      <c r="J180" s="238"/>
      <c r="K180" s="239">
        <f>ROUND(E180*J180,2)</f>
        <v>0</v>
      </c>
      <c r="L180" s="239">
        <v>21</v>
      </c>
      <c r="M180" s="239">
        <f>G180*(1+L180/100)</f>
        <v>0</v>
      </c>
      <c r="N180" s="237">
        <v>0</v>
      </c>
      <c r="O180" s="237">
        <f>ROUND(E180*N180,2)</f>
        <v>0</v>
      </c>
      <c r="P180" s="237">
        <v>0</v>
      </c>
      <c r="Q180" s="237">
        <f>ROUND(E180*P180,2)</f>
        <v>0</v>
      </c>
      <c r="R180" s="239" t="s">
        <v>362</v>
      </c>
      <c r="S180" s="239" t="s">
        <v>193</v>
      </c>
      <c r="T180" s="240" t="s">
        <v>193</v>
      </c>
      <c r="U180" s="222">
        <v>0.49</v>
      </c>
      <c r="V180" s="222">
        <f>ROUND(E180*U180,2)</f>
        <v>1.85</v>
      </c>
      <c r="W180" s="222"/>
      <c r="X180" s="222" t="s">
        <v>363</v>
      </c>
      <c r="Y180" s="222" t="s">
        <v>221</v>
      </c>
      <c r="Z180" s="212"/>
      <c r="AA180" s="212"/>
      <c r="AB180" s="212"/>
      <c r="AC180" s="212"/>
      <c r="AD180" s="212"/>
      <c r="AE180" s="212"/>
      <c r="AF180" s="212"/>
      <c r="AG180" s="212" t="s">
        <v>364</v>
      </c>
      <c r="AH180" s="212"/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</row>
    <row r="181" spans="1:60" outlineLevel="2" x14ac:dyDescent="0.25">
      <c r="A181" s="219"/>
      <c r="B181" s="220"/>
      <c r="C181" s="254" t="s">
        <v>365</v>
      </c>
      <c r="D181" s="249"/>
      <c r="E181" s="249"/>
      <c r="F181" s="249"/>
      <c r="G181" s="249"/>
      <c r="H181" s="222"/>
      <c r="I181" s="222"/>
      <c r="J181" s="222"/>
      <c r="K181" s="222"/>
      <c r="L181" s="222"/>
      <c r="M181" s="222"/>
      <c r="N181" s="221"/>
      <c r="O181" s="221"/>
      <c r="P181" s="221"/>
      <c r="Q181" s="221"/>
      <c r="R181" s="222"/>
      <c r="S181" s="222"/>
      <c r="T181" s="222"/>
      <c r="U181" s="222"/>
      <c r="V181" s="222"/>
      <c r="W181" s="222"/>
      <c r="X181" s="222"/>
      <c r="Y181" s="222"/>
      <c r="Z181" s="212"/>
      <c r="AA181" s="212"/>
      <c r="AB181" s="212"/>
      <c r="AC181" s="212"/>
      <c r="AD181" s="212"/>
      <c r="AE181" s="212"/>
      <c r="AF181" s="212"/>
      <c r="AG181" s="212" t="s">
        <v>173</v>
      </c>
      <c r="AH181" s="212"/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</row>
    <row r="182" spans="1:60" outlineLevel="2" x14ac:dyDescent="0.25">
      <c r="A182" s="219"/>
      <c r="B182" s="220"/>
      <c r="C182" s="266" t="s">
        <v>366</v>
      </c>
      <c r="D182" s="260"/>
      <c r="E182" s="261"/>
      <c r="F182" s="222"/>
      <c r="G182" s="222"/>
      <c r="H182" s="222"/>
      <c r="I182" s="222"/>
      <c r="J182" s="222"/>
      <c r="K182" s="222"/>
      <c r="L182" s="222"/>
      <c r="M182" s="222"/>
      <c r="N182" s="221"/>
      <c r="O182" s="221"/>
      <c r="P182" s="221"/>
      <c r="Q182" s="221"/>
      <c r="R182" s="222"/>
      <c r="S182" s="222"/>
      <c r="T182" s="222"/>
      <c r="U182" s="222"/>
      <c r="V182" s="222"/>
      <c r="W182" s="222"/>
      <c r="X182" s="222"/>
      <c r="Y182" s="222"/>
      <c r="Z182" s="212"/>
      <c r="AA182" s="212"/>
      <c r="AB182" s="212"/>
      <c r="AC182" s="212"/>
      <c r="AD182" s="212"/>
      <c r="AE182" s="212"/>
      <c r="AF182" s="212"/>
      <c r="AG182" s="212" t="s">
        <v>226</v>
      </c>
      <c r="AH182" s="212">
        <v>0</v>
      </c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1:60" outlineLevel="3" x14ac:dyDescent="0.25">
      <c r="A183" s="219"/>
      <c r="B183" s="220"/>
      <c r="C183" s="266" t="s">
        <v>367</v>
      </c>
      <c r="D183" s="260"/>
      <c r="E183" s="261"/>
      <c r="F183" s="222"/>
      <c r="G183" s="222"/>
      <c r="H183" s="222"/>
      <c r="I183" s="222"/>
      <c r="J183" s="222"/>
      <c r="K183" s="222"/>
      <c r="L183" s="222"/>
      <c r="M183" s="222"/>
      <c r="N183" s="221"/>
      <c r="O183" s="221"/>
      <c r="P183" s="221"/>
      <c r="Q183" s="221"/>
      <c r="R183" s="222"/>
      <c r="S183" s="222"/>
      <c r="T183" s="222"/>
      <c r="U183" s="222"/>
      <c r="V183" s="222"/>
      <c r="W183" s="222"/>
      <c r="X183" s="222"/>
      <c r="Y183" s="222"/>
      <c r="Z183" s="212"/>
      <c r="AA183" s="212"/>
      <c r="AB183" s="212"/>
      <c r="AC183" s="212"/>
      <c r="AD183" s="212"/>
      <c r="AE183" s="212"/>
      <c r="AF183" s="212"/>
      <c r="AG183" s="212" t="s">
        <v>226</v>
      </c>
      <c r="AH183" s="212">
        <v>0</v>
      </c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1:60" outlineLevel="3" x14ac:dyDescent="0.25">
      <c r="A184" s="219"/>
      <c r="B184" s="220"/>
      <c r="C184" s="266" t="s">
        <v>652</v>
      </c>
      <c r="D184" s="260"/>
      <c r="E184" s="261">
        <v>3.7822499999999999</v>
      </c>
      <c r="F184" s="222"/>
      <c r="G184" s="222"/>
      <c r="H184" s="222"/>
      <c r="I184" s="222"/>
      <c r="J184" s="222"/>
      <c r="K184" s="222"/>
      <c r="L184" s="222"/>
      <c r="M184" s="222"/>
      <c r="N184" s="221"/>
      <c r="O184" s="221"/>
      <c r="P184" s="221"/>
      <c r="Q184" s="221"/>
      <c r="R184" s="222"/>
      <c r="S184" s="222"/>
      <c r="T184" s="222"/>
      <c r="U184" s="222"/>
      <c r="V184" s="222"/>
      <c r="W184" s="222"/>
      <c r="X184" s="222"/>
      <c r="Y184" s="222"/>
      <c r="Z184" s="212"/>
      <c r="AA184" s="212"/>
      <c r="AB184" s="212"/>
      <c r="AC184" s="212"/>
      <c r="AD184" s="212"/>
      <c r="AE184" s="212"/>
      <c r="AF184" s="212"/>
      <c r="AG184" s="212" t="s">
        <v>226</v>
      </c>
      <c r="AH184" s="212">
        <v>0</v>
      </c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</row>
    <row r="185" spans="1:60" outlineLevel="1" x14ac:dyDescent="0.25">
      <c r="A185" s="234">
        <v>32</v>
      </c>
      <c r="B185" s="235" t="s">
        <v>369</v>
      </c>
      <c r="C185" s="253" t="s">
        <v>370</v>
      </c>
      <c r="D185" s="236" t="s">
        <v>271</v>
      </c>
      <c r="E185" s="237">
        <v>71.862750000000005</v>
      </c>
      <c r="F185" s="238"/>
      <c r="G185" s="239">
        <f>ROUND(E185*F185,2)</f>
        <v>0</v>
      </c>
      <c r="H185" s="238"/>
      <c r="I185" s="239">
        <f>ROUND(E185*H185,2)</f>
        <v>0</v>
      </c>
      <c r="J185" s="238"/>
      <c r="K185" s="239">
        <f>ROUND(E185*J185,2)</f>
        <v>0</v>
      </c>
      <c r="L185" s="239">
        <v>21</v>
      </c>
      <c r="M185" s="239">
        <f>G185*(1+L185/100)</f>
        <v>0</v>
      </c>
      <c r="N185" s="237">
        <v>0</v>
      </c>
      <c r="O185" s="237">
        <f>ROUND(E185*N185,2)</f>
        <v>0</v>
      </c>
      <c r="P185" s="237">
        <v>0</v>
      </c>
      <c r="Q185" s="237">
        <f>ROUND(E185*P185,2)</f>
        <v>0</v>
      </c>
      <c r="R185" s="239" t="s">
        <v>362</v>
      </c>
      <c r="S185" s="239" t="s">
        <v>193</v>
      </c>
      <c r="T185" s="240" t="s">
        <v>193</v>
      </c>
      <c r="U185" s="222">
        <v>0</v>
      </c>
      <c r="V185" s="222">
        <f>ROUND(E185*U185,2)</f>
        <v>0</v>
      </c>
      <c r="W185" s="222"/>
      <c r="X185" s="222" t="s">
        <v>363</v>
      </c>
      <c r="Y185" s="222" t="s">
        <v>221</v>
      </c>
      <c r="Z185" s="212"/>
      <c r="AA185" s="212"/>
      <c r="AB185" s="212"/>
      <c r="AC185" s="212"/>
      <c r="AD185" s="212"/>
      <c r="AE185" s="212"/>
      <c r="AF185" s="212"/>
      <c r="AG185" s="212" t="s">
        <v>364</v>
      </c>
      <c r="AH185" s="212"/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</row>
    <row r="186" spans="1:60" outlineLevel="2" x14ac:dyDescent="0.25">
      <c r="A186" s="219"/>
      <c r="B186" s="220"/>
      <c r="C186" s="266" t="s">
        <v>366</v>
      </c>
      <c r="D186" s="260"/>
      <c r="E186" s="261"/>
      <c r="F186" s="222"/>
      <c r="G186" s="222"/>
      <c r="H186" s="222"/>
      <c r="I186" s="222"/>
      <c r="J186" s="222"/>
      <c r="K186" s="222"/>
      <c r="L186" s="222"/>
      <c r="M186" s="222"/>
      <c r="N186" s="221"/>
      <c r="O186" s="221"/>
      <c r="P186" s="221"/>
      <c r="Q186" s="221"/>
      <c r="R186" s="222"/>
      <c r="S186" s="222"/>
      <c r="T186" s="222"/>
      <c r="U186" s="222"/>
      <c r="V186" s="222"/>
      <c r="W186" s="222"/>
      <c r="X186" s="222"/>
      <c r="Y186" s="222"/>
      <c r="Z186" s="212"/>
      <c r="AA186" s="212"/>
      <c r="AB186" s="212"/>
      <c r="AC186" s="212"/>
      <c r="AD186" s="212"/>
      <c r="AE186" s="212"/>
      <c r="AF186" s="212"/>
      <c r="AG186" s="212" t="s">
        <v>226</v>
      </c>
      <c r="AH186" s="212">
        <v>0</v>
      </c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1:60" outlineLevel="3" x14ac:dyDescent="0.25">
      <c r="A187" s="219"/>
      <c r="B187" s="220"/>
      <c r="C187" s="266" t="s">
        <v>367</v>
      </c>
      <c r="D187" s="260"/>
      <c r="E187" s="261"/>
      <c r="F187" s="222"/>
      <c r="G187" s="222"/>
      <c r="H187" s="222"/>
      <c r="I187" s="222"/>
      <c r="J187" s="222"/>
      <c r="K187" s="222"/>
      <c r="L187" s="222"/>
      <c r="M187" s="222"/>
      <c r="N187" s="221"/>
      <c r="O187" s="221"/>
      <c r="P187" s="221"/>
      <c r="Q187" s="221"/>
      <c r="R187" s="222"/>
      <c r="S187" s="222"/>
      <c r="T187" s="222"/>
      <c r="U187" s="222"/>
      <c r="V187" s="222"/>
      <c r="W187" s="222"/>
      <c r="X187" s="222"/>
      <c r="Y187" s="222"/>
      <c r="Z187" s="212"/>
      <c r="AA187" s="212"/>
      <c r="AB187" s="212"/>
      <c r="AC187" s="212"/>
      <c r="AD187" s="212"/>
      <c r="AE187" s="212"/>
      <c r="AF187" s="212"/>
      <c r="AG187" s="212" t="s">
        <v>226</v>
      </c>
      <c r="AH187" s="212">
        <v>0</v>
      </c>
      <c r="AI187" s="212"/>
      <c r="AJ187" s="212"/>
      <c r="AK187" s="212"/>
      <c r="AL187" s="212"/>
      <c r="AM187" s="212"/>
      <c r="AN187" s="212"/>
      <c r="AO187" s="212"/>
      <c r="AP187" s="212"/>
      <c r="AQ187" s="212"/>
      <c r="AR187" s="212"/>
      <c r="AS187" s="212"/>
      <c r="AT187" s="212"/>
      <c r="AU187" s="212"/>
      <c r="AV187" s="212"/>
      <c r="AW187" s="212"/>
      <c r="AX187" s="212"/>
      <c r="AY187" s="212"/>
      <c r="AZ187" s="212"/>
      <c r="BA187" s="212"/>
      <c r="BB187" s="212"/>
      <c r="BC187" s="212"/>
      <c r="BD187" s="212"/>
      <c r="BE187" s="212"/>
      <c r="BF187" s="212"/>
      <c r="BG187" s="212"/>
      <c r="BH187" s="212"/>
    </row>
    <row r="188" spans="1:60" outlineLevel="3" x14ac:dyDescent="0.25">
      <c r="A188" s="219"/>
      <c r="B188" s="220"/>
      <c r="C188" s="266" t="s">
        <v>653</v>
      </c>
      <c r="D188" s="260"/>
      <c r="E188" s="261">
        <v>71.862750000000005</v>
      </c>
      <c r="F188" s="222"/>
      <c r="G188" s="222"/>
      <c r="H188" s="222"/>
      <c r="I188" s="222"/>
      <c r="J188" s="222"/>
      <c r="K188" s="222"/>
      <c r="L188" s="222"/>
      <c r="M188" s="222"/>
      <c r="N188" s="221"/>
      <c r="O188" s="221"/>
      <c r="P188" s="221"/>
      <c r="Q188" s="221"/>
      <c r="R188" s="222"/>
      <c r="S188" s="222"/>
      <c r="T188" s="222"/>
      <c r="U188" s="222"/>
      <c r="V188" s="222"/>
      <c r="W188" s="222"/>
      <c r="X188" s="222"/>
      <c r="Y188" s="222"/>
      <c r="Z188" s="212"/>
      <c r="AA188" s="212"/>
      <c r="AB188" s="212"/>
      <c r="AC188" s="212"/>
      <c r="AD188" s="212"/>
      <c r="AE188" s="212"/>
      <c r="AF188" s="212"/>
      <c r="AG188" s="212" t="s">
        <v>226</v>
      </c>
      <c r="AH188" s="212">
        <v>0</v>
      </c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</row>
    <row r="189" spans="1:60" outlineLevel="1" x14ac:dyDescent="0.25">
      <c r="A189" s="234">
        <v>33</v>
      </c>
      <c r="B189" s="235" t="s">
        <v>576</v>
      </c>
      <c r="C189" s="253" t="s">
        <v>577</v>
      </c>
      <c r="D189" s="236" t="s">
        <v>271</v>
      </c>
      <c r="E189" s="237">
        <v>3.7822499999999999</v>
      </c>
      <c r="F189" s="238"/>
      <c r="G189" s="239">
        <f>ROUND(E189*F189,2)</f>
        <v>0</v>
      </c>
      <c r="H189" s="238"/>
      <c r="I189" s="239">
        <f>ROUND(E189*H189,2)</f>
        <v>0</v>
      </c>
      <c r="J189" s="238"/>
      <c r="K189" s="239">
        <f>ROUND(E189*J189,2)</f>
        <v>0</v>
      </c>
      <c r="L189" s="239">
        <v>21</v>
      </c>
      <c r="M189" s="239">
        <f>G189*(1+L189/100)</f>
        <v>0</v>
      </c>
      <c r="N189" s="237">
        <v>0</v>
      </c>
      <c r="O189" s="237">
        <f>ROUND(E189*N189,2)</f>
        <v>0</v>
      </c>
      <c r="P189" s="237">
        <v>0</v>
      </c>
      <c r="Q189" s="237">
        <f>ROUND(E189*P189,2)</f>
        <v>0</v>
      </c>
      <c r="R189" s="239" t="s">
        <v>362</v>
      </c>
      <c r="S189" s="239" t="s">
        <v>193</v>
      </c>
      <c r="T189" s="240" t="s">
        <v>193</v>
      </c>
      <c r="U189" s="222">
        <v>0</v>
      </c>
      <c r="V189" s="222">
        <f>ROUND(E189*U189,2)</f>
        <v>0</v>
      </c>
      <c r="W189" s="222"/>
      <c r="X189" s="222" t="s">
        <v>363</v>
      </c>
      <c r="Y189" s="222" t="s">
        <v>221</v>
      </c>
      <c r="Z189" s="212"/>
      <c r="AA189" s="212"/>
      <c r="AB189" s="212"/>
      <c r="AC189" s="212"/>
      <c r="AD189" s="212"/>
      <c r="AE189" s="212"/>
      <c r="AF189" s="212"/>
      <c r="AG189" s="212" t="s">
        <v>364</v>
      </c>
      <c r="AH189" s="212"/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</row>
    <row r="190" spans="1:60" outlineLevel="2" x14ac:dyDescent="0.25">
      <c r="A190" s="219"/>
      <c r="B190" s="220"/>
      <c r="C190" s="266" t="s">
        <v>366</v>
      </c>
      <c r="D190" s="260"/>
      <c r="E190" s="261"/>
      <c r="F190" s="222"/>
      <c r="G190" s="222"/>
      <c r="H190" s="222"/>
      <c r="I190" s="222"/>
      <c r="J190" s="222"/>
      <c r="K190" s="222"/>
      <c r="L190" s="222"/>
      <c r="M190" s="222"/>
      <c r="N190" s="221"/>
      <c r="O190" s="221"/>
      <c r="P190" s="221"/>
      <c r="Q190" s="221"/>
      <c r="R190" s="222"/>
      <c r="S190" s="222"/>
      <c r="T190" s="222"/>
      <c r="U190" s="222"/>
      <c r="V190" s="222"/>
      <c r="W190" s="222"/>
      <c r="X190" s="222"/>
      <c r="Y190" s="222"/>
      <c r="Z190" s="212"/>
      <c r="AA190" s="212"/>
      <c r="AB190" s="212"/>
      <c r="AC190" s="212"/>
      <c r="AD190" s="212"/>
      <c r="AE190" s="212"/>
      <c r="AF190" s="212"/>
      <c r="AG190" s="212" t="s">
        <v>226</v>
      </c>
      <c r="AH190" s="212">
        <v>0</v>
      </c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</row>
    <row r="191" spans="1:60" outlineLevel="3" x14ac:dyDescent="0.25">
      <c r="A191" s="219"/>
      <c r="B191" s="220"/>
      <c r="C191" s="266" t="s">
        <v>367</v>
      </c>
      <c r="D191" s="260"/>
      <c r="E191" s="261"/>
      <c r="F191" s="222"/>
      <c r="G191" s="222"/>
      <c r="H191" s="222"/>
      <c r="I191" s="222"/>
      <c r="J191" s="222"/>
      <c r="K191" s="222"/>
      <c r="L191" s="222"/>
      <c r="M191" s="222"/>
      <c r="N191" s="221"/>
      <c r="O191" s="221"/>
      <c r="P191" s="221"/>
      <c r="Q191" s="221"/>
      <c r="R191" s="222"/>
      <c r="S191" s="222"/>
      <c r="T191" s="222"/>
      <c r="U191" s="222"/>
      <c r="V191" s="222"/>
      <c r="W191" s="222"/>
      <c r="X191" s="222"/>
      <c r="Y191" s="222"/>
      <c r="Z191" s="212"/>
      <c r="AA191" s="212"/>
      <c r="AB191" s="212"/>
      <c r="AC191" s="212"/>
      <c r="AD191" s="212"/>
      <c r="AE191" s="212"/>
      <c r="AF191" s="212"/>
      <c r="AG191" s="212" t="s">
        <v>226</v>
      </c>
      <c r="AH191" s="212">
        <v>0</v>
      </c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</row>
    <row r="192" spans="1:60" outlineLevel="3" x14ac:dyDescent="0.25">
      <c r="A192" s="219"/>
      <c r="B192" s="220"/>
      <c r="C192" s="266" t="s">
        <v>652</v>
      </c>
      <c r="D192" s="260"/>
      <c r="E192" s="261">
        <v>3.7822499999999999</v>
      </c>
      <c r="F192" s="222"/>
      <c r="G192" s="222"/>
      <c r="H192" s="222"/>
      <c r="I192" s="222"/>
      <c r="J192" s="222"/>
      <c r="K192" s="222"/>
      <c r="L192" s="222"/>
      <c r="M192" s="222"/>
      <c r="N192" s="221"/>
      <c r="O192" s="221"/>
      <c r="P192" s="221"/>
      <c r="Q192" s="221"/>
      <c r="R192" s="222"/>
      <c r="S192" s="222"/>
      <c r="T192" s="222"/>
      <c r="U192" s="222"/>
      <c r="V192" s="222"/>
      <c r="W192" s="222"/>
      <c r="X192" s="222"/>
      <c r="Y192" s="222"/>
      <c r="Z192" s="212"/>
      <c r="AA192" s="212"/>
      <c r="AB192" s="212"/>
      <c r="AC192" s="212"/>
      <c r="AD192" s="212"/>
      <c r="AE192" s="212"/>
      <c r="AF192" s="212"/>
      <c r="AG192" s="212" t="s">
        <v>226</v>
      </c>
      <c r="AH192" s="212">
        <v>0</v>
      </c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</row>
    <row r="193" spans="1:60" ht="20.399999999999999" outlineLevel="1" x14ac:dyDescent="0.25">
      <c r="A193" s="234">
        <v>34</v>
      </c>
      <c r="B193" s="235" t="s">
        <v>374</v>
      </c>
      <c r="C193" s="253" t="s">
        <v>375</v>
      </c>
      <c r="D193" s="236" t="s">
        <v>271</v>
      </c>
      <c r="E193" s="237">
        <v>3.7822499999999999</v>
      </c>
      <c r="F193" s="238"/>
      <c r="G193" s="239">
        <f>ROUND(E193*F193,2)</f>
        <v>0</v>
      </c>
      <c r="H193" s="238"/>
      <c r="I193" s="239">
        <f>ROUND(E193*H193,2)</f>
        <v>0</v>
      </c>
      <c r="J193" s="238"/>
      <c r="K193" s="239">
        <f>ROUND(E193*J193,2)</f>
        <v>0</v>
      </c>
      <c r="L193" s="239">
        <v>21</v>
      </c>
      <c r="M193" s="239">
        <f>G193*(1+L193/100)</f>
        <v>0</v>
      </c>
      <c r="N193" s="237">
        <v>0</v>
      </c>
      <c r="O193" s="237">
        <f>ROUND(E193*N193,2)</f>
        <v>0</v>
      </c>
      <c r="P193" s="237">
        <v>0</v>
      </c>
      <c r="Q193" s="237">
        <f>ROUND(E193*P193,2)</f>
        <v>0</v>
      </c>
      <c r="R193" s="239" t="s">
        <v>301</v>
      </c>
      <c r="S193" s="239" t="s">
        <v>193</v>
      </c>
      <c r="T193" s="240" t="s">
        <v>193</v>
      </c>
      <c r="U193" s="222">
        <v>9.9000000000000005E-2</v>
      </c>
      <c r="V193" s="222">
        <f>ROUND(E193*U193,2)</f>
        <v>0.37</v>
      </c>
      <c r="W193" s="222"/>
      <c r="X193" s="222" t="s">
        <v>363</v>
      </c>
      <c r="Y193" s="222" t="s">
        <v>221</v>
      </c>
      <c r="Z193" s="212"/>
      <c r="AA193" s="212"/>
      <c r="AB193" s="212"/>
      <c r="AC193" s="212"/>
      <c r="AD193" s="212"/>
      <c r="AE193" s="212"/>
      <c r="AF193" s="212"/>
      <c r="AG193" s="212" t="s">
        <v>364</v>
      </c>
      <c r="AH193" s="212"/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</row>
    <row r="194" spans="1:60" outlineLevel="2" x14ac:dyDescent="0.25">
      <c r="A194" s="219"/>
      <c r="B194" s="220"/>
      <c r="C194" s="265" t="s">
        <v>376</v>
      </c>
      <c r="D194" s="264"/>
      <c r="E194" s="264"/>
      <c r="F194" s="264"/>
      <c r="G194" s="264"/>
      <c r="H194" s="222"/>
      <c r="I194" s="222"/>
      <c r="J194" s="222"/>
      <c r="K194" s="222"/>
      <c r="L194" s="222"/>
      <c r="M194" s="222"/>
      <c r="N194" s="221"/>
      <c r="O194" s="221"/>
      <c r="P194" s="221"/>
      <c r="Q194" s="221"/>
      <c r="R194" s="222"/>
      <c r="S194" s="222"/>
      <c r="T194" s="222"/>
      <c r="U194" s="222"/>
      <c r="V194" s="222"/>
      <c r="W194" s="222"/>
      <c r="X194" s="222"/>
      <c r="Y194" s="222"/>
      <c r="Z194" s="212"/>
      <c r="AA194" s="212"/>
      <c r="AB194" s="212"/>
      <c r="AC194" s="212"/>
      <c r="AD194" s="212"/>
      <c r="AE194" s="212"/>
      <c r="AF194" s="212"/>
      <c r="AG194" s="212" t="s">
        <v>224</v>
      </c>
      <c r="AH194" s="212"/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</row>
    <row r="195" spans="1:60" outlineLevel="2" x14ac:dyDescent="0.25">
      <c r="A195" s="219"/>
      <c r="B195" s="220"/>
      <c r="C195" s="266" t="s">
        <v>366</v>
      </c>
      <c r="D195" s="260"/>
      <c r="E195" s="261"/>
      <c r="F195" s="222"/>
      <c r="G195" s="222"/>
      <c r="H195" s="222"/>
      <c r="I195" s="222"/>
      <c r="J195" s="222"/>
      <c r="K195" s="222"/>
      <c r="L195" s="222"/>
      <c r="M195" s="222"/>
      <c r="N195" s="221"/>
      <c r="O195" s="221"/>
      <c r="P195" s="221"/>
      <c r="Q195" s="221"/>
      <c r="R195" s="222"/>
      <c r="S195" s="222"/>
      <c r="T195" s="222"/>
      <c r="U195" s="222"/>
      <c r="V195" s="222"/>
      <c r="W195" s="222"/>
      <c r="X195" s="222"/>
      <c r="Y195" s="222"/>
      <c r="Z195" s="212"/>
      <c r="AA195" s="212"/>
      <c r="AB195" s="212"/>
      <c r="AC195" s="212"/>
      <c r="AD195" s="212"/>
      <c r="AE195" s="212"/>
      <c r="AF195" s="212"/>
      <c r="AG195" s="212" t="s">
        <v>226</v>
      </c>
      <c r="AH195" s="212">
        <v>0</v>
      </c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</row>
    <row r="196" spans="1:60" outlineLevel="3" x14ac:dyDescent="0.25">
      <c r="A196" s="219"/>
      <c r="B196" s="220"/>
      <c r="C196" s="266" t="s">
        <v>367</v>
      </c>
      <c r="D196" s="260"/>
      <c r="E196" s="261"/>
      <c r="F196" s="222"/>
      <c r="G196" s="222"/>
      <c r="H196" s="222"/>
      <c r="I196" s="222"/>
      <c r="J196" s="222"/>
      <c r="K196" s="222"/>
      <c r="L196" s="222"/>
      <c r="M196" s="222"/>
      <c r="N196" s="221"/>
      <c r="O196" s="221"/>
      <c r="P196" s="221"/>
      <c r="Q196" s="221"/>
      <c r="R196" s="222"/>
      <c r="S196" s="222"/>
      <c r="T196" s="222"/>
      <c r="U196" s="222"/>
      <c r="V196" s="222"/>
      <c r="W196" s="222"/>
      <c r="X196" s="222"/>
      <c r="Y196" s="222"/>
      <c r="Z196" s="212"/>
      <c r="AA196" s="212"/>
      <c r="AB196" s="212"/>
      <c r="AC196" s="212"/>
      <c r="AD196" s="212"/>
      <c r="AE196" s="212"/>
      <c r="AF196" s="212"/>
      <c r="AG196" s="212" t="s">
        <v>226</v>
      </c>
      <c r="AH196" s="212">
        <v>0</v>
      </c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</row>
    <row r="197" spans="1:60" outlineLevel="3" x14ac:dyDescent="0.25">
      <c r="A197" s="219"/>
      <c r="B197" s="220"/>
      <c r="C197" s="266" t="s">
        <v>652</v>
      </c>
      <c r="D197" s="260"/>
      <c r="E197" s="261">
        <v>3.7822499999999999</v>
      </c>
      <c r="F197" s="222"/>
      <c r="G197" s="222"/>
      <c r="H197" s="222"/>
      <c r="I197" s="222"/>
      <c r="J197" s="222"/>
      <c r="K197" s="222"/>
      <c r="L197" s="222"/>
      <c r="M197" s="222"/>
      <c r="N197" s="221"/>
      <c r="O197" s="221"/>
      <c r="P197" s="221"/>
      <c r="Q197" s="221"/>
      <c r="R197" s="222"/>
      <c r="S197" s="222"/>
      <c r="T197" s="222"/>
      <c r="U197" s="222"/>
      <c r="V197" s="222"/>
      <c r="W197" s="222"/>
      <c r="X197" s="222"/>
      <c r="Y197" s="222"/>
      <c r="Z197" s="212"/>
      <c r="AA197" s="212"/>
      <c r="AB197" s="212"/>
      <c r="AC197" s="212"/>
      <c r="AD197" s="212"/>
      <c r="AE197" s="212"/>
      <c r="AF197" s="212"/>
      <c r="AG197" s="212" t="s">
        <v>226</v>
      </c>
      <c r="AH197" s="212">
        <v>0</v>
      </c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</row>
    <row r="198" spans="1:60" x14ac:dyDescent="0.25">
      <c r="A198" s="3"/>
      <c r="B198" s="4"/>
      <c r="C198" s="257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AE198">
        <v>12</v>
      </c>
      <c r="AF198">
        <v>21</v>
      </c>
      <c r="AG198" t="s">
        <v>147</v>
      </c>
    </row>
    <row r="199" spans="1:60" x14ac:dyDescent="0.25">
      <c r="A199" s="215"/>
      <c r="B199" s="216" t="s">
        <v>29</v>
      </c>
      <c r="C199" s="258"/>
      <c r="D199" s="217"/>
      <c r="E199" s="218"/>
      <c r="F199" s="218"/>
      <c r="G199" s="233">
        <f>G8+G65+G98+G102+G161+G173+G179</f>
        <v>0</v>
      </c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AE199">
        <f>SUMIF(L7:L197,AE198,G7:G197)</f>
        <v>0</v>
      </c>
      <c r="AF199">
        <f>SUMIF(L7:L197,AF198,G7:G197)</f>
        <v>0</v>
      </c>
      <c r="AG199" t="s">
        <v>213</v>
      </c>
    </row>
    <row r="200" spans="1:60" x14ac:dyDescent="0.25">
      <c r="C200" s="259"/>
      <c r="D200" s="10"/>
      <c r="AG200" t="s">
        <v>214</v>
      </c>
    </row>
    <row r="201" spans="1:60" x14ac:dyDescent="0.25">
      <c r="D201" s="10"/>
    </row>
    <row r="202" spans="1:60" x14ac:dyDescent="0.25">
      <c r="D202" s="10"/>
    </row>
    <row r="203" spans="1:60" x14ac:dyDescent="0.25">
      <c r="D203" s="10"/>
    </row>
    <row r="204" spans="1:60" x14ac:dyDescent="0.25">
      <c r="D204" s="10"/>
    </row>
    <row r="205" spans="1:60" x14ac:dyDescent="0.25">
      <c r="D205" s="10"/>
    </row>
    <row r="206" spans="1:60" x14ac:dyDescent="0.25">
      <c r="D206" s="10"/>
    </row>
    <row r="207" spans="1:60" x14ac:dyDescent="0.25">
      <c r="D207" s="10"/>
    </row>
    <row r="208" spans="1:60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EbPJ3Pg8CIDVSO39Ey8qlaPYPHwdP5t5PunwDoRr9b7bF+CHDnpH2/jM7F//0CBEuHYAa9bsk+4pk48qPjBthA==" saltValue="uUElRLVCx+K3rAmeHsVDGw==" spinCount="100000" sheet="1" formatRows="0"/>
  <mergeCells count="21">
    <mergeCell ref="C175:G175"/>
    <mergeCell ref="C181:G181"/>
    <mergeCell ref="C194:G194"/>
    <mergeCell ref="C76:G76"/>
    <mergeCell ref="C81:G81"/>
    <mergeCell ref="C86:G86"/>
    <mergeCell ref="C109:G109"/>
    <mergeCell ref="C119:G119"/>
    <mergeCell ref="C163:G163"/>
    <mergeCell ref="C23:G23"/>
    <mergeCell ref="C28:G28"/>
    <mergeCell ref="C33:G33"/>
    <mergeCell ref="C39:G39"/>
    <mergeCell ref="C55:G55"/>
    <mergeCell ref="C67:G67"/>
    <mergeCell ref="A1:G1"/>
    <mergeCell ref="C2:G2"/>
    <mergeCell ref="C3:G3"/>
    <mergeCell ref="C4:G4"/>
    <mergeCell ref="C10:G10"/>
    <mergeCell ref="C18:G18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27966-404C-40EF-BFCE-A4FBD8217A9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63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7" t="s">
        <v>215</v>
      </c>
      <c r="B1" s="197"/>
      <c r="C1" s="197"/>
      <c r="D1" s="197"/>
      <c r="E1" s="197"/>
      <c r="F1" s="197"/>
      <c r="G1" s="197"/>
      <c r="AG1" t="s">
        <v>133</v>
      </c>
    </row>
    <row r="2" spans="1:60" ht="25.05" customHeight="1" x14ac:dyDescent="0.25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134</v>
      </c>
    </row>
    <row r="3" spans="1:60" ht="25.05" customHeight="1" x14ac:dyDescent="0.25">
      <c r="A3" s="198" t="s">
        <v>8</v>
      </c>
      <c r="B3" s="49" t="s">
        <v>66</v>
      </c>
      <c r="C3" s="201" t="s">
        <v>67</v>
      </c>
      <c r="D3" s="199"/>
      <c r="E3" s="199"/>
      <c r="F3" s="199"/>
      <c r="G3" s="200"/>
      <c r="AC3" s="176" t="s">
        <v>134</v>
      </c>
      <c r="AG3" t="s">
        <v>137</v>
      </c>
    </row>
    <row r="4" spans="1:60" ht="25.05" customHeight="1" x14ac:dyDescent="0.25">
      <c r="A4" s="202" t="s">
        <v>9</v>
      </c>
      <c r="B4" s="203" t="s">
        <v>60</v>
      </c>
      <c r="C4" s="204" t="s">
        <v>61</v>
      </c>
      <c r="D4" s="205"/>
      <c r="E4" s="205"/>
      <c r="F4" s="205"/>
      <c r="G4" s="206"/>
      <c r="AG4" t="s">
        <v>138</v>
      </c>
    </row>
    <row r="5" spans="1:60" x14ac:dyDescent="0.25">
      <c r="D5" s="10"/>
    </row>
    <row r="6" spans="1:60" ht="39.6" x14ac:dyDescent="0.25">
      <c r="A6" s="208" t="s">
        <v>139</v>
      </c>
      <c r="B6" s="210" t="s">
        <v>140</v>
      </c>
      <c r="C6" s="210" t="s">
        <v>141</v>
      </c>
      <c r="D6" s="209" t="s">
        <v>142</v>
      </c>
      <c r="E6" s="208" t="s">
        <v>143</v>
      </c>
      <c r="F6" s="207" t="s">
        <v>144</v>
      </c>
      <c r="G6" s="208" t="s">
        <v>29</v>
      </c>
      <c r="H6" s="211" t="s">
        <v>30</v>
      </c>
      <c r="I6" s="211" t="s">
        <v>145</v>
      </c>
      <c r="J6" s="211" t="s">
        <v>31</v>
      </c>
      <c r="K6" s="211" t="s">
        <v>146</v>
      </c>
      <c r="L6" s="211" t="s">
        <v>147</v>
      </c>
      <c r="M6" s="211" t="s">
        <v>148</v>
      </c>
      <c r="N6" s="211" t="s">
        <v>149</v>
      </c>
      <c r="O6" s="211" t="s">
        <v>150</v>
      </c>
      <c r="P6" s="211" t="s">
        <v>151</v>
      </c>
      <c r="Q6" s="211" t="s">
        <v>152</v>
      </c>
      <c r="R6" s="211" t="s">
        <v>153</v>
      </c>
      <c r="S6" s="211" t="s">
        <v>154</v>
      </c>
      <c r="T6" s="211" t="s">
        <v>155</v>
      </c>
      <c r="U6" s="211" t="s">
        <v>156</v>
      </c>
      <c r="V6" s="211" t="s">
        <v>157</v>
      </c>
      <c r="W6" s="211" t="s">
        <v>158</v>
      </c>
      <c r="X6" s="211" t="s">
        <v>159</v>
      </c>
      <c r="Y6" s="211" t="s">
        <v>160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27" t="s">
        <v>161</v>
      </c>
      <c r="B8" s="228" t="s">
        <v>93</v>
      </c>
      <c r="C8" s="251" t="s">
        <v>94</v>
      </c>
      <c r="D8" s="229"/>
      <c r="E8" s="230"/>
      <c r="F8" s="231"/>
      <c r="G8" s="231">
        <f>SUMIF(AG9:AG46,"&lt;&gt;NOR",G9:G46)</f>
        <v>0</v>
      </c>
      <c r="H8" s="231"/>
      <c r="I8" s="231">
        <f>SUM(I9:I46)</f>
        <v>0</v>
      </c>
      <c r="J8" s="231"/>
      <c r="K8" s="231">
        <f>SUM(K9:K46)</f>
        <v>0</v>
      </c>
      <c r="L8" s="231"/>
      <c r="M8" s="231">
        <f>SUM(M9:M46)</f>
        <v>0</v>
      </c>
      <c r="N8" s="230"/>
      <c r="O8" s="230">
        <f>SUM(O9:O46)</f>
        <v>0</v>
      </c>
      <c r="P8" s="230"/>
      <c r="Q8" s="230">
        <f>SUM(Q9:Q46)</f>
        <v>0</v>
      </c>
      <c r="R8" s="231"/>
      <c r="S8" s="231"/>
      <c r="T8" s="232"/>
      <c r="U8" s="226"/>
      <c r="V8" s="226">
        <f>SUM(V9:V46)</f>
        <v>4.0199999999999996</v>
      </c>
      <c r="W8" s="226"/>
      <c r="X8" s="226"/>
      <c r="Y8" s="226"/>
      <c r="AG8" t="s">
        <v>162</v>
      </c>
    </row>
    <row r="9" spans="1:60" outlineLevel="1" x14ac:dyDescent="0.25">
      <c r="A9" s="234">
        <v>1</v>
      </c>
      <c r="B9" s="235" t="s">
        <v>377</v>
      </c>
      <c r="C9" s="253" t="s">
        <v>378</v>
      </c>
      <c r="D9" s="236" t="s">
        <v>238</v>
      </c>
      <c r="E9" s="237">
        <v>2.52</v>
      </c>
      <c r="F9" s="238"/>
      <c r="G9" s="239">
        <f>ROUND(E9*F9,2)</f>
        <v>0</v>
      </c>
      <c r="H9" s="238"/>
      <c r="I9" s="239">
        <f>ROUND(E9*H9,2)</f>
        <v>0</v>
      </c>
      <c r="J9" s="238"/>
      <c r="K9" s="239">
        <f>ROUND(E9*J9,2)</f>
        <v>0</v>
      </c>
      <c r="L9" s="239">
        <v>21</v>
      </c>
      <c r="M9" s="239">
        <f>G9*(1+L9/100)</f>
        <v>0</v>
      </c>
      <c r="N9" s="237">
        <v>0</v>
      </c>
      <c r="O9" s="237">
        <f>ROUND(E9*N9,2)</f>
        <v>0</v>
      </c>
      <c r="P9" s="237">
        <v>0</v>
      </c>
      <c r="Q9" s="237">
        <f>ROUND(E9*P9,2)</f>
        <v>0</v>
      </c>
      <c r="R9" s="239" t="s">
        <v>239</v>
      </c>
      <c r="S9" s="239" t="s">
        <v>193</v>
      </c>
      <c r="T9" s="240" t="s">
        <v>193</v>
      </c>
      <c r="U9" s="222">
        <v>0.36499999999999999</v>
      </c>
      <c r="V9" s="222">
        <f>ROUND(E9*U9,2)</f>
        <v>0.92</v>
      </c>
      <c r="W9" s="222"/>
      <c r="X9" s="222" t="s">
        <v>220</v>
      </c>
      <c r="Y9" s="222" t="s">
        <v>168</v>
      </c>
      <c r="Z9" s="212"/>
      <c r="AA9" s="212"/>
      <c r="AB9" s="212"/>
      <c r="AC9" s="212"/>
      <c r="AD9" s="212"/>
      <c r="AE9" s="212"/>
      <c r="AF9" s="212"/>
      <c r="AG9" s="212" t="s">
        <v>222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ht="21" outlineLevel="2" x14ac:dyDescent="0.25">
      <c r="A10" s="219"/>
      <c r="B10" s="220"/>
      <c r="C10" s="265" t="s">
        <v>379</v>
      </c>
      <c r="D10" s="264"/>
      <c r="E10" s="264"/>
      <c r="F10" s="264"/>
      <c r="G10" s="264"/>
      <c r="H10" s="222"/>
      <c r="I10" s="222"/>
      <c r="J10" s="222"/>
      <c r="K10" s="222"/>
      <c r="L10" s="222"/>
      <c r="M10" s="222"/>
      <c r="N10" s="221"/>
      <c r="O10" s="221"/>
      <c r="P10" s="221"/>
      <c r="Q10" s="221"/>
      <c r="R10" s="222"/>
      <c r="S10" s="222"/>
      <c r="T10" s="222"/>
      <c r="U10" s="222"/>
      <c r="V10" s="222"/>
      <c r="W10" s="222"/>
      <c r="X10" s="222"/>
      <c r="Y10" s="222"/>
      <c r="Z10" s="212"/>
      <c r="AA10" s="212"/>
      <c r="AB10" s="212"/>
      <c r="AC10" s="212"/>
      <c r="AD10" s="212"/>
      <c r="AE10" s="212"/>
      <c r="AF10" s="212"/>
      <c r="AG10" s="212" t="s">
        <v>224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48" t="str">
        <f>C10</f>
        <v>zapažených i nezapažených s urovnáním dna do předepsaného profilu a spádu, s přehozením výkopku na přilehlém terénu na vzdálenost do 3 m od podélné osy rýhy nebo s naložením výkopku na dopravní prostředek.</v>
      </c>
      <c r="BB10" s="212"/>
      <c r="BC10" s="212"/>
      <c r="BD10" s="212"/>
      <c r="BE10" s="212"/>
      <c r="BF10" s="212"/>
      <c r="BG10" s="212"/>
      <c r="BH10" s="212"/>
    </row>
    <row r="11" spans="1:60" outlineLevel="2" x14ac:dyDescent="0.25">
      <c r="A11" s="219"/>
      <c r="B11" s="220"/>
      <c r="C11" s="266" t="s">
        <v>380</v>
      </c>
      <c r="D11" s="260"/>
      <c r="E11" s="261"/>
      <c r="F11" s="222"/>
      <c r="G11" s="222"/>
      <c r="H11" s="222"/>
      <c r="I11" s="222"/>
      <c r="J11" s="222"/>
      <c r="K11" s="222"/>
      <c r="L11" s="222"/>
      <c r="M11" s="222"/>
      <c r="N11" s="221"/>
      <c r="O11" s="221"/>
      <c r="P11" s="221"/>
      <c r="Q11" s="221"/>
      <c r="R11" s="222"/>
      <c r="S11" s="222"/>
      <c r="T11" s="222"/>
      <c r="U11" s="222"/>
      <c r="V11" s="222"/>
      <c r="W11" s="222"/>
      <c r="X11" s="222"/>
      <c r="Y11" s="222"/>
      <c r="Z11" s="212"/>
      <c r="AA11" s="212"/>
      <c r="AB11" s="212"/>
      <c r="AC11" s="212"/>
      <c r="AD11" s="212"/>
      <c r="AE11" s="212"/>
      <c r="AF11" s="212"/>
      <c r="AG11" s="212" t="s">
        <v>226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5">
      <c r="A12" s="219"/>
      <c r="B12" s="220"/>
      <c r="C12" s="266" t="s">
        <v>381</v>
      </c>
      <c r="D12" s="260"/>
      <c r="E12" s="261"/>
      <c r="F12" s="222"/>
      <c r="G12" s="222"/>
      <c r="H12" s="222"/>
      <c r="I12" s="222"/>
      <c r="J12" s="222"/>
      <c r="K12" s="222"/>
      <c r="L12" s="222"/>
      <c r="M12" s="222"/>
      <c r="N12" s="221"/>
      <c r="O12" s="221"/>
      <c r="P12" s="221"/>
      <c r="Q12" s="221"/>
      <c r="R12" s="222"/>
      <c r="S12" s="222"/>
      <c r="T12" s="222"/>
      <c r="U12" s="222"/>
      <c r="V12" s="222"/>
      <c r="W12" s="222"/>
      <c r="X12" s="222"/>
      <c r="Y12" s="222"/>
      <c r="Z12" s="212"/>
      <c r="AA12" s="212"/>
      <c r="AB12" s="212"/>
      <c r="AC12" s="212"/>
      <c r="AD12" s="212"/>
      <c r="AE12" s="212"/>
      <c r="AF12" s="212"/>
      <c r="AG12" s="212" t="s">
        <v>226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3" x14ac:dyDescent="0.25">
      <c r="A13" s="219"/>
      <c r="B13" s="220"/>
      <c r="C13" s="266" t="s">
        <v>654</v>
      </c>
      <c r="D13" s="260"/>
      <c r="E13" s="261">
        <v>2.52</v>
      </c>
      <c r="F13" s="222"/>
      <c r="G13" s="222"/>
      <c r="H13" s="222"/>
      <c r="I13" s="222"/>
      <c r="J13" s="222"/>
      <c r="K13" s="222"/>
      <c r="L13" s="222"/>
      <c r="M13" s="222"/>
      <c r="N13" s="221"/>
      <c r="O13" s="221"/>
      <c r="P13" s="221"/>
      <c r="Q13" s="221"/>
      <c r="R13" s="222"/>
      <c r="S13" s="222"/>
      <c r="T13" s="222"/>
      <c r="U13" s="222"/>
      <c r="V13" s="222"/>
      <c r="W13" s="222"/>
      <c r="X13" s="222"/>
      <c r="Y13" s="222"/>
      <c r="Z13" s="212"/>
      <c r="AA13" s="212"/>
      <c r="AB13" s="212"/>
      <c r="AC13" s="212"/>
      <c r="AD13" s="212"/>
      <c r="AE13" s="212"/>
      <c r="AF13" s="212"/>
      <c r="AG13" s="212" t="s">
        <v>226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34">
        <v>2</v>
      </c>
      <c r="B14" s="235" t="s">
        <v>383</v>
      </c>
      <c r="C14" s="253" t="s">
        <v>384</v>
      </c>
      <c r="D14" s="236" t="s">
        <v>238</v>
      </c>
      <c r="E14" s="237">
        <v>0.3</v>
      </c>
      <c r="F14" s="238"/>
      <c r="G14" s="239">
        <f>ROUND(E14*F14,2)</f>
        <v>0</v>
      </c>
      <c r="H14" s="238"/>
      <c r="I14" s="239">
        <f>ROUND(E14*H14,2)</f>
        <v>0</v>
      </c>
      <c r="J14" s="238"/>
      <c r="K14" s="239">
        <f>ROUND(E14*J14,2)</f>
        <v>0</v>
      </c>
      <c r="L14" s="239">
        <v>21</v>
      </c>
      <c r="M14" s="239">
        <f>G14*(1+L14/100)</f>
        <v>0</v>
      </c>
      <c r="N14" s="237">
        <v>0</v>
      </c>
      <c r="O14" s="237">
        <f>ROUND(E14*N14,2)</f>
        <v>0</v>
      </c>
      <c r="P14" s="237">
        <v>0</v>
      </c>
      <c r="Q14" s="237">
        <f>ROUND(E14*P14,2)</f>
        <v>0</v>
      </c>
      <c r="R14" s="239" t="s">
        <v>239</v>
      </c>
      <c r="S14" s="239" t="s">
        <v>193</v>
      </c>
      <c r="T14" s="240" t="s">
        <v>193</v>
      </c>
      <c r="U14" s="222">
        <v>3.5329999999999999</v>
      </c>
      <c r="V14" s="222">
        <f>ROUND(E14*U14,2)</f>
        <v>1.06</v>
      </c>
      <c r="W14" s="222"/>
      <c r="X14" s="222" t="s">
        <v>220</v>
      </c>
      <c r="Y14" s="222" t="s">
        <v>168</v>
      </c>
      <c r="Z14" s="212"/>
      <c r="AA14" s="212"/>
      <c r="AB14" s="212"/>
      <c r="AC14" s="212"/>
      <c r="AD14" s="212"/>
      <c r="AE14" s="212"/>
      <c r="AF14" s="212"/>
      <c r="AG14" s="212" t="s">
        <v>222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19"/>
      <c r="B15" s="220"/>
      <c r="C15" s="265" t="s">
        <v>385</v>
      </c>
      <c r="D15" s="264"/>
      <c r="E15" s="264"/>
      <c r="F15" s="264"/>
      <c r="G15" s="264"/>
      <c r="H15" s="222"/>
      <c r="I15" s="222"/>
      <c r="J15" s="222"/>
      <c r="K15" s="222"/>
      <c r="L15" s="222"/>
      <c r="M15" s="222"/>
      <c r="N15" s="221"/>
      <c r="O15" s="221"/>
      <c r="P15" s="221"/>
      <c r="Q15" s="221"/>
      <c r="R15" s="222"/>
      <c r="S15" s="222"/>
      <c r="T15" s="222"/>
      <c r="U15" s="222"/>
      <c r="V15" s="222"/>
      <c r="W15" s="222"/>
      <c r="X15" s="222"/>
      <c r="Y15" s="222"/>
      <c r="Z15" s="212"/>
      <c r="AA15" s="212"/>
      <c r="AB15" s="212"/>
      <c r="AC15" s="212"/>
      <c r="AD15" s="212"/>
      <c r="AE15" s="212"/>
      <c r="AF15" s="212"/>
      <c r="AG15" s="212" t="s">
        <v>224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19"/>
      <c r="B16" s="220"/>
      <c r="C16" s="266" t="s">
        <v>380</v>
      </c>
      <c r="D16" s="260"/>
      <c r="E16" s="261"/>
      <c r="F16" s="222"/>
      <c r="G16" s="222"/>
      <c r="H16" s="222"/>
      <c r="I16" s="222"/>
      <c r="J16" s="222"/>
      <c r="K16" s="222"/>
      <c r="L16" s="222"/>
      <c r="M16" s="222"/>
      <c r="N16" s="221"/>
      <c r="O16" s="221"/>
      <c r="P16" s="221"/>
      <c r="Q16" s="221"/>
      <c r="R16" s="222"/>
      <c r="S16" s="222"/>
      <c r="T16" s="222"/>
      <c r="U16" s="222"/>
      <c r="V16" s="222"/>
      <c r="W16" s="222"/>
      <c r="X16" s="222"/>
      <c r="Y16" s="222"/>
      <c r="Z16" s="212"/>
      <c r="AA16" s="212"/>
      <c r="AB16" s="212"/>
      <c r="AC16" s="212"/>
      <c r="AD16" s="212"/>
      <c r="AE16" s="212"/>
      <c r="AF16" s="212"/>
      <c r="AG16" s="212" t="s">
        <v>226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5">
      <c r="A17" s="219"/>
      <c r="B17" s="220"/>
      <c r="C17" s="266" t="s">
        <v>386</v>
      </c>
      <c r="D17" s="260"/>
      <c r="E17" s="261"/>
      <c r="F17" s="222"/>
      <c r="G17" s="222"/>
      <c r="H17" s="222"/>
      <c r="I17" s="222"/>
      <c r="J17" s="222"/>
      <c r="K17" s="222"/>
      <c r="L17" s="222"/>
      <c r="M17" s="222"/>
      <c r="N17" s="221"/>
      <c r="O17" s="221"/>
      <c r="P17" s="221"/>
      <c r="Q17" s="221"/>
      <c r="R17" s="222"/>
      <c r="S17" s="222"/>
      <c r="T17" s="222"/>
      <c r="U17" s="222"/>
      <c r="V17" s="222"/>
      <c r="W17" s="222"/>
      <c r="X17" s="222"/>
      <c r="Y17" s="222"/>
      <c r="Z17" s="212"/>
      <c r="AA17" s="212"/>
      <c r="AB17" s="212"/>
      <c r="AC17" s="212"/>
      <c r="AD17" s="212"/>
      <c r="AE17" s="212"/>
      <c r="AF17" s="212"/>
      <c r="AG17" s="212" t="s">
        <v>226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5">
      <c r="A18" s="219"/>
      <c r="B18" s="220"/>
      <c r="C18" s="266" t="s">
        <v>655</v>
      </c>
      <c r="D18" s="260"/>
      <c r="E18" s="261">
        <v>0.3</v>
      </c>
      <c r="F18" s="222"/>
      <c r="G18" s="222"/>
      <c r="H18" s="222"/>
      <c r="I18" s="222"/>
      <c r="J18" s="222"/>
      <c r="K18" s="222"/>
      <c r="L18" s="222"/>
      <c r="M18" s="222"/>
      <c r="N18" s="221"/>
      <c r="O18" s="221"/>
      <c r="P18" s="221"/>
      <c r="Q18" s="221"/>
      <c r="R18" s="222"/>
      <c r="S18" s="222"/>
      <c r="T18" s="222"/>
      <c r="U18" s="222"/>
      <c r="V18" s="222"/>
      <c r="W18" s="222"/>
      <c r="X18" s="222"/>
      <c r="Y18" s="222"/>
      <c r="Z18" s="212"/>
      <c r="AA18" s="212"/>
      <c r="AB18" s="212"/>
      <c r="AC18" s="212"/>
      <c r="AD18" s="212"/>
      <c r="AE18" s="212"/>
      <c r="AF18" s="212"/>
      <c r="AG18" s="212" t="s">
        <v>226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1" x14ac:dyDescent="0.25">
      <c r="A19" s="234">
        <v>3</v>
      </c>
      <c r="B19" s="235" t="s">
        <v>250</v>
      </c>
      <c r="C19" s="253" t="s">
        <v>251</v>
      </c>
      <c r="D19" s="236" t="s">
        <v>238</v>
      </c>
      <c r="E19" s="237">
        <v>2.52</v>
      </c>
      <c r="F19" s="238"/>
      <c r="G19" s="239">
        <f>ROUND(E19*F19,2)</f>
        <v>0</v>
      </c>
      <c r="H19" s="238"/>
      <c r="I19" s="239">
        <f>ROUND(E19*H19,2)</f>
        <v>0</v>
      </c>
      <c r="J19" s="238"/>
      <c r="K19" s="239">
        <f>ROUND(E19*J19,2)</f>
        <v>0</v>
      </c>
      <c r="L19" s="239">
        <v>21</v>
      </c>
      <c r="M19" s="239">
        <f>G19*(1+L19/100)</f>
        <v>0</v>
      </c>
      <c r="N19" s="237">
        <v>0</v>
      </c>
      <c r="O19" s="237">
        <f>ROUND(E19*N19,2)</f>
        <v>0</v>
      </c>
      <c r="P19" s="237">
        <v>0</v>
      </c>
      <c r="Q19" s="237">
        <f>ROUND(E19*P19,2)</f>
        <v>0</v>
      </c>
      <c r="R19" s="239" t="s">
        <v>239</v>
      </c>
      <c r="S19" s="239" t="s">
        <v>193</v>
      </c>
      <c r="T19" s="240" t="s">
        <v>193</v>
      </c>
      <c r="U19" s="222">
        <v>1.0999999999999999E-2</v>
      </c>
      <c r="V19" s="222">
        <f>ROUND(E19*U19,2)</f>
        <v>0.03</v>
      </c>
      <c r="W19" s="222"/>
      <c r="X19" s="222" t="s">
        <v>220</v>
      </c>
      <c r="Y19" s="222" t="s">
        <v>168</v>
      </c>
      <c r="Z19" s="212"/>
      <c r="AA19" s="212"/>
      <c r="AB19" s="212"/>
      <c r="AC19" s="212"/>
      <c r="AD19" s="212"/>
      <c r="AE19" s="212"/>
      <c r="AF19" s="212"/>
      <c r="AG19" s="212" t="s">
        <v>222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2" x14ac:dyDescent="0.25">
      <c r="A20" s="219"/>
      <c r="B20" s="220"/>
      <c r="C20" s="265" t="s">
        <v>252</v>
      </c>
      <c r="D20" s="264"/>
      <c r="E20" s="264"/>
      <c r="F20" s="264"/>
      <c r="G20" s="264"/>
      <c r="H20" s="222"/>
      <c r="I20" s="222"/>
      <c r="J20" s="222"/>
      <c r="K20" s="222"/>
      <c r="L20" s="222"/>
      <c r="M20" s="222"/>
      <c r="N20" s="221"/>
      <c r="O20" s="221"/>
      <c r="P20" s="221"/>
      <c r="Q20" s="221"/>
      <c r="R20" s="222"/>
      <c r="S20" s="222"/>
      <c r="T20" s="222"/>
      <c r="U20" s="222"/>
      <c r="V20" s="222"/>
      <c r="W20" s="222"/>
      <c r="X20" s="222"/>
      <c r="Y20" s="222"/>
      <c r="Z20" s="212"/>
      <c r="AA20" s="212"/>
      <c r="AB20" s="212"/>
      <c r="AC20" s="212"/>
      <c r="AD20" s="212"/>
      <c r="AE20" s="212"/>
      <c r="AF20" s="212"/>
      <c r="AG20" s="212" t="s">
        <v>224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19"/>
      <c r="B21" s="220"/>
      <c r="C21" s="266" t="s">
        <v>253</v>
      </c>
      <c r="D21" s="260"/>
      <c r="E21" s="261"/>
      <c r="F21" s="222"/>
      <c r="G21" s="222"/>
      <c r="H21" s="222"/>
      <c r="I21" s="222"/>
      <c r="J21" s="222"/>
      <c r="K21" s="222"/>
      <c r="L21" s="222"/>
      <c r="M21" s="222"/>
      <c r="N21" s="221"/>
      <c r="O21" s="221"/>
      <c r="P21" s="221"/>
      <c r="Q21" s="221"/>
      <c r="R21" s="222"/>
      <c r="S21" s="222"/>
      <c r="T21" s="222"/>
      <c r="U21" s="222"/>
      <c r="V21" s="222"/>
      <c r="W21" s="222"/>
      <c r="X21" s="222"/>
      <c r="Y21" s="222"/>
      <c r="Z21" s="212"/>
      <c r="AA21" s="212"/>
      <c r="AB21" s="212"/>
      <c r="AC21" s="212"/>
      <c r="AD21" s="212"/>
      <c r="AE21" s="212"/>
      <c r="AF21" s="212"/>
      <c r="AG21" s="212" t="s">
        <v>226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5">
      <c r="A22" s="219"/>
      <c r="B22" s="220"/>
      <c r="C22" s="266" t="s">
        <v>654</v>
      </c>
      <c r="D22" s="260"/>
      <c r="E22" s="261">
        <v>2.52</v>
      </c>
      <c r="F22" s="222"/>
      <c r="G22" s="222"/>
      <c r="H22" s="222"/>
      <c r="I22" s="222"/>
      <c r="J22" s="222"/>
      <c r="K22" s="222"/>
      <c r="L22" s="222"/>
      <c r="M22" s="222"/>
      <c r="N22" s="221"/>
      <c r="O22" s="221"/>
      <c r="P22" s="221"/>
      <c r="Q22" s="221"/>
      <c r="R22" s="222"/>
      <c r="S22" s="222"/>
      <c r="T22" s="222"/>
      <c r="U22" s="222"/>
      <c r="V22" s="222"/>
      <c r="W22" s="222"/>
      <c r="X22" s="222"/>
      <c r="Y22" s="222"/>
      <c r="Z22" s="212"/>
      <c r="AA22" s="212"/>
      <c r="AB22" s="212"/>
      <c r="AC22" s="212"/>
      <c r="AD22" s="212"/>
      <c r="AE22" s="212"/>
      <c r="AF22" s="212"/>
      <c r="AG22" s="212" t="s">
        <v>226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ht="20.399999999999999" outlineLevel="1" x14ac:dyDescent="0.25">
      <c r="A23" s="234">
        <v>4</v>
      </c>
      <c r="B23" s="235" t="s">
        <v>254</v>
      </c>
      <c r="C23" s="253" t="s">
        <v>255</v>
      </c>
      <c r="D23" s="236" t="s">
        <v>238</v>
      </c>
      <c r="E23" s="237">
        <v>25.2</v>
      </c>
      <c r="F23" s="238"/>
      <c r="G23" s="239">
        <f>ROUND(E23*F23,2)</f>
        <v>0</v>
      </c>
      <c r="H23" s="238"/>
      <c r="I23" s="239">
        <f>ROUND(E23*H23,2)</f>
        <v>0</v>
      </c>
      <c r="J23" s="238"/>
      <c r="K23" s="239">
        <f>ROUND(E23*J23,2)</f>
        <v>0</v>
      </c>
      <c r="L23" s="239">
        <v>21</v>
      </c>
      <c r="M23" s="239">
        <f>G23*(1+L23/100)</f>
        <v>0</v>
      </c>
      <c r="N23" s="237">
        <v>0</v>
      </c>
      <c r="O23" s="237">
        <f>ROUND(E23*N23,2)</f>
        <v>0</v>
      </c>
      <c r="P23" s="237">
        <v>0</v>
      </c>
      <c r="Q23" s="237">
        <f>ROUND(E23*P23,2)</f>
        <v>0</v>
      </c>
      <c r="R23" s="239" t="s">
        <v>239</v>
      </c>
      <c r="S23" s="239" t="s">
        <v>193</v>
      </c>
      <c r="T23" s="240" t="s">
        <v>193</v>
      </c>
      <c r="U23" s="222">
        <v>0</v>
      </c>
      <c r="V23" s="222">
        <f>ROUND(E23*U23,2)</f>
        <v>0</v>
      </c>
      <c r="W23" s="222"/>
      <c r="X23" s="222" t="s">
        <v>220</v>
      </c>
      <c r="Y23" s="222" t="s">
        <v>168</v>
      </c>
      <c r="Z23" s="212"/>
      <c r="AA23" s="212"/>
      <c r="AB23" s="212"/>
      <c r="AC23" s="212"/>
      <c r="AD23" s="212"/>
      <c r="AE23" s="212"/>
      <c r="AF23" s="212"/>
      <c r="AG23" s="212" t="s">
        <v>222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2" x14ac:dyDescent="0.25">
      <c r="A24" s="219"/>
      <c r="B24" s="220"/>
      <c r="C24" s="265" t="s">
        <v>252</v>
      </c>
      <c r="D24" s="264"/>
      <c r="E24" s="264"/>
      <c r="F24" s="264"/>
      <c r="G24" s="264"/>
      <c r="H24" s="222"/>
      <c r="I24" s="222"/>
      <c r="J24" s="222"/>
      <c r="K24" s="222"/>
      <c r="L24" s="222"/>
      <c r="M24" s="222"/>
      <c r="N24" s="221"/>
      <c r="O24" s="221"/>
      <c r="P24" s="221"/>
      <c r="Q24" s="221"/>
      <c r="R24" s="222"/>
      <c r="S24" s="222"/>
      <c r="T24" s="222"/>
      <c r="U24" s="222"/>
      <c r="V24" s="222"/>
      <c r="W24" s="222"/>
      <c r="X24" s="222"/>
      <c r="Y24" s="222"/>
      <c r="Z24" s="212"/>
      <c r="AA24" s="212"/>
      <c r="AB24" s="212"/>
      <c r="AC24" s="212"/>
      <c r="AD24" s="212"/>
      <c r="AE24" s="212"/>
      <c r="AF24" s="212"/>
      <c r="AG24" s="212" t="s">
        <v>224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5">
      <c r="A25" s="219"/>
      <c r="B25" s="220"/>
      <c r="C25" s="266" t="s">
        <v>253</v>
      </c>
      <c r="D25" s="260"/>
      <c r="E25" s="261"/>
      <c r="F25" s="222"/>
      <c r="G25" s="222"/>
      <c r="H25" s="222"/>
      <c r="I25" s="222"/>
      <c r="J25" s="222"/>
      <c r="K25" s="222"/>
      <c r="L25" s="222"/>
      <c r="M25" s="222"/>
      <c r="N25" s="221"/>
      <c r="O25" s="221"/>
      <c r="P25" s="221"/>
      <c r="Q25" s="221"/>
      <c r="R25" s="222"/>
      <c r="S25" s="222"/>
      <c r="T25" s="222"/>
      <c r="U25" s="222"/>
      <c r="V25" s="222"/>
      <c r="W25" s="222"/>
      <c r="X25" s="222"/>
      <c r="Y25" s="222"/>
      <c r="Z25" s="212"/>
      <c r="AA25" s="212"/>
      <c r="AB25" s="212"/>
      <c r="AC25" s="212"/>
      <c r="AD25" s="212"/>
      <c r="AE25" s="212"/>
      <c r="AF25" s="212"/>
      <c r="AG25" s="212" t="s">
        <v>226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3" x14ac:dyDescent="0.25">
      <c r="A26" s="219"/>
      <c r="B26" s="220"/>
      <c r="C26" s="267" t="s">
        <v>295</v>
      </c>
      <c r="D26" s="262"/>
      <c r="E26" s="263"/>
      <c r="F26" s="222"/>
      <c r="G26" s="222"/>
      <c r="H26" s="222"/>
      <c r="I26" s="222"/>
      <c r="J26" s="222"/>
      <c r="K26" s="222"/>
      <c r="L26" s="222"/>
      <c r="M26" s="222"/>
      <c r="N26" s="221"/>
      <c r="O26" s="221"/>
      <c r="P26" s="221"/>
      <c r="Q26" s="221"/>
      <c r="R26" s="222"/>
      <c r="S26" s="222"/>
      <c r="T26" s="222"/>
      <c r="U26" s="222"/>
      <c r="V26" s="222"/>
      <c r="W26" s="222"/>
      <c r="X26" s="222"/>
      <c r="Y26" s="222"/>
      <c r="Z26" s="212"/>
      <c r="AA26" s="212"/>
      <c r="AB26" s="212"/>
      <c r="AC26" s="212"/>
      <c r="AD26" s="212"/>
      <c r="AE26" s="212"/>
      <c r="AF26" s="212"/>
      <c r="AG26" s="212" t="s">
        <v>226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3" x14ac:dyDescent="0.25">
      <c r="A27" s="219"/>
      <c r="B27" s="220"/>
      <c r="C27" s="268" t="s">
        <v>656</v>
      </c>
      <c r="D27" s="262"/>
      <c r="E27" s="263">
        <v>2.52</v>
      </c>
      <c r="F27" s="222"/>
      <c r="G27" s="222"/>
      <c r="H27" s="222"/>
      <c r="I27" s="222"/>
      <c r="J27" s="222"/>
      <c r="K27" s="222"/>
      <c r="L27" s="222"/>
      <c r="M27" s="222"/>
      <c r="N27" s="221"/>
      <c r="O27" s="221"/>
      <c r="P27" s="221"/>
      <c r="Q27" s="221"/>
      <c r="R27" s="222"/>
      <c r="S27" s="222"/>
      <c r="T27" s="222"/>
      <c r="U27" s="222"/>
      <c r="V27" s="222"/>
      <c r="W27" s="222"/>
      <c r="X27" s="222"/>
      <c r="Y27" s="222"/>
      <c r="Z27" s="212"/>
      <c r="AA27" s="212"/>
      <c r="AB27" s="212"/>
      <c r="AC27" s="212"/>
      <c r="AD27" s="212"/>
      <c r="AE27" s="212"/>
      <c r="AF27" s="212"/>
      <c r="AG27" s="212" t="s">
        <v>226</v>
      </c>
      <c r="AH27" s="212">
        <v>2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3" x14ac:dyDescent="0.25">
      <c r="A28" s="219"/>
      <c r="B28" s="220"/>
      <c r="C28" s="267" t="s">
        <v>297</v>
      </c>
      <c r="D28" s="262"/>
      <c r="E28" s="263"/>
      <c r="F28" s="222"/>
      <c r="G28" s="222"/>
      <c r="H28" s="222"/>
      <c r="I28" s="222"/>
      <c r="J28" s="222"/>
      <c r="K28" s="222"/>
      <c r="L28" s="222"/>
      <c r="M28" s="222"/>
      <c r="N28" s="221"/>
      <c r="O28" s="221"/>
      <c r="P28" s="221"/>
      <c r="Q28" s="221"/>
      <c r="R28" s="222"/>
      <c r="S28" s="222"/>
      <c r="T28" s="222"/>
      <c r="U28" s="222"/>
      <c r="V28" s="222"/>
      <c r="W28" s="222"/>
      <c r="X28" s="222"/>
      <c r="Y28" s="222"/>
      <c r="Z28" s="212"/>
      <c r="AA28" s="212"/>
      <c r="AB28" s="212"/>
      <c r="AC28" s="212"/>
      <c r="AD28" s="212"/>
      <c r="AE28" s="212"/>
      <c r="AF28" s="212"/>
      <c r="AG28" s="212" t="s">
        <v>226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5">
      <c r="A29" s="219"/>
      <c r="B29" s="220"/>
      <c r="C29" s="266" t="s">
        <v>657</v>
      </c>
      <c r="D29" s="260"/>
      <c r="E29" s="261">
        <v>25.2</v>
      </c>
      <c r="F29" s="222"/>
      <c r="G29" s="222"/>
      <c r="H29" s="222"/>
      <c r="I29" s="222"/>
      <c r="J29" s="222"/>
      <c r="K29" s="222"/>
      <c r="L29" s="222"/>
      <c r="M29" s="222"/>
      <c r="N29" s="221"/>
      <c r="O29" s="221"/>
      <c r="P29" s="221"/>
      <c r="Q29" s="221"/>
      <c r="R29" s="222"/>
      <c r="S29" s="222"/>
      <c r="T29" s="222"/>
      <c r="U29" s="222"/>
      <c r="V29" s="222"/>
      <c r="W29" s="222"/>
      <c r="X29" s="222"/>
      <c r="Y29" s="222"/>
      <c r="Z29" s="212"/>
      <c r="AA29" s="212"/>
      <c r="AB29" s="212"/>
      <c r="AC29" s="212"/>
      <c r="AD29" s="212"/>
      <c r="AE29" s="212"/>
      <c r="AF29" s="212"/>
      <c r="AG29" s="212" t="s">
        <v>226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ht="20.399999999999999" outlineLevel="1" x14ac:dyDescent="0.25">
      <c r="A30" s="234">
        <v>5</v>
      </c>
      <c r="B30" s="235" t="s">
        <v>257</v>
      </c>
      <c r="C30" s="253" t="s">
        <v>258</v>
      </c>
      <c r="D30" s="236" t="s">
        <v>238</v>
      </c>
      <c r="E30" s="237">
        <v>2.52</v>
      </c>
      <c r="F30" s="238"/>
      <c r="G30" s="239">
        <f>ROUND(E30*F30,2)</f>
        <v>0</v>
      </c>
      <c r="H30" s="238"/>
      <c r="I30" s="239">
        <f>ROUND(E30*H30,2)</f>
        <v>0</v>
      </c>
      <c r="J30" s="238"/>
      <c r="K30" s="239">
        <f>ROUND(E30*J30,2)</f>
        <v>0</v>
      </c>
      <c r="L30" s="239">
        <v>21</v>
      </c>
      <c r="M30" s="239">
        <f>G30*(1+L30/100)</f>
        <v>0</v>
      </c>
      <c r="N30" s="237">
        <v>0</v>
      </c>
      <c r="O30" s="237">
        <f>ROUND(E30*N30,2)</f>
        <v>0</v>
      </c>
      <c r="P30" s="237">
        <v>0</v>
      </c>
      <c r="Q30" s="237">
        <f>ROUND(E30*P30,2)</f>
        <v>0</v>
      </c>
      <c r="R30" s="239" t="s">
        <v>239</v>
      </c>
      <c r="S30" s="239" t="s">
        <v>193</v>
      </c>
      <c r="T30" s="240" t="s">
        <v>193</v>
      </c>
      <c r="U30" s="222">
        <v>0.65200000000000002</v>
      </c>
      <c r="V30" s="222">
        <f>ROUND(E30*U30,2)</f>
        <v>1.64</v>
      </c>
      <c r="W30" s="222"/>
      <c r="X30" s="222" t="s">
        <v>220</v>
      </c>
      <c r="Y30" s="222" t="s">
        <v>168</v>
      </c>
      <c r="Z30" s="212"/>
      <c r="AA30" s="212"/>
      <c r="AB30" s="212"/>
      <c r="AC30" s="212"/>
      <c r="AD30" s="212"/>
      <c r="AE30" s="212"/>
      <c r="AF30" s="212"/>
      <c r="AG30" s="212" t="s">
        <v>222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5">
      <c r="A31" s="219"/>
      <c r="B31" s="220"/>
      <c r="C31" s="266" t="s">
        <v>253</v>
      </c>
      <c r="D31" s="260"/>
      <c r="E31" s="261"/>
      <c r="F31" s="222"/>
      <c r="G31" s="222"/>
      <c r="H31" s="222"/>
      <c r="I31" s="222"/>
      <c r="J31" s="222"/>
      <c r="K31" s="222"/>
      <c r="L31" s="222"/>
      <c r="M31" s="222"/>
      <c r="N31" s="221"/>
      <c r="O31" s="221"/>
      <c r="P31" s="221"/>
      <c r="Q31" s="221"/>
      <c r="R31" s="222"/>
      <c r="S31" s="222"/>
      <c r="T31" s="222"/>
      <c r="U31" s="222"/>
      <c r="V31" s="222"/>
      <c r="W31" s="222"/>
      <c r="X31" s="222"/>
      <c r="Y31" s="222"/>
      <c r="Z31" s="212"/>
      <c r="AA31" s="212"/>
      <c r="AB31" s="212"/>
      <c r="AC31" s="212"/>
      <c r="AD31" s="212"/>
      <c r="AE31" s="212"/>
      <c r="AF31" s="212"/>
      <c r="AG31" s="212" t="s">
        <v>226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3" x14ac:dyDescent="0.25">
      <c r="A32" s="219"/>
      <c r="B32" s="220"/>
      <c r="C32" s="266" t="s">
        <v>654</v>
      </c>
      <c r="D32" s="260"/>
      <c r="E32" s="261">
        <v>2.52</v>
      </c>
      <c r="F32" s="222"/>
      <c r="G32" s="222"/>
      <c r="H32" s="222"/>
      <c r="I32" s="222"/>
      <c r="J32" s="222"/>
      <c r="K32" s="222"/>
      <c r="L32" s="222"/>
      <c r="M32" s="222"/>
      <c r="N32" s="221"/>
      <c r="O32" s="221"/>
      <c r="P32" s="221"/>
      <c r="Q32" s="221"/>
      <c r="R32" s="222"/>
      <c r="S32" s="222"/>
      <c r="T32" s="222"/>
      <c r="U32" s="222"/>
      <c r="V32" s="222"/>
      <c r="W32" s="222"/>
      <c r="X32" s="222"/>
      <c r="Y32" s="222"/>
      <c r="Z32" s="212"/>
      <c r="AA32" s="212"/>
      <c r="AB32" s="212"/>
      <c r="AC32" s="212"/>
      <c r="AD32" s="212"/>
      <c r="AE32" s="212"/>
      <c r="AF32" s="212"/>
      <c r="AG32" s="212" t="s">
        <v>226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ht="20.399999999999999" outlineLevel="1" x14ac:dyDescent="0.25">
      <c r="A33" s="234">
        <v>6</v>
      </c>
      <c r="B33" s="235" t="s">
        <v>259</v>
      </c>
      <c r="C33" s="253" t="s">
        <v>260</v>
      </c>
      <c r="D33" s="236" t="s">
        <v>238</v>
      </c>
      <c r="E33" s="237">
        <v>2.52</v>
      </c>
      <c r="F33" s="238"/>
      <c r="G33" s="239">
        <f>ROUND(E33*F33,2)</f>
        <v>0</v>
      </c>
      <c r="H33" s="238"/>
      <c r="I33" s="239">
        <f>ROUND(E33*H33,2)</f>
        <v>0</v>
      </c>
      <c r="J33" s="238"/>
      <c r="K33" s="239">
        <f>ROUND(E33*J33,2)</f>
        <v>0</v>
      </c>
      <c r="L33" s="239">
        <v>21</v>
      </c>
      <c r="M33" s="239">
        <f>G33*(1+L33/100)</f>
        <v>0</v>
      </c>
      <c r="N33" s="237">
        <v>0</v>
      </c>
      <c r="O33" s="237">
        <f>ROUND(E33*N33,2)</f>
        <v>0</v>
      </c>
      <c r="P33" s="237">
        <v>0</v>
      </c>
      <c r="Q33" s="237">
        <f>ROUND(E33*P33,2)</f>
        <v>0</v>
      </c>
      <c r="R33" s="239" t="s">
        <v>239</v>
      </c>
      <c r="S33" s="239" t="s">
        <v>193</v>
      </c>
      <c r="T33" s="240" t="s">
        <v>193</v>
      </c>
      <c r="U33" s="222">
        <v>8.9999999999999993E-3</v>
      </c>
      <c r="V33" s="222">
        <f>ROUND(E33*U33,2)</f>
        <v>0.02</v>
      </c>
      <c r="W33" s="222"/>
      <c r="X33" s="222" t="s">
        <v>220</v>
      </c>
      <c r="Y33" s="222" t="s">
        <v>168</v>
      </c>
      <c r="Z33" s="212"/>
      <c r="AA33" s="212"/>
      <c r="AB33" s="212"/>
      <c r="AC33" s="212"/>
      <c r="AD33" s="212"/>
      <c r="AE33" s="212"/>
      <c r="AF33" s="212"/>
      <c r="AG33" s="212" t="s">
        <v>222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5">
      <c r="A34" s="219"/>
      <c r="B34" s="220"/>
      <c r="C34" s="266" t="s">
        <v>253</v>
      </c>
      <c r="D34" s="260"/>
      <c r="E34" s="261"/>
      <c r="F34" s="222"/>
      <c r="G34" s="222"/>
      <c r="H34" s="222"/>
      <c r="I34" s="222"/>
      <c r="J34" s="222"/>
      <c r="K34" s="222"/>
      <c r="L34" s="222"/>
      <c r="M34" s="222"/>
      <c r="N34" s="221"/>
      <c r="O34" s="221"/>
      <c r="P34" s="221"/>
      <c r="Q34" s="221"/>
      <c r="R34" s="222"/>
      <c r="S34" s="222"/>
      <c r="T34" s="222"/>
      <c r="U34" s="222"/>
      <c r="V34" s="222"/>
      <c r="W34" s="222"/>
      <c r="X34" s="222"/>
      <c r="Y34" s="222"/>
      <c r="Z34" s="212"/>
      <c r="AA34" s="212"/>
      <c r="AB34" s="212"/>
      <c r="AC34" s="212"/>
      <c r="AD34" s="212"/>
      <c r="AE34" s="212"/>
      <c r="AF34" s="212"/>
      <c r="AG34" s="212" t="s">
        <v>226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3" x14ac:dyDescent="0.25">
      <c r="A35" s="219"/>
      <c r="B35" s="220"/>
      <c r="C35" s="266" t="s">
        <v>654</v>
      </c>
      <c r="D35" s="260"/>
      <c r="E35" s="261">
        <v>2.52</v>
      </c>
      <c r="F35" s="222"/>
      <c r="G35" s="222"/>
      <c r="H35" s="222"/>
      <c r="I35" s="222"/>
      <c r="J35" s="222"/>
      <c r="K35" s="222"/>
      <c r="L35" s="222"/>
      <c r="M35" s="222"/>
      <c r="N35" s="221"/>
      <c r="O35" s="221"/>
      <c r="P35" s="221"/>
      <c r="Q35" s="221"/>
      <c r="R35" s="222"/>
      <c r="S35" s="222"/>
      <c r="T35" s="222"/>
      <c r="U35" s="222"/>
      <c r="V35" s="222"/>
      <c r="W35" s="222"/>
      <c r="X35" s="222"/>
      <c r="Y35" s="222"/>
      <c r="Z35" s="212"/>
      <c r="AA35" s="212"/>
      <c r="AB35" s="212"/>
      <c r="AC35" s="212"/>
      <c r="AD35" s="212"/>
      <c r="AE35" s="212"/>
      <c r="AF35" s="212"/>
      <c r="AG35" s="212" t="s">
        <v>226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1" x14ac:dyDescent="0.25">
      <c r="A36" s="234">
        <v>7</v>
      </c>
      <c r="B36" s="235" t="s">
        <v>395</v>
      </c>
      <c r="C36" s="253" t="s">
        <v>396</v>
      </c>
      <c r="D36" s="236" t="s">
        <v>218</v>
      </c>
      <c r="E36" s="237">
        <v>3.6</v>
      </c>
      <c r="F36" s="238"/>
      <c r="G36" s="239">
        <f>ROUND(E36*F36,2)</f>
        <v>0</v>
      </c>
      <c r="H36" s="238"/>
      <c r="I36" s="239">
        <f>ROUND(E36*H36,2)</f>
        <v>0</v>
      </c>
      <c r="J36" s="238"/>
      <c r="K36" s="239">
        <f>ROUND(E36*J36,2)</f>
        <v>0</v>
      </c>
      <c r="L36" s="239">
        <v>21</v>
      </c>
      <c r="M36" s="239">
        <f>G36*(1+L36/100)</f>
        <v>0</v>
      </c>
      <c r="N36" s="237">
        <v>0</v>
      </c>
      <c r="O36" s="237">
        <f>ROUND(E36*N36,2)</f>
        <v>0</v>
      </c>
      <c r="P36" s="237">
        <v>0</v>
      </c>
      <c r="Q36" s="237">
        <f>ROUND(E36*P36,2)</f>
        <v>0</v>
      </c>
      <c r="R36" s="239" t="s">
        <v>239</v>
      </c>
      <c r="S36" s="239" t="s">
        <v>193</v>
      </c>
      <c r="T36" s="240" t="s">
        <v>193</v>
      </c>
      <c r="U36" s="222">
        <v>9.6000000000000002E-2</v>
      </c>
      <c r="V36" s="222">
        <f>ROUND(E36*U36,2)</f>
        <v>0.35</v>
      </c>
      <c r="W36" s="222"/>
      <c r="X36" s="222" t="s">
        <v>220</v>
      </c>
      <c r="Y36" s="222" t="s">
        <v>168</v>
      </c>
      <c r="Z36" s="212"/>
      <c r="AA36" s="212"/>
      <c r="AB36" s="212"/>
      <c r="AC36" s="212"/>
      <c r="AD36" s="212"/>
      <c r="AE36" s="212"/>
      <c r="AF36" s="212"/>
      <c r="AG36" s="212" t="s">
        <v>222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2" x14ac:dyDescent="0.25">
      <c r="A37" s="219"/>
      <c r="B37" s="220"/>
      <c r="C37" s="265" t="s">
        <v>264</v>
      </c>
      <c r="D37" s="264"/>
      <c r="E37" s="264"/>
      <c r="F37" s="264"/>
      <c r="G37" s="264"/>
      <c r="H37" s="222"/>
      <c r="I37" s="222"/>
      <c r="J37" s="222"/>
      <c r="K37" s="222"/>
      <c r="L37" s="222"/>
      <c r="M37" s="222"/>
      <c r="N37" s="221"/>
      <c r="O37" s="221"/>
      <c r="P37" s="221"/>
      <c r="Q37" s="221"/>
      <c r="R37" s="222"/>
      <c r="S37" s="222"/>
      <c r="T37" s="222"/>
      <c r="U37" s="222"/>
      <c r="V37" s="222"/>
      <c r="W37" s="222"/>
      <c r="X37" s="222"/>
      <c r="Y37" s="222"/>
      <c r="Z37" s="212"/>
      <c r="AA37" s="212"/>
      <c r="AB37" s="212"/>
      <c r="AC37" s="212"/>
      <c r="AD37" s="212"/>
      <c r="AE37" s="212"/>
      <c r="AF37" s="212"/>
      <c r="AG37" s="212" t="s">
        <v>224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2" x14ac:dyDescent="0.25">
      <c r="A38" s="219"/>
      <c r="B38" s="220"/>
      <c r="C38" s="266" t="s">
        <v>380</v>
      </c>
      <c r="D38" s="260"/>
      <c r="E38" s="261"/>
      <c r="F38" s="222"/>
      <c r="G38" s="222"/>
      <c r="H38" s="222"/>
      <c r="I38" s="222"/>
      <c r="J38" s="222"/>
      <c r="K38" s="222"/>
      <c r="L38" s="222"/>
      <c r="M38" s="222"/>
      <c r="N38" s="221"/>
      <c r="O38" s="221"/>
      <c r="P38" s="221"/>
      <c r="Q38" s="221"/>
      <c r="R38" s="222"/>
      <c r="S38" s="222"/>
      <c r="T38" s="222"/>
      <c r="U38" s="222"/>
      <c r="V38" s="222"/>
      <c r="W38" s="222"/>
      <c r="X38" s="222"/>
      <c r="Y38" s="222"/>
      <c r="Z38" s="212"/>
      <c r="AA38" s="212"/>
      <c r="AB38" s="212"/>
      <c r="AC38" s="212"/>
      <c r="AD38" s="212"/>
      <c r="AE38" s="212"/>
      <c r="AF38" s="212"/>
      <c r="AG38" s="212" t="s">
        <v>226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3" x14ac:dyDescent="0.25">
      <c r="A39" s="219"/>
      <c r="B39" s="220"/>
      <c r="C39" s="266" t="s">
        <v>397</v>
      </c>
      <c r="D39" s="260"/>
      <c r="E39" s="261"/>
      <c r="F39" s="222"/>
      <c r="G39" s="222"/>
      <c r="H39" s="222"/>
      <c r="I39" s="222"/>
      <c r="J39" s="222"/>
      <c r="K39" s="222"/>
      <c r="L39" s="222"/>
      <c r="M39" s="222"/>
      <c r="N39" s="221"/>
      <c r="O39" s="221"/>
      <c r="P39" s="221"/>
      <c r="Q39" s="221"/>
      <c r="R39" s="222"/>
      <c r="S39" s="222"/>
      <c r="T39" s="222"/>
      <c r="U39" s="222"/>
      <c r="V39" s="222"/>
      <c r="W39" s="222"/>
      <c r="X39" s="222"/>
      <c r="Y39" s="222"/>
      <c r="Z39" s="212"/>
      <c r="AA39" s="212"/>
      <c r="AB39" s="212"/>
      <c r="AC39" s="212"/>
      <c r="AD39" s="212"/>
      <c r="AE39" s="212"/>
      <c r="AF39" s="212"/>
      <c r="AG39" s="212" t="s">
        <v>226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3" x14ac:dyDescent="0.25">
      <c r="A40" s="219"/>
      <c r="B40" s="220"/>
      <c r="C40" s="266" t="s">
        <v>658</v>
      </c>
      <c r="D40" s="260"/>
      <c r="E40" s="261">
        <v>3.6</v>
      </c>
      <c r="F40" s="222"/>
      <c r="G40" s="222"/>
      <c r="H40" s="222"/>
      <c r="I40" s="222"/>
      <c r="J40" s="222"/>
      <c r="K40" s="222"/>
      <c r="L40" s="222"/>
      <c r="M40" s="222"/>
      <c r="N40" s="221"/>
      <c r="O40" s="221"/>
      <c r="P40" s="221"/>
      <c r="Q40" s="221"/>
      <c r="R40" s="222"/>
      <c r="S40" s="222"/>
      <c r="T40" s="222"/>
      <c r="U40" s="222"/>
      <c r="V40" s="222"/>
      <c r="W40" s="222"/>
      <c r="X40" s="222"/>
      <c r="Y40" s="222"/>
      <c r="Z40" s="212"/>
      <c r="AA40" s="212"/>
      <c r="AB40" s="212"/>
      <c r="AC40" s="212"/>
      <c r="AD40" s="212"/>
      <c r="AE40" s="212"/>
      <c r="AF40" s="212"/>
      <c r="AG40" s="212" t="s">
        <v>226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1" x14ac:dyDescent="0.25">
      <c r="A41" s="234">
        <v>8</v>
      </c>
      <c r="B41" s="235" t="s">
        <v>269</v>
      </c>
      <c r="C41" s="253" t="s">
        <v>270</v>
      </c>
      <c r="D41" s="236" t="s">
        <v>271</v>
      </c>
      <c r="E41" s="237">
        <v>4.7880000000000003</v>
      </c>
      <c r="F41" s="238"/>
      <c r="G41" s="239">
        <f>ROUND(E41*F41,2)</f>
        <v>0</v>
      </c>
      <c r="H41" s="238"/>
      <c r="I41" s="239">
        <f>ROUND(E41*H41,2)</f>
        <v>0</v>
      </c>
      <c r="J41" s="238"/>
      <c r="K41" s="239">
        <f>ROUND(E41*J41,2)</f>
        <v>0</v>
      </c>
      <c r="L41" s="239">
        <v>21</v>
      </c>
      <c r="M41" s="239">
        <f>G41*(1+L41/100)</f>
        <v>0</v>
      </c>
      <c r="N41" s="237">
        <v>0</v>
      </c>
      <c r="O41" s="237">
        <f>ROUND(E41*N41,2)</f>
        <v>0</v>
      </c>
      <c r="P41" s="237">
        <v>0</v>
      </c>
      <c r="Q41" s="237">
        <f>ROUND(E41*P41,2)</f>
        <v>0</v>
      </c>
      <c r="R41" s="239" t="s">
        <v>239</v>
      </c>
      <c r="S41" s="239" t="s">
        <v>193</v>
      </c>
      <c r="T41" s="240" t="s">
        <v>193</v>
      </c>
      <c r="U41" s="222">
        <v>0</v>
      </c>
      <c r="V41" s="222">
        <f>ROUND(E41*U41,2)</f>
        <v>0</v>
      </c>
      <c r="W41" s="222"/>
      <c r="X41" s="222" t="s">
        <v>220</v>
      </c>
      <c r="Y41" s="222" t="s">
        <v>168</v>
      </c>
      <c r="Z41" s="212"/>
      <c r="AA41" s="212"/>
      <c r="AB41" s="212"/>
      <c r="AC41" s="212"/>
      <c r="AD41" s="212"/>
      <c r="AE41" s="212"/>
      <c r="AF41" s="212"/>
      <c r="AG41" s="212" t="s">
        <v>222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5">
      <c r="A42" s="219"/>
      <c r="B42" s="220"/>
      <c r="C42" s="266" t="s">
        <v>253</v>
      </c>
      <c r="D42" s="260"/>
      <c r="E42" s="261"/>
      <c r="F42" s="222"/>
      <c r="G42" s="222"/>
      <c r="H42" s="222"/>
      <c r="I42" s="222"/>
      <c r="J42" s="222"/>
      <c r="K42" s="222"/>
      <c r="L42" s="222"/>
      <c r="M42" s="222"/>
      <c r="N42" s="221"/>
      <c r="O42" s="221"/>
      <c r="P42" s="221"/>
      <c r="Q42" s="221"/>
      <c r="R42" s="222"/>
      <c r="S42" s="222"/>
      <c r="T42" s="222"/>
      <c r="U42" s="222"/>
      <c r="V42" s="222"/>
      <c r="W42" s="222"/>
      <c r="X42" s="222"/>
      <c r="Y42" s="222"/>
      <c r="Z42" s="212"/>
      <c r="AA42" s="212"/>
      <c r="AB42" s="212"/>
      <c r="AC42" s="212"/>
      <c r="AD42" s="212"/>
      <c r="AE42" s="212"/>
      <c r="AF42" s="212"/>
      <c r="AG42" s="212" t="s">
        <v>226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19"/>
      <c r="B43" s="220"/>
      <c r="C43" s="267" t="s">
        <v>295</v>
      </c>
      <c r="D43" s="262"/>
      <c r="E43" s="263"/>
      <c r="F43" s="222"/>
      <c r="G43" s="222"/>
      <c r="H43" s="222"/>
      <c r="I43" s="222"/>
      <c r="J43" s="222"/>
      <c r="K43" s="222"/>
      <c r="L43" s="222"/>
      <c r="M43" s="222"/>
      <c r="N43" s="221"/>
      <c r="O43" s="221"/>
      <c r="P43" s="221"/>
      <c r="Q43" s="221"/>
      <c r="R43" s="222"/>
      <c r="S43" s="222"/>
      <c r="T43" s="222"/>
      <c r="U43" s="222"/>
      <c r="V43" s="222"/>
      <c r="W43" s="222"/>
      <c r="X43" s="222"/>
      <c r="Y43" s="222"/>
      <c r="Z43" s="212"/>
      <c r="AA43" s="212"/>
      <c r="AB43" s="212"/>
      <c r="AC43" s="212"/>
      <c r="AD43" s="212"/>
      <c r="AE43" s="212"/>
      <c r="AF43" s="212"/>
      <c r="AG43" s="212" t="s">
        <v>226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3" x14ac:dyDescent="0.25">
      <c r="A44" s="219"/>
      <c r="B44" s="220"/>
      <c r="C44" s="268" t="s">
        <v>656</v>
      </c>
      <c r="D44" s="262"/>
      <c r="E44" s="263">
        <v>2.52</v>
      </c>
      <c r="F44" s="222"/>
      <c r="G44" s="222"/>
      <c r="H44" s="222"/>
      <c r="I44" s="222"/>
      <c r="J44" s="222"/>
      <c r="K44" s="222"/>
      <c r="L44" s="222"/>
      <c r="M44" s="222"/>
      <c r="N44" s="221"/>
      <c r="O44" s="221"/>
      <c r="P44" s="221"/>
      <c r="Q44" s="221"/>
      <c r="R44" s="222"/>
      <c r="S44" s="222"/>
      <c r="T44" s="222"/>
      <c r="U44" s="222"/>
      <c r="V44" s="222"/>
      <c r="W44" s="222"/>
      <c r="X44" s="222"/>
      <c r="Y44" s="222"/>
      <c r="Z44" s="212"/>
      <c r="AA44" s="212"/>
      <c r="AB44" s="212"/>
      <c r="AC44" s="212"/>
      <c r="AD44" s="212"/>
      <c r="AE44" s="212"/>
      <c r="AF44" s="212"/>
      <c r="AG44" s="212" t="s">
        <v>226</v>
      </c>
      <c r="AH44" s="212">
        <v>2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3" x14ac:dyDescent="0.25">
      <c r="A45" s="219"/>
      <c r="B45" s="220"/>
      <c r="C45" s="267" t="s">
        <v>297</v>
      </c>
      <c r="D45" s="262"/>
      <c r="E45" s="263"/>
      <c r="F45" s="222"/>
      <c r="G45" s="222"/>
      <c r="H45" s="222"/>
      <c r="I45" s="222"/>
      <c r="J45" s="222"/>
      <c r="K45" s="222"/>
      <c r="L45" s="222"/>
      <c r="M45" s="222"/>
      <c r="N45" s="221"/>
      <c r="O45" s="221"/>
      <c r="P45" s="221"/>
      <c r="Q45" s="221"/>
      <c r="R45" s="222"/>
      <c r="S45" s="222"/>
      <c r="T45" s="222"/>
      <c r="U45" s="222"/>
      <c r="V45" s="222"/>
      <c r="W45" s="222"/>
      <c r="X45" s="222"/>
      <c r="Y45" s="222"/>
      <c r="Z45" s="212"/>
      <c r="AA45" s="212"/>
      <c r="AB45" s="212"/>
      <c r="AC45" s="212"/>
      <c r="AD45" s="212"/>
      <c r="AE45" s="212"/>
      <c r="AF45" s="212"/>
      <c r="AG45" s="212" t="s">
        <v>226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3" x14ac:dyDescent="0.25">
      <c r="A46" s="219"/>
      <c r="B46" s="220"/>
      <c r="C46" s="266" t="s">
        <v>659</v>
      </c>
      <c r="D46" s="260"/>
      <c r="E46" s="261">
        <v>4.7880000000000003</v>
      </c>
      <c r="F46" s="222"/>
      <c r="G46" s="222"/>
      <c r="H46" s="222"/>
      <c r="I46" s="222"/>
      <c r="J46" s="222"/>
      <c r="K46" s="222"/>
      <c r="L46" s="222"/>
      <c r="M46" s="222"/>
      <c r="N46" s="221"/>
      <c r="O46" s="221"/>
      <c r="P46" s="221"/>
      <c r="Q46" s="221"/>
      <c r="R46" s="222"/>
      <c r="S46" s="222"/>
      <c r="T46" s="222"/>
      <c r="U46" s="222"/>
      <c r="V46" s="222"/>
      <c r="W46" s="222"/>
      <c r="X46" s="222"/>
      <c r="Y46" s="222"/>
      <c r="Z46" s="212"/>
      <c r="AA46" s="212"/>
      <c r="AB46" s="212"/>
      <c r="AC46" s="212"/>
      <c r="AD46" s="212"/>
      <c r="AE46" s="212"/>
      <c r="AF46" s="212"/>
      <c r="AG46" s="212" t="s">
        <v>226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x14ac:dyDescent="0.25">
      <c r="A47" s="227" t="s">
        <v>161</v>
      </c>
      <c r="B47" s="228" t="s">
        <v>97</v>
      </c>
      <c r="C47" s="251" t="s">
        <v>98</v>
      </c>
      <c r="D47" s="229"/>
      <c r="E47" s="230"/>
      <c r="F47" s="231"/>
      <c r="G47" s="231">
        <f>SUMIF(AG48:AG57,"&lt;&gt;NOR",G48:G57)</f>
        <v>0</v>
      </c>
      <c r="H47" s="231"/>
      <c r="I47" s="231">
        <f>SUM(I48:I57)</f>
        <v>0</v>
      </c>
      <c r="J47" s="231"/>
      <c r="K47" s="231">
        <f>SUM(K48:K57)</f>
        <v>0</v>
      </c>
      <c r="L47" s="231"/>
      <c r="M47" s="231">
        <f>SUM(M48:M57)</f>
        <v>0</v>
      </c>
      <c r="N47" s="230"/>
      <c r="O47" s="230">
        <f>SUM(O48:O57)</f>
        <v>7.86</v>
      </c>
      <c r="P47" s="230"/>
      <c r="Q47" s="230">
        <f>SUM(Q48:Q57)</f>
        <v>0</v>
      </c>
      <c r="R47" s="231"/>
      <c r="S47" s="231"/>
      <c r="T47" s="232"/>
      <c r="U47" s="226"/>
      <c r="V47" s="226">
        <f>SUM(V48:V57)</f>
        <v>1.65</v>
      </c>
      <c r="W47" s="226"/>
      <c r="X47" s="226"/>
      <c r="Y47" s="226"/>
      <c r="AG47" t="s">
        <v>162</v>
      </c>
    </row>
    <row r="48" spans="1:60" outlineLevel="1" x14ac:dyDescent="0.25">
      <c r="A48" s="234">
        <v>9</v>
      </c>
      <c r="B48" s="235" t="s">
        <v>299</v>
      </c>
      <c r="C48" s="253" t="s">
        <v>300</v>
      </c>
      <c r="D48" s="236" t="s">
        <v>238</v>
      </c>
      <c r="E48" s="237">
        <v>0.252</v>
      </c>
      <c r="F48" s="238"/>
      <c r="G48" s="239">
        <f>ROUND(E48*F48,2)</f>
        <v>0</v>
      </c>
      <c r="H48" s="238"/>
      <c r="I48" s="239">
        <f>ROUND(E48*H48,2)</f>
        <v>0</v>
      </c>
      <c r="J48" s="238"/>
      <c r="K48" s="239">
        <f>ROUND(E48*J48,2)</f>
        <v>0</v>
      </c>
      <c r="L48" s="239">
        <v>21</v>
      </c>
      <c r="M48" s="239">
        <f>G48*(1+L48/100)</f>
        <v>0</v>
      </c>
      <c r="N48" s="237">
        <v>2.16</v>
      </c>
      <c r="O48" s="237">
        <f>ROUND(E48*N48,2)</f>
        <v>0.54</v>
      </c>
      <c r="P48" s="237">
        <v>0</v>
      </c>
      <c r="Q48" s="237">
        <f>ROUND(E48*P48,2)</f>
        <v>0</v>
      </c>
      <c r="R48" s="239" t="s">
        <v>301</v>
      </c>
      <c r="S48" s="239" t="s">
        <v>193</v>
      </c>
      <c r="T48" s="240" t="s">
        <v>193</v>
      </c>
      <c r="U48" s="222">
        <v>1.085</v>
      </c>
      <c r="V48" s="222">
        <f>ROUND(E48*U48,2)</f>
        <v>0.27</v>
      </c>
      <c r="W48" s="222"/>
      <c r="X48" s="222" t="s">
        <v>220</v>
      </c>
      <c r="Y48" s="222" t="s">
        <v>168</v>
      </c>
      <c r="Z48" s="212"/>
      <c r="AA48" s="212"/>
      <c r="AB48" s="212"/>
      <c r="AC48" s="212"/>
      <c r="AD48" s="212"/>
      <c r="AE48" s="212"/>
      <c r="AF48" s="212"/>
      <c r="AG48" s="212" t="s">
        <v>222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2" x14ac:dyDescent="0.25">
      <c r="A49" s="219"/>
      <c r="B49" s="220"/>
      <c r="C49" s="266" t="s">
        <v>380</v>
      </c>
      <c r="D49" s="260"/>
      <c r="E49" s="261"/>
      <c r="F49" s="222"/>
      <c r="G49" s="222"/>
      <c r="H49" s="222"/>
      <c r="I49" s="222"/>
      <c r="J49" s="222"/>
      <c r="K49" s="222"/>
      <c r="L49" s="222"/>
      <c r="M49" s="222"/>
      <c r="N49" s="221"/>
      <c r="O49" s="221"/>
      <c r="P49" s="221"/>
      <c r="Q49" s="221"/>
      <c r="R49" s="222"/>
      <c r="S49" s="222"/>
      <c r="T49" s="222"/>
      <c r="U49" s="222"/>
      <c r="V49" s="222"/>
      <c r="W49" s="222"/>
      <c r="X49" s="222"/>
      <c r="Y49" s="222"/>
      <c r="Z49" s="212"/>
      <c r="AA49" s="212"/>
      <c r="AB49" s="212"/>
      <c r="AC49" s="212"/>
      <c r="AD49" s="212"/>
      <c r="AE49" s="212"/>
      <c r="AF49" s="212"/>
      <c r="AG49" s="212" t="s">
        <v>226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3" x14ac:dyDescent="0.25">
      <c r="A50" s="219"/>
      <c r="B50" s="220"/>
      <c r="C50" s="266" t="s">
        <v>401</v>
      </c>
      <c r="D50" s="260"/>
      <c r="E50" s="261"/>
      <c r="F50" s="222"/>
      <c r="G50" s="222"/>
      <c r="H50" s="222"/>
      <c r="I50" s="222"/>
      <c r="J50" s="222"/>
      <c r="K50" s="222"/>
      <c r="L50" s="222"/>
      <c r="M50" s="222"/>
      <c r="N50" s="221"/>
      <c r="O50" s="221"/>
      <c r="P50" s="221"/>
      <c r="Q50" s="221"/>
      <c r="R50" s="222"/>
      <c r="S50" s="222"/>
      <c r="T50" s="222"/>
      <c r="U50" s="222"/>
      <c r="V50" s="222"/>
      <c r="W50" s="222"/>
      <c r="X50" s="222"/>
      <c r="Y50" s="222"/>
      <c r="Z50" s="212"/>
      <c r="AA50" s="212"/>
      <c r="AB50" s="212"/>
      <c r="AC50" s="212"/>
      <c r="AD50" s="212"/>
      <c r="AE50" s="212"/>
      <c r="AF50" s="212"/>
      <c r="AG50" s="212" t="s">
        <v>226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3" x14ac:dyDescent="0.25">
      <c r="A51" s="219"/>
      <c r="B51" s="220"/>
      <c r="C51" s="266" t="s">
        <v>660</v>
      </c>
      <c r="D51" s="260"/>
      <c r="E51" s="261">
        <v>0.252</v>
      </c>
      <c r="F51" s="222"/>
      <c r="G51" s="222"/>
      <c r="H51" s="222"/>
      <c r="I51" s="222"/>
      <c r="J51" s="222"/>
      <c r="K51" s="222"/>
      <c r="L51" s="222"/>
      <c r="M51" s="222"/>
      <c r="N51" s="221"/>
      <c r="O51" s="221"/>
      <c r="P51" s="221"/>
      <c r="Q51" s="221"/>
      <c r="R51" s="222"/>
      <c r="S51" s="222"/>
      <c r="T51" s="222"/>
      <c r="U51" s="222"/>
      <c r="V51" s="222"/>
      <c r="W51" s="222"/>
      <c r="X51" s="222"/>
      <c r="Y51" s="222"/>
      <c r="Z51" s="212"/>
      <c r="AA51" s="212"/>
      <c r="AB51" s="212"/>
      <c r="AC51" s="212"/>
      <c r="AD51" s="212"/>
      <c r="AE51" s="212"/>
      <c r="AF51" s="212"/>
      <c r="AG51" s="212" t="s">
        <v>226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1" x14ac:dyDescent="0.25">
      <c r="A52" s="234">
        <v>10</v>
      </c>
      <c r="B52" s="235" t="s">
        <v>404</v>
      </c>
      <c r="C52" s="253" t="s">
        <v>405</v>
      </c>
      <c r="D52" s="236" t="s">
        <v>238</v>
      </c>
      <c r="E52" s="237">
        <v>2.8980000000000001</v>
      </c>
      <c r="F52" s="238"/>
      <c r="G52" s="239">
        <f>ROUND(E52*F52,2)</f>
        <v>0</v>
      </c>
      <c r="H52" s="238"/>
      <c r="I52" s="239">
        <f>ROUND(E52*H52,2)</f>
        <v>0</v>
      </c>
      <c r="J52" s="238"/>
      <c r="K52" s="239">
        <f>ROUND(E52*J52,2)</f>
        <v>0</v>
      </c>
      <c r="L52" s="239">
        <v>21</v>
      </c>
      <c r="M52" s="239">
        <f>G52*(1+L52/100)</f>
        <v>0</v>
      </c>
      <c r="N52" s="237">
        <v>2.5249999999999999</v>
      </c>
      <c r="O52" s="237">
        <f>ROUND(E52*N52,2)</f>
        <v>7.32</v>
      </c>
      <c r="P52" s="237">
        <v>0</v>
      </c>
      <c r="Q52" s="237">
        <f>ROUND(E52*P52,2)</f>
        <v>0</v>
      </c>
      <c r="R52" s="239" t="s">
        <v>406</v>
      </c>
      <c r="S52" s="239" t="s">
        <v>193</v>
      </c>
      <c r="T52" s="240" t="s">
        <v>193</v>
      </c>
      <c r="U52" s="222">
        <v>0.47699999999999998</v>
      </c>
      <c r="V52" s="222">
        <f>ROUND(E52*U52,2)</f>
        <v>1.38</v>
      </c>
      <c r="W52" s="222"/>
      <c r="X52" s="222" t="s">
        <v>220</v>
      </c>
      <c r="Y52" s="222" t="s">
        <v>221</v>
      </c>
      <c r="Z52" s="212"/>
      <c r="AA52" s="212"/>
      <c r="AB52" s="212"/>
      <c r="AC52" s="212"/>
      <c r="AD52" s="212"/>
      <c r="AE52" s="212"/>
      <c r="AF52" s="212"/>
      <c r="AG52" s="212" t="s">
        <v>222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2" x14ac:dyDescent="0.25">
      <c r="A53" s="219"/>
      <c r="B53" s="220"/>
      <c r="C53" s="266" t="s">
        <v>380</v>
      </c>
      <c r="D53" s="260"/>
      <c r="E53" s="261"/>
      <c r="F53" s="222"/>
      <c r="G53" s="222"/>
      <c r="H53" s="222"/>
      <c r="I53" s="222"/>
      <c r="J53" s="222"/>
      <c r="K53" s="222"/>
      <c r="L53" s="222"/>
      <c r="M53" s="222"/>
      <c r="N53" s="221"/>
      <c r="O53" s="221"/>
      <c r="P53" s="221"/>
      <c r="Q53" s="221"/>
      <c r="R53" s="222"/>
      <c r="S53" s="222"/>
      <c r="T53" s="222"/>
      <c r="U53" s="222"/>
      <c r="V53" s="222"/>
      <c r="W53" s="222"/>
      <c r="X53" s="222"/>
      <c r="Y53" s="222"/>
      <c r="Z53" s="212"/>
      <c r="AA53" s="212"/>
      <c r="AB53" s="212"/>
      <c r="AC53" s="212"/>
      <c r="AD53" s="212"/>
      <c r="AE53" s="212"/>
      <c r="AF53" s="212"/>
      <c r="AG53" s="212" t="s">
        <v>226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3" x14ac:dyDescent="0.25">
      <c r="A54" s="219"/>
      <c r="B54" s="220"/>
      <c r="C54" s="266" t="s">
        <v>407</v>
      </c>
      <c r="D54" s="260"/>
      <c r="E54" s="261"/>
      <c r="F54" s="222"/>
      <c r="G54" s="222"/>
      <c r="H54" s="222"/>
      <c r="I54" s="222"/>
      <c r="J54" s="222"/>
      <c r="K54" s="222"/>
      <c r="L54" s="222"/>
      <c r="M54" s="222"/>
      <c r="N54" s="221"/>
      <c r="O54" s="221"/>
      <c r="P54" s="221"/>
      <c r="Q54" s="221"/>
      <c r="R54" s="222"/>
      <c r="S54" s="222"/>
      <c r="T54" s="222"/>
      <c r="U54" s="222"/>
      <c r="V54" s="222"/>
      <c r="W54" s="222"/>
      <c r="X54" s="222"/>
      <c r="Y54" s="222"/>
      <c r="Z54" s="212"/>
      <c r="AA54" s="212"/>
      <c r="AB54" s="212"/>
      <c r="AC54" s="212"/>
      <c r="AD54" s="212"/>
      <c r="AE54" s="212"/>
      <c r="AF54" s="212"/>
      <c r="AG54" s="212" t="s">
        <v>226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3" x14ac:dyDescent="0.25">
      <c r="A55" s="219"/>
      <c r="B55" s="220"/>
      <c r="C55" s="266" t="s">
        <v>654</v>
      </c>
      <c r="D55" s="260"/>
      <c r="E55" s="261">
        <v>2.52</v>
      </c>
      <c r="F55" s="222"/>
      <c r="G55" s="222"/>
      <c r="H55" s="222"/>
      <c r="I55" s="222"/>
      <c r="J55" s="222"/>
      <c r="K55" s="222"/>
      <c r="L55" s="222"/>
      <c r="M55" s="222"/>
      <c r="N55" s="221"/>
      <c r="O55" s="221"/>
      <c r="P55" s="221"/>
      <c r="Q55" s="221"/>
      <c r="R55" s="222"/>
      <c r="S55" s="222"/>
      <c r="T55" s="222"/>
      <c r="U55" s="222"/>
      <c r="V55" s="222"/>
      <c r="W55" s="222"/>
      <c r="X55" s="222"/>
      <c r="Y55" s="222"/>
      <c r="Z55" s="212"/>
      <c r="AA55" s="212"/>
      <c r="AB55" s="212"/>
      <c r="AC55" s="212"/>
      <c r="AD55" s="212"/>
      <c r="AE55" s="212"/>
      <c r="AF55" s="212"/>
      <c r="AG55" s="212" t="s">
        <v>226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3" x14ac:dyDescent="0.25">
      <c r="A56" s="219"/>
      <c r="B56" s="220"/>
      <c r="C56" s="266" t="s">
        <v>409</v>
      </c>
      <c r="D56" s="260"/>
      <c r="E56" s="261"/>
      <c r="F56" s="222"/>
      <c r="G56" s="222"/>
      <c r="H56" s="222"/>
      <c r="I56" s="222"/>
      <c r="J56" s="222"/>
      <c r="K56" s="222"/>
      <c r="L56" s="222"/>
      <c r="M56" s="222"/>
      <c r="N56" s="221"/>
      <c r="O56" s="221"/>
      <c r="P56" s="221"/>
      <c r="Q56" s="221"/>
      <c r="R56" s="222"/>
      <c r="S56" s="222"/>
      <c r="T56" s="222"/>
      <c r="U56" s="222"/>
      <c r="V56" s="222"/>
      <c r="W56" s="222"/>
      <c r="X56" s="222"/>
      <c r="Y56" s="222"/>
      <c r="Z56" s="212"/>
      <c r="AA56" s="212"/>
      <c r="AB56" s="212"/>
      <c r="AC56" s="212"/>
      <c r="AD56" s="212"/>
      <c r="AE56" s="212"/>
      <c r="AF56" s="212"/>
      <c r="AG56" s="212" t="s">
        <v>226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3" x14ac:dyDescent="0.25">
      <c r="A57" s="219"/>
      <c r="B57" s="220"/>
      <c r="C57" s="266" t="s">
        <v>661</v>
      </c>
      <c r="D57" s="260"/>
      <c r="E57" s="261">
        <v>0.378</v>
      </c>
      <c r="F57" s="222"/>
      <c r="G57" s="222"/>
      <c r="H57" s="222"/>
      <c r="I57" s="222"/>
      <c r="J57" s="222"/>
      <c r="K57" s="222"/>
      <c r="L57" s="222"/>
      <c r="M57" s="222"/>
      <c r="N57" s="221"/>
      <c r="O57" s="221"/>
      <c r="P57" s="221"/>
      <c r="Q57" s="221"/>
      <c r="R57" s="222"/>
      <c r="S57" s="222"/>
      <c r="T57" s="222"/>
      <c r="U57" s="222"/>
      <c r="V57" s="222"/>
      <c r="W57" s="222"/>
      <c r="X57" s="222"/>
      <c r="Y57" s="222"/>
      <c r="Z57" s="212"/>
      <c r="AA57" s="212"/>
      <c r="AB57" s="212"/>
      <c r="AC57" s="212"/>
      <c r="AD57" s="212"/>
      <c r="AE57" s="212"/>
      <c r="AF57" s="212"/>
      <c r="AG57" s="212" t="s">
        <v>226</v>
      </c>
      <c r="AH57" s="212">
        <v>0</v>
      </c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x14ac:dyDescent="0.25">
      <c r="A58" s="227" t="s">
        <v>161</v>
      </c>
      <c r="B58" s="228" t="s">
        <v>109</v>
      </c>
      <c r="C58" s="251" t="s">
        <v>110</v>
      </c>
      <c r="D58" s="229"/>
      <c r="E58" s="230"/>
      <c r="F58" s="231"/>
      <c r="G58" s="231">
        <f>SUMIF(AG59:AG78,"&lt;&gt;NOR",G59:G78)</f>
        <v>0</v>
      </c>
      <c r="H58" s="231"/>
      <c r="I58" s="231">
        <f>SUM(I59:I78)</f>
        <v>0</v>
      </c>
      <c r="J58" s="231"/>
      <c r="K58" s="231">
        <f>SUM(K59:K78)</f>
        <v>0</v>
      </c>
      <c r="L58" s="231"/>
      <c r="M58" s="231">
        <f>SUM(M59:M78)</f>
        <v>0</v>
      </c>
      <c r="N58" s="230"/>
      <c r="O58" s="230">
        <f>SUM(O59:O78)</f>
        <v>1.2</v>
      </c>
      <c r="P58" s="230"/>
      <c r="Q58" s="230">
        <f>SUM(Q59:Q78)</f>
        <v>0</v>
      </c>
      <c r="R58" s="231"/>
      <c r="S58" s="231"/>
      <c r="T58" s="232"/>
      <c r="U58" s="226"/>
      <c r="V58" s="226">
        <f>SUM(V59:V78)</f>
        <v>0</v>
      </c>
      <c r="W58" s="226"/>
      <c r="X58" s="226"/>
      <c r="Y58" s="226"/>
      <c r="AG58" t="s">
        <v>162</v>
      </c>
    </row>
    <row r="59" spans="1:60" outlineLevel="1" x14ac:dyDescent="0.25">
      <c r="A59" s="234">
        <v>11</v>
      </c>
      <c r="B59" s="235" t="s">
        <v>411</v>
      </c>
      <c r="C59" s="253" t="s">
        <v>662</v>
      </c>
      <c r="D59" s="236" t="s">
        <v>338</v>
      </c>
      <c r="E59" s="237">
        <v>1</v>
      </c>
      <c r="F59" s="238"/>
      <c r="G59" s="239">
        <f>ROUND(E59*F59,2)</f>
        <v>0</v>
      </c>
      <c r="H59" s="238"/>
      <c r="I59" s="239">
        <f>ROUND(E59*H59,2)</f>
        <v>0</v>
      </c>
      <c r="J59" s="238"/>
      <c r="K59" s="239">
        <f>ROUND(E59*J59,2)</f>
        <v>0</v>
      </c>
      <c r="L59" s="239">
        <v>21</v>
      </c>
      <c r="M59" s="239">
        <f>G59*(1+L59/100)</f>
        <v>0</v>
      </c>
      <c r="N59" s="237">
        <v>1.2</v>
      </c>
      <c r="O59" s="237">
        <f>ROUND(E59*N59,2)</f>
        <v>1.2</v>
      </c>
      <c r="P59" s="237">
        <v>0</v>
      </c>
      <c r="Q59" s="237">
        <f>ROUND(E59*P59,2)</f>
        <v>0</v>
      </c>
      <c r="R59" s="239"/>
      <c r="S59" s="239" t="s">
        <v>166</v>
      </c>
      <c r="T59" s="240" t="s">
        <v>167</v>
      </c>
      <c r="U59" s="222">
        <v>0</v>
      </c>
      <c r="V59" s="222">
        <f>ROUND(E59*U59,2)</f>
        <v>0</v>
      </c>
      <c r="W59" s="222"/>
      <c r="X59" s="222" t="s">
        <v>220</v>
      </c>
      <c r="Y59" s="222" t="s">
        <v>168</v>
      </c>
      <c r="Z59" s="212"/>
      <c r="AA59" s="212"/>
      <c r="AB59" s="212"/>
      <c r="AC59" s="212"/>
      <c r="AD59" s="212"/>
      <c r="AE59" s="212"/>
      <c r="AF59" s="212"/>
      <c r="AG59" s="212" t="s">
        <v>222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2" x14ac:dyDescent="0.25">
      <c r="A60" s="219"/>
      <c r="B60" s="220"/>
      <c r="C60" s="254" t="s">
        <v>413</v>
      </c>
      <c r="D60" s="249"/>
      <c r="E60" s="249"/>
      <c r="F60" s="249"/>
      <c r="G60" s="249"/>
      <c r="H60" s="222"/>
      <c r="I60" s="222"/>
      <c r="J60" s="222"/>
      <c r="K60" s="222"/>
      <c r="L60" s="222"/>
      <c r="M60" s="222"/>
      <c r="N60" s="221"/>
      <c r="O60" s="221"/>
      <c r="P60" s="221"/>
      <c r="Q60" s="221"/>
      <c r="R60" s="222"/>
      <c r="S60" s="222"/>
      <c r="T60" s="222"/>
      <c r="U60" s="222"/>
      <c r="V60" s="222"/>
      <c r="W60" s="222"/>
      <c r="X60" s="222"/>
      <c r="Y60" s="222"/>
      <c r="Z60" s="212"/>
      <c r="AA60" s="212"/>
      <c r="AB60" s="212"/>
      <c r="AC60" s="212"/>
      <c r="AD60" s="212"/>
      <c r="AE60" s="212"/>
      <c r="AF60" s="212"/>
      <c r="AG60" s="212" t="s">
        <v>173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ht="21" outlineLevel="3" x14ac:dyDescent="0.25">
      <c r="A61" s="219"/>
      <c r="B61" s="220"/>
      <c r="C61" s="256" t="s">
        <v>414</v>
      </c>
      <c r="D61" s="250"/>
      <c r="E61" s="250"/>
      <c r="F61" s="250"/>
      <c r="G61" s="250"/>
      <c r="H61" s="222"/>
      <c r="I61" s="222"/>
      <c r="J61" s="222"/>
      <c r="K61" s="222"/>
      <c r="L61" s="222"/>
      <c r="M61" s="222"/>
      <c r="N61" s="221"/>
      <c r="O61" s="221"/>
      <c r="P61" s="221"/>
      <c r="Q61" s="221"/>
      <c r="R61" s="222"/>
      <c r="S61" s="222"/>
      <c r="T61" s="222"/>
      <c r="U61" s="222"/>
      <c r="V61" s="222"/>
      <c r="W61" s="222"/>
      <c r="X61" s="222"/>
      <c r="Y61" s="222"/>
      <c r="Z61" s="212"/>
      <c r="AA61" s="212"/>
      <c r="AB61" s="212"/>
      <c r="AC61" s="212"/>
      <c r="AD61" s="212"/>
      <c r="AE61" s="212"/>
      <c r="AF61" s="212"/>
      <c r="AG61" s="212" t="s">
        <v>173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48" t="str">
        <f>C61</f>
        <v>- Nosná konstrukce bude provedena z ocelových profilů s ochrannou vrstvou – prášková vypalovací barva v jemné struktuře a v odstínu RAL 9005 (černá).</v>
      </c>
      <c r="BB61" s="212"/>
      <c r="BC61" s="212"/>
      <c r="BD61" s="212"/>
      <c r="BE61" s="212"/>
      <c r="BF61" s="212"/>
      <c r="BG61" s="212"/>
      <c r="BH61" s="212"/>
    </row>
    <row r="62" spans="1:60" ht="21" outlineLevel="3" x14ac:dyDescent="0.25">
      <c r="A62" s="219"/>
      <c r="B62" s="220"/>
      <c r="C62" s="256" t="s">
        <v>415</v>
      </c>
      <c r="D62" s="250"/>
      <c r="E62" s="250"/>
      <c r="F62" s="250"/>
      <c r="G62" s="250"/>
      <c r="H62" s="222"/>
      <c r="I62" s="222"/>
      <c r="J62" s="222"/>
      <c r="K62" s="222"/>
      <c r="L62" s="222"/>
      <c r="M62" s="222"/>
      <c r="N62" s="221"/>
      <c r="O62" s="221"/>
      <c r="P62" s="221"/>
      <c r="Q62" s="221"/>
      <c r="R62" s="222"/>
      <c r="S62" s="222"/>
      <c r="T62" s="222"/>
      <c r="U62" s="222"/>
      <c r="V62" s="222"/>
      <c r="W62" s="222"/>
      <c r="X62" s="222"/>
      <c r="Y62" s="222"/>
      <c r="Z62" s="212"/>
      <c r="AA62" s="212"/>
      <c r="AB62" s="212"/>
      <c r="AC62" s="212"/>
      <c r="AD62" s="212"/>
      <c r="AE62" s="212"/>
      <c r="AF62" s="212"/>
      <c r="AG62" s="212" t="s">
        <v>173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48" t="str">
        <f>C62</f>
        <v>- Konstrukce musí splňovat požadavky na odolnost vůči povětrnostním vlivům a bude dimenzována dle platných norem ČSN a EN s ohledem na místní zatížení sněhem a větrem.</v>
      </c>
      <c r="BB62" s="212"/>
      <c r="BC62" s="212"/>
      <c r="BD62" s="212"/>
      <c r="BE62" s="212"/>
      <c r="BF62" s="212"/>
      <c r="BG62" s="212"/>
      <c r="BH62" s="212"/>
    </row>
    <row r="63" spans="1:60" outlineLevel="3" x14ac:dyDescent="0.25">
      <c r="A63" s="219"/>
      <c r="B63" s="220"/>
      <c r="C63" s="255" t="s">
        <v>182</v>
      </c>
      <c r="D63" s="223"/>
      <c r="E63" s="224"/>
      <c r="F63" s="225"/>
      <c r="G63" s="225"/>
      <c r="H63" s="222"/>
      <c r="I63" s="222"/>
      <c r="J63" s="222"/>
      <c r="K63" s="222"/>
      <c r="L63" s="222"/>
      <c r="M63" s="222"/>
      <c r="N63" s="221"/>
      <c r="O63" s="221"/>
      <c r="P63" s="221"/>
      <c r="Q63" s="221"/>
      <c r="R63" s="222"/>
      <c r="S63" s="222"/>
      <c r="T63" s="222"/>
      <c r="U63" s="222"/>
      <c r="V63" s="222"/>
      <c r="W63" s="222"/>
      <c r="X63" s="222"/>
      <c r="Y63" s="222"/>
      <c r="Z63" s="212"/>
      <c r="AA63" s="212"/>
      <c r="AB63" s="212"/>
      <c r="AC63" s="212"/>
      <c r="AD63" s="212"/>
      <c r="AE63" s="212"/>
      <c r="AF63" s="212"/>
      <c r="AG63" s="212" t="s">
        <v>173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3" x14ac:dyDescent="0.25">
      <c r="A64" s="219"/>
      <c r="B64" s="220"/>
      <c r="C64" s="256" t="s">
        <v>416</v>
      </c>
      <c r="D64" s="250"/>
      <c r="E64" s="250"/>
      <c r="F64" s="250"/>
      <c r="G64" s="250"/>
      <c r="H64" s="222"/>
      <c r="I64" s="222"/>
      <c r="J64" s="222"/>
      <c r="K64" s="222"/>
      <c r="L64" s="222"/>
      <c r="M64" s="222"/>
      <c r="N64" s="221"/>
      <c r="O64" s="221"/>
      <c r="P64" s="221"/>
      <c r="Q64" s="221"/>
      <c r="R64" s="222"/>
      <c r="S64" s="222"/>
      <c r="T64" s="222"/>
      <c r="U64" s="222"/>
      <c r="V64" s="222"/>
      <c r="W64" s="222"/>
      <c r="X64" s="222"/>
      <c r="Y64" s="222"/>
      <c r="Z64" s="212"/>
      <c r="AA64" s="212"/>
      <c r="AB64" s="212"/>
      <c r="AC64" s="212"/>
      <c r="AD64" s="212"/>
      <c r="AE64" s="212"/>
      <c r="AF64" s="212"/>
      <c r="AG64" s="212" t="s">
        <v>173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ht="21" outlineLevel="3" x14ac:dyDescent="0.25">
      <c r="A65" s="219"/>
      <c r="B65" s="220"/>
      <c r="C65" s="256" t="s">
        <v>417</v>
      </c>
      <c r="D65" s="250"/>
      <c r="E65" s="250"/>
      <c r="F65" s="250"/>
      <c r="G65" s="250"/>
      <c r="H65" s="222"/>
      <c r="I65" s="222"/>
      <c r="J65" s="222"/>
      <c r="K65" s="222"/>
      <c r="L65" s="222"/>
      <c r="M65" s="222"/>
      <c r="N65" s="221"/>
      <c r="O65" s="221"/>
      <c r="P65" s="221"/>
      <c r="Q65" s="221"/>
      <c r="R65" s="222"/>
      <c r="S65" s="222"/>
      <c r="T65" s="222"/>
      <c r="U65" s="222"/>
      <c r="V65" s="222"/>
      <c r="W65" s="222"/>
      <c r="X65" s="222"/>
      <c r="Y65" s="222"/>
      <c r="Z65" s="212"/>
      <c r="AA65" s="212"/>
      <c r="AB65" s="212"/>
      <c r="AC65" s="212"/>
      <c r="AD65" s="212"/>
      <c r="AE65" s="212"/>
      <c r="AF65" s="212"/>
      <c r="AG65" s="212" t="s">
        <v>173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48" t="str">
        <f>C65</f>
        <v>- Boční a zadní stěny budou z bezpečnostního skla kaleného, střecha z bezpečnostního tvrzeného skla o tloušťkách odpovídající příslušným normám.</v>
      </c>
      <c r="BB65" s="212"/>
      <c r="BC65" s="212"/>
      <c r="BD65" s="212"/>
      <c r="BE65" s="212"/>
      <c r="BF65" s="212"/>
      <c r="BG65" s="212"/>
      <c r="BH65" s="212"/>
    </row>
    <row r="66" spans="1:60" outlineLevel="3" x14ac:dyDescent="0.25">
      <c r="A66" s="219"/>
      <c r="B66" s="220"/>
      <c r="C66" s="256" t="s">
        <v>418</v>
      </c>
      <c r="D66" s="250"/>
      <c r="E66" s="250"/>
      <c r="F66" s="250"/>
      <c r="G66" s="250"/>
      <c r="H66" s="222"/>
      <c r="I66" s="222"/>
      <c r="J66" s="222"/>
      <c r="K66" s="222"/>
      <c r="L66" s="222"/>
      <c r="M66" s="222"/>
      <c r="N66" s="221"/>
      <c r="O66" s="221"/>
      <c r="P66" s="221"/>
      <c r="Q66" s="221"/>
      <c r="R66" s="222"/>
      <c r="S66" s="222"/>
      <c r="T66" s="222"/>
      <c r="U66" s="222"/>
      <c r="V66" s="222"/>
      <c r="W66" s="222"/>
      <c r="X66" s="222"/>
      <c r="Y66" s="222"/>
      <c r="Z66" s="212"/>
      <c r="AA66" s="212"/>
      <c r="AB66" s="212"/>
      <c r="AC66" s="212"/>
      <c r="AD66" s="212"/>
      <c r="AE66" s="212"/>
      <c r="AF66" s="212"/>
      <c r="AG66" s="212" t="s">
        <v>173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3" x14ac:dyDescent="0.25">
      <c r="A67" s="219"/>
      <c r="B67" s="220"/>
      <c r="C67" s="256" t="s">
        <v>419</v>
      </c>
      <c r="D67" s="250"/>
      <c r="E67" s="250"/>
      <c r="F67" s="250"/>
      <c r="G67" s="250"/>
      <c r="H67" s="222"/>
      <c r="I67" s="222"/>
      <c r="J67" s="222"/>
      <c r="K67" s="222"/>
      <c r="L67" s="222"/>
      <c r="M67" s="222"/>
      <c r="N67" s="221"/>
      <c r="O67" s="221"/>
      <c r="P67" s="221"/>
      <c r="Q67" s="221"/>
      <c r="R67" s="222"/>
      <c r="S67" s="222"/>
      <c r="T67" s="222"/>
      <c r="U67" s="222"/>
      <c r="V67" s="222"/>
      <c r="W67" s="222"/>
      <c r="X67" s="222"/>
      <c r="Y67" s="222"/>
      <c r="Z67" s="212"/>
      <c r="AA67" s="212"/>
      <c r="AB67" s="212"/>
      <c r="AC67" s="212"/>
      <c r="AD67" s="212"/>
      <c r="AE67" s="212"/>
      <c r="AF67" s="212"/>
      <c r="AG67" s="212" t="s">
        <v>173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48" t="str">
        <f>C67</f>
        <v>- Čiré sklo bude zabezpečeno proti nárazu ptáků a pro orientaci pomocí sítotisku - dekor dle požadavku investora.</v>
      </c>
      <c r="BB67" s="212"/>
      <c r="BC67" s="212"/>
      <c r="BD67" s="212"/>
      <c r="BE67" s="212"/>
      <c r="BF67" s="212"/>
      <c r="BG67" s="212"/>
      <c r="BH67" s="212"/>
    </row>
    <row r="68" spans="1:60" outlineLevel="3" x14ac:dyDescent="0.25">
      <c r="A68" s="219"/>
      <c r="B68" s="220"/>
      <c r="C68" s="255" t="s">
        <v>182</v>
      </c>
      <c r="D68" s="223"/>
      <c r="E68" s="224"/>
      <c r="F68" s="225"/>
      <c r="G68" s="225"/>
      <c r="H68" s="222"/>
      <c r="I68" s="222"/>
      <c r="J68" s="222"/>
      <c r="K68" s="222"/>
      <c r="L68" s="222"/>
      <c r="M68" s="222"/>
      <c r="N68" s="221"/>
      <c r="O68" s="221"/>
      <c r="P68" s="221"/>
      <c r="Q68" s="221"/>
      <c r="R68" s="222"/>
      <c r="S68" s="222"/>
      <c r="T68" s="222"/>
      <c r="U68" s="222"/>
      <c r="V68" s="222"/>
      <c r="W68" s="222"/>
      <c r="X68" s="222"/>
      <c r="Y68" s="222"/>
      <c r="Z68" s="212"/>
      <c r="AA68" s="212"/>
      <c r="AB68" s="212"/>
      <c r="AC68" s="212"/>
      <c r="AD68" s="212"/>
      <c r="AE68" s="212"/>
      <c r="AF68" s="212"/>
      <c r="AG68" s="212" t="s">
        <v>173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3" x14ac:dyDescent="0.25">
      <c r="A69" s="219"/>
      <c r="B69" s="220"/>
      <c r="C69" s="256" t="s">
        <v>420</v>
      </c>
      <c r="D69" s="250"/>
      <c r="E69" s="250"/>
      <c r="F69" s="250"/>
      <c r="G69" s="250"/>
      <c r="H69" s="222"/>
      <c r="I69" s="222"/>
      <c r="J69" s="222"/>
      <c r="K69" s="222"/>
      <c r="L69" s="222"/>
      <c r="M69" s="222"/>
      <c r="N69" s="221"/>
      <c r="O69" s="221"/>
      <c r="P69" s="221"/>
      <c r="Q69" s="221"/>
      <c r="R69" s="222"/>
      <c r="S69" s="222"/>
      <c r="T69" s="222"/>
      <c r="U69" s="222"/>
      <c r="V69" s="222"/>
      <c r="W69" s="222"/>
      <c r="X69" s="222"/>
      <c r="Y69" s="222"/>
      <c r="Z69" s="212"/>
      <c r="AA69" s="212"/>
      <c r="AB69" s="212"/>
      <c r="AC69" s="212"/>
      <c r="AD69" s="212"/>
      <c r="AE69" s="212"/>
      <c r="AF69" s="212"/>
      <c r="AG69" s="212" t="s">
        <v>173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3" x14ac:dyDescent="0.25">
      <c r="A70" s="219"/>
      <c r="B70" s="220"/>
      <c r="C70" s="256" t="s">
        <v>421</v>
      </c>
      <c r="D70" s="250"/>
      <c r="E70" s="250"/>
      <c r="F70" s="250"/>
      <c r="G70" s="250"/>
      <c r="H70" s="222"/>
      <c r="I70" s="222"/>
      <c r="J70" s="222"/>
      <c r="K70" s="222"/>
      <c r="L70" s="222"/>
      <c r="M70" s="222"/>
      <c r="N70" s="221"/>
      <c r="O70" s="221"/>
      <c r="P70" s="221"/>
      <c r="Q70" s="221"/>
      <c r="R70" s="222"/>
      <c r="S70" s="222"/>
      <c r="T70" s="222"/>
      <c r="U70" s="222"/>
      <c r="V70" s="222"/>
      <c r="W70" s="222"/>
      <c r="X70" s="222"/>
      <c r="Y70" s="222"/>
      <c r="Z70" s="212"/>
      <c r="AA70" s="212"/>
      <c r="AB70" s="212"/>
      <c r="AC70" s="212"/>
      <c r="AD70" s="212"/>
      <c r="AE70" s="212"/>
      <c r="AF70" s="212"/>
      <c r="AG70" s="212" t="s">
        <v>173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3" x14ac:dyDescent="0.25">
      <c r="A71" s="219"/>
      <c r="B71" s="220"/>
      <c r="C71" s="255" t="s">
        <v>182</v>
      </c>
      <c r="D71" s="223"/>
      <c r="E71" s="224"/>
      <c r="F71" s="225"/>
      <c r="G71" s="225"/>
      <c r="H71" s="222"/>
      <c r="I71" s="222"/>
      <c r="J71" s="222"/>
      <c r="K71" s="222"/>
      <c r="L71" s="222"/>
      <c r="M71" s="222"/>
      <c r="N71" s="221"/>
      <c r="O71" s="221"/>
      <c r="P71" s="221"/>
      <c r="Q71" s="221"/>
      <c r="R71" s="222"/>
      <c r="S71" s="222"/>
      <c r="T71" s="222"/>
      <c r="U71" s="222"/>
      <c r="V71" s="222"/>
      <c r="W71" s="222"/>
      <c r="X71" s="222"/>
      <c r="Y71" s="222"/>
      <c r="Z71" s="212"/>
      <c r="AA71" s="212"/>
      <c r="AB71" s="212"/>
      <c r="AC71" s="212"/>
      <c r="AD71" s="212"/>
      <c r="AE71" s="212"/>
      <c r="AF71" s="212"/>
      <c r="AG71" s="212" t="s">
        <v>173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3" x14ac:dyDescent="0.25">
      <c r="A72" s="219"/>
      <c r="B72" s="220"/>
      <c r="C72" s="256" t="s">
        <v>31</v>
      </c>
      <c r="D72" s="250"/>
      <c r="E72" s="250"/>
      <c r="F72" s="250"/>
      <c r="G72" s="250"/>
      <c r="H72" s="222"/>
      <c r="I72" s="222"/>
      <c r="J72" s="222"/>
      <c r="K72" s="222"/>
      <c r="L72" s="222"/>
      <c r="M72" s="222"/>
      <c r="N72" s="221"/>
      <c r="O72" s="221"/>
      <c r="P72" s="221"/>
      <c r="Q72" s="221"/>
      <c r="R72" s="222"/>
      <c r="S72" s="222"/>
      <c r="T72" s="222"/>
      <c r="U72" s="222"/>
      <c r="V72" s="222"/>
      <c r="W72" s="222"/>
      <c r="X72" s="222"/>
      <c r="Y72" s="222"/>
      <c r="Z72" s="212"/>
      <c r="AA72" s="212"/>
      <c r="AB72" s="212"/>
      <c r="AC72" s="212"/>
      <c r="AD72" s="212"/>
      <c r="AE72" s="212"/>
      <c r="AF72" s="212"/>
      <c r="AG72" s="212" t="s">
        <v>173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3" x14ac:dyDescent="0.25">
      <c r="A73" s="219"/>
      <c r="B73" s="220"/>
      <c r="C73" s="256" t="s">
        <v>422</v>
      </c>
      <c r="D73" s="250"/>
      <c r="E73" s="250"/>
      <c r="F73" s="250"/>
      <c r="G73" s="250"/>
      <c r="H73" s="222"/>
      <c r="I73" s="222"/>
      <c r="J73" s="222"/>
      <c r="K73" s="222"/>
      <c r="L73" s="222"/>
      <c r="M73" s="222"/>
      <c r="N73" s="221"/>
      <c r="O73" s="221"/>
      <c r="P73" s="221"/>
      <c r="Q73" s="221"/>
      <c r="R73" s="222"/>
      <c r="S73" s="222"/>
      <c r="T73" s="222"/>
      <c r="U73" s="222"/>
      <c r="V73" s="222"/>
      <c r="W73" s="222"/>
      <c r="X73" s="222"/>
      <c r="Y73" s="222"/>
      <c r="Z73" s="212"/>
      <c r="AA73" s="212"/>
      <c r="AB73" s="212"/>
      <c r="AC73" s="212"/>
      <c r="AD73" s="212"/>
      <c r="AE73" s="212"/>
      <c r="AF73" s="212"/>
      <c r="AG73" s="212" t="s">
        <v>173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48" t="str">
        <f>C73</f>
        <v>- Součástí dodávky je kompletní montáž včetně dopravy na místo stavby a kotvení do připravených základů</v>
      </c>
      <c r="BB73" s="212"/>
      <c r="BC73" s="212"/>
      <c r="BD73" s="212"/>
      <c r="BE73" s="212"/>
      <c r="BF73" s="212"/>
      <c r="BG73" s="212"/>
      <c r="BH73" s="212"/>
    </row>
    <row r="74" spans="1:60" outlineLevel="2" x14ac:dyDescent="0.25">
      <c r="A74" s="219"/>
      <c r="B74" s="220"/>
      <c r="C74" s="266" t="s">
        <v>423</v>
      </c>
      <c r="D74" s="260"/>
      <c r="E74" s="261"/>
      <c r="F74" s="222"/>
      <c r="G74" s="222"/>
      <c r="H74" s="222"/>
      <c r="I74" s="222"/>
      <c r="J74" s="222"/>
      <c r="K74" s="222"/>
      <c r="L74" s="222"/>
      <c r="M74" s="222"/>
      <c r="N74" s="221"/>
      <c r="O74" s="221"/>
      <c r="P74" s="221"/>
      <c r="Q74" s="221"/>
      <c r="R74" s="222"/>
      <c r="S74" s="222"/>
      <c r="T74" s="222"/>
      <c r="U74" s="222"/>
      <c r="V74" s="222"/>
      <c r="W74" s="222"/>
      <c r="X74" s="222"/>
      <c r="Y74" s="222"/>
      <c r="Z74" s="212"/>
      <c r="AA74" s="212"/>
      <c r="AB74" s="212"/>
      <c r="AC74" s="212"/>
      <c r="AD74" s="212"/>
      <c r="AE74" s="212"/>
      <c r="AF74" s="212"/>
      <c r="AG74" s="212" t="s">
        <v>226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3" x14ac:dyDescent="0.25">
      <c r="A75" s="219"/>
      <c r="B75" s="220"/>
      <c r="C75" s="266" t="s">
        <v>321</v>
      </c>
      <c r="D75" s="260"/>
      <c r="E75" s="261">
        <v>1</v>
      </c>
      <c r="F75" s="222"/>
      <c r="G75" s="222"/>
      <c r="H75" s="222"/>
      <c r="I75" s="222"/>
      <c r="J75" s="222"/>
      <c r="K75" s="222"/>
      <c r="L75" s="222"/>
      <c r="M75" s="222"/>
      <c r="N75" s="221"/>
      <c r="O75" s="221"/>
      <c r="P75" s="221"/>
      <c r="Q75" s="221"/>
      <c r="R75" s="222"/>
      <c r="S75" s="222"/>
      <c r="T75" s="222"/>
      <c r="U75" s="222"/>
      <c r="V75" s="222"/>
      <c r="W75" s="222"/>
      <c r="X75" s="222"/>
      <c r="Y75" s="222"/>
      <c r="Z75" s="212"/>
      <c r="AA75" s="212"/>
      <c r="AB75" s="212"/>
      <c r="AC75" s="212"/>
      <c r="AD75" s="212"/>
      <c r="AE75" s="212"/>
      <c r="AF75" s="212"/>
      <c r="AG75" s="212" t="s">
        <v>226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1" x14ac:dyDescent="0.25">
      <c r="A76" s="234">
        <v>12</v>
      </c>
      <c r="B76" s="235" t="s">
        <v>424</v>
      </c>
      <c r="C76" s="253" t="s">
        <v>425</v>
      </c>
      <c r="D76" s="236" t="s">
        <v>338</v>
      </c>
      <c r="E76" s="237">
        <v>30</v>
      </c>
      <c r="F76" s="238"/>
      <c r="G76" s="239">
        <f>ROUND(E76*F76,2)</f>
        <v>0</v>
      </c>
      <c r="H76" s="238"/>
      <c r="I76" s="239">
        <f>ROUND(E76*H76,2)</f>
        <v>0</v>
      </c>
      <c r="J76" s="238"/>
      <c r="K76" s="239">
        <f>ROUND(E76*J76,2)</f>
        <v>0</v>
      </c>
      <c r="L76" s="239">
        <v>21</v>
      </c>
      <c r="M76" s="239">
        <f>G76*(1+L76/100)</f>
        <v>0</v>
      </c>
      <c r="N76" s="237">
        <v>0</v>
      </c>
      <c r="O76" s="237">
        <f>ROUND(E76*N76,2)</f>
        <v>0</v>
      </c>
      <c r="P76" s="237">
        <v>0</v>
      </c>
      <c r="Q76" s="237">
        <f>ROUND(E76*P76,2)</f>
        <v>0</v>
      </c>
      <c r="R76" s="239"/>
      <c r="S76" s="239" t="s">
        <v>166</v>
      </c>
      <c r="T76" s="240" t="s">
        <v>167</v>
      </c>
      <c r="U76" s="222">
        <v>0</v>
      </c>
      <c r="V76" s="222">
        <f>ROUND(E76*U76,2)</f>
        <v>0</v>
      </c>
      <c r="W76" s="222"/>
      <c r="X76" s="222" t="s">
        <v>220</v>
      </c>
      <c r="Y76" s="222" t="s">
        <v>168</v>
      </c>
      <c r="Z76" s="212"/>
      <c r="AA76" s="212"/>
      <c r="AB76" s="212"/>
      <c r="AC76" s="212"/>
      <c r="AD76" s="212"/>
      <c r="AE76" s="212"/>
      <c r="AF76" s="212"/>
      <c r="AG76" s="212" t="s">
        <v>222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2" x14ac:dyDescent="0.25">
      <c r="A77" s="219"/>
      <c r="B77" s="220"/>
      <c r="C77" s="266" t="s">
        <v>663</v>
      </c>
      <c r="D77" s="260"/>
      <c r="E77" s="261">
        <v>30</v>
      </c>
      <c r="F77" s="222"/>
      <c r="G77" s="222"/>
      <c r="H77" s="222"/>
      <c r="I77" s="222"/>
      <c r="J77" s="222"/>
      <c r="K77" s="222"/>
      <c r="L77" s="222"/>
      <c r="M77" s="222"/>
      <c r="N77" s="221"/>
      <c r="O77" s="221"/>
      <c r="P77" s="221"/>
      <c r="Q77" s="221"/>
      <c r="R77" s="222"/>
      <c r="S77" s="222"/>
      <c r="T77" s="222"/>
      <c r="U77" s="222"/>
      <c r="V77" s="222"/>
      <c r="W77" s="222"/>
      <c r="X77" s="222"/>
      <c r="Y77" s="222"/>
      <c r="Z77" s="212"/>
      <c r="AA77" s="212"/>
      <c r="AB77" s="212"/>
      <c r="AC77" s="212"/>
      <c r="AD77" s="212"/>
      <c r="AE77" s="212"/>
      <c r="AF77" s="212"/>
      <c r="AG77" s="212" t="s">
        <v>226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1" x14ac:dyDescent="0.25">
      <c r="A78" s="234">
        <v>13</v>
      </c>
      <c r="B78" s="235" t="s">
        <v>427</v>
      </c>
      <c r="C78" s="253" t="s">
        <v>664</v>
      </c>
      <c r="D78" s="236" t="s">
        <v>341</v>
      </c>
      <c r="E78" s="237">
        <v>1</v>
      </c>
      <c r="F78" s="238"/>
      <c r="G78" s="239">
        <f>ROUND(E78*F78,2)</f>
        <v>0</v>
      </c>
      <c r="H78" s="238"/>
      <c r="I78" s="239">
        <f>ROUND(E78*H78,2)</f>
        <v>0</v>
      </c>
      <c r="J78" s="238"/>
      <c r="K78" s="239">
        <f>ROUND(E78*J78,2)</f>
        <v>0</v>
      </c>
      <c r="L78" s="239">
        <v>21</v>
      </c>
      <c r="M78" s="239">
        <f>G78*(1+L78/100)</f>
        <v>0</v>
      </c>
      <c r="N78" s="237">
        <v>0</v>
      </c>
      <c r="O78" s="237">
        <f>ROUND(E78*N78,2)</f>
        <v>0</v>
      </c>
      <c r="P78" s="237">
        <v>0</v>
      </c>
      <c r="Q78" s="237">
        <f>ROUND(E78*P78,2)</f>
        <v>0</v>
      </c>
      <c r="R78" s="239"/>
      <c r="S78" s="239" t="s">
        <v>166</v>
      </c>
      <c r="T78" s="240" t="s">
        <v>167</v>
      </c>
      <c r="U78" s="222">
        <v>0</v>
      </c>
      <c r="V78" s="222">
        <f>ROUND(E78*U78,2)</f>
        <v>0</v>
      </c>
      <c r="W78" s="222"/>
      <c r="X78" s="222" t="s">
        <v>220</v>
      </c>
      <c r="Y78" s="222" t="s">
        <v>168</v>
      </c>
      <c r="Z78" s="212"/>
      <c r="AA78" s="212"/>
      <c r="AB78" s="212"/>
      <c r="AC78" s="212"/>
      <c r="AD78" s="212"/>
      <c r="AE78" s="212"/>
      <c r="AF78" s="212"/>
      <c r="AG78" s="212" t="s">
        <v>222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x14ac:dyDescent="0.25">
      <c r="A79" s="3"/>
      <c r="B79" s="4"/>
      <c r="C79" s="257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AE79">
        <v>12</v>
      </c>
      <c r="AF79">
        <v>21</v>
      </c>
      <c r="AG79" t="s">
        <v>147</v>
      </c>
    </row>
    <row r="80" spans="1:60" x14ac:dyDescent="0.25">
      <c r="A80" s="215"/>
      <c r="B80" s="216" t="s">
        <v>29</v>
      </c>
      <c r="C80" s="258"/>
      <c r="D80" s="217"/>
      <c r="E80" s="218"/>
      <c r="F80" s="218"/>
      <c r="G80" s="233">
        <f>G8+G47+G58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AE80">
        <f>SUMIF(L7:L78,AE79,G7:G78)</f>
        <v>0</v>
      </c>
      <c r="AF80">
        <f>SUMIF(L7:L78,AF79,G7:G78)</f>
        <v>0</v>
      </c>
      <c r="AG80" t="s">
        <v>213</v>
      </c>
    </row>
    <row r="81" spans="3:33" x14ac:dyDescent="0.25">
      <c r="C81" s="259"/>
      <c r="D81" s="10"/>
      <c r="AG81" t="s">
        <v>214</v>
      </c>
    </row>
    <row r="82" spans="3:33" x14ac:dyDescent="0.25">
      <c r="D82" s="10"/>
    </row>
    <row r="83" spans="3:33" x14ac:dyDescent="0.25">
      <c r="D83" s="10"/>
    </row>
    <row r="84" spans="3:33" x14ac:dyDescent="0.25">
      <c r="D84" s="10"/>
    </row>
    <row r="85" spans="3:33" x14ac:dyDescent="0.25">
      <c r="D85" s="10"/>
    </row>
    <row r="86" spans="3:33" x14ac:dyDescent="0.25">
      <c r="D86" s="10"/>
    </row>
    <row r="87" spans="3:33" x14ac:dyDescent="0.25">
      <c r="D87" s="10"/>
    </row>
    <row r="88" spans="3:33" x14ac:dyDescent="0.25">
      <c r="D88" s="10"/>
    </row>
    <row r="89" spans="3:33" x14ac:dyDescent="0.25">
      <c r="D89" s="10"/>
    </row>
    <row r="90" spans="3:33" x14ac:dyDescent="0.25">
      <c r="D90" s="10"/>
    </row>
    <row r="91" spans="3:33" x14ac:dyDescent="0.25">
      <c r="D91" s="10"/>
    </row>
    <row r="92" spans="3:33" x14ac:dyDescent="0.25">
      <c r="D92" s="10"/>
    </row>
    <row r="93" spans="3:33" x14ac:dyDescent="0.25">
      <c r="D93" s="10"/>
    </row>
    <row r="94" spans="3:33" x14ac:dyDescent="0.25">
      <c r="D94" s="10"/>
    </row>
    <row r="95" spans="3:33" x14ac:dyDescent="0.25">
      <c r="D95" s="10"/>
    </row>
    <row r="96" spans="3:33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mQC2vUGlr9POROrCCdiEmZPDTV7rFHW9xg0lflBOCKJkUmy7Mv9QFwYf9SXFQGWqqXU7EL7qtvV4J2NcKNjhmg==" saltValue="V4OCoQiqnGun165OWADRBg==" spinCount="100000" sheet="1" formatRows="0"/>
  <mergeCells count="20">
    <mergeCell ref="C72:G72"/>
    <mergeCell ref="C73:G73"/>
    <mergeCell ref="C64:G64"/>
    <mergeCell ref="C65:G65"/>
    <mergeCell ref="C66:G66"/>
    <mergeCell ref="C67:G67"/>
    <mergeCell ref="C69:G69"/>
    <mergeCell ref="C70:G70"/>
    <mergeCell ref="C20:G20"/>
    <mergeCell ref="C24:G24"/>
    <mergeCell ref="C37:G37"/>
    <mergeCell ref="C60:G60"/>
    <mergeCell ref="C61:G61"/>
    <mergeCell ref="C62:G62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12DDD-5C19-406C-AF11-6ADA0FC9230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76" customWidth="1"/>
    <col min="3" max="3" width="63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215</v>
      </c>
      <c r="B1" s="197"/>
      <c r="C1" s="197"/>
      <c r="D1" s="197"/>
      <c r="E1" s="197"/>
      <c r="F1" s="197"/>
      <c r="G1" s="197"/>
      <c r="AG1" t="s">
        <v>133</v>
      </c>
    </row>
    <row r="2" spans="1:60" ht="25.05" customHeight="1" x14ac:dyDescent="0.25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134</v>
      </c>
    </row>
    <row r="3" spans="1:60" ht="25.05" customHeight="1" x14ac:dyDescent="0.25">
      <c r="A3" s="198" t="s">
        <v>8</v>
      </c>
      <c r="B3" s="49" t="s">
        <v>66</v>
      </c>
      <c r="C3" s="201" t="s">
        <v>67</v>
      </c>
      <c r="D3" s="199"/>
      <c r="E3" s="199"/>
      <c r="F3" s="199"/>
      <c r="G3" s="200"/>
      <c r="AC3" s="176" t="s">
        <v>134</v>
      </c>
      <c r="AG3" t="s">
        <v>137</v>
      </c>
    </row>
    <row r="4" spans="1:60" ht="25.05" customHeight="1" x14ac:dyDescent="0.25">
      <c r="A4" s="202" t="s">
        <v>9</v>
      </c>
      <c r="B4" s="203" t="s">
        <v>62</v>
      </c>
      <c r="C4" s="204" t="s">
        <v>63</v>
      </c>
      <c r="D4" s="205"/>
      <c r="E4" s="205"/>
      <c r="F4" s="205"/>
      <c r="G4" s="206"/>
      <c r="AG4" t="s">
        <v>138</v>
      </c>
    </row>
    <row r="5" spans="1:60" x14ac:dyDescent="0.25">
      <c r="D5" s="10"/>
    </row>
    <row r="6" spans="1:60" ht="39.6" x14ac:dyDescent="0.25">
      <c r="A6" s="208" t="s">
        <v>139</v>
      </c>
      <c r="B6" s="210" t="s">
        <v>140</v>
      </c>
      <c r="C6" s="210" t="s">
        <v>141</v>
      </c>
      <c r="D6" s="209" t="s">
        <v>142</v>
      </c>
      <c r="E6" s="208" t="s">
        <v>143</v>
      </c>
      <c r="F6" s="207" t="s">
        <v>144</v>
      </c>
      <c r="G6" s="208" t="s">
        <v>29</v>
      </c>
      <c r="H6" s="211" t="s">
        <v>30</v>
      </c>
      <c r="I6" s="211" t="s">
        <v>145</v>
      </c>
      <c r="J6" s="211" t="s">
        <v>31</v>
      </c>
      <c r="K6" s="211" t="s">
        <v>146</v>
      </c>
      <c r="L6" s="211" t="s">
        <v>147</v>
      </c>
      <c r="M6" s="211" t="s">
        <v>148</v>
      </c>
      <c r="N6" s="211" t="s">
        <v>149</v>
      </c>
      <c r="O6" s="211" t="s">
        <v>150</v>
      </c>
      <c r="P6" s="211" t="s">
        <v>151</v>
      </c>
      <c r="Q6" s="211" t="s">
        <v>152</v>
      </c>
      <c r="R6" s="211" t="s">
        <v>153</v>
      </c>
      <c r="S6" s="211" t="s">
        <v>154</v>
      </c>
      <c r="T6" s="211" t="s">
        <v>155</v>
      </c>
      <c r="U6" s="211" t="s">
        <v>156</v>
      </c>
      <c r="V6" s="211" t="s">
        <v>157</v>
      </c>
      <c r="W6" s="211" t="s">
        <v>158</v>
      </c>
      <c r="X6" s="211" t="s">
        <v>159</v>
      </c>
      <c r="Y6" s="211" t="s">
        <v>160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27" t="s">
        <v>161</v>
      </c>
      <c r="B8" s="228" t="s">
        <v>111</v>
      </c>
      <c r="C8" s="251" t="s">
        <v>112</v>
      </c>
      <c r="D8" s="229"/>
      <c r="E8" s="230"/>
      <c r="F8" s="231"/>
      <c r="G8" s="231">
        <f>SUMIF(AG9:AG9,"&lt;&gt;NOR",G9:G9)</f>
        <v>0</v>
      </c>
      <c r="H8" s="231"/>
      <c r="I8" s="231">
        <f>SUM(I9:I9)</f>
        <v>0</v>
      </c>
      <c r="J8" s="231"/>
      <c r="K8" s="231">
        <f>SUM(K9:K9)</f>
        <v>0</v>
      </c>
      <c r="L8" s="231"/>
      <c r="M8" s="231">
        <f>SUM(M9:M9)</f>
        <v>0</v>
      </c>
      <c r="N8" s="230"/>
      <c r="O8" s="230">
        <f>SUM(O9:O9)</f>
        <v>0</v>
      </c>
      <c r="P8" s="230"/>
      <c r="Q8" s="230">
        <f>SUM(Q9:Q9)</f>
        <v>0</v>
      </c>
      <c r="R8" s="231"/>
      <c r="S8" s="231"/>
      <c r="T8" s="232"/>
      <c r="U8" s="226"/>
      <c r="V8" s="226">
        <f>SUM(V9:V9)</f>
        <v>0</v>
      </c>
      <c r="W8" s="226"/>
      <c r="X8" s="226"/>
      <c r="Y8" s="226"/>
      <c r="AG8" t="s">
        <v>162</v>
      </c>
    </row>
    <row r="9" spans="1:60" outlineLevel="1" x14ac:dyDescent="0.25">
      <c r="A9" s="241">
        <v>1</v>
      </c>
      <c r="B9" s="242" t="s">
        <v>448</v>
      </c>
      <c r="C9" s="252" t="s">
        <v>449</v>
      </c>
      <c r="D9" s="243" t="s">
        <v>231</v>
      </c>
      <c r="E9" s="244">
        <v>90</v>
      </c>
      <c r="F9" s="245"/>
      <c r="G9" s="246">
        <f>ROUND(E9*F9,2)</f>
        <v>0</v>
      </c>
      <c r="H9" s="245"/>
      <c r="I9" s="246">
        <f>ROUND(E9*H9,2)</f>
        <v>0</v>
      </c>
      <c r="J9" s="245"/>
      <c r="K9" s="246">
        <f>ROUND(E9*J9,2)</f>
        <v>0</v>
      </c>
      <c r="L9" s="246">
        <v>21</v>
      </c>
      <c r="M9" s="246">
        <f>G9*(1+L9/100)</f>
        <v>0</v>
      </c>
      <c r="N9" s="244">
        <v>0</v>
      </c>
      <c r="O9" s="244">
        <f>ROUND(E9*N9,2)</f>
        <v>0</v>
      </c>
      <c r="P9" s="244">
        <v>0</v>
      </c>
      <c r="Q9" s="244">
        <f>ROUND(E9*P9,2)</f>
        <v>0</v>
      </c>
      <c r="R9" s="246"/>
      <c r="S9" s="246" t="s">
        <v>166</v>
      </c>
      <c r="T9" s="247" t="s">
        <v>167</v>
      </c>
      <c r="U9" s="222">
        <v>0</v>
      </c>
      <c r="V9" s="222">
        <f>ROUND(E9*U9,2)</f>
        <v>0</v>
      </c>
      <c r="W9" s="222"/>
      <c r="X9" s="222" t="s">
        <v>220</v>
      </c>
      <c r="Y9" s="222" t="s">
        <v>221</v>
      </c>
      <c r="Z9" s="212"/>
      <c r="AA9" s="212"/>
      <c r="AB9" s="212"/>
      <c r="AC9" s="212"/>
      <c r="AD9" s="212"/>
      <c r="AE9" s="212"/>
      <c r="AF9" s="212"/>
      <c r="AG9" s="212" t="s">
        <v>222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x14ac:dyDescent="0.25">
      <c r="A10" s="227" t="s">
        <v>161</v>
      </c>
      <c r="B10" s="228" t="s">
        <v>113</v>
      </c>
      <c r="C10" s="251" t="s">
        <v>114</v>
      </c>
      <c r="D10" s="229"/>
      <c r="E10" s="230"/>
      <c r="F10" s="231"/>
      <c r="G10" s="231">
        <f>SUMIF(AG11:AG13,"&lt;&gt;NOR",G11:G13)</f>
        <v>0</v>
      </c>
      <c r="H10" s="231"/>
      <c r="I10" s="231">
        <f>SUM(I11:I13)</f>
        <v>0</v>
      </c>
      <c r="J10" s="231"/>
      <c r="K10" s="231">
        <f>SUM(K11:K13)</f>
        <v>0</v>
      </c>
      <c r="L10" s="231"/>
      <c r="M10" s="231">
        <f>SUM(M11:M13)</f>
        <v>0</v>
      </c>
      <c r="N10" s="230"/>
      <c r="O10" s="230">
        <f>SUM(O11:O13)</f>
        <v>0</v>
      </c>
      <c r="P10" s="230"/>
      <c r="Q10" s="230">
        <f>SUM(Q11:Q13)</f>
        <v>0</v>
      </c>
      <c r="R10" s="231"/>
      <c r="S10" s="231"/>
      <c r="T10" s="232"/>
      <c r="U10" s="226"/>
      <c r="V10" s="226">
        <f>SUM(V11:V13)</f>
        <v>0</v>
      </c>
      <c r="W10" s="226"/>
      <c r="X10" s="226"/>
      <c r="Y10" s="226"/>
      <c r="AG10" t="s">
        <v>162</v>
      </c>
    </row>
    <row r="11" spans="1:60" outlineLevel="1" x14ac:dyDescent="0.25">
      <c r="A11" s="241">
        <v>2</v>
      </c>
      <c r="B11" s="242" t="s">
        <v>452</v>
      </c>
      <c r="C11" s="252" t="s">
        <v>453</v>
      </c>
      <c r="D11" s="243" t="s">
        <v>231</v>
      </c>
      <c r="E11" s="244">
        <v>80</v>
      </c>
      <c r="F11" s="245"/>
      <c r="G11" s="246">
        <f>ROUND(E11*F11,2)</f>
        <v>0</v>
      </c>
      <c r="H11" s="245"/>
      <c r="I11" s="246">
        <f>ROUND(E11*H11,2)</f>
        <v>0</v>
      </c>
      <c r="J11" s="245"/>
      <c r="K11" s="246">
        <f>ROUND(E11*J11,2)</f>
        <v>0</v>
      </c>
      <c r="L11" s="246">
        <v>21</v>
      </c>
      <c r="M11" s="246">
        <f>G11*(1+L11/100)</f>
        <v>0</v>
      </c>
      <c r="N11" s="244">
        <v>0</v>
      </c>
      <c r="O11" s="244">
        <f>ROUND(E11*N11,2)</f>
        <v>0</v>
      </c>
      <c r="P11" s="244">
        <v>0</v>
      </c>
      <c r="Q11" s="244">
        <f>ROUND(E11*P11,2)</f>
        <v>0</v>
      </c>
      <c r="R11" s="246"/>
      <c r="S11" s="246" t="s">
        <v>166</v>
      </c>
      <c r="T11" s="247" t="s">
        <v>167</v>
      </c>
      <c r="U11" s="222">
        <v>0</v>
      </c>
      <c r="V11" s="222">
        <f>ROUND(E11*U11,2)</f>
        <v>0</v>
      </c>
      <c r="W11" s="222"/>
      <c r="X11" s="222" t="s">
        <v>220</v>
      </c>
      <c r="Y11" s="222" t="s">
        <v>221</v>
      </c>
      <c r="Z11" s="212"/>
      <c r="AA11" s="212"/>
      <c r="AB11" s="212"/>
      <c r="AC11" s="212"/>
      <c r="AD11" s="212"/>
      <c r="AE11" s="212"/>
      <c r="AF11" s="212"/>
      <c r="AG11" s="212" t="s">
        <v>222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1" x14ac:dyDescent="0.25">
      <c r="A12" s="241">
        <v>3</v>
      </c>
      <c r="B12" s="242" t="s">
        <v>454</v>
      </c>
      <c r="C12" s="252" t="s">
        <v>455</v>
      </c>
      <c r="D12" s="243" t="s">
        <v>231</v>
      </c>
      <c r="E12" s="244">
        <v>20</v>
      </c>
      <c r="F12" s="245"/>
      <c r="G12" s="246">
        <f>ROUND(E12*F12,2)</f>
        <v>0</v>
      </c>
      <c r="H12" s="245"/>
      <c r="I12" s="246">
        <f>ROUND(E12*H12,2)</f>
        <v>0</v>
      </c>
      <c r="J12" s="245"/>
      <c r="K12" s="246">
        <f>ROUND(E12*J12,2)</f>
        <v>0</v>
      </c>
      <c r="L12" s="246">
        <v>21</v>
      </c>
      <c r="M12" s="246">
        <f>G12*(1+L12/100)</f>
        <v>0</v>
      </c>
      <c r="N12" s="244">
        <v>0</v>
      </c>
      <c r="O12" s="244">
        <f>ROUND(E12*N12,2)</f>
        <v>0</v>
      </c>
      <c r="P12" s="244">
        <v>0</v>
      </c>
      <c r="Q12" s="244">
        <f>ROUND(E12*P12,2)</f>
        <v>0</v>
      </c>
      <c r="R12" s="246"/>
      <c r="S12" s="246" t="s">
        <v>166</v>
      </c>
      <c r="T12" s="247" t="s">
        <v>167</v>
      </c>
      <c r="U12" s="222">
        <v>0</v>
      </c>
      <c r="V12" s="222">
        <f>ROUND(E12*U12,2)</f>
        <v>0</v>
      </c>
      <c r="W12" s="222"/>
      <c r="X12" s="222" t="s">
        <v>220</v>
      </c>
      <c r="Y12" s="222" t="s">
        <v>221</v>
      </c>
      <c r="Z12" s="212"/>
      <c r="AA12" s="212"/>
      <c r="AB12" s="212"/>
      <c r="AC12" s="212"/>
      <c r="AD12" s="212"/>
      <c r="AE12" s="212"/>
      <c r="AF12" s="212"/>
      <c r="AG12" s="212" t="s">
        <v>222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1" x14ac:dyDescent="0.25">
      <c r="A13" s="241">
        <v>4</v>
      </c>
      <c r="B13" s="242" t="s">
        <v>456</v>
      </c>
      <c r="C13" s="252" t="s">
        <v>457</v>
      </c>
      <c r="D13" s="243" t="s">
        <v>458</v>
      </c>
      <c r="E13" s="244">
        <v>1</v>
      </c>
      <c r="F13" s="245"/>
      <c r="G13" s="246">
        <f>ROUND(E13*F13,2)</f>
        <v>0</v>
      </c>
      <c r="H13" s="245"/>
      <c r="I13" s="246">
        <f>ROUND(E13*H13,2)</f>
        <v>0</v>
      </c>
      <c r="J13" s="245"/>
      <c r="K13" s="246">
        <f>ROUND(E13*J13,2)</f>
        <v>0</v>
      </c>
      <c r="L13" s="246">
        <v>21</v>
      </c>
      <c r="M13" s="246">
        <f>G13*(1+L13/100)</f>
        <v>0</v>
      </c>
      <c r="N13" s="244">
        <v>0</v>
      </c>
      <c r="O13" s="244">
        <f>ROUND(E13*N13,2)</f>
        <v>0</v>
      </c>
      <c r="P13" s="244">
        <v>0</v>
      </c>
      <c r="Q13" s="244">
        <f>ROUND(E13*P13,2)</f>
        <v>0</v>
      </c>
      <c r="R13" s="246"/>
      <c r="S13" s="246" t="s">
        <v>166</v>
      </c>
      <c r="T13" s="247" t="s">
        <v>167</v>
      </c>
      <c r="U13" s="222">
        <v>0</v>
      </c>
      <c r="V13" s="222">
        <f>ROUND(E13*U13,2)</f>
        <v>0</v>
      </c>
      <c r="W13" s="222"/>
      <c r="X13" s="222" t="s">
        <v>220</v>
      </c>
      <c r="Y13" s="222" t="s">
        <v>221</v>
      </c>
      <c r="Z13" s="212"/>
      <c r="AA13" s="212"/>
      <c r="AB13" s="212"/>
      <c r="AC13" s="212"/>
      <c r="AD13" s="212"/>
      <c r="AE13" s="212"/>
      <c r="AF13" s="212"/>
      <c r="AG13" s="212" t="s">
        <v>222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x14ac:dyDescent="0.25">
      <c r="A14" s="227" t="s">
        <v>161</v>
      </c>
      <c r="B14" s="228" t="s">
        <v>117</v>
      </c>
      <c r="C14" s="251" t="s">
        <v>118</v>
      </c>
      <c r="D14" s="229"/>
      <c r="E14" s="230"/>
      <c r="F14" s="231"/>
      <c r="G14" s="231">
        <f>SUMIF(AG15:AG15,"&lt;&gt;NOR",G15:G15)</f>
        <v>0</v>
      </c>
      <c r="H14" s="231"/>
      <c r="I14" s="231">
        <f>SUM(I15:I15)</f>
        <v>0</v>
      </c>
      <c r="J14" s="231"/>
      <c r="K14" s="231">
        <f>SUM(K15:K15)</f>
        <v>0</v>
      </c>
      <c r="L14" s="231"/>
      <c r="M14" s="231">
        <f>SUM(M15:M15)</f>
        <v>0</v>
      </c>
      <c r="N14" s="230"/>
      <c r="O14" s="230">
        <f>SUM(O15:O15)</f>
        <v>0</v>
      </c>
      <c r="P14" s="230"/>
      <c r="Q14" s="230">
        <f>SUM(Q15:Q15)</f>
        <v>0</v>
      </c>
      <c r="R14" s="231"/>
      <c r="S14" s="231"/>
      <c r="T14" s="232"/>
      <c r="U14" s="226"/>
      <c r="V14" s="226">
        <f>SUM(V15:V15)</f>
        <v>0</v>
      </c>
      <c r="W14" s="226"/>
      <c r="X14" s="226"/>
      <c r="Y14" s="226"/>
      <c r="AG14" t="s">
        <v>162</v>
      </c>
    </row>
    <row r="15" spans="1:60" outlineLevel="1" x14ac:dyDescent="0.25">
      <c r="A15" s="241">
        <v>5</v>
      </c>
      <c r="B15" s="242" t="s">
        <v>463</v>
      </c>
      <c r="C15" s="252" t="s">
        <v>464</v>
      </c>
      <c r="D15" s="243" t="s">
        <v>458</v>
      </c>
      <c r="E15" s="244">
        <v>1</v>
      </c>
      <c r="F15" s="245"/>
      <c r="G15" s="246">
        <f>ROUND(E15*F15,2)</f>
        <v>0</v>
      </c>
      <c r="H15" s="245"/>
      <c r="I15" s="246">
        <f>ROUND(E15*H15,2)</f>
        <v>0</v>
      </c>
      <c r="J15" s="245"/>
      <c r="K15" s="246">
        <f>ROUND(E15*J15,2)</f>
        <v>0</v>
      </c>
      <c r="L15" s="246">
        <v>21</v>
      </c>
      <c r="M15" s="246">
        <f>G15*(1+L15/100)</f>
        <v>0</v>
      </c>
      <c r="N15" s="244">
        <v>0</v>
      </c>
      <c r="O15" s="244">
        <f>ROUND(E15*N15,2)</f>
        <v>0</v>
      </c>
      <c r="P15" s="244">
        <v>0</v>
      </c>
      <c r="Q15" s="244">
        <f>ROUND(E15*P15,2)</f>
        <v>0</v>
      </c>
      <c r="R15" s="246"/>
      <c r="S15" s="246" t="s">
        <v>166</v>
      </c>
      <c r="T15" s="247" t="s">
        <v>167</v>
      </c>
      <c r="U15" s="222">
        <v>0</v>
      </c>
      <c r="V15" s="222">
        <f>ROUND(E15*U15,2)</f>
        <v>0</v>
      </c>
      <c r="W15" s="222"/>
      <c r="X15" s="222" t="s">
        <v>220</v>
      </c>
      <c r="Y15" s="222" t="s">
        <v>221</v>
      </c>
      <c r="Z15" s="212"/>
      <c r="AA15" s="212"/>
      <c r="AB15" s="212"/>
      <c r="AC15" s="212"/>
      <c r="AD15" s="212"/>
      <c r="AE15" s="212"/>
      <c r="AF15" s="212"/>
      <c r="AG15" s="212" t="s">
        <v>222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x14ac:dyDescent="0.25">
      <c r="A16" s="227" t="s">
        <v>161</v>
      </c>
      <c r="B16" s="228" t="s">
        <v>121</v>
      </c>
      <c r="C16" s="251" t="s">
        <v>122</v>
      </c>
      <c r="D16" s="229"/>
      <c r="E16" s="230"/>
      <c r="F16" s="231"/>
      <c r="G16" s="231">
        <f>SUMIF(AG17:AG25,"&lt;&gt;NOR",G17:G25)</f>
        <v>0</v>
      </c>
      <c r="H16" s="231"/>
      <c r="I16" s="231">
        <f>SUM(I17:I25)</f>
        <v>0</v>
      </c>
      <c r="J16" s="231"/>
      <c r="K16" s="231">
        <f>SUM(K17:K25)</f>
        <v>0</v>
      </c>
      <c r="L16" s="231"/>
      <c r="M16" s="231">
        <f>SUM(M17:M25)</f>
        <v>0</v>
      </c>
      <c r="N16" s="230"/>
      <c r="O16" s="230">
        <f>SUM(O17:O25)</f>
        <v>0</v>
      </c>
      <c r="P16" s="230"/>
      <c r="Q16" s="230">
        <f>SUM(Q17:Q25)</f>
        <v>0</v>
      </c>
      <c r="R16" s="231"/>
      <c r="S16" s="231"/>
      <c r="T16" s="232"/>
      <c r="U16" s="226"/>
      <c r="V16" s="226">
        <f>SUM(V17:V25)</f>
        <v>0</v>
      </c>
      <c r="W16" s="226"/>
      <c r="X16" s="226"/>
      <c r="Y16" s="226"/>
      <c r="AG16" t="s">
        <v>162</v>
      </c>
    </row>
    <row r="17" spans="1:60" outlineLevel="1" x14ac:dyDescent="0.25">
      <c r="A17" s="241">
        <v>6</v>
      </c>
      <c r="B17" s="242" t="s">
        <v>465</v>
      </c>
      <c r="C17" s="252" t="s">
        <v>466</v>
      </c>
      <c r="D17" s="243" t="s">
        <v>458</v>
      </c>
      <c r="E17" s="244">
        <v>4</v>
      </c>
      <c r="F17" s="245"/>
      <c r="G17" s="246">
        <f>ROUND(E17*F17,2)</f>
        <v>0</v>
      </c>
      <c r="H17" s="245"/>
      <c r="I17" s="246">
        <f>ROUND(E17*H17,2)</f>
        <v>0</v>
      </c>
      <c r="J17" s="245"/>
      <c r="K17" s="246">
        <f>ROUND(E17*J17,2)</f>
        <v>0</v>
      </c>
      <c r="L17" s="246">
        <v>21</v>
      </c>
      <c r="M17" s="246">
        <f>G17*(1+L17/100)</f>
        <v>0</v>
      </c>
      <c r="N17" s="244">
        <v>0</v>
      </c>
      <c r="O17" s="244">
        <f>ROUND(E17*N17,2)</f>
        <v>0</v>
      </c>
      <c r="P17" s="244">
        <v>0</v>
      </c>
      <c r="Q17" s="244">
        <f>ROUND(E17*P17,2)</f>
        <v>0</v>
      </c>
      <c r="R17" s="246"/>
      <c r="S17" s="246" t="s">
        <v>166</v>
      </c>
      <c r="T17" s="247" t="s">
        <v>167</v>
      </c>
      <c r="U17" s="222">
        <v>0</v>
      </c>
      <c r="V17" s="222">
        <f>ROUND(E17*U17,2)</f>
        <v>0</v>
      </c>
      <c r="W17" s="222"/>
      <c r="X17" s="222" t="s">
        <v>220</v>
      </c>
      <c r="Y17" s="222" t="s">
        <v>221</v>
      </c>
      <c r="Z17" s="212"/>
      <c r="AA17" s="212"/>
      <c r="AB17" s="212"/>
      <c r="AC17" s="212"/>
      <c r="AD17" s="212"/>
      <c r="AE17" s="212"/>
      <c r="AF17" s="212"/>
      <c r="AG17" s="212" t="s">
        <v>222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1" x14ac:dyDescent="0.25">
      <c r="A18" s="241">
        <v>7</v>
      </c>
      <c r="B18" s="242" t="s">
        <v>467</v>
      </c>
      <c r="C18" s="252" t="s">
        <v>468</v>
      </c>
      <c r="D18" s="243" t="s">
        <v>458</v>
      </c>
      <c r="E18" s="244">
        <v>1</v>
      </c>
      <c r="F18" s="245"/>
      <c r="G18" s="246">
        <f>ROUND(E18*F18,2)</f>
        <v>0</v>
      </c>
      <c r="H18" s="245"/>
      <c r="I18" s="246">
        <f>ROUND(E18*H18,2)</f>
        <v>0</v>
      </c>
      <c r="J18" s="245"/>
      <c r="K18" s="246">
        <f>ROUND(E18*J18,2)</f>
        <v>0</v>
      </c>
      <c r="L18" s="246">
        <v>21</v>
      </c>
      <c r="M18" s="246">
        <f>G18*(1+L18/100)</f>
        <v>0</v>
      </c>
      <c r="N18" s="244">
        <v>0</v>
      </c>
      <c r="O18" s="244">
        <f>ROUND(E18*N18,2)</f>
        <v>0</v>
      </c>
      <c r="P18" s="244">
        <v>0</v>
      </c>
      <c r="Q18" s="244">
        <f>ROUND(E18*P18,2)</f>
        <v>0</v>
      </c>
      <c r="R18" s="246"/>
      <c r="S18" s="246" t="s">
        <v>166</v>
      </c>
      <c r="T18" s="247" t="s">
        <v>167</v>
      </c>
      <c r="U18" s="222">
        <v>0</v>
      </c>
      <c r="V18" s="222">
        <f>ROUND(E18*U18,2)</f>
        <v>0</v>
      </c>
      <c r="W18" s="222"/>
      <c r="X18" s="222" t="s">
        <v>220</v>
      </c>
      <c r="Y18" s="222" t="s">
        <v>221</v>
      </c>
      <c r="Z18" s="212"/>
      <c r="AA18" s="212"/>
      <c r="AB18" s="212"/>
      <c r="AC18" s="212"/>
      <c r="AD18" s="212"/>
      <c r="AE18" s="212"/>
      <c r="AF18" s="212"/>
      <c r="AG18" s="212" t="s">
        <v>222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1" x14ac:dyDescent="0.25">
      <c r="A19" s="241">
        <v>8</v>
      </c>
      <c r="B19" s="242" t="s">
        <v>469</v>
      </c>
      <c r="C19" s="252" t="s">
        <v>470</v>
      </c>
      <c r="D19" s="243" t="s">
        <v>458</v>
      </c>
      <c r="E19" s="244">
        <v>1</v>
      </c>
      <c r="F19" s="245"/>
      <c r="G19" s="246">
        <f>ROUND(E19*F19,2)</f>
        <v>0</v>
      </c>
      <c r="H19" s="245"/>
      <c r="I19" s="246">
        <f>ROUND(E19*H19,2)</f>
        <v>0</v>
      </c>
      <c r="J19" s="245"/>
      <c r="K19" s="246">
        <f>ROUND(E19*J19,2)</f>
        <v>0</v>
      </c>
      <c r="L19" s="246">
        <v>21</v>
      </c>
      <c r="M19" s="246">
        <f>G19*(1+L19/100)</f>
        <v>0</v>
      </c>
      <c r="N19" s="244">
        <v>0</v>
      </c>
      <c r="O19" s="244">
        <f>ROUND(E19*N19,2)</f>
        <v>0</v>
      </c>
      <c r="P19" s="244">
        <v>0</v>
      </c>
      <c r="Q19" s="244">
        <f>ROUND(E19*P19,2)</f>
        <v>0</v>
      </c>
      <c r="R19" s="246"/>
      <c r="S19" s="246" t="s">
        <v>166</v>
      </c>
      <c r="T19" s="247" t="s">
        <v>167</v>
      </c>
      <c r="U19" s="222">
        <v>0</v>
      </c>
      <c r="V19" s="222">
        <f>ROUND(E19*U19,2)</f>
        <v>0</v>
      </c>
      <c r="W19" s="222"/>
      <c r="X19" s="222" t="s">
        <v>220</v>
      </c>
      <c r="Y19" s="222" t="s">
        <v>221</v>
      </c>
      <c r="Z19" s="212"/>
      <c r="AA19" s="212"/>
      <c r="AB19" s="212"/>
      <c r="AC19" s="212"/>
      <c r="AD19" s="212"/>
      <c r="AE19" s="212"/>
      <c r="AF19" s="212"/>
      <c r="AG19" s="212" t="s">
        <v>222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1" x14ac:dyDescent="0.25">
      <c r="A20" s="241">
        <v>9</v>
      </c>
      <c r="B20" s="242" t="s">
        <v>471</v>
      </c>
      <c r="C20" s="252" t="s">
        <v>472</v>
      </c>
      <c r="D20" s="243" t="s">
        <v>458</v>
      </c>
      <c r="E20" s="244">
        <v>1</v>
      </c>
      <c r="F20" s="245"/>
      <c r="G20" s="246">
        <f>ROUND(E20*F20,2)</f>
        <v>0</v>
      </c>
      <c r="H20" s="245"/>
      <c r="I20" s="246">
        <f>ROUND(E20*H20,2)</f>
        <v>0</v>
      </c>
      <c r="J20" s="245"/>
      <c r="K20" s="246">
        <f>ROUND(E20*J20,2)</f>
        <v>0</v>
      </c>
      <c r="L20" s="246">
        <v>21</v>
      </c>
      <c r="M20" s="246">
        <f>G20*(1+L20/100)</f>
        <v>0</v>
      </c>
      <c r="N20" s="244">
        <v>0</v>
      </c>
      <c r="O20" s="244">
        <f>ROUND(E20*N20,2)</f>
        <v>0</v>
      </c>
      <c r="P20" s="244">
        <v>0</v>
      </c>
      <c r="Q20" s="244">
        <f>ROUND(E20*P20,2)</f>
        <v>0</v>
      </c>
      <c r="R20" s="246"/>
      <c r="S20" s="246" t="s">
        <v>166</v>
      </c>
      <c r="T20" s="247" t="s">
        <v>167</v>
      </c>
      <c r="U20" s="222">
        <v>0</v>
      </c>
      <c r="V20" s="222">
        <f>ROUND(E20*U20,2)</f>
        <v>0</v>
      </c>
      <c r="W20" s="222"/>
      <c r="X20" s="222" t="s">
        <v>220</v>
      </c>
      <c r="Y20" s="222" t="s">
        <v>221</v>
      </c>
      <c r="Z20" s="212"/>
      <c r="AA20" s="212"/>
      <c r="AB20" s="212"/>
      <c r="AC20" s="212"/>
      <c r="AD20" s="212"/>
      <c r="AE20" s="212"/>
      <c r="AF20" s="212"/>
      <c r="AG20" s="212" t="s">
        <v>222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1" x14ac:dyDescent="0.25">
      <c r="A21" s="241">
        <v>10</v>
      </c>
      <c r="B21" s="242" t="s">
        <v>473</v>
      </c>
      <c r="C21" s="252" t="s">
        <v>474</v>
      </c>
      <c r="D21" s="243" t="s">
        <v>458</v>
      </c>
      <c r="E21" s="244">
        <v>1</v>
      </c>
      <c r="F21" s="245"/>
      <c r="G21" s="246">
        <f>ROUND(E21*F21,2)</f>
        <v>0</v>
      </c>
      <c r="H21" s="245"/>
      <c r="I21" s="246">
        <f>ROUND(E21*H21,2)</f>
        <v>0</v>
      </c>
      <c r="J21" s="245"/>
      <c r="K21" s="246">
        <f>ROUND(E21*J21,2)</f>
        <v>0</v>
      </c>
      <c r="L21" s="246">
        <v>21</v>
      </c>
      <c r="M21" s="246">
        <f>G21*(1+L21/100)</f>
        <v>0</v>
      </c>
      <c r="N21" s="244">
        <v>0</v>
      </c>
      <c r="O21" s="244">
        <f>ROUND(E21*N21,2)</f>
        <v>0</v>
      </c>
      <c r="P21" s="244">
        <v>0</v>
      </c>
      <c r="Q21" s="244">
        <f>ROUND(E21*P21,2)</f>
        <v>0</v>
      </c>
      <c r="R21" s="246"/>
      <c r="S21" s="246" t="s">
        <v>166</v>
      </c>
      <c r="T21" s="247" t="s">
        <v>167</v>
      </c>
      <c r="U21" s="222">
        <v>0</v>
      </c>
      <c r="V21" s="222">
        <f>ROUND(E21*U21,2)</f>
        <v>0</v>
      </c>
      <c r="W21" s="222"/>
      <c r="X21" s="222" t="s">
        <v>220</v>
      </c>
      <c r="Y21" s="222" t="s">
        <v>221</v>
      </c>
      <c r="Z21" s="212"/>
      <c r="AA21" s="212"/>
      <c r="AB21" s="212"/>
      <c r="AC21" s="212"/>
      <c r="AD21" s="212"/>
      <c r="AE21" s="212"/>
      <c r="AF21" s="212"/>
      <c r="AG21" s="212" t="s">
        <v>222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1" x14ac:dyDescent="0.25">
      <c r="A22" s="241">
        <v>11</v>
      </c>
      <c r="B22" s="242" t="s">
        <v>475</v>
      </c>
      <c r="C22" s="252" t="s">
        <v>476</v>
      </c>
      <c r="D22" s="243" t="s">
        <v>458</v>
      </c>
      <c r="E22" s="244">
        <v>1</v>
      </c>
      <c r="F22" s="245"/>
      <c r="G22" s="246">
        <f>ROUND(E22*F22,2)</f>
        <v>0</v>
      </c>
      <c r="H22" s="245"/>
      <c r="I22" s="246">
        <f>ROUND(E22*H22,2)</f>
        <v>0</v>
      </c>
      <c r="J22" s="245"/>
      <c r="K22" s="246">
        <f>ROUND(E22*J22,2)</f>
        <v>0</v>
      </c>
      <c r="L22" s="246">
        <v>21</v>
      </c>
      <c r="M22" s="246">
        <f>G22*(1+L22/100)</f>
        <v>0</v>
      </c>
      <c r="N22" s="244">
        <v>0</v>
      </c>
      <c r="O22" s="244">
        <f>ROUND(E22*N22,2)</f>
        <v>0</v>
      </c>
      <c r="P22" s="244">
        <v>0</v>
      </c>
      <c r="Q22" s="244">
        <f>ROUND(E22*P22,2)</f>
        <v>0</v>
      </c>
      <c r="R22" s="246"/>
      <c r="S22" s="246" t="s">
        <v>166</v>
      </c>
      <c r="T22" s="247" t="s">
        <v>167</v>
      </c>
      <c r="U22" s="222">
        <v>0</v>
      </c>
      <c r="V22" s="222">
        <f>ROUND(E22*U22,2)</f>
        <v>0</v>
      </c>
      <c r="W22" s="222"/>
      <c r="X22" s="222" t="s">
        <v>220</v>
      </c>
      <c r="Y22" s="222" t="s">
        <v>221</v>
      </c>
      <c r="Z22" s="212"/>
      <c r="AA22" s="212"/>
      <c r="AB22" s="212"/>
      <c r="AC22" s="212"/>
      <c r="AD22" s="212"/>
      <c r="AE22" s="212"/>
      <c r="AF22" s="212"/>
      <c r="AG22" s="212" t="s">
        <v>222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1" x14ac:dyDescent="0.25">
      <c r="A23" s="241">
        <v>12</v>
      </c>
      <c r="B23" s="242" t="s">
        <v>477</v>
      </c>
      <c r="C23" s="252" t="s">
        <v>478</v>
      </c>
      <c r="D23" s="243" t="s">
        <v>458</v>
      </c>
      <c r="E23" s="244">
        <v>1</v>
      </c>
      <c r="F23" s="245"/>
      <c r="G23" s="246">
        <f>ROUND(E23*F23,2)</f>
        <v>0</v>
      </c>
      <c r="H23" s="245"/>
      <c r="I23" s="246">
        <f>ROUND(E23*H23,2)</f>
        <v>0</v>
      </c>
      <c r="J23" s="245"/>
      <c r="K23" s="246">
        <f>ROUND(E23*J23,2)</f>
        <v>0</v>
      </c>
      <c r="L23" s="246">
        <v>21</v>
      </c>
      <c r="M23" s="246">
        <f>G23*(1+L23/100)</f>
        <v>0</v>
      </c>
      <c r="N23" s="244">
        <v>0</v>
      </c>
      <c r="O23" s="244">
        <f>ROUND(E23*N23,2)</f>
        <v>0</v>
      </c>
      <c r="P23" s="244">
        <v>0</v>
      </c>
      <c r="Q23" s="244">
        <f>ROUND(E23*P23,2)</f>
        <v>0</v>
      </c>
      <c r="R23" s="246"/>
      <c r="S23" s="246" t="s">
        <v>166</v>
      </c>
      <c r="T23" s="247" t="s">
        <v>167</v>
      </c>
      <c r="U23" s="222">
        <v>0</v>
      </c>
      <c r="V23" s="222">
        <f>ROUND(E23*U23,2)</f>
        <v>0</v>
      </c>
      <c r="W23" s="222"/>
      <c r="X23" s="222" t="s">
        <v>220</v>
      </c>
      <c r="Y23" s="222" t="s">
        <v>221</v>
      </c>
      <c r="Z23" s="212"/>
      <c r="AA23" s="212"/>
      <c r="AB23" s="212"/>
      <c r="AC23" s="212"/>
      <c r="AD23" s="212"/>
      <c r="AE23" s="212"/>
      <c r="AF23" s="212"/>
      <c r="AG23" s="212" t="s">
        <v>222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5">
      <c r="A24" s="241">
        <v>13</v>
      </c>
      <c r="B24" s="242" t="s">
        <v>479</v>
      </c>
      <c r="C24" s="252" t="s">
        <v>480</v>
      </c>
      <c r="D24" s="243" t="s">
        <v>458</v>
      </c>
      <c r="E24" s="244">
        <v>1</v>
      </c>
      <c r="F24" s="245"/>
      <c r="G24" s="246">
        <f>ROUND(E24*F24,2)</f>
        <v>0</v>
      </c>
      <c r="H24" s="245"/>
      <c r="I24" s="246">
        <f>ROUND(E24*H24,2)</f>
        <v>0</v>
      </c>
      <c r="J24" s="245"/>
      <c r="K24" s="246">
        <f>ROUND(E24*J24,2)</f>
        <v>0</v>
      </c>
      <c r="L24" s="246">
        <v>21</v>
      </c>
      <c r="M24" s="246">
        <f>G24*(1+L24/100)</f>
        <v>0</v>
      </c>
      <c r="N24" s="244">
        <v>0</v>
      </c>
      <c r="O24" s="244">
        <f>ROUND(E24*N24,2)</f>
        <v>0</v>
      </c>
      <c r="P24" s="244">
        <v>0</v>
      </c>
      <c r="Q24" s="244">
        <f>ROUND(E24*P24,2)</f>
        <v>0</v>
      </c>
      <c r="R24" s="246"/>
      <c r="S24" s="246" t="s">
        <v>166</v>
      </c>
      <c r="T24" s="247" t="s">
        <v>167</v>
      </c>
      <c r="U24" s="222">
        <v>0</v>
      </c>
      <c r="V24" s="222">
        <f>ROUND(E24*U24,2)</f>
        <v>0</v>
      </c>
      <c r="W24" s="222"/>
      <c r="X24" s="222" t="s">
        <v>220</v>
      </c>
      <c r="Y24" s="222" t="s">
        <v>221</v>
      </c>
      <c r="Z24" s="212"/>
      <c r="AA24" s="212"/>
      <c r="AB24" s="212"/>
      <c r="AC24" s="212"/>
      <c r="AD24" s="212"/>
      <c r="AE24" s="212"/>
      <c r="AF24" s="212"/>
      <c r="AG24" s="212" t="s">
        <v>222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1" x14ac:dyDescent="0.25">
      <c r="A25" s="241">
        <v>14</v>
      </c>
      <c r="B25" s="242" t="s">
        <v>484</v>
      </c>
      <c r="C25" s="252" t="s">
        <v>485</v>
      </c>
      <c r="D25" s="243" t="s">
        <v>458</v>
      </c>
      <c r="E25" s="244">
        <v>1</v>
      </c>
      <c r="F25" s="245"/>
      <c r="G25" s="246">
        <f>ROUND(E25*F25,2)</f>
        <v>0</v>
      </c>
      <c r="H25" s="245"/>
      <c r="I25" s="246">
        <f>ROUND(E25*H25,2)</f>
        <v>0</v>
      </c>
      <c r="J25" s="245"/>
      <c r="K25" s="246">
        <f>ROUND(E25*J25,2)</f>
        <v>0</v>
      </c>
      <c r="L25" s="246">
        <v>21</v>
      </c>
      <c r="M25" s="246">
        <f>G25*(1+L25/100)</f>
        <v>0</v>
      </c>
      <c r="N25" s="244">
        <v>0</v>
      </c>
      <c r="O25" s="244">
        <f>ROUND(E25*N25,2)</f>
        <v>0</v>
      </c>
      <c r="P25" s="244">
        <v>0</v>
      </c>
      <c r="Q25" s="244">
        <f>ROUND(E25*P25,2)</f>
        <v>0</v>
      </c>
      <c r="R25" s="246"/>
      <c r="S25" s="246" t="s">
        <v>166</v>
      </c>
      <c r="T25" s="247" t="s">
        <v>167</v>
      </c>
      <c r="U25" s="222">
        <v>0</v>
      </c>
      <c r="V25" s="222">
        <f>ROUND(E25*U25,2)</f>
        <v>0</v>
      </c>
      <c r="W25" s="222"/>
      <c r="X25" s="222" t="s">
        <v>220</v>
      </c>
      <c r="Y25" s="222" t="s">
        <v>221</v>
      </c>
      <c r="Z25" s="212"/>
      <c r="AA25" s="212"/>
      <c r="AB25" s="212"/>
      <c r="AC25" s="212"/>
      <c r="AD25" s="212"/>
      <c r="AE25" s="212"/>
      <c r="AF25" s="212"/>
      <c r="AG25" s="212" t="s">
        <v>222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x14ac:dyDescent="0.25">
      <c r="A26" s="227" t="s">
        <v>161</v>
      </c>
      <c r="B26" s="228" t="s">
        <v>123</v>
      </c>
      <c r="C26" s="251" t="s">
        <v>124</v>
      </c>
      <c r="D26" s="229"/>
      <c r="E26" s="230"/>
      <c r="F26" s="231"/>
      <c r="G26" s="231">
        <f>SUMIF(AG27:AG28,"&lt;&gt;NOR",G27:G28)</f>
        <v>0</v>
      </c>
      <c r="H26" s="231"/>
      <c r="I26" s="231">
        <f>SUM(I27:I28)</f>
        <v>0</v>
      </c>
      <c r="J26" s="231"/>
      <c r="K26" s="231">
        <f>SUM(K27:K28)</f>
        <v>0</v>
      </c>
      <c r="L26" s="231"/>
      <c r="M26" s="231">
        <f>SUM(M27:M28)</f>
        <v>0</v>
      </c>
      <c r="N26" s="230"/>
      <c r="O26" s="230">
        <f>SUM(O27:O28)</f>
        <v>0</v>
      </c>
      <c r="P26" s="230"/>
      <c r="Q26" s="230">
        <f>SUM(Q27:Q28)</f>
        <v>0</v>
      </c>
      <c r="R26" s="231"/>
      <c r="S26" s="231"/>
      <c r="T26" s="232"/>
      <c r="U26" s="226"/>
      <c r="V26" s="226">
        <f>SUM(V27:V28)</f>
        <v>0</v>
      </c>
      <c r="W26" s="226"/>
      <c r="X26" s="226"/>
      <c r="Y26" s="226"/>
      <c r="AG26" t="s">
        <v>162</v>
      </c>
    </row>
    <row r="27" spans="1:60" outlineLevel="1" x14ac:dyDescent="0.25">
      <c r="A27" s="241">
        <v>15</v>
      </c>
      <c r="B27" s="242" t="s">
        <v>486</v>
      </c>
      <c r="C27" s="252" t="s">
        <v>487</v>
      </c>
      <c r="D27" s="243" t="s">
        <v>341</v>
      </c>
      <c r="E27" s="244">
        <v>1</v>
      </c>
      <c r="F27" s="245"/>
      <c r="G27" s="246">
        <f>ROUND(E27*F27,2)</f>
        <v>0</v>
      </c>
      <c r="H27" s="245"/>
      <c r="I27" s="246">
        <f>ROUND(E27*H27,2)</f>
        <v>0</v>
      </c>
      <c r="J27" s="245"/>
      <c r="K27" s="246">
        <f>ROUND(E27*J27,2)</f>
        <v>0</v>
      </c>
      <c r="L27" s="246">
        <v>21</v>
      </c>
      <c r="M27" s="246">
        <f>G27*(1+L27/100)</f>
        <v>0</v>
      </c>
      <c r="N27" s="244">
        <v>0</v>
      </c>
      <c r="O27" s="244">
        <f>ROUND(E27*N27,2)</f>
        <v>0</v>
      </c>
      <c r="P27" s="244">
        <v>0</v>
      </c>
      <c r="Q27" s="244">
        <f>ROUND(E27*P27,2)</f>
        <v>0</v>
      </c>
      <c r="R27" s="246"/>
      <c r="S27" s="246" t="s">
        <v>166</v>
      </c>
      <c r="T27" s="247" t="s">
        <v>167</v>
      </c>
      <c r="U27" s="222">
        <v>0</v>
      </c>
      <c r="V27" s="222">
        <f>ROUND(E27*U27,2)</f>
        <v>0</v>
      </c>
      <c r="W27" s="222"/>
      <c r="X27" s="222" t="s">
        <v>220</v>
      </c>
      <c r="Y27" s="222" t="s">
        <v>221</v>
      </c>
      <c r="Z27" s="212"/>
      <c r="AA27" s="212"/>
      <c r="AB27" s="212"/>
      <c r="AC27" s="212"/>
      <c r="AD27" s="212"/>
      <c r="AE27" s="212"/>
      <c r="AF27" s="212"/>
      <c r="AG27" s="212" t="s">
        <v>222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1" x14ac:dyDescent="0.25">
      <c r="A28" s="234">
        <v>16</v>
      </c>
      <c r="B28" s="235" t="s">
        <v>488</v>
      </c>
      <c r="C28" s="253" t="s">
        <v>489</v>
      </c>
      <c r="D28" s="236" t="s">
        <v>341</v>
      </c>
      <c r="E28" s="237">
        <v>1</v>
      </c>
      <c r="F28" s="238"/>
      <c r="G28" s="239">
        <f>ROUND(E28*F28,2)</f>
        <v>0</v>
      </c>
      <c r="H28" s="238"/>
      <c r="I28" s="239">
        <f>ROUND(E28*H28,2)</f>
        <v>0</v>
      </c>
      <c r="J28" s="238"/>
      <c r="K28" s="239">
        <f>ROUND(E28*J28,2)</f>
        <v>0</v>
      </c>
      <c r="L28" s="239">
        <v>21</v>
      </c>
      <c r="M28" s="239">
        <f>G28*(1+L28/100)</f>
        <v>0</v>
      </c>
      <c r="N28" s="237">
        <v>0</v>
      </c>
      <c r="O28" s="237">
        <f>ROUND(E28*N28,2)</f>
        <v>0</v>
      </c>
      <c r="P28" s="237">
        <v>0</v>
      </c>
      <c r="Q28" s="237">
        <f>ROUND(E28*P28,2)</f>
        <v>0</v>
      </c>
      <c r="R28" s="239"/>
      <c r="S28" s="239" t="s">
        <v>166</v>
      </c>
      <c r="T28" s="240" t="s">
        <v>167</v>
      </c>
      <c r="U28" s="222">
        <v>0</v>
      </c>
      <c r="V28" s="222">
        <f>ROUND(E28*U28,2)</f>
        <v>0</v>
      </c>
      <c r="W28" s="222"/>
      <c r="X28" s="222" t="s">
        <v>220</v>
      </c>
      <c r="Y28" s="222" t="s">
        <v>221</v>
      </c>
      <c r="Z28" s="212"/>
      <c r="AA28" s="212"/>
      <c r="AB28" s="212"/>
      <c r="AC28" s="212"/>
      <c r="AD28" s="212"/>
      <c r="AE28" s="212"/>
      <c r="AF28" s="212"/>
      <c r="AG28" s="212" t="s">
        <v>222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x14ac:dyDescent="0.25">
      <c r="A29" s="3"/>
      <c r="B29" s="4"/>
      <c r="C29" s="257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AE29">
        <v>12</v>
      </c>
      <c r="AF29">
        <v>21</v>
      </c>
      <c r="AG29" t="s">
        <v>147</v>
      </c>
    </row>
    <row r="30" spans="1:60" x14ac:dyDescent="0.25">
      <c r="A30" s="215"/>
      <c r="B30" s="216" t="s">
        <v>29</v>
      </c>
      <c r="C30" s="258"/>
      <c r="D30" s="217"/>
      <c r="E30" s="218"/>
      <c r="F30" s="218"/>
      <c r="G30" s="233">
        <f>G8+G10+G14+G16+G26</f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AE30">
        <f>SUMIF(L7:L28,AE29,G7:G28)</f>
        <v>0</v>
      </c>
      <c r="AF30">
        <f>SUMIF(L7:L28,AF29,G7:G28)</f>
        <v>0</v>
      </c>
      <c r="AG30" t="s">
        <v>213</v>
      </c>
    </row>
    <row r="31" spans="1:60" x14ac:dyDescent="0.25">
      <c r="C31" s="259"/>
      <c r="D31" s="10"/>
      <c r="AG31" t="s">
        <v>214</v>
      </c>
    </row>
    <row r="32" spans="1:60" x14ac:dyDescent="0.25">
      <c r="D32" s="10"/>
    </row>
    <row r="33" spans="4:4" x14ac:dyDescent="0.25">
      <c r="D33" s="10"/>
    </row>
    <row r="34" spans="4:4" x14ac:dyDescent="0.25">
      <c r="D34" s="10"/>
    </row>
    <row r="35" spans="4:4" x14ac:dyDescent="0.25">
      <c r="D35" s="10"/>
    </row>
    <row r="36" spans="4:4" x14ac:dyDescent="0.25">
      <c r="D36" s="10"/>
    </row>
    <row r="37" spans="4:4" x14ac:dyDescent="0.25">
      <c r="D37" s="10"/>
    </row>
    <row r="38" spans="4:4" x14ac:dyDescent="0.25">
      <c r="D38" s="10"/>
    </row>
    <row r="39" spans="4:4" x14ac:dyDescent="0.25">
      <c r="D39" s="10"/>
    </row>
    <row r="40" spans="4:4" x14ac:dyDescent="0.25">
      <c r="D40" s="10"/>
    </row>
    <row r="41" spans="4:4" x14ac:dyDescent="0.25">
      <c r="D41" s="10"/>
    </row>
    <row r="42" spans="4:4" x14ac:dyDescent="0.25">
      <c r="D42" s="10"/>
    </row>
    <row r="43" spans="4:4" x14ac:dyDescent="0.25">
      <c r="D43" s="10"/>
    </row>
    <row r="44" spans="4:4" x14ac:dyDescent="0.25">
      <c r="D44" s="10"/>
    </row>
    <row r="45" spans="4:4" x14ac:dyDescent="0.25">
      <c r="D45" s="10"/>
    </row>
    <row r="46" spans="4:4" x14ac:dyDescent="0.25">
      <c r="D46" s="10"/>
    </row>
    <row r="47" spans="4:4" x14ac:dyDescent="0.25">
      <c r="D47" s="10"/>
    </row>
    <row r="48" spans="4:4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MDvH5aGQFU8pAcdKj7ohKEdMqX2nAxrDHNzYA5lGhDqqsFsSEPG9izBY5SkDcBw7PQeyRUUQYw8/D4bkRvnWIg==" saltValue="Gs3+Y96iaYaQPXtH2wpeqQ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781C1-A2C9-4276-864D-DDF51C1DB478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63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7" t="s">
        <v>215</v>
      </c>
      <c r="B1" s="197"/>
      <c r="C1" s="197"/>
      <c r="D1" s="197"/>
      <c r="E1" s="197"/>
      <c r="F1" s="197"/>
      <c r="G1" s="197"/>
      <c r="AG1" t="s">
        <v>133</v>
      </c>
    </row>
    <row r="2" spans="1:60" ht="25.05" customHeight="1" x14ac:dyDescent="0.25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134</v>
      </c>
    </row>
    <row r="3" spans="1:60" ht="25.05" customHeight="1" x14ac:dyDescent="0.25">
      <c r="A3" s="198" t="s">
        <v>8</v>
      </c>
      <c r="B3" s="49" t="s">
        <v>68</v>
      </c>
      <c r="C3" s="201" t="s">
        <v>69</v>
      </c>
      <c r="D3" s="199"/>
      <c r="E3" s="199"/>
      <c r="F3" s="199"/>
      <c r="G3" s="200"/>
      <c r="AC3" s="176" t="s">
        <v>134</v>
      </c>
      <c r="AG3" t="s">
        <v>137</v>
      </c>
    </row>
    <row r="4" spans="1:60" ht="25.05" customHeight="1" x14ac:dyDescent="0.25">
      <c r="A4" s="202" t="s">
        <v>9</v>
      </c>
      <c r="B4" s="203" t="s">
        <v>58</v>
      </c>
      <c r="C4" s="204" t="s">
        <v>59</v>
      </c>
      <c r="D4" s="205"/>
      <c r="E4" s="205"/>
      <c r="F4" s="205"/>
      <c r="G4" s="206"/>
      <c r="AG4" t="s">
        <v>138</v>
      </c>
    </row>
    <row r="5" spans="1:60" x14ac:dyDescent="0.25">
      <c r="D5" s="10"/>
    </row>
    <row r="6" spans="1:60" ht="39.6" x14ac:dyDescent="0.25">
      <c r="A6" s="208" t="s">
        <v>139</v>
      </c>
      <c r="B6" s="210" t="s">
        <v>140</v>
      </c>
      <c r="C6" s="210" t="s">
        <v>141</v>
      </c>
      <c r="D6" s="209" t="s">
        <v>142</v>
      </c>
      <c r="E6" s="208" t="s">
        <v>143</v>
      </c>
      <c r="F6" s="207" t="s">
        <v>144</v>
      </c>
      <c r="G6" s="208" t="s">
        <v>29</v>
      </c>
      <c r="H6" s="211" t="s">
        <v>30</v>
      </c>
      <c r="I6" s="211" t="s">
        <v>145</v>
      </c>
      <c r="J6" s="211" t="s">
        <v>31</v>
      </c>
      <c r="K6" s="211" t="s">
        <v>146</v>
      </c>
      <c r="L6" s="211" t="s">
        <v>147</v>
      </c>
      <c r="M6" s="211" t="s">
        <v>148</v>
      </c>
      <c r="N6" s="211" t="s">
        <v>149</v>
      </c>
      <c r="O6" s="211" t="s">
        <v>150</v>
      </c>
      <c r="P6" s="211" t="s">
        <v>151</v>
      </c>
      <c r="Q6" s="211" t="s">
        <v>152</v>
      </c>
      <c r="R6" s="211" t="s">
        <v>153</v>
      </c>
      <c r="S6" s="211" t="s">
        <v>154</v>
      </c>
      <c r="T6" s="211" t="s">
        <v>155</v>
      </c>
      <c r="U6" s="211" t="s">
        <v>156</v>
      </c>
      <c r="V6" s="211" t="s">
        <v>157</v>
      </c>
      <c r="W6" s="211" t="s">
        <v>158</v>
      </c>
      <c r="X6" s="211" t="s">
        <v>159</v>
      </c>
      <c r="Y6" s="211" t="s">
        <v>160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27" t="s">
        <v>161</v>
      </c>
      <c r="B8" s="228" t="s">
        <v>93</v>
      </c>
      <c r="C8" s="251" t="s">
        <v>94</v>
      </c>
      <c r="D8" s="229"/>
      <c r="E8" s="230"/>
      <c r="F8" s="231"/>
      <c r="G8" s="231">
        <f>SUMIF(AG9:AG56,"&lt;&gt;NOR",G9:G56)</f>
        <v>0</v>
      </c>
      <c r="H8" s="231"/>
      <c r="I8" s="231">
        <f>SUM(I9:I56)</f>
        <v>0</v>
      </c>
      <c r="J8" s="231"/>
      <c r="K8" s="231">
        <f>SUM(K9:K56)</f>
        <v>0</v>
      </c>
      <c r="L8" s="231"/>
      <c r="M8" s="231">
        <f>SUM(M9:M56)</f>
        <v>0</v>
      </c>
      <c r="N8" s="230"/>
      <c r="O8" s="230">
        <f>SUM(O9:O56)</f>
        <v>0</v>
      </c>
      <c r="P8" s="230"/>
      <c r="Q8" s="230">
        <f>SUM(Q9:Q56)</f>
        <v>0.61</v>
      </c>
      <c r="R8" s="231"/>
      <c r="S8" s="231"/>
      <c r="T8" s="232"/>
      <c r="U8" s="226"/>
      <c r="V8" s="226">
        <f>SUM(V9:V56)</f>
        <v>37.450000000000003</v>
      </c>
      <c r="W8" s="226"/>
      <c r="X8" s="226"/>
      <c r="Y8" s="226"/>
      <c r="AG8" t="s">
        <v>162</v>
      </c>
    </row>
    <row r="9" spans="1:60" outlineLevel="1" x14ac:dyDescent="0.25">
      <c r="A9" s="234">
        <v>1</v>
      </c>
      <c r="B9" s="235" t="s">
        <v>229</v>
      </c>
      <c r="C9" s="253" t="s">
        <v>230</v>
      </c>
      <c r="D9" s="236" t="s">
        <v>231</v>
      </c>
      <c r="E9" s="237">
        <v>2.25</v>
      </c>
      <c r="F9" s="238"/>
      <c r="G9" s="239">
        <f>ROUND(E9*F9,2)</f>
        <v>0</v>
      </c>
      <c r="H9" s="238"/>
      <c r="I9" s="239">
        <f>ROUND(E9*H9,2)</f>
        <v>0</v>
      </c>
      <c r="J9" s="238"/>
      <c r="K9" s="239">
        <f>ROUND(E9*J9,2)</f>
        <v>0</v>
      </c>
      <c r="L9" s="239">
        <v>21</v>
      </c>
      <c r="M9" s="239">
        <f>G9*(1+L9/100)</f>
        <v>0</v>
      </c>
      <c r="N9" s="237">
        <v>0</v>
      </c>
      <c r="O9" s="237">
        <f>ROUND(E9*N9,2)</f>
        <v>0</v>
      </c>
      <c r="P9" s="237">
        <v>0.27</v>
      </c>
      <c r="Q9" s="237">
        <f>ROUND(E9*P9,2)</f>
        <v>0.61</v>
      </c>
      <c r="R9" s="239" t="s">
        <v>219</v>
      </c>
      <c r="S9" s="239" t="s">
        <v>193</v>
      </c>
      <c r="T9" s="240" t="s">
        <v>193</v>
      </c>
      <c r="U9" s="222">
        <v>0.123</v>
      </c>
      <c r="V9" s="222">
        <f>ROUND(E9*U9,2)</f>
        <v>0.28000000000000003</v>
      </c>
      <c r="W9" s="222"/>
      <c r="X9" s="222" t="s">
        <v>220</v>
      </c>
      <c r="Y9" s="222" t="s">
        <v>221</v>
      </c>
      <c r="Z9" s="212"/>
      <c r="AA9" s="212"/>
      <c r="AB9" s="212"/>
      <c r="AC9" s="212"/>
      <c r="AD9" s="212"/>
      <c r="AE9" s="212"/>
      <c r="AF9" s="212"/>
      <c r="AG9" s="212" t="s">
        <v>222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19"/>
      <c r="B10" s="220"/>
      <c r="C10" s="265" t="s">
        <v>232</v>
      </c>
      <c r="D10" s="264"/>
      <c r="E10" s="264"/>
      <c r="F10" s="264"/>
      <c r="G10" s="264"/>
      <c r="H10" s="222"/>
      <c r="I10" s="222"/>
      <c r="J10" s="222"/>
      <c r="K10" s="222"/>
      <c r="L10" s="222"/>
      <c r="M10" s="222"/>
      <c r="N10" s="221"/>
      <c r="O10" s="221"/>
      <c r="P10" s="221"/>
      <c r="Q10" s="221"/>
      <c r="R10" s="222"/>
      <c r="S10" s="222"/>
      <c r="T10" s="222"/>
      <c r="U10" s="222"/>
      <c r="V10" s="222"/>
      <c r="W10" s="222"/>
      <c r="X10" s="222"/>
      <c r="Y10" s="222"/>
      <c r="Z10" s="212"/>
      <c r="AA10" s="212"/>
      <c r="AB10" s="212"/>
      <c r="AC10" s="212"/>
      <c r="AD10" s="212"/>
      <c r="AE10" s="212"/>
      <c r="AF10" s="212"/>
      <c r="AG10" s="212" t="s">
        <v>224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48" t="str">
        <f>C10</f>
        <v>s vybouráním lože, s přemístěním hmot na skládku na vzdálenost do 3 m nebo naložením na dopravní prostředek</v>
      </c>
      <c r="BB10" s="212"/>
      <c r="BC10" s="212"/>
      <c r="BD10" s="212"/>
      <c r="BE10" s="212"/>
      <c r="BF10" s="212"/>
      <c r="BG10" s="212"/>
      <c r="BH10" s="212"/>
    </row>
    <row r="11" spans="1:60" outlineLevel="2" x14ac:dyDescent="0.25">
      <c r="A11" s="219"/>
      <c r="B11" s="220"/>
      <c r="C11" s="266" t="s">
        <v>233</v>
      </c>
      <c r="D11" s="260"/>
      <c r="E11" s="261"/>
      <c r="F11" s="222"/>
      <c r="G11" s="222"/>
      <c r="H11" s="222"/>
      <c r="I11" s="222"/>
      <c r="J11" s="222"/>
      <c r="K11" s="222"/>
      <c r="L11" s="222"/>
      <c r="M11" s="222"/>
      <c r="N11" s="221"/>
      <c r="O11" s="221"/>
      <c r="P11" s="221"/>
      <c r="Q11" s="221"/>
      <c r="R11" s="222"/>
      <c r="S11" s="222"/>
      <c r="T11" s="222"/>
      <c r="U11" s="222"/>
      <c r="V11" s="222"/>
      <c r="W11" s="222"/>
      <c r="X11" s="222"/>
      <c r="Y11" s="222"/>
      <c r="Z11" s="212"/>
      <c r="AA11" s="212"/>
      <c r="AB11" s="212"/>
      <c r="AC11" s="212"/>
      <c r="AD11" s="212"/>
      <c r="AE11" s="212"/>
      <c r="AF11" s="212"/>
      <c r="AG11" s="212" t="s">
        <v>226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5">
      <c r="A12" s="219"/>
      <c r="B12" s="220"/>
      <c r="C12" s="266" t="s">
        <v>234</v>
      </c>
      <c r="D12" s="260"/>
      <c r="E12" s="261"/>
      <c r="F12" s="222"/>
      <c r="G12" s="222"/>
      <c r="H12" s="222"/>
      <c r="I12" s="222"/>
      <c r="J12" s="222"/>
      <c r="K12" s="222"/>
      <c r="L12" s="222"/>
      <c r="M12" s="222"/>
      <c r="N12" s="221"/>
      <c r="O12" s="221"/>
      <c r="P12" s="221"/>
      <c r="Q12" s="221"/>
      <c r="R12" s="222"/>
      <c r="S12" s="222"/>
      <c r="T12" s="222"/>
      <c r="U12" s="222"/>
      <c r="V12" s="222"/>
      <c r="W12" s="222"/>
      <c r="X12" s="222"/>
      <c r="Y12" s="222"/>
      <c r="Z12" s="212"/>
      <c r="AA12" s="212"/>
      <c r="AB12" s="212"/>
      <c r="AC12" s="212"/>
      <c r="AD12" s="212"/>
      <c r="AE12" s="212"/>
      <c r="AF12" s="212"/>
      <c r="AG12" s="212" t="s">
        <v>226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3" x14ac:dyDescent="0.25">
      <c r="A13" s="219"/>
      <c r="B13" s="220"/>
      <c r="C13" s="266" t="s">
        <v>619</v>
      </c>
      <c r="D13" s="260"/>
      <c r="E13" s="261">
        <v>2.25</v>
      </c>
      <c r="F13" s="222"/>
      <c r="G13" s="222"/>
      <c r="H13" s="222"/>
      <c r="I13" s="222"/>
      <c r="J13" s="222"/>
      <c r="K13" s="222"/>
      <c r="L13" s="222"/>
      <c r="M13" s="222"/>
      <c r="N13" s="221"/>
      <c r="O13" s="221"/>
      <c r="P13" s="221"/>
      <c r="Q13" s="221"/>
      <c r="R13" s="222"/>
      <c r="S13" s="222"/>
      <c r="T13" s="222"/>
      <c r="U13" s="222"/>
      <c r="V13" s="222"/>
      <c r="W13" s="222"/>
      <c r="X13" s="222"/>
      <c r="Y13" s="222"/>
      <c r="Z13" s="212"/>
      <c r="AA13" s="212"/>
      <c r="AB13" s="212"/>
      <c r="AC13" s="212"/>
      <c r="AD13" s="212"/>
      <c r="AE13" s="212"/>
      <c r="AF13" s="212"/>
      <c r="AG13" s="212" t="s">
        <v>226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34">
        <v>2</v>
      </c>
      <c r="B14" s="235" t="s">
        <v>236</v>
      </c>
      <c r="C14" s="253" t="s">
        <v>237</v>
      </c>
      <c r="D14" s="236" t="s">
        <v>238</v>
      </c>
      <c r="E14" s="237">
        <v>11.135</v>
      </c>
      <c r="F14" s="238"/>
      <c r="G14" s="239">
        <f>ROUND(E14*F14,2)</f>
        <v>0</v>
      </c>
      <c r="H14" s="238"/>
      <c r="I14" s="239">
        <f>ROUND(E14*H14,2)</f>
        <v>0</v>
      </c>
      <c r="J14" s="238"/>
      <c r="K14" s="239">
        <f>ROUND(E14*J14,2)</f>
        <v>0</v>
      </c>
      <c r="L14" s="239">
        <v>21</v>
      </c>
      <c r="M14" s="239">
        <f>G14*(1+L14/100)</f>
        <v>0</v>
      </c>
      <c r="N14" s="237">
        <v>0</v>
      </c>
      <c r="O14" s="237">
        <f>ROUND(E14*N14,2)</f>
        <v>0</v>
      </c>
      <c r="P14" s="237">
        <v>0</v>
      </c>
      <c r="Q14" s="237">
        <f>ROUND(E14*P14,2)</f>
        <v>0</v>
      </c>
      <c r="R14" s="239" t="s">
        <v>239</v>
      </c>
      <c r="S14" s="239" t="s">
        <v>193</v>
      </c>
      <c r="T14" s="240" t="s">
        <v>193</v>
      </c>
      <c r="U14" s="222">
        <v>1.34E-2</v>
      </c>
      <c r="V14" s="222">
        <f>ROUND(E14*U14,2)</f>
        <v>0.15</v>
      </c>
      <c r="W14" s="222"/>
      <c r="X14" s="222" t="s">
        <v>220</v>
      </c>
      <c r="Y14" s="222" t="s">
        <v>221</v>
      </c>
      <c r="Z14" s="212"/>
      <c r="AA14" s="212"/>
      <c r="AB14" s="212"/>
      <c r="AC14" s="212"/>
      <c r="AD14" s="212"/>
      <c r="AE14" s="212"/>
      <c r="AF14" s="212"/>
      <c r="AG14" s="212" t="s">
        <v>222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19"/>
      <c r="B15" s="220"/>
      <c r="C15" s="265" t="s">
        <v>240</v>
      </c>
      <c r="D15" s="264"/>
      <c r="E15" s="264"/>
      <c r="F15" s="264"/>
      <c r="G15" s="264"/>
      <c r="H15" s="222"/>
      <c r="I15" s="222"/>
      <c r="J15" s="222"/>
      <c r="K15" s="222"/>
      <c r="L15" s="222"/>
      <c r="M15" s="222"/>
      <c r="N15" s="221"/>
      <c r="O15" s="221"/>
      <c r="P15" s="221"/>
      <c r="Q15" s="221"/>
      <c r="R15" s="222"/>
      <c r="S15" s="222"/>
      <c r="T15" s="222"/>
      <c r="U15" s="222"/>
      <c r="V15" s="222"/>
      <c r="W15" s="222"/>
      <c r="X15" s="222"/>
      <c r="Y15" s="222"/>
      <c r="Z15" s="212"/>
      <c r="AA15" s="212"/>
      <c r="AB15" s="212"/>
      <c r="AC15" s="212"/>
      <c r="AD15" s="212"/>
      <c r="AE15" s="212"/>
      <c r="AF15" s="212"/>
      <c r="AG15" s="212" t="s">
        <v>224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48" t="str">
        <f>C15</f>
        <v>nebo lesní půdy, s vodorovným přemístěním na hromady v místě upotřebení nebo na dočasné či trvalé skládky se složením</v>
      </c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19"/>
      <c r="B16" s="220"/>
      <c r="C16" s="266" t="s">
        <v>241</v>
      </c>
      <c r="D16" s="260"/>
      <c r="E16" s="261"/>
      <c r="F16" s="222"/>
      <c r="G16" s="222"/>
      <c r="H16" s="222"/>
      <c r="I16" s="222"/>
      <c r="J16" s="222"/>
      <c r="K16" s="222"/>
      <c r="L16" s="222"/>
      <c r="M16" s="222"/>
      <c r="N16" s="221"/>
      <c r="O16" s="221"/>
      <c r="P16" s="221"/>
      <c r="Q16" s="221"/>
      <c r="R16" s="222"/>
      <c r="S16" s="222"/>
      <c r="T16" s="222"/>
      <c r="U16" s="222"/>
      <c r="V16" s="222"/>
      <c r="W16" s="222"/>
      <c r="X16" s="222"/>
      <c r="Y16" s="222"/>
      <c r="Z16" s="212"/>
      <c r="AA16" s="212"/>
      <c r="AB16" s="212"/>
      <c r="AC16" s="212"/>
      <c r="AD16" s="212"/>
      <c r="AE16" s="212"/>
      <c r="AF16" s="212"/>
      <c r="AG16" s="212" t="s">
        <v>226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5">
      <c r="A17" s="219"/>
      <c r="B17" s="220"/>
      <c r="C17" s="266" t="s">
        <v>242</v>
      </c>
      <c r="D17" s="260"/>
      <c r="E17" s="261"/>
      <c r="F17" s="222"/>
      <c r="G17" s="222"/>
      <c r="H17" s="222"/>
      <c r="I17" s="222"/>
      <c r="J17" s="222"/>
      <c r="K17" s="222"/>
      <c r="L17" s="222"/>
      <c r="M17" s="222"/>
      <c r="N17" s="221"/>
      <c r="O17" s="221"/>
      <c r="P17" s="221"/>
      <c r="Q17" s="221"/>
      <c r="R17" s="222"/>
      <c r="S17" s="222"/>
      <c r="T17" s="222"/>
      <c r="U17" s="222"/>
      <c r="V17" s="222"/>
      <c r="W17" s="222"/>
      <c r="X17" s="222"/>
      <c r="Y17" s="222"/>
      <c r="Z17" s="212"/>
      <c r="AA17" s="212"/>
      <c r="AB17" s="212"/>
      <c r="AC17" s="212"/>
      <c r="AD17" s="212"/>
      <c r="AE17" s="212"/>
      <c r="AF17" s="212"/>
      <c r="AG17" s="212" t="s">
        <v>226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5">
      <c r="A18" s="219"/>
      <c r="B18" s="220"/>
      <c r="C18" s="266" t="s">
        <v>665</v>
      </c>
      <c r="D18" s="260"/>
      <c r="E18" s="261">
        <v>11.135</v>
      </c>
      <c r="F18" s="222"/>
      <c r="G18" s="222"/>
      <c r="H18" s="222"/>
      <c r="I18" s="222"/>
      <c r="J18" s="222"/>
      <c r="K18" s="222"/>
      <c r="L18" s="222"/>
      <c r="M18" s="222"/>
      <c r="N18" s="221"/>
      <c r="O18" s="221"/>
      <c r="P18" s="221"/>
      <c r="Q18" s="221"/>
      <c r="R18" s="222"/>
      <c r="S18" s="222"/>
      <c r="T18" s="222"/>
      <c r="U18" s="222"/>
      <c r="V18" s="222"/>
      <c r="W18" s="222"/>
      <c r="X18" s="222"/>
      <c r="Y18" s="222"/>
      <c r="Z18" s="212"/>
      <c r="AA18" s="212"/>
      <c r="AB18" s="212"/>
      <c r="AC18" s="212"/>
      <c r="AD18" s="212"/>
      <c r="AE18" s="212"/>
      <c r="AF18" s="212"/>
      <c r="AG18" s="212" t="s">
        <v>226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1" x14ac:dyDescent="0.25">
      <c r="A19" s="234">
        <v>3</v>
      </c>
      <c r="B19" s="235" t="s">
        <v>244</v>
      </c>
      <c r="C19" s="253" t="s">
        <v>245</v>
      </c>
      <c r="D19" s="236" t="s">
        <v>238</v>
      </c>
      <c r="E19" s="237">
        <v>34.299999999999997</v>
      </c>
      <c r="F19" s="238"/>
      <c r="G19" s="239">
        <f>ROUND(E19*F19,2)</f>
        <v>0</v>
      </c>
      <c r="H19" s="238"/>
      <c r="I19" s="239">
        <f>ROUND(E19*H19,2)</f>
        <v>0</v>
      </c>
      <c r="J19" s="238"/>
      <c r="K19" s="239">
        <f>ROUND(E19*J19,2)</f>
        <v>0</v>
      </c>
      <c r="L19" s="239">
        <v>21</v>
      </c>
      <c r="M19" s="239">
        <f>G19*(1+L19/100)</f>
        <v>0</v>
      </c>
      <c r="N19" s="237">
        <v>0</v>
      </c>
      <c r="O19" s="237">
        <f>ROUND(E19*N19,2)</f>
        <v>0</v>
      </c>
      <c r="P19" s="237">
        <v>0</v>
      </c>
      <c r="Q19" s="237">
        <f>ROUND(E19*P19,2)</f>
        <v>0</v>
      </c>
      <c r="R19" s="239" t="s">
        <v>239</v>
      </c>
      <c r="S19" s="239" t="s">
        <v>193</v>
      </c>
      <c r="T19" s="240" t="s">
        <v>193</v>
      </c>
      <c r="U19" s="222">
        <v>0.36799999999999999</v>
      </c>
      <c r="V19" s="222">
        <f>ROUND(E19*U19,2)</f>
        <v>12.62</v>
      </c>
      <c r="W19" s="222"/>
      <c r="X19" s="222" t="s">
        <v>220</v>
      </c>
      <c r="Y19" s="222" t="s">
        <v>221</v>
      </c>
      <c r="Z19" s="212"/>
      <c r="AA19" s="212"/>
      <c r="AB19" s="212"/>
      <c r="AC19" s="212"/>
      <c r="AD19" s="212"/>
      <c r="AE19" s="212"/>
      <c r="AF19" s="212"/>
      <c r="AG19" s="212" t="s">
        <v>222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2" x14ac:dyDescent="0.25">
      <c r="A20" s="219"/>
      <c r="B20" s="220"/>
      <c r="C20" s="265" t="s">
        <v>246</v>
      </c>
      <c r="D20" s="264"/>
      <c r="E20" s="264"/>
      <c r="F20" s="264"/>
      <c r="G20" s="264"/>
      <c r="H20" s="222"/>
      <c r="I20" s="222"/>
      <c r="J20" s="222"/>
      <c r="K20" s="222"/>
      <c r="L20" s="222"/>
      <c r="M20" s="222"/>
      <c r="N20" s="221"/>
      <c r="O20" s="221"/>
      <c r="P20" s="221"/>
      <c r="Q20" s="221"/>
      <c r="R20" s="222"/>
      <c r="S20" s="222"/>
      <c r="T20" s="222"/>
      <c r="U20" s="222"/>
      <c r="V20" s="222"/>
      <c r="W20" s="222"/>
      <c r="X20" s="222"/>
      <c r="Y20" s="222"/>
      <c r="Z20" s="212"/>
      <c r="AA20" s="212"/>
      <c r="AB20" s="212"/>
      <c r="AC20" s="212"/>
      <c r="AD20" s="212"/>
      <c r="AE20" s="212"/>
      <c r="AF20" s="212"/>
      <c r="AG20" s="212" t="s">
        <v>224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19"/>
      <c r="B21" s="220"/>
      <c r="C21" s="266" t="s">
        <v>247</v>
      </c>
      <c r="D21" s="260"/>
      <c r="E21" s="261"/>
      <c r="F21" s="222"/>
      <c r="G21" s="222"/>
      <c r="H21" s="222"/>
      <c r="I21" s="222"/>
      <c r="J21" s="222"/>
      <c r="K21" s="222"/>
      <c r="L21" s="222"/>
      <c r="M21" s="222"/>
      <c r="N21" s="221"/>
      <c r="O21" s="221"/>
      <c r="P21" s="221"/>
      <c r="Q21" s="221"/>
      <c r="R21" s="222"/>
      <c r="S21" s="222"/>
      <c r="T21" s="222"/>
      <c r="U21" s="222"/>
      <c r="V21" s="222"/>
      <c r="W21" s="222"/>
      <c r="X21" s="222"/>
      <c r="Y21" s="222"/>
      <c r="Z21" s="212"/>
      <c r="AA21" s="212"/>
      <c r="AB21" s="212"/>
      <c r="AC21" s="212"/>
      <c r="AD21" s="212"/>
      <c r="AE21" s="212"/>
      <c r="AF21" s="212"/>
      <c r="AG21" s="212" t="s">
        <v>226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5">
      <c r="A22" s="219"/>
      <c r="B22" s="220"/>
      <c r="C22" s="266" t="s">
        <v>248</v>
      </c>
      <c r="D22" s="260"/>
      <c r="E22" s="261"/>
      <c r="F22" s="222"/>
      <c r="G22" s="222"/>
      <c r="H22" s="222"/>
      <c r="I22" s="222"/>
      <c r="J22" s="222"/>
      <c r="K22" s="222"/>
      <c r="L22" s="222"/>
      <c r="M22" s="222"/>
      <c r="N22" s="221"/>
      <c r="O22" s="221"/>
      <c r="P22" s="221"/>
      <c r="Q22" s="221"/>
      <c r="R22" s="222"/>
      <c r="S22" s="222"/>
      <c r="T22" s="222"/>
      <c r="U22" s="222"/>
      <c r="V22" s="222"/>
      <c r="W22" s="222"/>
      <c r="X22" s="222"/>
      <c r="Y22" s="222"/>
      <c r="Z22" s="212"/>
      <c r="AA22" s="212"/>
      <c r="AB22" s="212"/>
      <c r="AC22" s="212"/>
      <c r="AD22" s="212"/>
      <c r="AE22" s="212"/>
      <c r="AF22" s="212"/>
      <c r="AG22" s="212" t="s">
        <v>226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5">
      <c r="A23" s="219"/>
      <c r="B23" s="220"/>
      <c r="C23" s="266" t="s">
        <v>666</v>
      </c>
      <c r="D23" s="260"/>
      <c r="E23" s="261">
        <v>34.299999999999997</v>
      </c>
      <c r="F23" s="222"/>
      <c r="G23" s="222"/>
      <c r="H23" s="222"/>
      <c r="I23" s="222"/>
      <c r="J23" s="222"/>
      <c r="K23" s="222"/>
      <c r="L23" s="222"/>
      <c r="M23" s="222"/>
      <c r="N23" s="221"/>
      <c r="O23" s="221"/>
      <c r="P23" s="221"/>
      <c r="Q23" s="221"/>
      <c r="R23" s="222"/>
      <c r="S23" s="222"/>
      <c r="T23" s="222"/>
      <c r="U23" s="222"/>
      <c r="V23" s="222"/>
      <c r="W23" s="222"/>
      <c r="X23" s="222"/>
      <c r="Y23" s="222"/>
      <c r="Z23" s="212"/>
      <c r="AA23" s="212"/>
      <c r="AB23" s="212"/>
      <c r="AC23" s="212"/>
      <c r="AD23" s="212"/>
      <c r="AE23" s="212"/>
      <c r="AF23" s="212"/>
      <c r="AG23" s="212" t="s">
        <v>226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5">
      <c r="A24" s="234">
        <v>4</v>
      </c>
      <c r="B24" s="235" t="s">
        <v>250</v>
      </c>
      <c r="C24" s="253" t="s">
        <v>251</v>
      </c>
      <c r="D24" s="236" t="s">
        <v>238</v>
      </c>
      <c r="E24" s="237">
        <v>34.299999999999997</v>
      </c>
      <c r="F24" s="238"/>
      <c r="G24" s="239">
        <f>ROUND(E24*F24,2)</f>
        <v>0</v>
      </c>
      <c r="H24" s="238"/>
      <c r="I24" s="239">
        <f>ROUND(E24*H24,2)</f>
        <v>0</v>
      </c>
      <c r="J24" s="238"/>
      <c r="K24" s="239">
        <f>ROUND(E24*J24,2)</f>
        <v>0</v>
      </c>
      <c r="L24" s="239">
        <v>21</v>
      </c>
      <c r="M24" s="239">
        <f>G24*(1+L24/100)</f>
        <v>0</v>
      </c>
      <c r="N24" s="237">
        <v>0</v>
      </c>
      <c r="O24" s="237">
        <f>ROUND(E24*N24,2)</f>
        <v>0</v>
      </c>
      <c r="P24" s="237">
        <v>0</v>
      </c>
      <c r="Q24" s="237">
        <f>ROUND(E24*P24,2)</f>
        <v>0</v>
      </c>
      <c r="R24" s="239" t="s">
        <v>239</v>
      </c>
      <c r="S24" s="239" t="s">
        <v>193</v>
      </c>
      <c r="T24" s="240" t="s">
        <v>193</v>
      </c>
      <c r="U24" s="222">
        <v>1.0999999999999999E-2</v>
      </c>
      <c r="V24" s="222">
        <f>ROUND(E24*U24,2)</f>
        <v>0.38</v>
      </c>
      <c r="W24" s="222"/>
      <c r="X24" s="222" t="s">
        <v>220</v>
      </c>
      <c r="Y24" s="222" t="s">
        <v>221</v>
      </c>
      <c r="Z24" s="212"/>
      <c r="AA24" s="212"/>
      <c r="AB24" s="212"/>
      <c r="AC24" s="212"/>
      <c r="AD24" s="212"/>
      <c r="AE24" s="212"/>
      <c r="AF24" s="212"/>
      <c r="AG24" s="212" t="s">
        <v>222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5">
      <c r="A25" s="219"/>
      <c r="B25" s="220"/>
      <c r="C25" s="265" t="s">
        <v>252</v>
      </c>
      <c r="D25" s="264"/>
      <c r="E25" s="264"/>
      <c r="F25" s="264"/>
      <c r="G25" s="264"/>
      <c r="H25" s="222"/>
      <c r="I25" s="222"/>
      <c r="J25" s="222"/>
      <c r="K25" s="222"/>
      <c r="L25" s="222"/>
      <c r="M25" s="222"/>
      <c r="N25" s="221"/>
      <c r="O25" s="221"/>
      <c r="P25" s="221"/>
      <c r="Q25" s="221"/>
      <c r="R25" s="222"/>
      <c r="S25" s="222"/>
      <c r="T25" s="222"/>
      <c r="U25" s="222"/>
      <c r="V25" s="222"/>
      <c r="W25" s="222"/>
      <c r="X25" s="222"/>
      <c r="Y25" s="222"/>
      <c r="Z25" s="212"/>
      <c r="AA25" s="212"/>
      <c r="AB25" s="212"/>
      <c r="AC25" s="212"/>
      <c r="AD25" s="212"/>
      <c r="AE25" s="212"/>
      <c r="AF25" s="212"/>
      <c r="AG25" s="212" t="s">
        <v>224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2" x14ac:dyDescent="0.25">
      <c r="A26" s="219"/>
      <c r="B26" s="220"/>
      <c r="C26" s="266" t="s">
        <v>253</v>
      </c>
      <c r="D26" s="260"/>
      <c r="E26" s="261"/>
      <c r="F26" s="222"/>
      <c r="G26" s="222"/>
      <c r="H26" s="222"/>
      <c r="I26" s="222"/>
      <c r="J26" s="222"/>
      <c r="K26" s="222"/>
      <c r="L26" s="222"/>
      <c r="M26" s="222"/>
      <c r="N26" s="221"/>
      <c r="O26" s="221"/>
      <c r="P26" s="221"/>
      <c r="Q26" s="221"/>
      <c r="R26" s="222"/>
      <c r="S26" s="222"/>
      <c r="T26" s="222"/>
      <c r="U26" s="222"/>
      <c r="V26" s="222"/>
      <c r="W26" s="222"/>
      <c r="X26" s="222"/>
      <c r="Y26" s="222"/>
      <c r="Z26" s="212"/>
      <c r="AA26" s="212"/>
      <c r="AB26" s="212"/>
      <c r="AC26" s="212"/>
      <c r="AD26" s="212"/>
      <c r="AE26" s="212"/>
      <c r="AF26" s="212"/>
      <c r="AG26" s="212" t="s">
        <v>226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3" x14ac:dyDescent="0.25">
      <c r="A27" s="219"/>
      <c r="B27" s="220"/>
      <c r="C27" s="266" t="s">
        <v>247</v>
      </c>
      <c r="D27" s="260"/>
      <c r="E27" s="261"/>
      <c r="F27" s="222"/>
      <c r="G27" s="222"/>
      <c r="H27" s="222"/>
      <c r="I27" s="222"/>
      <c r="J27" s="222"/>
      <c r="K27" s="222"/>
      <c r="L27" s="222"/>
      <c r="M27" s="222"/>
      <c r="N27" s="221"/>
      <c r="O27" s="221"/>
      <c r="P27" s="221"/>
      <c r="Q27" s="221"/>
      <c r="R27" s="222"/>
      <c r="S27" s="222"/>
      <c r="T27" s="222"/>
      <c r="U27" s="222"/>
      <c r="V27" s="222"/>
      <c r="W27" s="222"/>
      <c r="X27" s="222"/>
      <c r="Y27" s="222"/>
      <c r="Z27" s="212"/>
      <c r="AA27" s="212"/>
      <c r="AB27" s="212"/>
      <c r="AC27" s="212"/>
      <c r="AD27" s="212"/>
      <c r="AE27" s="212"/>
      <c r="AF27" s="212"/>
      <c r="AG27" s="212" t="s">
        <v>226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3" x14ac:dyDescent="0.25">
      <c r="A28" s="219"/>
      <c r="B28" s="220"/>
      <c r="C28" s="266" t="s">
        <v>248</v>
      </c>
      <c r="D28" s="260"/>
      <c r="E28" s="261"/>
      <c r="F28" s="222"/>
      <c r="G28" s="222"/>
      <c r="H28" s="222"/>
      <c r="I28" s="222"/>
      <c r="J28" s="222"/>
      <c r="K28" s="222"/>
      <c r="L28" s="222"/>
      <c r="M28" s="222"/>
      <c r="N28" s="221"/>
      <c r="O28" s="221"/>
      <c r="P28" s="221"/>
      <c r="Q28" s="221"/>
      <c r="R28" s="222"/>
      <c r="S28" s="222"/>
      <c r="T28" s="222"/>
      <c r="U28" s="222"/>
      <c r="V28" s="222"/>
      <c r="W28" s="222"/>
      <c r="X28" s="222"/>
      <c r="Y28" s="222"/>
      <c r="Z28" s="212"/>
      <c r="AA28" s="212"/>
      <c r="AB28" s="212"/>
      <c r="AC28" s="212"/>
      <c r="AD28" s="212"/>
      <c r="AE28" s="212"/>
      <c r="AF28" s="212"/>
      <c r="AG28" s="212" t="s">
        <v>226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5">
      <c r="A29" s="219"/>
      <c r="B29" s="220"/>
      <c r="C29" s="266" t="s">
        <v>666</v>
      </c>
      <c r="D29" s="260"/>
      <c r="E29" s="261">
        <v>34.299999999999997</v>
      </c>
      <c r="F29" s="222"/>
      <c r="G29" s="222"/>
      <c r="H29" s="222"/>
      <c r="I29" s="222"/>
      <c r="J29" s="222"/>
      <c r="K29" s="222"/>
      <c r="L29" s="222"/>
      <c r="M29" s="222"/>
      <c r="N29" s="221"/>
      <c r="O29" s="221"/>
      <c r="P29" s="221"/>
      <c r="Q29" s="221"/>
      <c r="R29" s="222"/>
      <c r="S29" s="222"/>
      <c r="T29" s="222"/>
      <c r="U29" s="222"/>
      <c r="V29" s="222"/>
      <c r="W29" s="222"/>
      <c r="X29" s="222"/>
      <c r="Y29" s="222"/>
      <c r="Z29" s="212"/>
      <c r="AA29" s="212"/>
      <c r="AB29" s="212"/>
      <c r="AC29" s="212"/>
      <c r="AD29" s="212"/>
      <c r="AE29" s="212"/>
      <c r="AF29" s="212"/>
      <c r="AG29" s="212" t="s">
        <v>226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ht="20.399999999999999" outlineLevel="1" x14ac:dyDescent="0.25">
      <c r="A30" s="234">
        <v>5</v>
      </c>
      <c r="B30" s="235" t="s">
        <v>254</v>
      </c>
      <c r="C30" s="253" t="s">
        <v>255</v>
      </c>
      <c r="D30" s="236" t="s">
        <v>238</v>
      </c>
      <c r="E30" s="237">
        <v>343</v>
      </c>
      <c r="F30" s="238"/>
      <c r="G30" s="239">
        <f>ROUND(E30*F30,2)</f>
        <v>0</v>
      </c>
      <c r="H30" s="238"/>
      <c r="I30" s="239">
        <f>ROUND(E30*H30,2)</f>
        <v>0</v>
      </c>
      <c r="J30" s="238"/>
      <c r="K30" s="239">
        <f>ROUND(E30*J30,2)</f>
        <v>0</v>
      </c>
      <c r="L30" s="239">
        <v>21</v>
      </c>
      <c r="M30" s="239">
        <f>G30*(1+L30/100)</f>
        <v>0</v>
      </c>
      <c r="N30" s="237">
        <v>0</v>
      </c>
      <c r="O30" s="237">
        <f>ROUND(E30*N30,2)</f>
        <v>0</v>
      </c>
      <c r="P30" s="237">
        <v>0</v>
      </c>
      <c r="Q30" s="237">
        <f>ROUND(E30*P30,2)</f>
        <v>0</v>
      </c>
      <c r="R30" s="239" t="s">
        <v>239</v>
      </c>
      <c r="S30" s="239" t="s">
        <v>193</v>
      </c>
      <c r="T30" s="240" t="s">
        <v>193</v>
      </c>
      <c r="U30" s="222">
        <v>0</v>
      </c>
      <c r="V30" s="222">
        <f>ROUND(E30*U30,2)</f>
        <v>0</v>
      </c>
      <c r="W30" s="222"/>
      <c r="X30" s="222" t="s">
        <v>220</v>
      </c>
      <c r="Y30" s="222" t="s">
        <v>221</v>
      </c>
      <c r="Z30" s="212"/>
      <c r="AA30" s="212"/>
      <c r="AB30" s="212"/>
      <c r="AC30" s="212"/>
      <c r="AD30" s="212"/>
      <c r="AE30" s="212"/>
      <c r="AF30" s="212"/>
      <c r="AG30" s="212" t="s">
        <v>222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5">
      <c r="A31" s="219"/>
      <c r="B31" s="220"/>
      <c r="C31" s="265" t="s">
        <v>252</v>
      </c>
      <c r="D31" s="264"/>
      <c r="E31" s="264"/>
      <c r="F31" s="264"/>
      <c r="G31" s="264"/>
      <c r="H31" s="222"/>
      <c r="I31" s="222"/>
      <c r="J31" s="222"/>
      <c r="K31" s="222"/>
      <c r="L31" s="222"/>
      <c r="M31" s="222"/>
      <c r="N31" s="221"/>
      <c r="O31" s="221"/>
      <c r="P31" s="221"/>
      <c r="Q31" s="221"/>
      <c r="R31" s="222"/>
      <c r="S31" s="222"/>
      <c r="T31" s="222"/>
      <c r="U31" s="222"/>
      <c r="V31" s="222"/>
      <c r="W31" s="222"/>
      <c r="X31" s="222"/>
      <c r="Y31" s="222"/>
      <c r="Z31" s="212"/>
      <c r="AA31" s="212"/>
      <c r="AB31" s="212"/>
      <c r="AC31" s="212"/>
      <c r="AD31" s="212"/>
      <c r="AE31" s="212"/>
      <c r="AF31" s="212"/>
      <c r="AG31" s="212" t="s">
        <v>224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5">
      <c r="A32" s="219"/>
      <c r="B32" s="220"/>
      <c r="C32" s="266" t="s">
        <v>253</v>
      </c>
      <c r="D32" s="260"/>
      <c r="E32" s="261"/>
      <c r="F32" s="222"/>
      <c r="G32" s="222"/>
      <c r="H32" s="222"/>
      <c r="I32" s="222"/>
      <c r="J32" s="222"/>
      <c r="K32" s="222"/>
      <c r="L32" s="222"/>
      <c r="M32" s="222"/>
      <c r="N32" s="221"/>
      <c r="O32" s="221"/>
      <c r="P32" s="221"/>
      <c r="Q32" s="221"/>
      <c r="R32" s="222"/>
      <c r="S32" s="222"/>
      <c r="T32" s="222"/>
      <c r="U32" s="222"/>
      <c r="V32" s="222"/>
      <c r="W32" s="222"/>
      <c r="X32" s="222"/>
      <c r="Y32" s="222"/>
      <c r="Z32" s="212"/>
      <c r="AA32" s="212"/>
      <c r="AB32" s="212"/>
      <c r="AC32" s="212"/>
      <c r="AD32" s="212"/>
      <c r="AE32" s="212"/>
      <c r="AF32" s="212"/>
      <c r="AG32" s="212" t="s">
        <v>226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3" x14ac:dyDescent="0.25">
      <c r="A33" s="219"/>
      <c r="B33" s="220"/>
      <c r="C33" s="266" t="s">
        <v>247</v>
      </c>
      <c r="D33" s="260"/>
      <c r="E33" s="261"/>
      <c r="F33" s="222"/>
      <c r="G33" s="222"/>
      <c r="H33" s="222"/>
      <c r="I33" s="222"/>
      <c r="J33" s="222"/>
      <c r="K33" s="222"/>
      <c r="L33" s="222"/>
      <c r="M33" s="222"/>
      <c r="N33" s="221"/>
      <c r="O33" s="221"/>
      <c r="P33" s="221"/>
      <c r="Q33" s="221"/>
      <c r="R33" s="222"/>
      <c r="S33" s="222"/>
      <c r="T33" s="222"/>
      <c r="U33" s="222"/>
      <c r="V33" s="222"/>
      <c r="W33" s="222"/>
      <c r="X33" s="222"/>
      <c r="Y33" s="222"/>
      <c r="Z33" s="212"/>
      <c r="AA33" s="212"/>
      <c r="AB33" s="212"/>
      <c r="AC33" s="212"/>
      <c r="AD33" s="212"/>
      <c r="AE33" s="212"/>
      <c r="AF33" s="212"/>
      <c r="AG33" s="212" t="s">
        <v>226</v>
      </c>
      <c r="AH33" s="212">
        <v>0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3" x14ac:dyDescent="0.25">
      <c r="A34" s="219"/>
      <c r="B34" s="220"/>
      <c r="C34" s="266" t="s">
        <v>248</v>
      </c>
      <c r="D34" s="260"/>
      <c r="E34" s="261"/>
      <c r="F34" s="222"/>
      <c r="G34" s="222"/>
      <c r="H34" s="222"/>
      <c r="I34" s="222"/>
      <c r="J34" s="222"/>
      <c r="K34" s="222"/>
      <c r="L34" s="222"/>
      <c r="M34" s="222"/>
      <c r="N34" s="221"/>
      <c r="O34" s="221"/>
      <c r="P34" s="221"/>
      <c r="Q34" s="221"/>
      <c r="R34" s="222"/>
      <c r="S34" s="222"/>
      <c r="T34" s="222"/>
      <c r="U34" s="222"/>
      <c r="V34" s="222"/>
      <c r="W34" s="222"/>
      <c r="X34" s="222"/>
      <c r="Y34" s="222"/>
      <c r="Z34" s="212"/>
      <c r="AA34" s="212"/>
      <c r="AB34" s="212"/>
      <c r="AC34" s="212"/>
      <c r="AD34" s="212"/>
      <c r="AE34" s="212"/>
      <c r="AF34" s="212"/>
      <c r="AG34" s="212" t="s">
        <v>226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3" x14ac:dyDescent="0.25">
      <c r="A35" s="219"/>
      <c r="B35" s="220"/>
      <c r="C35" s="266" t="s">
        <v>667</v>
      </c>
      <c r="D35" s="260"/>
      <c r="E35" s="261">
        <v>343</v>
      </c>
      <c r="F35" s="222"/>
      <c r="G35" s="222"/>
      <c r="H35" s="222"/>
      <c r="I35" s="222"/>
      <c r="J35" s="222"/>
      <c r="K35" s="222"/>
      <c r="L35" s="222"/>
      <c r="M35" s="222"/>
      <c r="N35" s="221"/>
      <c r="O35" s="221"/>
      <c r="P35" s="221"/>
      <c r="Q35" s="221"/>
      <c r="R35" s="222"/>
      <c r="S35" s="222"/>
      <c r="T35" s="222"/>
      <c r="U35" s="222"/>
      <c r="V35" s="222"/>
      <c r="W35" s="222"/>
      <c r="X35" s="222"/>
      <c r="Y35" s="222"/>
      <c r="Z35" s="212"/>
      <c r="AA35" s="212"/>
      <c r="AB35" s="212"/>
      <c r="AC35" s="212"/>
      <c r="AD35" s="212"/>
      <c r="AE35" s="212"/>
      <c r="AF35" s="212"/>
      <c r="AG35" s="212" t="s">
        <v>226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ht="20.399999999999999" outlineLevel="1" x14ac:dyDescent="0.25">
      <c r="A36" s="234">
        <v>6</v>
      </c>
      <c r="B36" s="235" t="s">
        <v>257</v>
      </c>
      <c r="C36" s="253" t="s">
        <v>258</v>
      </c>
      <c r="D36" s="236" t="s">
        <v>238</v>
      </c>
      <c r="E36" s="237">
        <v>34.299999999999997</v>
      </c>
      <c r="F36" s="238"/>
      <c r="G36" s="239">
        <f>ROUND(E36*F36,2)</f>
        <v>0</v>
      </c>
      <c r="H36" s="238"/>
      <c r="I36" s="239">
        <f>ROUND(E36*H36,2)</f>
        <v>0</v>
      </c>
      <c r="J36" s="238"/>
      <c r="K36" s="239">
        <f>ROUND(E36*J36,2)</f>
        <v>0</v>
      </c>
      <c r="L36" s="239">
        <v>21</v>
      </c>
      <c r="M36" s="239">
        <f>G36*(1+L36/100)</f>
        <v>0</v>
      </c>
      <c r="N36" s="237">
        <v>0</v>
      </c>
      <c r="O36" s="237">
        <f>ROUND(E36*N36,2)</f>
        <v>0</v>
      </c>
      <c r="P36" s="237">
        <v>0</v>
      </c>
      <c r="Q36" s="237">
        <f>ROUND(E36*P36,2)</f>
        <v>0</v>
      </c>
      <c r="R36" s="239" t="s">
        <v>239</v>
      </c>
      <c r="S36" s="239" t="s">
        <v>193</v>
      </c>
      <c r="T36" s="240" t="s">
        <v>193</v>
      </c>
      <c r="U36" s="222">
        <v>0.65200000000000002</v>
      </c>
      <c r="V36" s="222">
        <f>ROUND(E36*U36,2)</f>
        <v>22.36</v>
      </c>
      <c r="W36" s="222"/>
      <c r="X36" s="222" t="s">
        <v>220</v>
      </c>
      <c r="Y36" s="222" t="s">
        <v>221</v>
      </c>
      <c r="Z36" s="212"/>
      <c r="AA36" s="212"/>
      <c r="AB36" s="212"/>
      <c r="AC36" s="212"/>
      <c r="AD36" s="212"/>
      <c r="AE36" s="212"/>
      <c r="AF36" s="212"/>
      <c r="AG36" s="212" t="s">
        <v>222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2" x14ac:dyDescent="0.25">
      <c r="A37" s="219"/>
      <c r="B37" s="220"/>
      <c r="C37" s="266" t="s">
        <v>253</v>
      </c>
      <c r="D37" s="260"/>
      <c r="E37" s="261"/>
      <c r="F37" s="222"/>
      <c r="G37" s="222"/>
      <c r="H37" s="222"/>
      <c r="I37" s="222"/>
      <c r="J37" s="222"/>
      <c r="K37" s="222"/>
      <c r="L37" s="222"/>
      <c r="M37" s="222"/>
      <c r="N37" s="221"/>
      <c r="O37" s="221"/>
      <c r="P37" s="221"/>
      <c r="Q37" s="221"/>
      <c r="R37" s="222"/>
      <c r="S37" s="222"/>
      <c r="T37" s="222"/>
      <c r="U37" s="222"/>
      <c r="V37" s="222"/>
      <c r="W37" s="222"/>
      <c r="X37" s="222"/>
      <c r="Y37" s="222"/>
      <c r="Z37" s="212"/>
      <c r="AA37" s="212"/>
      <c r="AB37" s="212"/>
      <c r="AC37" s="212"/>
      <c r="AD37" s="212"/>
      <c r="AE37" s="212"/>
      <c r="AF37" s="212"/>
      <c r="AG37" s="212" t="s">
        <v>226</v>
      </c>
      <c r="AH37" s="212">
        <v>0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3" x14ac:dyDescent="0.25">
      <c r="A38" s="219"/>
      <c r="B38" s="220"/>
      <c r="C38" s="266" t="s">
        <v>247</v>
      </c>
      <c r="D38" s="260"/>
      <c r="E38" s="261"/>
      <c r="F38" s="222"/>
      <c r="G38" s="222"/>
      <c r="H38" s="222"/>
      <c r="I38" s="222"/>
      <c r="J38" s="222"/>
      <c r="K38" s="222"/>
      <c r="L38" s="222"/>
      <c r="M38" s="222"/>
      <c r="N38" s="221"/>
      <c r="O38" s="221"/>
      <c r="P38" s="221"/>
      <c r="Q38" s="221"/>
      <c r="R38" s="222"/>
      <c r="S38" s="222"/>
      <c r="T38" s="222"/>
      <c r="U38" s="222"/>
      <c r="V38" s="222"/>
      <c r="W38" s="222"/>
      <c r="X38" s="222"/>
      <c r="Y38" s="222"/>
      <c r="Z38" s="212"/>
      <c r="AA38" s="212"/>
      <c r="AB38" s="212"/>
      <c r="AC38" s="212"/>
      <c r="AD38" s="212"/>
      <c r="AE38" s="212"/>
      <c r="AF38" s="212"/>
      <c r="AG38" s="212" t="s">
        <v>226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3" x14ac:dyDescent="0.25">
      <c r="A39" s="219"/>
      <c r="B39" s="220"/>
      <c r="C39" s="266" t="s">
        <v>248</v>
      </c>
      <c r="D39" s="260"/>
      <c r="E39" s="261"/>
      <c r="F39" s="222"/>
      <c r="G39" s="222"/>
      <c r="H39" s="222"/>
      <c r="I39" s="222"/>
      <c r="J39" s="222"/>
      <c r="K39" s="222"/>
      <c r="L39" s="222"/>
      <c r="M39" s="222"/>
      <c r="N39" s="221"/>
      <c r="O39" s="221"/>
      <c r="P39" s="221"/>
      <c r="Q39" s="221"/>
      <c r="R39" s="222"/>
      <c r="S39" s="222"/>
      <c r="T39" s="222"/>
      <c r="U39" s="222"/>
      <c r="V39" s="222"/>
      <c r="W39" s="222"/>
      <c r="X39" s="222"/>
      <c r="Y39" s="222"/>
      <c r="Z39" s="212"/>
      <c r="AA39" s="212"/>
      <c r="AB39" s="212"/>
      <c r="AC39" s="212"/>
      <c r="AD39" s="212"/>
      <c r="AE39" s="212"/>
      <c r="AF39" s="212"/>
      <c r="AG39" s="212" t="s">
        <v>226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3" x14ac:dyDescent="0.25">
      <c r="A40" s="219"/>
      <c r="B40" s="220"/>
      <c r="C40" s="266" t="s">
        <v>666</v>
      </c>
      <c r="D40" s="260"/>
      <c r="E40" s="261">
        <v>34.299999999999997</v>
      </c>
      <c r="F40" s="222"/>
      <c r="G40" s="222"/>
      <c r="H40" s="222"/>
      <c r="I40" s="222"/>
      <c r="J40" s="222"/>
      <c r="K40" s="222"/>
      <c r="L40" s="222"/>
      <c r="M40" s="222"/>
      <c r="N40" s="221"/>
      <c r="O40" s="221"/>
      <c r="P40" s="221"/>
      <c r="Q40" s="221"/>
      <c r="R40" s="222"/>
      <c r="S40" s="222"/>
      <c r="T40" s="222"/>
      <c r="U40" s="222"/>
      <c r="V40" s="222"/>
      <c r="W40" s="222"/>
      <c r="X40" s="222"/>
      <c r="Y40" s="222"/>
      <c r="Z40" s="212"/>
      <c r="AA40" s="212"/>
      <c r="AB40" s="212"/>
      <c r="AC40" s="212"/>
      <c r="AD40" s="212"/>
      <c r="AE40" s="212"/>
      <c r="AF40" s="212"/>
      <c r="AG40" s="212" t="s">
        <v>226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ht="20.399999999999999" outlineLevel="1" x14ac:dyDescent="0.25">
      <c r="A41" s="234">
        <v>7</v>
      </c>
      <c r="B41" s="235" t="s">
        <v>259</v>
      </c>
      <c r="C41" s="253" t="s">
        <v>260</v>
      </c>
      <c r="D41" s="236" t="s">
        <v>238</v>
      </c>
      <c r="E41" s="237">
        <v>34.299999999999997</v>
      </c>
      <c r="F41" s="238"/>
      <c r="G41" s="239">
        <f>ROUND(E41*F41,2)</f>
        <v>0</v>
      </c>
      <c r="H41" s="238"/>
      <c r="I41" s="239">
        <f>ROUND(E41*H41,2)</f>
        <v>0</v>
      </c>
      <c r="J41" s="238"/>
      <c r="K41" s="239">
        <f>ROUND(E41*J41,2)</f>
        <v>0</v>
      </c>
      <c r="L41" s="239">
        <v>21</v>
      </c>
      <c r="M41" s="239">
        <f>G41*(1+L41/100)</f>
        <v>0</v>
      </c>
      <c r="N41" s="237">
        <v>0</v>
      </c>
      <c r="O41" s="237">
        <f>ROUND(E41*N41,2)</f>
        <v>0</v>
      </c>
      <c r="P41" s="237">
        <v>0</v>
      </c>
      <c r="Q41" s="237">
        <f>ROUND(E41*P41,2)</f>
        <v>0</v>
      </c>
      <c r="R41" s="239" t="s">
        <v>239</v>
      </c>
      <c r="S41" s="239" t="s">
        <v>193</v>
      </c>
      <c r="T41" s="240" t="s">
        <v>193</v>
      </c>
      <c r="U41" s="222">
        <v>8.9999999999999993E-3</v>
      </c>
      <c r="V41" s="222">
        <f>ROUND(E41*U41,2)</f>
        <v>0.31</v>
      </c>
      <c r="W41" s="222"/>
      <c r="X41" s="222" t="s">
        <v>220</v>
      </c>
      <c r="Y41" s="222" t="s">
        <v>221</v>
      </c>
      <c r="Z41" s="212"/>
      <c r="AA41" s="212"/>
      <c r="AB41" s="212"/>
      <c r="AC41" s="212"/>
      <c r="AD41" s="212"/>
      <c r="AE41" s="212"/>
      <c r="AF41" s="212"/>
      <c r="AG41" s="212" t="s">
        <v>222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5">
      <c r="A42" s="219"/>
      <c r="B42" s="220"/>
      <c r="C42" s="266" t="s">
        <v>253</v>
      </c>
      <c r="D42" s="260"/>
      <c r="E42" s="261"/>
      <c r="F42" s="222"/>
      <c r="G42" s="222"/>
      <c r="H42" s="222"/>
      <c r="I42" s="222"/>
      <c r="J42" s="222"/>
      <c r="K42" s="222"/>
      <c r="L42" s="222"/>
      <c r="M42" s="222"/>
      <c r="N42" s="221"/>
      <c r="O42" s="221"/>
      <c r="P42" s="221"/>
      <c r="Q42" s="221"/>
      <c r="R42" s="222"/>
      <c r="S42" s="222"/>
      <c r="T42" s="222"/>
      <c r="U42" s="222"/>
      <c r="V42" s="222"/>
      <c r="W42" s="222"/>
      <c r="X42" s="222"/>
      <c r="Y42" s="222"/>
      <c r="Z42" s="212"/>
      <c r="AA42" s="212"/>
      <c r="AB42" s="212"/>
      <c r="AC42" s="212"/>
      <c r="AD42" s="212"/>
      <c r="AE42" s="212"/>
      <c r="AF42" s="212"/>
      <c r="AG42" s="212" t="s">
        <v>226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19"/>
      <c r="B43" s="220"/>
      <c r="C43" s="266" t="s">
        <v>247</v>
      </c>
      <c r="D43" s="260"/>
      <c r="E43" s="261"/>
      <c r="F43" s="222"/>
      <c r="G43" s="222"/>
      <c r="H43" s="222"/>
      <c r="I43" s="222"/>
      <c r="J43" s="222"/>
      <c r="K43" s="222"/>
      <c r="L43" s="222"/>
      <c r="M43" s="222"/>
      <c r="N43" s="221"/>
      <c r="O43" s="221"/>
      <c r="P43" s="221"/>
      <c r="Q43" s="221"/>
      <c r="R43" s="222"/>
      <c r="S43" s="222"/>
      <c r="T43" s="222"/>
      <c r="U43" s="222"/>
      <c r="V43" s="222"/>
      <c r="W43" s="222"/>
      <c r="X43" s="222"/>
      <c r="Y43" s="222"/>
      <c r="Z43" s="212"/>
      <c r="AA43" s="212"/>
      <c r="AB43" s="212"/>
      <c r="AC43" s="212"/>
      <c r="AD43" s="212"/>
      <c r="AE43" s="212"/>
      <c r="AF43" s="212"/>
      <c r="AG43" s="212" t="s">
        <v>226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3" x14ac:dyDescent="0.25">
      <c r="A44" s="219"/>
      <c r="B44" s="220"/>
      <c r="C44" s="266" t="s">
        <v>248</v>
      </c>
      <c r="D44" s="260"/>
      <c r="E44" s="261"/>
      <c r="F44" s="222"/>
      <c r="G44" s="222"/>
      <c r="H44" s="222"/>
      <c r="I44" s="222"/>
      <c r="J44" s="222"/>
      <c r="K44" s="222"/>
      <c r="L44" s="222"/>
      <c r="M44" s="222"/>
      <c r="N44" s="221"/>
      <c r="O44" s="221"/>
      <c r="P44" s="221"/>
      <c r="Q44" s="221"/>
      <c r="R44" s="222"/>
      <c r="S44" s="222"/>
      <c r="T44" s="222"/>
      <c r="U44" s="222"/>
      <c r="V44" s="222"/>
      <c r="W44" s="222"/>
      <c r="X44" s="222"/>
      <c r="Y44" s="222"/>
      <c r="Z44" s="212"/>
      <c r="AA44" s="212"/>
      <c r="AB44" s="212"/>
      <c r="AC44" s="212"/>
      <c r="AD44" s="212"/>
      <c r="AE44" s="212"/>
      <c r="AF44" s="212"/>
      <c r="AG44" s="212" t="s">
        <v>226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3" x14ac:dyDescent="0.25">
      <c r="A45" s="219"/>
      <c r="B45" s="220"/>
      <c r="C45" s="266" t="s">
        <v>666</v>
      </c>
      <c r="D45" s="260"/>
      <c r="E45" s="261">
        <v>34.299999999999997</v>
      </c>
      <c r="F45" s="222"/>
      <c r="G45" s="222"/>
      <c r="H45" s="222"/>
      <c r="I45" s="222"/>
      <c r="J45" s="222"/>
      <c r="K45" s="222"/>
      <c r="L45" s="222"/>
      <c r="M45" s="222"/>
      <c r="N45" s="221"/>
      <c r="O45" s="221"/>
      <c r="P45" s="221"/>
      <c r="Q45" s="221"/>
      <c r="R45" s="222"/>
      <c r="S45" s="222"/>
      <c r="T45" s="222"/>
      <c r="U45" s="222"/>
      <c r="V45" s="222"/>
      <c r="W45" s="222"/>
      <c r="X45" s="222"/>
      <c r="Y45" s="222"/>
      <c r="Z45" s="212"/>
      <c r="AA45" s="212"/>
      <c r="AB45" s="212"/>
      <c r="AC45" s="212"/>
      <c r="AD45" s="212"/>
      <c r="AE45" s="212"/>
      <c r="AF45" s="212"/>
      <c r="AG45" s="212" t="s">
        <v>226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1" x14ac:dyDescent="0.25">
      <c r="A46" s="234">
        <v>8</v>
      </c>
      <c r="B46" s="235" t="s">
        <v>261</v>
      </c>
      <c r="C46" s="253" t="s">
        <v>262</v>
      </c>
      <c r="D46" s="236" t="s">
        <v>218</v>
      </c>
      <c r="E46" s="237">
        <v>75.05</v>
      </c>
      <c r="F46" s="238"/>
      <c r="G46" s="239">
        <f>ROUND(E46*F46,2)</f>
        <v>0</v>
      </c>
      <c r="H46" s="238"/>
      <c r="I46" s="239">
        <f>ROUND(E46*H46,2)</f>
        <v>0</v>
      </c>
      <c r="J46" s="238"/>
      <c r="K46" s="239">
        <f>ROUND(E46*J46,2)</f>
        <v>0</v>
      </c>
      <c r="L46" s="239">
        <v>21</v>
      </c>
      <c r="M46" s="239">
        <f>G46*(1+L46/100)</f>
        <v>0</v>
      </c>
      <c r="N46" s="237">
        <v>0</v>
      </c>
      <c r="O46" s="237">
        <f>ROUND(E46*N46,2)</f>
        <v>0</v>
      </c>
      <c r="P46" s="237">
        <v>0</v>
      </c>
      <c r="Q46" s="237">
        <f>ROUND(E46*P46,2)</f>
        <v>0</v>
      </c>
      <c r="R46" s="239" t="s">
        <v>239</v>
      </c>
      <c r="S46" s="239" t="s">
        <v>193</v>
      </c>
      <c r="T46" s="240" t="s">
        <v>193</v>
      </c>
      <c r="U46" s="222">
        <v>1.7999999999999999E-2</v>
      </c>
      <c r="V46" s="222">
        <f>ROUND(E46*U46,2)</f>
        <v>1.35</v>
      </c>
      <c r="W46" s="222"/>
      <c r="X46" s="222" t="s">
        <v>220</v>
      </c>
      <c r="Y46" s="222" t="s">
        <v>221</v>
      </c>
      <c r="Z46" s="212"/>
      <c r="AA46" s="212"/>
      <c r="AB46" s="212"/>
      <c r="AC46" s="212"/>
      <c r="AD46" s="212"/>
      <c r="AE46" s="212"/>
      <c r="AF46" s="212"/>
      <c r="AG46" s="212" t="s">
        <v>263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2" x14ac:dyDescent="0.25">
      <c r="A47" s="219"/>
      <c r="B47" s="220"/>
      <c r="C47" s="265" t="s">
        <v>264</v>
      </c>
      <c r="D47" s="264"/>
      <c r="E47" s="264"/>
      <c r="F47" s="264"/>
      <c r="G47" s="264"/>
      <c r="H47" s="222"/>
      <c r="I47" s="222"/>
      <c r="J47" s="222"/>
      <c r="K47" s="222"/>
      <c r="L47" s="222"/>
      <c r="M47" s="222"/>
      <c r="N47" s="221"/>
      <c r="O47" s="221"/>
      <c r="P47" s="221"/>
      <c r="Q47" s="221"/>
      <c r="R47" s="222"/>
      <c r="S47" s="222"/>
      <c r="T47" s="222"/>
      <c r="U47" s="222"/>
      <c r="V47" s="222"/>
      <c r="W47" s="222"/>
      <c r="X47" s="222"/>
      <c r="Y47" s="222"/>
      <c r="Z47" s="212"/>
      <c r="AA47" s="212"/>
      <c r="AB47" s="212"/>
      <c r="AC47" s="212"/>
      <c r="AD47" s="212"/>
      <c r="AE47" s="212"/>
      <c r="AF47" s="212"/>
      <c r="AG47" s="212" t="s">
        <v>224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2" x14ac:dyDescent="0.25">
      <c r="A48" s="219"/>
      <c r="B48" s="220"/>
      <c r="C48" s="266" t="s">
        <v>265</v>
      </c>
      <c r="D48" s="260"/>
      <c r="E48" s="261"/>
      <c r="F48" s="222"/>
      <c r="G48" s="222"/>
      <c r="H48" s="222"/>
      <c r="I48" s="222"/>
      <c r="J48" s="222"/>
      <c r="K48" s="222"/>
      <c r="L48" s="222"/>
      <c r="M48" s="222"/>
      <c r="N48" s="221"/>
      <c r="O48" s="221"/>
      <c r="P48" s="221"/>
      <c r="Q48" s="221"/>
      <c r="R48" s="222"/>
      <c r="S48" s="222"/>
      <c r="T48" s="222"/>
      <c r="U48" s="222"/>
      <c r="V48" s="222"/>
      <c r="W48" s="222"/>
      <c r="X48" s="222"/>
      <c r="Y48" s="222"/>
      <c r="Z48" s="212"/>
      <c r="AA48" s="212"/>
      <c r="AB48" s="212"/>
      <c r="AC48" s="212"/>
      <c r="AD48" s="212"/>
      <c r="AE48" s="212"/>
      <c r="AF48" s="212"/>
      <c r="AG48" s="212" t="s">
        <v>226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ht="20.399999999999999" outlineLevel="3" x14ac:dyDescent="0.25">
      <c r="A49" s="219"/>
      <c r="B49" s="220"/>
      <c r="C49" s="266" t="s">
        <v>266</v>
      </c>
      <c r="D49" s="260"/>
      <c r="E49" s="261"/>
      <c r="F49" s="222"/>
      <c r="G49" s="222"/>
      <c r="H49" s="222"/>
      <c r="I49" s="222"/>
      <c r="J49" s="222"/>
      <c r="K49" s="222"/>
      <c r="L49" s="222"/>
      <c r="M49" s="222"/>
      <c r="N49" s="221"/>
      <c r="O49" s="221"/>
      <c r="P49" s="221"/>
      <c r="Q49" s="221"/>
      <c r="R49" s="222"/>
      <c r="S49" s="222"/>
      <c r="T49" s="222"/>
      <c r="U49" s="222"/>
      <c r="V49" s="222"/>
      <c r="W49" s="222"/>
      <c r="X49" s="222"/>
      <c r="Y49" s="222"/>
      <c r="Z49" s="212"/>
      <c r="AA49" s="212"/>
      <c r="AB49" s="212"/>
      <c r="AC49" s="212"/>
      <c r="AD49" s="212"/>
      <c r="AE49" s="212"/>
      <c r="AF49" s="212"/>
      <c r="AG49" s="212" t="s">
        <v>226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3" x14ac:dyDescent="0.25">
      <c r="A50" s="219"/>
      <c r="B50" s="220"/>
      <c r="C50" s="266" t="s">
        <v>267</v>
      </c>
      <c r="D50" s="260"/>
      <c r="E50" s="261"/>
      <c r="F50" s="222"/>
      <c r="G50" s="222"/>
      <c r="H50" s="222"/>
      <c r="I50" s="222"/>
      <c r="J50" s="222"/>
      <c r="K50" s="222"/>
      <c r="L50" s="222"/>
      <c r="M50" s="222"/>
      <c r="N50" s="221"/>
      <c r="O50" s="221"/>
      <c r="P50" s="221"/>
      <c r="Q50" s="221"/>
      <c r="R50" s="222"/>
      <c r="S50" s="222"/>
      <c r="T50" s="222"/>
      <c r="U50" s="222"/>
      <c r="V50" s="222"/>
      <c r="W50" s="222"/>
      <c r="X50" s="222"/>
      <c r="Y50" s="222"/>
      <c r="Z50" s="212"/>
      <c r="AA50" s="212"/>
      <c r="AB50" s="212"/>
      <c r="AC50" s="212"/>
      <c r="AD50" s="212"/>
      <c r="AE50" s="212"/>
      <c r="AF50" s="212"/>
      <c r="AG50" s="212" t="s">
        <v>226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3" x14ac:dyDescent="0.25">
      <c r="A51" s="219"/>
      <c r="B51" s="220"/>
      <c r="C51" s="266" t="s">
        <v>668</v>
      </c>
      <c r="D51" s="260"/>
      <c r="E51" s="261">
        <v>75.05</v>
      </c>
      <c r="F51" s="222"/>
      <c r="G51" s="222"/>
      <c r="H51" s="222"/>
      <c r="I51" s="222"/>
      <c r="J51" s="222"/>
      <c r="K51" s="222"/>
      <c r="L51" s="222"/>
      <c r="M51" s="222"/>
      <c r="N51" s="221"/>
      <c r="O51" s="221"/>
      <c r="P51" s="221"/>
      <c r="Q51" s="221"/>
      <c r="R51" s="222"/>
      <c r="S51" s="222"/>
      <c r="T51" s="222"/>
      <c r="U51" s="222"/>
      <c r="V51" s="222"/>
      <c r="W51" s="222"/>
      <c r="X51" s="222"/>
      <c r="Y51" s="222"/>
      <c r="Z51" s="212"/>
      <c r="AA51" s="212"/>
      <c r="AB51" s="212"/>
      <c r="AC51" s="212"/>
      <c r="AD51" s="212"/>
      <c r="AE51" s="212"/>
      <c r="AF51" s="212"/>
      <c r="AG51" s="212" t="s">
        <v>226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1" x14ac:dyDescent="0.25">
      <c r="A52" s="234">
        <v>9</v>
      </c>
      <c r="B52" s="235" t="s">
        <v>269</v>
      </c>
      <c r="C52" s="253" t="s">
        <v>270</v>
      </c>
      <c r="D52" s="236" t="s">
        <v>271</v>
      </c>
      <c r="E52" s="237">
        <v>65.17</v>
      </c>
      <c r="F52" s="238"/>
      <c r="G52" s="239">
        <f>ROUND(E52*F52,2)</f>
        <v>0</v>
      </c>
      <c r="H52" s="238"/>
      <c r="I52" s="239">
        <f>ROUND(E52*H52,2)</f>
        <v>0</v>
      </c>
      <c r="J52" s="238"/>
      <c r="K52" s="239">
        <f>ROUND(E52*J52,2)</f>
        <v>0</v>
      </c>
      <c r="L52" s="239">
        <v>21</v>
      </c>
      <c r="M52" s="239">
        <f>G52*(1+L52/100)</f>
        <v>0</v>
      </c>
      <c r="N52" s="237">
        <v>0</v>
      </c>
      <c r="O52" s="237">
        <f>ROUND(E52*N52,2)</f>
        <v>0</v>
      </c>
      <c r="P52" s="237">
        <v>0</v>
      </c>
      <c r="Q52" s="237">
        <f>ROUND(E52*P52,2)</f>
        <v>0</v>
      </c>
      <c r="R52" s="239" t="s">
        <v>239</v>
      </c>
      <c r="S52" s="239" t="s">
        <v>193</v>
      </c>
      <c r="T52" s="240" t="s">
        <v>193</v>
      </c>
      <c r="U52" s="222">
        <v>0</v>
      </c>
      <c r="V52" s="222">
        <f>ROUND(E52*U52,2)</f>
        <v>0</v>
      </c>
      <c r="W52" s="222"/>
      <c r="X52" s="222" t="s">
        <v>220</v>
      </c>
      <c r="Y52" s="222" t="s">
        <v>221</v>
      </c>
      <c r="Z52" s="212"/>
      <c r="AA52" s="212"/>
      <c r="AB52" s="212"/>
      <c r="AC52" s="212"/>
      <c r="AD52" s="212"/>
      <c r="AE52" s="212"/>
      <c r="AF52" s="212"/>
      <c r="AG52" s="212" t="s">
        <v>222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2" x14ac:dyDescent="0.25">
      <c r="A53" s="219"/>
      <c r="B53" s="220"/>
      <c r="C53" s="266" t="s">
        <v>253</v>
      </c>
      <c r="D53" s="260"/>
      <c r="E53" s="261"/>
      <c r="F53" s="222"/>
      <c r="G53" s="222"/>
      <c r="H53" s="222"/>
      <c r="I53" s="222"/>
      <c r="J53" s="222"/>
      <c r="K53" s="222"/>
      <c r="L53" s="222"/>
      <c r="M53" s="222"/>
      <c r="N53" s="221"/>
      <c r="O53" s="221"/>
      <c r="P53" s="221"/>
      <c r="Q53" s="221"/>
      <c r="R53" s="222"/>
      <c r="S53" s="222"/>
      <c r="T53" s="222"/>
      <c r="U53" s="222"/>
      <c r="V53" s="222"/>
      <c r="W53" s="222"/>
      <c r="X53" s="222"/>
      <c r="Y53" s="222"/>
      <c r="Z53" s="212"/>
      <c r="AA53" s="212"/>
      <c r="AB53" s="212"/>
      <c r="AC53" s="212"/>
      <c r="AD53" s="212"/>
      <c r="AE53" s="212"/>
      <c r="AF53" s="212"/>
      <c r="AG53" s="212" t="s">
        <v>226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3" x14ac:dyDescent="0.25">
      <c r="A54" s="219"/>
      <c r="B54" s="220"/>
      <c r="C54" s="266" t="s">
        <v>247</v>
      </c>
      <c r="D54" s="260"/>
      <c r="E54" s="261"/>
      <c r="F54" s="222"/>
      <c r="G54" s="222"/>
      <c r="H54" s="222"/>
      <c r="I54" s="222"/>
      <c r="J54" s="222"/>
      <c r="K54" s="222"/>
      <c r="L54" s="222"/>
      <c r="M54" s="222"/>
      <c r="N54" s="221"/>
      <c r="O54" s="221"/>
      <c r="P54" s="221"/>
      <c r="Q54" s="221"/>
      <c r="R54" s="222"/>
      <c r="S54" s="222"/>
      <c r="T54" s="222"/>
      <c r="U54" s="222"/>
      <c r="V54" s="222"/>
      <c r="W54" s="222"/>
      <c r="X54" s="222"/>
      <c r="Y54" s="222"/>
      <c r="Z54" s="212"/>
      <c r="AA54" s="212"/>
      <c r="AB54" s="212"/>
      <c r="AC54" s="212"/>
      <c r="AD54" s="212"/>
      <c r="AE54" s="212"/>
      <c r="AF54" s="212"/>
      <c r="AG54" s="212" t="s">
        <v>226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3" x14ac:dyDescent="0.25">
      <c r="A55" s="219"/>
      <c r="B55" s="220"/>
      <c r="C55" s="266" t="s">
        <v>248</v>
      </c>
      <c r="D55" s="260"/>
      <c r="E55" s="261"/>
      <c r="F55" s="222"/>
      <c r="G55" s="222"/>
      <c r="H55" s="222"/>
      <c r="I55" s="222"/>
      <c r="J55" s="222"/>
      <c r="K55" s="222"/>
      <c r="L55" s="222"/>
      <c r="M55" s="222"/>
      <c r="N55" s="221"/>
      <c r="O55" s="221"/>
      <c r="P55" s="221"/>
      <c r="Q55" s="221"/>
      <c r="R55" s="222"/>
      <c r="S55" s="222"/>
      <c r="T55" s="222"/>
      <c r="U55" s="222"/>
      <c r="V55" s="222"/>
      <c r="W55" s="222"/>
      <c r="X55" s="222"/>
      <c r="Y55" s="222"/>
      <c r="Z55" s="212"/>
      <c r="AA55" s="212"/>
      <c r="AB55" s="212"/>
      <c r="AC55" s="212"/>
      <c r="AD55" s="212"/>
      <c r="AE55" s="212"/>
      <c r="AF55" s="212"/>
      <c r="AG55" s="212" t="s">
        <v>226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3" x14ac:dyDescent="0.25">
      <c r="A56" s="219"/>
      <c r="B56" s="220"/>
      <c r="C56" s="266" t="s">
        <v>669</v>
      </c>
      <c r="D56" s="260"/>
      <c r="E56" s="261">
        <v>65.17</v>
      </c>
      <c r="F56" s="222"/>
      <c r="G56" s="222"/>
      <c r="H56" s="222"/>
      <c r="I56" s="222"/>
      <c r="J56" s="222"/>
      <c r="K56" s="222"/>
      <c r="L56" s="222"/>
      <c r="M56" s="222"/>
      <c r="N56" s="221"/>
      <c r="O56" s="221"/>
      <c r="P56" s="221"/>
      <c r="Q56" s="221"/>
      <c r="R56" s="222"/>
      <c r="S56" s="222"/>
      <c r="T56" s="222"/>
      <c r="U56" s="222"/>
      <c r="V56" s="222"/>
      <c r="W56" s="222"/>
      <c r="X56" s="222"/>
      <c r="Y56" s="222"/>
      <c r="Z56" s="212"/>
      <c r="AA56" s="212"/>
      <c r="AB56" s="212"/>
      <c r="AC56" s="212"/>
      <c r="AD56" s="212"/>
      <c r="AE56" s="212"/>
      <c r="AF56" s="212"/>
      <c r="AG56" s="212" t="s">
        <v>226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x14ac:dyDescent="0.25">
      <c r="A57" s="227" t="s">
        <v>161</v>
      </c>
      <c r="B57" s="228" t="s">
        <v>95</v>
      </c>
      <c r="C57" s="251" t="s">
        <v>96</v>
      </c>
      <c r="D57" s="229"/>
      <c r="E57" s="230"/>
      <c r="F57" s="231"/>
      <c r="G57" s="231">
        <f>SUMIF(AG58:AG89,"&lt;&gt;NOR",G58:G89)</f>
        <v>0</v>
      </c>
      <c r="H57" s="231"/>
      <c r="I57" s="231">
        <f>SUM(I58:I89)</f>
        <v>0</v>
      </c>
      <c r="J57" s="231"/>
      <c r="K57" s="231">
        <f>SUM(K58:K89)</f>
        <v>0</v>
      </c>
      <c r="L57" s="231"/>
      <c r="M57" s="231">
        <f>SUM(M58:M89)</f>
        <v>0</v>
      </c>
      <c r="N57" s="230"/>
      <c r="O57" s="230">
        <f>SUM(O58:O89)</f>
        <v>0</v>
      </c>
      <c r="P57" s="230"/>
      <c r="Q57" s="230">
        <f>SUM(Q58:Q89)</f>
        <v>0</v>
      </c>
      <c r="R57" s="231"/>
      <c r="S57" s="231"/>
      <c r="T57" s="232"/>
      <c r="U57" s="226"/>
      <c r="V57" s="226">
        <f>SUM(V58:V89)</f>
        <v>16.579999999999998</v>
      </c>
      <c r="W57" s="226"/>
      <c r="X57" s="226"/>
      <c r="Y57" s="226"/>
      <c r="AG57" t="s">
        <v>162</v>
      </c>
    </row>
    <row r="58" spans="1:60" outlineLevel="1" x14ac:dyDescent="0.25">
      <c r="A58" s="234">
        <v>10</v>
      </c>
      <c r="B58" s="235" t="s">
        <v>273</v>
      </c>
      <c r="C58" s="253" t="s">
        <v>274</v>
      </c>
      <c r="D58" s="236" t="s">
        <v>238</v>
      </c>
      <c r="E58" s="237">
        <v>3.165</v>
      </c>
      <c r="F58" s="238"/>
      <c r="G58" s="239">
        <f>ROUND(E58*F58,2)</f>
        <v>0</v>
      </c>
      <c r="H58" s="238"/>
      <c r="I58" s="239">
        <f>ROUND(E58*H58,2)</f>
        <v>0</v>
      </c>
      <c r="J58" s="238"/>
      <c r="K58" s="239">
        <f>ROUND(E58*J58,2)</f>
        <v>0</v>
      </c>
      <c r="L58" s="239">
        <v>21</v>
      </c>
      <c r="M58" s="239">
        <f>G58*(1+L58/100)</f>
        <v>0</v>
      </c>
      <c r="N58" s="237">
        <v>0</v>
      </c>
      <c r="O58" s="237">
        <f>ROUND(E58*N58,2)</f>
        <v>0</v>
      </c>
      <c r="P58" s="237">
        <v>0</v>
      </c>
      <c r="Q58" s="237">
        <f>ROUND(E58*P58,2)</f>
        <v>0</v>
      </c>
      <c r="R58" s="239" t="s">
        <v>239</v>
      </c>
      <c r="S58" s="239" t="s">
        <v>193</v>
      </c>
      <c r="T58" s="240" t="s">
        <v>193</v>
      </c>
      <c r="U58" s="222">
        <v>1.0999999999999999E-2</v>
      </c>
      <c r="V58" s="222">
        <f>ROUND(E58*U58,2)</f>
        <v>0.03</v>
      </c>
      <c r="W58" s="222"/>
      <c r="X58" s="222" t="s">
        <v>220</v>
      </c>
      <c r="Y58" s="222" t="s">
        <v>221</v>
      </c>
      <c r="Z58" s="212"/>
      <c r="AA58" s="212"/>
      <c r="AB58" s="212"/>
      <c r="AC58" s="212"/>
      <c r="AD58" s="212"/>
      <c r="AE58" s="212"/>
      <c r="AF58" s="212"/>
      <c r="AG58" s="212" t="s">
        <v>263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2" x14ac:dyDescent="0.25">
      <c r="A59" s="219"/>
      <c r="B59" s="220"/>
      <c r="C59" s="265" t="s">
        <v>252</v>
      </c>
      <c r="D59" s="264"/>
      <c r="E59" s="264"/>
      <c r="F59" s="264"/>
      <c r="G59" s="264"/>
      <c r="H59" s="222"/>
      <c r="I59" s="222"/>
      <c r="J59" s="222"/>
      <c r="K59" s="222"/>
      <c r="L59" s="222"/>
      <c r="M59" s="222"/>
      <c r="N59" s="221"/>
      <c r="O59" s="221"/>
      <c r="P59" s="221"/>
      <c r="Q59" s="221"/>
      <c r="R59" s="222"/>
      <c r="S59" s="222"/>
      <c r="T59" s="222"/>
      <c r="U59" s="222"/>
      <c r="V59" s="222"/>
      <c r="W59" s="222"/>
      <c r="X59" s="222"/>
      <c r="Y59" s="222"/>
      <c r="Z59" s="212"/>
      <c r="AA59" s="212"/>
      <c r="AB59" s="212"/>
      <c r="AC59" s="212"/>
      <c r="AD59" s="212"/>
      <c r="AE59" s="212"/>
      <c r="AF59" s="212"/>
      <c r="AG59" s="212" t="s">
        <v>224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2" x14ac:dyDescent="0.25">
      <c r="A60" s="219"/>
      <c r="B60" s="220"/>
      <c r="C60" s="266" t="s">
        <v>275</v>
      </c>
      <c r="D60" s="260"/>
      <c r="E60" s="261"/>
      <c r="F60" s="222"/>
      <c r="G60" s="222"/>
      <c r="H60" s="222"/>
      <c r="I60" s="222"/>
      <c r="J60" s="222"/>
      <c r="K60" s="222"/>
      <c r="L60" s="222"/>
      <c r="M60" s="222"/>
      <c r="N60" s="221"/>
      <c r="O60" s="221"/>
      <c r="P60" s="221"/>
      <c r="Q60" s="221"/>
      <c r="R60" s="222"/>
      <c r="S60" s="222"/>
      <c r="T60" s="222"/>
      <c r="U60" s="222"/>
      <c r="V60" s="222"/>
      <c r="W60" s="222"/>
      <c r="X60" s="222"/>
      <c r="Y60" s="222"/>
      <c r="Z60" s="212"/>
      <c r="AA60" s="212"/>
      <c r="AB60" s="212"/>
      <c r="AC60" s="212"/>
      <c r="AD60" s="212"/>
      <c r="AE60" s="212"/>
      <c r="AF60" s="212"/>
      <c r="AG60" s="212" t="s">
        <v>226</v>
      </c>
      <c r="AH60" s="212">
        <v>0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3" x14ac:dyDescent="0.25">
      <c r="A61" s="219"/>
      <c r="B61" s="220"/>
      <c r="C61" s="266" t="s">
        <v>276</v>
      </c>
      <c r="D61" s="260"/>
      <c r="E61" s="261"/>
      <c r="F61" s="222"/>
      <c r="G61" s="222"/>
      <c r="H61" s="222"/>
      <c r="I61" s="222"/>
      <c r="J61" s="222"/>
      <c r="K61" s="222"/>
      <c r="L61" s="222"/>
      <c r="M61" s="222"/>
      <c r="N61" s="221"/>
      <c r="O61" s="221"/>
      <c r="P61" s="221"/>
      <c r="Q61" s="221"/>
      <c r="R61" s="222"/>
      <c r="S61" s="222"/>
      <c r="T61" s="222"/>
      <c r="U61" s="222"/>
      <c r="V61" s="222"/>
      <c r="W61" s="222"/>
      <c r="X61" s="222"/>
      <c r="Y61" s="222"/>
      <c r="Z61" s="212"/>
      <c r="AA61" s="212"/>
      <c r="AB61" s="212"/>
      <c r="AC61" s="212"/>
      <c r="AD61" s="212"/>
      <c r="AE61" s="212"/>
      <c r="AF61" s="212"/>
      <c r="AG61" s="212" t="s">
        <v>226</v>
      </c>
      <c r="AH61" s="212">
        <v>0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3" x14ac:dyDescent="0.25">
      <c r="A62" s="219"/>
      <c r="B62" s="220"/>
      <c r="C62" s="266" t="s">
        <v>670</v>
      </c>
      <c r="D62" s="260"/>
      <c r="E62" s="261">
        <v>3.165</v>
      </c>
      <c r="F62" s="222"/>
      <c r="G62" s="222"/>
      <c r="H62" s="222"/>
      <c r="I62" s="222"/>
      <c r="J62" s="222"/>
      <c r="K62" s="222"/>
      <c r="L62" s="222"/>
      <c r="M62" s="222"/>
      <c r="N62" s="221"/>
      <c r="O62" s="221"/>
      <c r="P62" s="221"/>
      <c r="Q62" s="221"/>
      <c r="R62" s="222"/>
      <c r="S62" s="222"/>
      <c r="T62" s="222"/>
      <c r="U62" s="222"/>
      <c r="V62" s="222"/>
      <c r="W62" s="222"/>
      <c r="X62" s="222"/>
      <c r="Y62" s="222"/>
      <c r="Z62" s="212"/>
      <c r="AA62" s="212"/>
      <c r="AB62" s="212"/>
      <c r="AC62" s="212"/>
      <c r="AD62" s="212"/>
      <c r="AE62" s="212"/>
      <c r="AF62" s="212"/>
      <c r="AG62" s="212" t="s">
        <v>226</v>
      </c>
      <c r="AH62" s="212">
        <v>0</v>
      </c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ht="20.399999999999999" outlineLevel="1" x14ac:dyDescent="0.25">
      <c r="A63" s="234">
        <v>11</v>
      </c>
      <c r="B63" s="235" t="s">
        <v>257</v>
      </c>
      <c r="C63" s="253" t="s">
        <v>258</v>
      </c>
      <c r="D63" s="236" t="s">
        <v>238</v>
      </c>
      <c r="E63" s="237">
        <v>3.165</v>
      </c>
      <c r="F63" s="238"/>
      <c r="G63" s="239">
        <f>ROUND(E63*F63,2)</f>
        <v>0</v>
      </c>
      <c r="H63" s="238"/>
      <c r="I63" s="239">
        <f>ROUND(E63*H63,2)</f>
        <v>0</v>
      </c>
      <c r="J63" s="238"/>
      <c r="K63" s="239">
        <f>ROUND(E63*J63,2)</f>
        <v>0</v>
      </c>
      <c r="L63" s="239">
        <v>21</v>
      </c>
      <c r="M63" s="239">
        <f>G63*(1+L63/100)</f>
        <v>0</v>
      </c>
      <c r="N63" s="237">
        <v>0</v>
      </c>
      <c r="O63" s="237">
        <f>ROUND(E63*N63,2)</f>
        <v>0</v>
      </c>
      <c r="P63" s="237">
        <v>0</v>
      </c>
      <c r="Q63" s="237">
        <f>ROUND(E63*P63,2)</f>
        <v>0</v>
      </c>
      <c r="R63" s="239" t="s">
        <v>239</v>
      </c>
      <c r="S63" s="239" t="s">
        <v>193</v>
      </c>
      <c r="T63" s="240" t="s">
        <v>193</v>
      </c>
      <c r="U63" s="222">
        <v>0.65200000000000002</v>
      </c>
      <c r="V63" s="222">
        <f>ROUND(E63*U63,2)</f>
        <v>2.06</v>
      </c>
      <c r="W63" s="222"/>
      <c r="X63" s="222" t="s">
        <v>220</v>
      </c>
      <c r="Y63" s="222" t="s">
        <v>221</v>
      </c>
      <c r="Z63" s="212"/>
      <c r="AA63" s="212"/>
      <c r="AB63" s="212"/>
      <c r="AC63" s="212"/>
      <c r="AD63" s="212"/>
      <c r="AE63" s="212"/>
      <c r="AF63" s="212"/>
      <c r="AG63" s="212" t="s">
        <v>263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2" x14ac:dyDescent="0.25">
      <c r="A64" s="219"/>
      <c r="B64" s="220"/>
      <c r="C64" s="266" t="s">
        <v>275</v>
      </c>
      <c r="D64" s="260"/>
      <c r="E64" s="261"/>
      <c r="F64" s="222"/>
      <c r="G64" s="222"/>
      <c r="H64" s="222"/>
      <c r="I64" s="222"/>
      <c r="J64" s="222"/>
      <c r="K64" s="222"/>
      <c r="L64" s="222"/>
      <c r="M64" s="222"/>
      <c r="N64" s="221"/>
      <c r="O64" s="221"/>
      <c r="P64" s="221"/>
      <c r="Q64" s="221"/>
      <c r="R64" s="222"/>
      <c r="S64" s="222"/>
      <c r="T64" s="222"/>
      <c r="U64" s="222"/>
      <c r="V64" s="222"/>
      <c r="W64" s="222"/>
      <c r="X64" s="222"/>
      <c r="Y64" s="222"/>
      <c r="Z64" s="212"/>
      <c r="AA64" s="212"/>
      <c r="AB64" s="212"/>
      <c r="AC64" s="212"/>
      <c r="AD64" s="212"/>
      <c r="AE64" s="212"/>
      <c r="AF64" s="212"/>
      <c r="AG64" s="212" t="s">
        <v>226</v>
      </c>
      <c r="AH64" s="212">
        <v>0</v>
      </c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3" x14ac:dyDescent="0.25">
      <c r="A65" s="219"/>
      <c r="B65" s="220"/>
      <c r="C65" s="266" t="s">
        <v>276</v>
      </c>
      <c r="D65" s="260"/>
      <c r="E65" s="261"/>
      <c r="F65" s="222"/>
      <c r="G65" s="222"/>
      <c r="H65" s="222"/>
      <c r="I65" s="222"/>
      <c r="J65" s="222"/>
      <c r="K65" s="222"/>
      <c r="L65" s="222"/>
      <c r="M65" s="222"/>
      <c r="N65" s="221"/>
      <c r="O65" s="221"/>
      <c r="P65" s="221"/>
      <c r="Q65" s="221"/>
      <c r="R65" s="222"/>
      <c r="S65" s="222"/>
      <c r="T65" s="222"/>
      <c r="U65" s="222"/>
      <c r="V65" s="222"/>
      <c r="W65" s="222"/>
      <c r="X65" s="222"/>
      <c r="Y65" s="222"/>
      <c r="Z65" s="212"/>
      <c r="AA65" s="212"/>
      <c r="AB65" s="212"/>
      <c r="AC65" s="212"/>
      <c r="AD65" s="212"/>
      <c r="AE65" s="212"/>
      <c r="AF65" s="212"/>
      <c r="AG65" s="212" t="s">
        <v>226</v>
      </c>
      <c r="AH65" s="212">
        <v>0</v>
      </c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3" x14ac:dyDescent="0.25">
      <c r="A66" s="219"/>
      <c r="B66" s="220"/>
      <c r="C66" s="266" t="s">
        <v>670</v>
      </c>
      <c r="D66" s="260"/>
      <c r="E66" s="261">
        <v>3.165</v>
      </c>
      <c r="F66" s="222"/>
      <c r="G66" s="222"/>
      <c r="H66" s="222"/>
      <c r="I66" s="222"/>
      <c r="J66" s="222"/>
      <c r="K66" s="222"/>
      <c r="L66" s="222"/>
      <c r="M66" s="222"/>
      <c r="N66" s="221"/>
      <c r="O66" s="221"/>
      <c r="P66" s="221"/>
      <c r="Q66" s="221"/>
      <c r="R66" s="222"/>
      <c r="S66" s="222"/>
      <c r="T66" s="222"/>
      <c r="U66" s="222"/>
      <c r="V66" s="222"/>
      <c r="W66" s="222"/>
      <c r="X66" s="222"/>
      <c r="Y66" s="222"/>
      <c r="Z66" s="212"/>
      <c r="AA66" s="212"/>
      <c r="AB66" s="212"/>
      <c r="AC66" s="212"/>
      <c r="AD66" s="212"/>
      <c r="AE66" s="212"/>
      <c r="AF66" s="212"/>
      <c r="AG66" s="212" t="s">
        <v>226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1" x14ac:dyDescent="0.25">
      <c r="A67" s="234">
        <v>12</v>
      </c>
      <c r="B67" s="235" t="s">
        <v>279</v>
      </c>
      <c r="C67" s="253" t="s">
        <v>280</v>
      </c>
      <c r="D67" s="236" t="s">
        <v>218</v>
      </c>
      <c r="E67" s="237">
        <v>31.65</v>
      </c>
      <c r="F67" s="238"/>
      <c r="G67" s="239">
        <f>ROUND(E67*F67,2)</f>
        <v>0</v>
      </c>
      <c r="H67" s="238"/>
      <c r="I67" s="239">
        <f>ROUND(E67*H67,2)</f>
        <v>0</v>
      </c>
      <c r="J67" s="238"/>
      <c r="K67" s="239">
        <f>ROUND(E67*J67,2)</f>
        <v>0</v>
      </c>
      <c r="L67" s="239">
        <v>21</v>
      </c>
      <c r="M67" s="239">
        <f>G67*(1+L67/100)</f>
        <v>0</v>
      </c>
      <c r="N67" s="237">
        <v>0</v>
      </c>
      <c r="O67" s="237">
        <f>ROUND(E67*N67,2)</f>
        <v>0</v>
      </c>
      <c r="P67" s="237">
        <v>0</v>
      </c>
      <c r="Q67" s="237">
        <f>ROUND(E67*P67,2)</f>
        <v>0</v>
      </c>
      <c r="R67" s="239" t="s">
        <v>281</v>
      </c>
      <c r="S67" s="239" t="s">
        <v>193</v>
      </c>
      <c r="T67" s="240" t="s">
        <v>193</v>
      </c>
      <c r="U67" s="222">
        <v>9.7000000000000003E-2</v>
      </c>
      <c r="V67" s="222">
        <f>ROUND(E67*U67,2)</f>
        <v>3.07</v>
      </c>
      <c r="W67" s="222"/>
      <c r="X67" s="222" t="s">
        <v>220</v>
      </c>
      <c r="Y67" s="222" t="s">
        <v>221</v>
      </c>
      <c r="Z67" s="212"/>
      <c r="AA67" s="212"/>
      <c r="AB67" s="212"/>
      <c r="AC67" s="212"/>
      <c r="AD67" s="212"/>
      <c r="AE67" s="212"/>
      <c r="AF67" s="212"/>
      <c r="AG67" s="212" t="s">
        <v>263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2" x14ac:dyDescent="0.25">
      <c r="A68" s="219"/>
      <c r="B68" s="220"/>
      <c r="C68" s="265" t="s">
        <v>282</v>
      </c>
      <c r="D68" s="264"/>
      <c r="E68" s="264"/>
      <c r="F68" s="264"/>
      <c r="G68" s="264"/>
      <c r="H68" s="222"/>
      <c r="I68" s="222"/>
      <c r="J68" s="222"/>
      <c r="K68" s="222"/>
      <c r="L68" s="222"/>
      <c r="M68" s="222"/>
      <c r="N68" s="221"/>
      <c r="O68" s="221"/>
      <c r="P68" s="221"/>
      <c r="Q68" s="221"/>
      <c r="R68" s="222"/>
      <c r="S68" s="222"/>
      <c r="T68" s="222"/>
      <c r="U68" s="222"/>
      <c r="V68" s="222"/>
      <c r="W68" s="222"/>
      <c r="X68" s="222"/>
      <c r="Y68" s="222"/>
      <c r="Z68" s="212"/>
      <c r="AA68" s="212"/>
      <c r="AB68" s="212"/>
      <c r="AC68" s="212"/>
      <c r="AD68" s="212"/>
      <c r="AE68" s="212"/>
      <c r="AF68" s="212"/>
      <c r="AG68" s="212" t="s">
        <v>224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2" x14ac:dyDescent="0.25">
      <c r="A69" s="219"/>
      <c r="B69" s="220"/>
      <c r="C69" s="266" t="s">
        <v>275</v>
      </c>
      <c r="D69" s="260"/>
      <c r="E69" s="261"/>
      <c r="F69" s="222"/>
      <c r="G69" s="222"/>
      <c r="H69" s="222"/>
      <c r="I69" s="222"/>
      <c r="J69" s="222"/>
      <c r="K69" s="222"/>
      <c r="L69" s="222"/>
      <c r="M69" s="222"/>
      <c r="N69" s="221"/>
      <c r="O69" s="221"/>
      <c r="P69" s="221"/>
      <c r="Q69" s="221"/>
      <c r="R69" s="222"/>
      <c r="S69" s="222"/>
      <c r="T69" s="222"/>
      <c r="U69" s="222"/>
      <c r="V69" s="222"/>
      <c r="W69" s="222"/>
      <c r="X69" s="222"/>
      <c r="Y69" s="222"/>
      <c r="Z69" s="212"/>
      <c r="AA69" s="212"/>
      <c r="AB69" s="212"/>
      <c r="AC69" s="212"/>
      <c r="AD69" s="212"/>
      <c r="AE69" s="212"/>
      <c r="AF69" s="212"/>
      <c r="AG69" s="212" t="s">
        <v>226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3" x14ac:dyDescent="0.25">
      <c r="A70" s="219"/>
      <c r="B70" s="220"/>
      <c r="C70" s="266" t="s">
        <v>276</v>
      </c>
      <c r="D70" s="260"/>
      <c r="E70" s="261"/>
      <c r="F70" s="222"/>
      <c r="G70" s="222"/>
      <c r="H70" s="222"/>
      <c r="I70" s="222"/>
      <c r="J70" s="222"/>
      <c r="K70" s="222"/>
      <c r="L70" s="222"/>
      <c r="M70" s="222"/>
      <c r="N70" s="221"/>
      <c r="O70" s="221"/>
      <c r="P70" s="221"/>
      <c r="Q70" s="221"/>
      <c r="R70" s="222"/>
      <c r="S70" s="222"/>
      <c r="T70" s="222"/>
      <c r="U70" s="222"/>
      <c r="V70" s="222"/>
      <c r="W70" s="222"/>
      <c r="X70" s="222"/>
      <c r="Y70" s="222"/>
      <c r="Z70" s="212"/>
      <c r="AA70" s="212"/>
      <c r="AB70" s="212"/>
      <c r="AC70" s="212"/>
      <c r="AD70" s="212"/>
      <c r="AE70" s="212"/>
      <c r="AF70" s="212"/>
      <c r="AG70" s="212" t="s">
        <v>226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3" x14ac:dyDescent="0.25">
      <c r="A71" s="219"/>
      <c r="B71" s="220"/>
      <c r="C71" s="266" t="s">
        <v>671</v>
      </c>
      <c r="D71" s="260"/>
      <c r="E71" s="261">
        <v>31.65</v>
      </c>
      <c r="F71" s="222"/>
      <c r="G71" s="222"/>
      <c r="H71" s="222"/>
      <c r="I71" s="222"/>
      <c r="J71" s="222"/>
      <c r="K71" s="222"/>
      <c r="L71" s="222"/>
      <c r="M71" s="222"/>
      <c r="N71" s="221"/>
      <c r="O71" s="221"/>
      <c r="P71" s="221"/>
      <c r="Q71" s="221"/>
      <c r="R71" s="222"/>
      <c r="S71" s="222"/>
      <c r="T71" s="222"/>
      <c r="U71" s="222"/>
      <c r="V71" s="222"/>
      <c r="W71" s="222"/>
      <c r="X71" s="222"/>
      <c r="Y71" s="222"/>
      <c r="Z71" s="212"/>
      <c r="AA71" s="212"/>
      <c r="AB71" s="212"/>
      <c r="AC71" s="212"/>
      <c r="AD71" s="212"/>
      <c r="AE71" s="212"/>
      <c r="AF71" s="212"/>
      <c r="AG71" s="212" t="s">
        <v>226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1" x14ac:dyDescent="0.25">
      <c r="A72" s="234">
        <v>13</v>
      </c>
      <c r="B72" s="235" t="s">
        <v>283</v>
      </c>
      <c r="C72" s="253" t="s">
        <v>284</v>
      </c>
      <c r="D72" s="236" t="s">
        <v>218</v>
      </c>
      <c r="E72" s="237">
        <v>31.65</v>
      </c>
      <c r="F72" s="238"/>
      <c r="G72" s="239">
        <f>ROUND(E72*F72,2)</f>
        <v>0</v>
      </c>
      <c r="H72" s="238"/>
      <c r="I72" s="239">
        <f>ROUND(E72*H72,2)</f>
        <v>0</v>
      </c>
      <c r="J72" s="238"/>
      <c r="K72" s="239">
        <f>ROUND(E72*J72,2)</f>
        <v>0</v>
      </c>
      <c r="L72" s="239">
        <v>21</v>
      </c>
      <c r="M72" s="239">
        <f>G72*(1+L72/100)</f>
        <v>0</v>
      </c>
      <c r="N72" s="237">
        <v>0</v>
      </c>
      <c r="O72" s="237">
        <f>ROUND(E72*N72,2)</f>
        <v>0</v>
      </c>
      <c r="P72" s="237">
        <v>0</v>
      </c>
      <c r="Q72" s="237">
        <f>ROUND(E72*P72,2)</f>
        <v>0</v>
      </c>
      <c r="R72" s="239" t="s">
        <v>281</v>
      </c>
      <c r="S72" s="239" t="s">
        <v>193</v>
      </c>
      <c r="T72" s="240" t="s">
        <v>193</v>
      </c>
      <c r="U72" s="222">
        <v>0.17100000000000001</v>
      </c>
      <c r="V72" s="222">
        <f>ROUND(E72*U72,2)</f>
        <v>5.41</v>
      </c>
      <c r="W72" s="222"/>
      <c r="X72" s="222" t="s">
        <v>220</v>
      </c>
      <c r="Y72" s="222" t="s">
        <v>221</v>
      </c>
      <c r="Z72" s="212"/>
      <c r="AA72" s="212"/>
      <c r="AB72" s="212"/>
      <c r="AC72" s="212"/>
      <c r="AD72" s="212"/>
      <c r="AE72" s="212"/>
      <c r="AF72" s="212"/>
      <c r="AG72" s="212" t="s">
        <v>263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2" x14ac:dyDescent="0.25">
      <c r="A73" s="219"/>
      <c r="B73" s="220"/>
      <c r="C73" s="265" t="s">
        <v>285</v>
      </c>
      <c r="D73" s="264"/>
      <c r="E73" s="264"/>
      <c r="F73" s="264"/>
      <c r="G73" s="264"/>
      <c r="H73" s="222"/>
      <c r="I73" s="222"/>
      <c r="J73" s="222"/>
      <c r="K73" s="222"/>
      <c r="L73" s="222"/>
      <c r="M73" s="222"/>
      <c r="N73" s="221"/>
      <c r="O73" s="221"/>
      <c r="P73" s="221"/>
      <c r="Q73" s="221"/>
      <c r="R73" s="222"/>
      <c r="S73" s="222"/>
      <c r="T73" s="222"/>
      <c r="U73" s="222"/>
      <c r="V73" s="222"/>
      <c r="W73" s="222"/>
      <c r="X73" s="222"/>
      <c r="Y73" s="222"/>
      <c r="Z73" s="212"/>
      <c r="AA73" s="212"/>
      <c r="AB73" s="212"/>
      <c r="AC73" s="212"/>
      <c r="AD73" s="212"/>
      <c r="AE73" s="212"/>
      <c r="AF73" s="212"/>
      <c r="AG73" s="212" t="s">
        <v>224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2" x14ac:dyDescent="0.25">
      <c r="A74" s="219"/>
      <c r="B74" s="220"/>
      <c r="C74" s="266" t="s">
        <v>275</v>
      </c>
      <c r="D74" s="260"/>
      <c r="E74" s="261"/>
      <c r="F74" s="222"/>
      <c r="G74" s="222"/>
      <c r="H74" s="222"/>
      <c r="I74" s="222"/>
      <c r="J74" s="222"/>
      <c r="K74" s="222"/>
      <c r="L74" s="222"/>
      <c r="M74" s="222"/>
      <c r="N74" s="221"/>
      <c r="O74" s="221"/>
      <c r="P74" s="221"/>
      <c r="Q74" s="221"/>
      <c r="R74" s="222"/>
      <c r="S74" s="222"/>
      <c r="T74" s="222"/>
      <c r="U74" s="222"/>
      <c r="V74" s="222"/>
      <c r="W74" s="222"/>
      <c r="X74" s="222"/>
      <c r="Y74" s="222"/>
      <c r="Z74" s="212"/>
      <c r="AA74" s="212"/>
      <c r="AB74" s="212"/>
      <c r="AC74" s="212"/>
      <c r="AD74" s="212"/>
      <c r="AE74" s="212"/>
      <c r="AF74" s="212"/>
      <c r="AG74" s="212" t="s">
        <v>226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3" x14ac:dyDescent="0.25">
      <c r="A75" s="219"/>
      <c r="B75" s="220"/>
      <c r="C75" s="266" t="s">
        <v>276</v>
      </c>
      <c r="D75" s="260"/>
      <c r="E75" s="261"/>
      <c r="F75" s="222"/>
      <c r="G75" s="222"/>
      <c r="H75" s="222"/>
      <c r="I75" s="222"/>
      <c r="J75" s="222"/>
      <c r="K75" s="222"/>
      <c r="L75" s="222"/>
      <c r="M75" s="222"/>
      <c r="N75" s="221"/>
      <c r="O75" s="221"/>
      <c r="P75" s="221"/>
      <c r="Q75" s="221"/>
      <c r="R75" s="222"/>
      <c r="S75" s="222"/>
      <c r="T75" s="222"/>
      <c r="U75" s="222"/>
      <c r="V75" s="222"/>
      <c r="W75" s="222"/>
      <c r="X75" s="222"/>
      <c r="Y75" s="222"/>
      <c r="Z75" s="212"/>
      <c r="AA75" s="212"/>
      <c r="AB75" s="212"/>
      <c r="AC75" s="212"/>
      <c r="AD75" s="212"/>
      <c r="AE75" s="212"/>
      <c r="AF75" s="212"/>
      <c r="AG75" s="212" t="s">
        <v>226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3" x14ac:dyDescent="0.25">
      <c r="A76" s="219"/>
      <c r="B76" s="220"/>
      <c r="C76" s="266" t="s">
        <v>671</v>
      </c>
      <c r="D76" s="260"/>
      <c r="E76" s="261">
        <v>31.65</v>
      </c>
      <c r="F76" s="222"/>
      <c r="G76" s="222"/>
      <c r="H76" s="222"/>
      <c r="I76" s="222"/>
      <c r="J76" s="222"/>
      <c r="K76" s="222"/>
      <c r="L76" s="222"/>
      <c r="M76" s="222"/>
      <c r="N76" s="221"/>
      <c r="O76" s="221"/>
      <c r="P76" s="221"/>
      <c r="Q76" s="221"/>
      <c r="R76" s="222"/>
      <c r="S76" s="222"/>
      <c r="T76" s="222"/>
      <c r="U76" s="222"/>
      <c r="V76" s="222"/>
      <c r="W76" s="222"/>
      <c r="X76" s="222"/>
      <c r="Y76" s="222"/>
      <c r="Z76" s="212"/>
      <c r="AA76" s="212"/>
      <c r="AB76" s="212"/>
      <c r="AC76" s="212"/>
      <c r="AD76" s="212"/>
      <c r="AE76" s="212"/>
      <c r="AF76" s="212"/>
      <c r="AG76" s="212" t="s">
        <v>226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1" x14ac:dyDescent="0.25">
      <c r="A77" s="234">
        <v>14</v>
      </c>
      <c r="B77" s="235" t="s">
        <v>286</v>
      </c>
      <c r="C77" s="253" t="s">
        <v>287</v>
      </c>
      <c r="D77" s="236" t="s">
        <v>218</v>
      </c>
      <c r="E77" s="237">
        <v>31.65</v>
      </c>
      <c r="F77" s="238"/>
      <c r="G77" s="239">
        <f>ROUND(E77*F77,2)</f>
        <v>0</v>
      </c>
      <c r="H77" s="238"/>
      <c r="I77" s="239">
        <f>ROUND(E77*H77,2)</f>
        <v>0</v>
      </c>
      <c r="J77" s="238"/>
      <c r="K77" s="239">
        <f>ROUND(E77*J77,2)</f>
        <v>0</v>
      </c>
      <c r="L77" s="239">
        <v>21</v>
      </c>
      <c r="M77" s="239">
        <f>G77*(1+L77/100)</f>
        <v>0</v>
      </c>
      <c r="N77" s="237">
        <v>0</v>
      </c>
      <c r="O77" s="237">
        <f>ROUND(E77*N77,2)</f>
        <v>0</v>
      </c>
      <c r="P77" s="237">
        <v>0</v>
      </c>
      <c r="Q77" s="237">
        <f>ROUND(E77*P77,2)</f>
        <v>0</v>
      </c>
      <c r="R77" s="239" t="s">
        <v>239</v>
      </c>
      <c r="S77" s="239" t="s">
        <v>193</v>
      </c>
      <c r="T77" s="240" t="s">
        <v>193</v>
      </c>
      <c r="U77" s="222">
        <v>0.19</v>
      </c>
      <c r="V77" s="222">
        <f>ROUND(E77*U77,2)</f>
        <v>6.01</v>
      </c>
      <c r="W77" s="222"/>
      <c r="X77" s="222" t="s">
        <v>220</v>
      </c>
      <c r="Y77" s="222" t="s">
        <v>221</v>
      </c>
      <c r="Z77" s="212"/>
      <c r="AA77" s="212"/>
      <c r="AB77" s="212"/>
      <c r="AC77" s="212"/>
      <c r="AD77" s="212"/>
      <c r="AE77" s="212"/>
      <c r="AF77" s="212"/>
      <c r="AG77" s="212" t="s">
        <v>263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2" x14ac:dyDescent="0.25">
      <c r="A78" s="219"/>
      <c r="B78" s="220"/>
      <c r="C78" s="265" t="s">
        <v>288</v>
      </c>
      <c r="D78" s="264"/>
      <c r="E78" s="264"/>
      <c r="F78" s="264"/>
      <c r="G78" s="264"/>
      <c r="H78" s="222"/>
      <c r="I78" s="222"/>
      <c r="J78" s="222"/>
      <c r="K78" s="222"/>
      <c r="L78" s="222"/>
      <c r="M78" s="222"/>
      <c r="N78" s="221"/>
      <c r="O78" s="221"/>
      <c r="P78" s="221"/>
      <c r="Q78" s="221"/>
      <c r="R78" s="222"/>
      <c r="S78" s="222"/>
      <c r="T78" s="222"/>
      <c r="U78" s="222"/>
      <c r="V78" s="222"/>
      <c r="W78" s="222"/>
      <c r="X78" s="222"/>
      <c r="Y78" s="222"/>
      <c r="Z78" s="212"/>
      <c r="AA78" s="212"/>
      <c r="AB78" s="212"/>
      <c r="AC78" s="212"/>
      <c r="AD78" s="212"/>
      <c r="AE78" s="212"/>
      <c r="AF78" s="212"/>
      <c r="AG78" s="212" t="s">
        <v>224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48" t="str">
        <f>C78</f>
        <v>s případným nutným přemístěním hromad nebo dočasných skládek na místo potřeby ze vzdálenosti do 30 m, ve svahu sklonu přes 1 : 5,</v>
      </c>
      <c r="BB78" s="212"/>
      <c r="BC78" s="212"/>
      <c r="BD78" s="212"/>
      <c r="BE78" s="212"/>
      <c r="BF78" s="212"/>
      <c r="BG78" s="212"/>
      <c r="BH78" s="212"/>
    </row>
    <row r="79" spans="1:60" outlineLevel="2" x14ac:dyDescent="0.25">
      <c r="A79" s="219"/>
      <c r="B79" s="220"/>
      <c r="C79" s="266" t="s">
        <v>275</v>
      </c>
      <c r="D79" s="260"/>
      <c r="E79" s="261"/>
      <c r="F79" s="222"/>
      <c r="G79" s="222"/>
      <c r="H79" s="222"/>
      <c r="I79" s="222"/>
      <c r="J79" s="222"/>
      <c r="K79" s="222"/>
      <c r="L79" s="222"/>
      <c r="M79" s="222"/>
      <c r="N79" s="221"/>
      <c r="O79" s="221"/>
      <c r="P79" s="221"/>
      <c r="Q79" s="221"/>
      <c r="R79" s="222"/>
      <c r="S79" s="222"/>
      <c r="T79" s="222"/>
      <c r="U79" s="222"/>
      <c r="V79" s="222"/>
      <c r="W79" s="222"/>
      <c r="X79" s="222"/>
      <c r="Y79" s="222"/>
      <c r="Z79" s="212"/>
      <c r="AA79" s="212"/>
      <c r="AB79" s="212"/>
      <c r="AC79" s="212"/>
      <c r="AD79" s="212"/>
      <c r="AE79" s="212"/>
      <c r="AF79" s="212"/>
      <c r="AG79" s="212" t="s">
        <v>226</v>
      </c>
      <c r="AH79" s="212">
        <v>0</v>
      </c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3" x14ac:dyDescent="0.25">
      <c r="A80" s="219"/>
      <c r="B80" s="220"/>
      <c r="C80" s="266" t="s">
        <v>276</v>
      </c>
      <c r="D80" s="260"/>
      <c r="E80" s="261"/>
      <c r="F80" s="222"/>
      <c r="G80" s="222"/>
      <c r="H80" s="222"/>
      <c r="I80" s="222"/>
      <c r="J80" s="222"/>
      <c r="K80" s="222"/>
      <c r="L80" s="222"/>
      <c r="M80" s="222"/>
      <c r="N80" s="221"/>
      <c r="O80" s="221"/>
      <c r="P80" s="221"/>
      <c r="Q80" s="221"/>
      <c r="R80" s="222"/>
      <c r="S80" s="222"/>
      <c r="T80" s="222"/>
      <c r="U80" s="222"/>
      <c r="V80" s="222"/>
      <c r="W80" s="222"/>
      <c r="X80" s="222"/>
      <c r="Y80" s="222"/>
      <c r="Z80" s="212"/>
      <c r="AA80" s="212"/>
      <c r="AB80" s="212"/>
      <c r="AC80" s="212"/>
      <c r="AD80" s="212"/>
      <c r="AE80" s="212"/>
      <c r="AF80" s="212"/>
      <c r="AG80" s="212" t="s">
        <v>226</v>
      </c>
      <c r="AH80" s="212">
        <v>0</v>
      </c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3" x14ac:dyDescent="0.25">
      <c r="A81" s="219"/>
      <c r="B81" s="220"/>
      <c r="C81" s="266" t="s">
        <v>671</v>
      </c>
      <c r="D81" s="260"/>
      <c r="E81" s="261">
        <v>31.65</v>
      </c>
      <c r="F81" s="222"/>
      <c r="G81" s="222"/>
      <c r="H81" s="222"/>
      <c r="I81" s="222"/>
      <c r="J81" s="222"/>
      <c r="K81" s="222"/>
      <c r="L81" s="222"/>
      <c r="M81" s="222"/>
      <c r="N81" s="221"/>
      <c r="O81" s="221"/>
      <c r="P81" s="221"/>
      <c r="Q81" s="221"/>
      <c r="R81" s="222"/>
      <c r="S81" s="222"/>
      <c r="T81" s="222"/>
      <c r="U81" s="222"/>
      <c r="V81" s="222"/>
      <c r="W81" s="222"/>
      <c r="X81" s="222"/>
      <c r="Y81" s="222"/>
      <c r="Z81" s="212"/>
      <c r="AA81" s="212"/>
      <c r="AB81" s="212"/>
      <c r="AC81" s="212"/>
      <c r="AD81" s="212"/>
      <c r="AE81" s="212"/>
      <c r="AF81" s="212"/>
      <c r="AG81" s="212" t="s">
        <v>226</v>
      </c>
      <c r="AH81" s="212">
        <v>0</v>
      </c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1" x14ac:dyDescent="0.25">
      <c r="A82" s="241">
        <v>15</v>
      </c>
      <c r="B82" s="242" t="s">
        <v>630</v>
      </c>
      <c r="C82" s="252" t="s">
        <v>672</v>
      </c>
      <c r="D82" s="243" t="s">
        <v>341</v>
      </c>
      <c r="E82" s="244">
        <v>5</v>
      </c>
      <c r="F82" s="245"/>
      <c r="G82" s="246">
        <f>ROUND(E82*F82,2)</f>
        <v>0</v>
      </c>
      <c r="H82" s="245"/>
      <c r="I82" s="246">
        <f>ROUND(E82*H82,2)</f>
        <v>0</v>
      </c>
      <c r="J82" s="245"/>
      <c r="K82" s="246">
        <f>ROUND(E82*J82,2)</f>
        <v>0</v>
      </c>
      <c r="L82" s="246">
        <v>21</v>
      </c>
      <c r="M82" s="246">
        <f>G82*(1+L82/100)</f>
        <v>0</v>
      </c>
      <c r="N82" s="244">
        <v>0</v>
      </c>
      <c r="O82" s="244">
        <f>ROUND(E82*N82,2)</f>
        <v>0</v>
      </c>
      <c r="P82" s="244">
        <v>0</v>
      </c>
      <c r="Q82" s="244">
        <f>ROUND(E82*P82,2)</f>
        <v>0</v>
      </c>
      <c r="R82" s="246"/>
      <c r="S82" s="246" t="s">
        <v>166</v>
      </c>
      <c r="T82" s="247" t="s">
        <v>167</v>
      </c>
      <c r="U82" s="222">
        <v>0</v>
      </c>
      <c r="V82" s="222">
        <f>ROUND(E82*U82,2)</f>
        <v>0</v>
      </c>
      <c r="W82" s="222"/>
      <c r="X82" s="222" t="s">
        <v>220</v>
      </c>
      <c r="Y82" s="222" t="s">
        <v>221</v>
      </c>
      <c r="Z82" s="212"/>
      <c r="AA82" s="212"/>
      <c r="AB82" s="212"/>
      <c r="AC82" s="212"/>
      <c r="AD82" s="212"/>
      <c r="AE82" s="212"/>
      <c r="AF82" s="212"/>
      <c r="AG82" s="212" t="s">
        <v>222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1" x14ac:dyDescent="0.25">
      <c r="A83" s="234">
        <v>16</v>
      </c>
      <c r="B83" s="235" t="s">
        <v>289</v>
      </c>
      <c r="C83" s="253" t="s">
        <v>290</v>
      </c>
      <c r="D83" s="236" t="s">
        <v>291</v>
      </c>
      <c r="E83" s="237">
        <v>3.1333500000000001</v>
      </c>
      <c r="F83" s="238"/>
      <c r="G83" s="239">
        <f>ROUND(E83*F83,2)</f>
        <v>0</v>
      </c>
      <c r="H83" s="238"/>
      <c r="I83" s="239">
        <f>ROUND(E83*H83,2)</f>
        <v>0</v>
      </c>
      <c r="J83" s="238"/>
      <c r="K83" s="239">
        <f>ROUND(E83*J83,2)</f>
        <v>0</v>
      </c>
      <c r="L83" s="239">
        <v>21</v>
      </c>
      <c r="M83" s="239">
        <f>G83*(1+L83/100)</f>
        <v>0</v>
      </c>
      <c r="N83" s="237">
        <v>1E-3</v>
      </c>
      <c r="O83" s="237">
        <f>ROUND(E83*N83,2)</f>
        <v>0</v>
      </c>
      <c r="P83" s="237">
        <v>0</v>
      </c>
      <c r="Q83" s="237">
        <f>ROUND(E83*P83,2)</f>
        <v>0</v>
      </c>
      <c r="R83" s="239" t="s">
        <v>292</v>
      </c>
      <c r="S83" s="239" t="s">
        <v>193</v>
      </c>
      <c r="T83" s="240" t="s">
        <v>193</v>
      </c>
      <c r="U83" s="222">
        <v>0</v>
      </c>
      <c r="V83" s="222">
        <f>ROUND(E83*U83,2)</f>
        <v>0</v>
      </c>
      <c r="W83" s="222"/>
      <c r="X83" s="222" t="s">
        <v>293</v>
      </c>
      <c r="Y83" s="222" t="s">
        <v>221</v>
      </c>
      <c r="Z83" s="212"/>
      <c r="AA83" s="212"/>
      <c r="AB83" s="212"/>
      <c r="AC83" s="212"/>
      <c r="AD83" s="212"/>
      <c r="AE83" s="212"/>
      <c r="AF83" s="212"/>
      <c r="AG83" s="212" t="s">
        <v>294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2" x14ac:dyDescent="0.25">
      <c r="A84" s="219"/>
      <c r="B84" s="220"/>
      <c r="C84" s="266" t="s">
        <v>275</v>
      </c>
      <c r="D84" s="260"/>
      <c r="E84" s="261"/>
      <c r="F84" s="222"/>
      <c r="G84" s="222"/>
      <c r="H84" s="222"/>
      <c r="I84" s="222"/>
      <c r="J84" s="222"/>
      <c r="K84" s="222"/>
      <c r="L84" s="222"/>
      <c r="M84" s="222"/>
      <c r="N84" s="221"/>
      <c r="O84" s="221"/>
      <c r="P84" s="221"/>
      <c r="Q84" s="221"/>
      <c r="R84" s="222"/>
      <c r="S84" s="222"/>
      <c r="T84" s="222"/>
      <c r="U84" s="222"/>
      <c r="V84" s="222"/>
      <c r="W84" s="222"/>
      <c r="X84" s="222"/>
      <c r="Y84" s="222"/>
      <c r="Z84" s="212"/>
      <c r="AA84" s="212"/>
      <c r="AB84" s="212"/>
      <c r="AC84" s="212"/>
      <c r="AD84" s="212"/>
      <c r="AE84" s="212"/>
      <c r="AF84" s="212"/>
      <c r="AG84" s="212" t="s">
        <v>226</v>
      </c>
      <c r="AH84" s="212">
        <v>0</v>
      </c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3" x14ac:dyDescent="0.25">
      <c r="A85" s="219"/>
      <c r="B85" s="220"/>
      <c r="C85" s="266" t="s">
        <v>276</v>
      </c>
      <c r="D85" s="260"/>
      <c r="E85" s="261"/>
      <c r="F85" s="222"/>
      <c r="G85" s="222"/>
      <c r="H85" s="222"/>
      <c r="I85" s="222"/>
      <c r="J85" s="222"/>
      <c r="K85" s="222"/>
      <c r="L85" s="222"/>
      <c r="M85" s="222"/>
      <c r="N85" s="221"/>
      <c r="O85" s="221"/>
      <c r="P85" s="221"/>
      <c r="Q85" s="221"/>
      <c r="R85" s="222"/>
      <c r="S85" s="222"/>
      <c r="T85" s="222"/>
      <c r="U85" s="222"/>
      <c r="V85" s="222"/>
      <c r="W85" s="222"/>
      <c r="X85" s="222"/>
      <c r="Y85" s="222"/>
      <c r="Z85" s="212"/>
      <c r="AA85" s="212"/>
      <c r="AB85" s="212"/>
      <c r="AC85" s="212"/>
      <c r="AD85" s="212"/>
      <c r="AE85" s="212"/>
      <c r="AF85" s="212"/>
      <c r="AG85" s="212" t="s">
        <v>226</v>
      </c>
      <c r="AH85" s="212">
        <v>0</v>
      </c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3" x14ac:dyDescent="0.25">
      <c r="A86" s="219"/>
      <c r="B86" s="220"/>
      <c r="C86" s="267" t="s">
        <v>295</v>
      </c>
      <c r="D86" s="262"/>
      <c r="E86" s="263"/>
      <c r="F86" s="222"/>
      <c r="G86" s="222"/>
      <c r="H86" s="222"/>
      <c r="I86" s="222"/>
      <c r="J86" s="222"/>
      <c r="K86" s="222"/>
      <c r="L86" s="222"/>
      <c r="M86" s="222"/>
      <c r="N86" s="221"/>
      <c r="O86" s="221"/>
      <c r="P86" s="221"/>
      <c r="Q86" s="221"/>
      <c r="R86" s="222"/>
      <c r="S86" s="222"/>
      <c r="T86" s="222"/>
      <c r="U86" s="222"/>
      <c r="V86" s="222"/>
      <c r="W86" s="222"/>
      <c r="X86" s="222"/>
      <c r="Y86" s="222"/>
      <c r="Z86" s="212"/>
      <c r="AA86" s="212"/>
      <c r="AB86" s="212"/>
      <c r="AC86" s="212"/>
      <c r="AD86" s="212"/>
      <c r="AE86" s="212"/>
      <c r="AF86" s="212"/>
      <c r="AG86" s="212" t="s">
        <v>226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3" x14ac:dyDescent="0.25">
      <c r="A87" s="219"/>
      <c r="B87" s="220"/>
      <c r="C87" s="268" t="s">
        <v>673</v>
      </c>
      <c r="D87" s="262"/>
      <c r="E87" s="263">
        <v>31.65</v>
      </c>
      <c r="F87" s="222"/>
      <c r="G87" s="222"/>
      <c r="H87" s="222"/>
      <c r="I87" s="222"/>
      <c r="J87" s="222"/>
      <c r="K87" s="222"/>
      <c r="L87" s="222"/>
      <c r="M87" s="222"/>
      <c r="N87" s="221"/>
      <c r="O87" s="221"/>
      <c r="P87" s="221"/>
      <c r="Q87" s="221"/>
      <c r="R87" s="222"/>
      <c r="S87" s="222"/>
      <c r="T87" s="222"/>
      <c r="U87" s="222"/>
      <c r="V87" s="222"/>
      <c r="W87" s="222"/>
      <c r="X87" s="222"/>
      <c r="Y87" s="222"/>
      <c r="Z87" s="212"/>
      <c r="AA87" s="212"/>
      <c r="AB87" s="212"/>
      <c r="AC87" s="212"/>
      <c r="AD87" s="212"/>
      <c r="AE87" s="212"/>
      <c r="AF87" s="212"/>
      <c r="AG87" s="212" t="s">
        <v>226</v>
      </c>
      <c r="AH87" s="212">
        <v>2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3" x14ac:dyDescent="0.25">
      <c r="A88" s="219"/>
      <c r="B88" s="220"/>
      <c r="C88" s="267" t="s">
        <v>297</v>
      </c>
      <c r="D88" s="262"/>
      <c r="E88" s="263"/>
      <c r="F88" s="222"/>
      <c r="G88" s="222"/>
      <c r="H88" s="222"/>
      <c r="I88" s="222"/>
      <c r="J88" s="222"/>
      <c r="K88" s="222"/>
      <c r="L88" s="222"/>
      <c r="M88" s="222"/>
      <c r="N88" s="221"/>
      <c r="O88" s="221"/>
      <c r="P88" s="221"/>
      <c r="Q88" s="221"/>
      <c r="R88" s="222"/>
      <c r="S88" s="222"/>
      <c r="T88" s="222"/>
      <c r="U88" s="222"/>
      <c r="V88" s="222"/>
      <c r="W88" s="222"/>
      <c r="X88" s="222"/>
      <c r="Y88" s="222"/>
      <c r="Z88" s="212"/>
      <c r="AA88" s="212"/>
      <c r="AB88" s="212"/>
      <c r="AC88" s="212"/>
      <c r="AD88" s="212"/>
      <c r="AE88" s="212"/>
      <c r="AF88" s="212"/>
      <c r="AG88" s="212" t="s">
        <v>226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3" x14ac:dyDescent="0.25">
      <c r="A89" s="219"/>
      <c r="B89" s="220"/>
      <c r="C89" s="266" t="s">
        <v>674</v>
      </c>
      <c r="D89" s="260"/>
      <c r="E89" s="261">
        <v>3.1333500000000001</v>
      </c>
      <c r="F89" s="222"/>
      <c r="G89" s="222"/>
      <c r="H89" s="222"/>
      <c r="I89" s="222"/>
      <c r="J89" s="222"/>
      <c r="K89" s="222"/>
      <c r="L89" s="222"/>
      <c r="M89" s="222"/>
      <c r="N89" s="221"/>
      <c r="O89" s="221"/>
      <c r="P89" s="221"/>
      <c r="Q89" s="221"/>
      <c r="R89" s="222"/>
      <c r="S89" s="222"/>
      <c r="T89" s="222"/>
      <c r="U89" s="222"/>
      <c r="V89" s="222"/>
      <c r="W89" s="222"/>
      <c r="X89" s="222"/>
      <c r="Y89" s="222"/>
      <c r="Z89" s="212"/>
      <c r="AA89" s="212"/>
      <c r="AB89" s="212"/>
      <c r="AC89" s="212"/>
      <c r="AD89" s="212"/>
      <c r="AE89" s="212"/>
      <c r="AF89" s="212"/>
      <c r="AG89" s="212" t="s">
        <v>226</v>
      </c>
      <c r="AH89" s="212">
        <v>0</v>
      </c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x14ac:dyDescent="0.25">
      <c r="A90" s="227" t="s">
        <v>161</v>
      </c>
      <c r="B90" s="228" t="s">
        <v>97</v>
      </c>
      <c r="C90" s="251" t="s">
        <v>98</v>
      </c>
      <c r="D90" s="229"/>
      <c r="E90" s="230"/>
      <c r="F90" s="231"/>
      <c r="G90" s="231">
        <f>SUMIF(AG91:AG93,"&lt;&gt;NOR",G91:G93)</f>
        <v>0</v>
      </c>
      <c r="H90" s="231"/>
      <c r="I90" s="231">
        <f>SUM(I91:I93)</f>
        <v>0</v>
      </c>
      <c r="J90" s="231"/>
      <c r="K90" s="231">
        <f>SUM(K91:K93)</f>
        <v>0</v>
      </c>
      <c r="L90" s="231"/>
      <c r="M90" s="231">
        <f>SUM(M91:M93)</f>
        <v>0</v>
      </c>
      <c r="N90" s="230"/>
      <c r="O90" s="230">
        <f>SUM(O91:O93)</f>
        <v>5.47</v>
      </c>
      <c r="P90" s="230"/>
      <c r="Q90" s="230">
        <f>SUM(Q91:Q93)</f>
        <v>0</v>
      </c>
      <c r="R90" s="231"/>
      <c r="S90" s="231"/>
      <c r="T90" s="232"/>
      <c r="U90" s="226"/>
      <c r="V90" s="226">
        <f>SUM(V91:V93)</f>
        <v>2.75</v>
      </c>
      <c r="W90" s="226"/>
      <c r="X90" s="226"/>
      <c r="Y90" s="226"/>
      <c r="AG90" t="s">
        <v>162</v>
      </c>
    </row>
    <row r="91" spans="1:60" outlineLevel="1" x14ac:dyDescent="0.25">
      <c r="A91" s="234">
        <v>17</v>
      </c>
      <c r="B91" s="235" t="s">
        <v>299</v>
      </c>
      <c r="C91" s="253" t="s">
        <v>300</v>
      </c>
      <c r="D91" s="236" t="s">
        <v>238</v>
      </c>
      <c r="E91" s="237">
        <v>2.5305</v>
      </c>
      <c r="F91" s="238"/>
      <c r="G91" s="239">
        <f>ROUND(E91*F91,2)</f>
        <v>0</v>
      </c>
      <c r="H91" s="238"/>
      <c r="I91" s="239">
        <f>ROUND(E91*H91,2)</f>
        <v>0</v>
      </c>
      <c r="J91" s="238"/>
      <c r="K91" s="239">
        <f>ROUND(E91*J91,2)</f>
        <v>0</v>
      </c>
      <c r="L91" s="239">
        <v>21</v>
      </c>
      <c r="M91" s="239">
        <f>G91*(1+L91/100)</f>
        <v>0</v>
      </c>
      <c r="N91" s="237">
        <v>2.16</v>
      </c>
      <c r="O91" s="237">
        <f>ROUND(E91*N91,2)</f>
        <v>5.47</v>
      </c>
      <c r="P91" s="237">
        <v>0</v>
      </c>
      <c r="Q91" s="237">
        <f>ROUND(E91*P91,2)</f>
        <v>0</v>
      </c>
      <c r="R91" s="239" t="s">
        <v>301</v>
      </c>
      <c r="S91" s="239" t="s">
        <v>193</v>
      </c>
      <c r="T91" s="240" t="s">
        <v>193</v>
      </c>
      <c r="U91" s="222">
        <v>1.085</v>
      </c>
      <c r="V91" s="222">
        <f>ROUND(E91*U91,2)</f>
        <v>2.75</v>
      </c>
      <c r="W91" s="222"/>
      <c r="X91" s="222" t="s">
        <v>220</v>
      </c>
      <c r="Y91" s="222" t="s">
        <v>221</v>
      </c>
      <c r="Z91" s="212"/>
      <c r="AA91" s="212"/>
      <c r="AB91" s="212"/>
      <c r="AC91" s="212"/>
      <c r="AD91" s="212"/>
      <c r="AE91" s="212"/>
      <c r="AF91" s="212"/>
      <c r="AG91" s="212" t="s">
        <v>222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2" x14ac:dyDescent="0.25">
      <c r="A92" s="219"/>
      <c r="B92" s="220"/>
      <c r="C92" s="266" t="s">
        <v>302</v>
      </c>
      <c r="D92" s="260"/>
      <c r="E92" s="261"/>
      <c r="F92" s="222"/>
      <c r="G92" s="222"/>
      <c r="H92" s="222"/>
      <c r="I92" s="222"/>
      <c r="J92" s="222"/>
      <c r="K92" s="222"/>
      <c r="L92" s="222"/>
      <c r="M92" s="222"/>
      <c r="N92" s="221"/>
      <c r="O92" s="221"/>
      <c r="P92" s="221"/>
      <c r="Q92" s="221"/>
      <c r="R92" s="222"/>
      <c r="S92" s="222"/>
      <c r="T92" s="222"/>
      <c r="U92" s="222"/>
      <c r="V92" s="222"/>
      <c r="W92" s="222"/>
      <c r="X92" s="222"/>
      <c r="Y92" s="222"/>
      <c r="Z92" s="212"/>
      <c r="AA92" s="212"/>
      <c r="AB92" s="212"/>
      <c r="AC92" s="212"/>
      <c r="AD92" s="212"/>
      <c r="AE92" s="212"/>
      <c r="AF92" s="212"/>
      <c r="AG92" s="212" t="s">
        <v>226</v>
      </c>
      <c r="AH92" s="212">
        <v>0</v>
      </c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3" x14ac:dyDescent="0.25">
      <c r="A93" s="219"/>
      <c r="B93" s="220"/>
      <c r="C93" s="266" t="s">
        <v>675</v>
      </c>
      <c r="D93" s="260"/>
      <c r="E93" s="261">
        <v>2.5305</v>
      </c>
      <c r="F93" s="222"/>
      <c r="G93" s="222"/>
      <c r="H93" s="222"/>
      <c r="I93" s="222"/>
      <c r="J93" s="222"/>
      <c r="K93" s="222"/>
      <c r="L93" s="222"/>
      <c r="M93" s="222"/>
      <c r="N93" s="221"/>
      <c r="O93" s="221"/>
      <c r="P93" s="221"/>
      <c r="Q93" s="221"/>
      <c r="R93" s="222"/>
      <c r="S93" s="222"/>
      <c r="T93" s="222"/>
      <c r="U93" s="222"/>
      <c r="V93" s="222"/>
      <c r="W93" s="222"/>
      <c r="X93" s="222"/>
      <c r="Y93" s="222"/>
      <c r="Z93" s="212"/>
      <c r="AA93" s="212"/>
      <c r="AB93" s="212"/>
      <c r="AC93" s="212"/>
      <c r="AD93" s="212"/>
      <c r="AE93" s="212"/>
      <c r="AF93" s="212"/>
      <c r="AG93" s="212" t="s">
        <v>226</v>
      </c>
      <c r="AH93" s="212">
        <v>0</v>
      </c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x14ac:dyDescent="0.25">
      <c r="A94" s="227" t="s">
        <v>161</v>
      </c>
      <c r="B94" s="228" t="s">
        <v>99</v>
      </c>
      <c r="C94" s="251" t="s">
        <v>100</v>
      </c>
      <c r="D94" s="229"/>
      <c r="E94" s="230"/>
      <c r="F94" s="231"/>
      <c r="G94" s="231">
        <f>SUMIF(AG95:AG112,"&lt;&gt;NOR",G95:G112)</f>
        <v>0</v>
      </c>
      <c r="H94" s="231"/>
      <c r="I94" s="231">
        <f>SUM(I95:I112)</f>
        <v>0</v>
      </c>
      <c r="J94" s="231"/>
      <c r="K94" s="231">
        <f>SUM(K95:K112)</f>
        <v>0</v>
      </c>
      <c r="L94" s="231"/>
      <c r="M94" s="231">
        <f>SUM(M95:M112)</f>
        <v>0</v>
      </c>
      <c r="N94" s="230"/>
      <c r="O94" s="230">
        <f>SUM(O95:O112)</f>
        <v>67.92</v>
      </c>
      <c r="P94" s="230"/>
      <c r="Q94" s="230">
        <f>SUM(Q95:Q112)</f>
        <v>0</v>
      </c>
      <c r="R94" s="231"/>
      <c r="S94" s="231"/>
      <c r="T94" s="232"/>
      <c r="U94" s="226"/>
      <c r="V94" s="226">
        <f>SUM(V95:V112)</f>
        <v>91.56</v>
      </c>
      <c r="W94" s="226"/>
      <c r="X94" s="226"/>
      <c r="Y94" s="226"/>
      <c r="AG94" t="s">
        <v>162</v>
      </c>
    </row>
    <row r="95" spans="1:60" ht="20.399999999999999" outlineLevel="1" x14ac:dyDescent="0.25">
      <c r="A95" s="234">
        <v>18</v>
      </c>
      <c r="B95" s="235" t="s">
        <v>304</v>
      </c>
      <c r="C95" s="253" t="s">
        <v>305</v>
      </c>
      <c r="D95" s="236" t="s">
        <v>218</v>
      </c>
      <c r="E95" s="237">
        <v>75.05</v>
      </c>
      <c r="F95" s="238"/>
      <c r="G95" s="239">
        <f>ROUND(E95*F95,2)</f>
        <v>0</v>
      </c>
      <c r="H95" s="238"/>
      <c r="I95" s="239">
        <f>ROUND(E95*H95,2)</f>
        <v>0</v>
      </c>
      <c r="J95" s="238"/>
      <c r="K95" s="239">
        <f>ROUND(E95*J95,2)</f>
        <v>0</v>
      </c>
      <c r="L95" s="239">
        <v>21</v>
      </c>
      <c r="M95" s="239">
        <f>G95*(1+L95/100)</f>
        <v>0</v>
      </c>
      <c r="N95" s="237">
        <v>0.57499999999999996</v>
      </c>
      <c r="O95" s="237">
        <f>ROUND(E95*N95,2)</f>
        <v>43.15</v>
      </c>
      <c r="P95" s="237">
        <v>0</v>
      </c>
      <c r="Q95" s="237">
        <f>ROUND(E95*P95,2)</f>
        <v>0</v>
      </c>
      <c r="R95" s="239" t="s">
        <v>219</v>
      </c>
      <c r="S95" s="239" t="s">
        <v>193</v>
      </c>
      <c r="T95" s="240" t="s">
        <v>193</v>
      </c>
      <c r="U95" s="222">
        <v>2.7E-2</v>
      </c>
      <c r="V95" s="222">
        <f>ROUND(E95*U95,2)</f>
        <v>2.0299999999999998</v>
      </c>
      <c r="W95" s="222"/>
      <c r="X95" s="222" t="s">
        <v>220</v>
      </c>
      <c r="Y95" s="222" t="s">
        <v>221</v>
      </c>
      <c r="Z95" s="212"/>
      <c r="AA95" s="212"/>
      <c r="AB95" s="212"/>
      <c r="AC95" s="212"/>
      <c r="AD95" s="212"/>
      <c r="AE95" s="212"/>
      <c r="AF95" s="212"/>
      <c r="AG95" s="212" t="s">
        <v>263</v>
      </c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2" x14ac:dyDescent="0.25">
      <c r="A96" s="219"/>
      <c r="B96" s="220"/>
      <c r="C96" s="266" t="s">
        <v>265</v>
      </c>
      <c r="D96" s="260"/>
      <c r="E96" s="261"/>
      <c r="F96" s="222"/>
      <c r="G96" s="222"/>
      <c r="H96" s="222"/>
      <c r="I96" s="222"/>
      <c r="J96" s="222"/>
      <c r="K96" s="222"/>
      <c r="L96" s="222"/>
      <c r="M96" s="222"/>
      <c r="N96" s="221"/>
      <c r="O96" s="221"/>
      <c r="P96" s="221"/>
      <c r="Q96" s="221"/>
      <c r="R96" s="222"/>
      <c r="S96" s="222"/>
      <c r="T96" s="222"/>
      <c r="U96" s="222"/>
      <c r="V96" s="222"/>
      <c r="W96" s="222"/>
      <c r="X96" s="222"/>
      <c r="Y96" s="222"/>
      <c r="Z96" s="212"/>
      <c r="AA96" s="212"/>
      <c r="AB96" s="212"/>
      <c r="AC96" s="212"/>
      <c r="AD96" s="212"/>
      <c r="AE96" s="212"/>
      <c r="AF96" s="212"/>
      <c r="AG96" s="212" t="s">
        <v>226</v>
      </c>
      <c r="AH96" s="212">
        <v>0</v>
      </c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ht="20.399999999999999" outlineLevel="3" x14ac:dyDescent="0.25">
      <c r="A97" s="219"/>
      <c r="B97" s="220"/>
      <c r="C97" s="266" t="s">
        <v>266</v>
      </c>
      <c r="D97" s="260"/>
      <c r="E97" s="261"/>
      <c r="F97" s="222"/>
      <c r="G97" s="222"/>
      <c r="H97" s="222"/>
      <c r="I97" s="222"/>
      <c r="J97" s="222"/>
      <c r="K97" s="222"/>
      <c r="L97" s="222"/>
      <c r="M97" s="222"/>
      <c r="N97" s="221"/>
      <c r="O97" s="221"/>
      <c r="P97" s="221"/>
      <c r="Q97" s="221"/>
      <c r="R97" s="222"/>
      <c r="S97" s="222"/>
      <c r="T97" s="222"/>
      <c r="U97" s="222"/>
      <c r="V97" s="222"/>
      <c r="W97" s="222"/>
      <c r="X97" s="222"/>
      <c r="Y97" s="222"/>
      <c r="Z97" s="212"/>
      <c r="AA97" s="212"/>
      <c r="AB97" s="212"/>
      <c r="AC97" s="212"/>
      <c r="AD97" s="212"/>
      <c r="AE97" s="212"/>
      <c r="AF97" s="212"/>
      <c r="AG97" s="212" t="s">
        <v>226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3" x14ac:dyDescent="0.25">
      <c r="A98" s="219"/>
      <c r="B98" s="220"/>
      <c r="C98" s="266" t="s">
        <v>306</v>
      </c>
      <c r="D98" s="260"/>
      <c r="E98" s="261"/>
      <c r="F98" s="222"/>
      <c r="G98" s="222"/>
      <c r="H98" s="222"/>
      <c r="I98" s="222"/>
      <c r="J98" s="222"/>
      <c r="K98" s="222"/>
      <c r="L98" s="222"/>
      <c r="M98" s="222"/>
      <c r="N98" s="221"/>
      <c r="O98" s="221"/>
      <c r="P98" s="221"/>
      <c r="Q98" s="221"/>
      <c r="R98" s="222"/>
      <c r="S98" s="222"/>
      <c r="T98" s="222"/>
      <c r="U98" s="222"/>
      <c r="V98" s="222"/>
      <c r="W98" s="222"/>
      <c r="X98" s="222"/>
      <c r="Y98" s="222"/>
      <c r="Z98" s="212"/>
      <c r="AA98" s="212"/>
      <c r="AB98" s="212"/>
      <c r="AC98" s="212"/>
      <c r="AD98" s="212"/>
      <c r="AE98" s="212"/>
      <c r="AF98" s="212"/>
      <c r="AG98" s="212" t="s">
        <v>226</v>
      </c>
      <c r="AH98" s="212">
        <v>0</v>
      </c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3" x14ac:dyDescent="0.25">
      <c r="A99" s="219"/>
      <c r="B99" s="220"/>
      <c r="C99" s="266" t="s">
        <v>668</v>
      </c>
      <c r="D99" s="260"/>
      <c r="E99" s="261">
        <v>75.05</v>
      </c>
      <c r="F99" s="222"/>
      <c r="G99" s="222"/>
      <c r="H99" s="222"/>
      <c r="I99" s="222"/>
      <c r="J99" s="222"/>
      <c r="K99" s="222"/>
      <c r="L99" s="222"/>
      <c r="M99" s="222"/>
      <c r="N99" s="221"/>
      <c r="O99" s="221"/>
      <c r="P99" s="221"/>
      <c r="Q99" s="221"/>
      <c r="R99" s="222"/>
      <c r="S99" s="222"/>
      <c r="T99" s="222"/>
      <c r="U99" s="222"/>
      <c r="V99" s="222"/>
      <c r="W99" s="222"/>
      <c r="X99" s="222"/>
      <c r="Y99" s="222"/>
      <c r="Z99" s="212"/>
      <c r="AA99" s="212"/>
      <c r="AB99" s="212"/>
      <c r="AC99" s="212"/>
      <c r="AD99" s="212"/>
      <c r="AE99" s="212"/>
      <c r="AF99" s="212"/>
      <c r="AG99" s="212" t="s">
        <v>226</v>
      </c>
      <c r="AH99" s="212">
        <v>0</v>
      </c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1" x14ac:dyDescent="0.25">
      <c r="A100" s="234">
        <v>19</v>
      </c>
      <c r="B100" s="235" t="s">
        <v>307</v>
      </c>
      <c r="C100" s="253" t="s">
        <v>308</v>
      </c>
      <c r="D100" s="236" t="s">
        <v>218</v>
      </c>
      <c r="E100" s="237">
        <v>75.05</v>
      </c>
      <c r="F100" s="238"/>
      <c r="G100" s="239">
        <f>ROUND(E100*F100,2)</f>
        <v>0</v>
      </c>
      <c r="H100" s="238"/>
      <c r="I100" s="239">
        <f>ROUND(E100*H100,2)</f>
        <v>0</v>
      </c>
      <c r="J100" s="238"/>
      <c r="K100" s="239">
        <f>ROUND(E100*J100,2)</f>
        <v>0</v>
      </c>
      <c r="L100" s="239">
        <v>21</v>
      </c>
      <c r="M100" s="239">
        <f>G100*(1+L100/100)</f>
        <v>0</v>
      </c>
      <c r="N100" s="237">
        <v>0.11</v>
      </c>
      <c r="O100" s="237">
        <f>ROUND(E100*N100,2)</f>
        <v>8.26</v>
      </c>
      <c r="P100" s="237">
        <v>0</v>
      </c>
      <c r="Q100" s="237">
        <f>ROUND(E100*P100,2)</f>
        <v>0</v>
      </c>
      <c r="R100" s="239" t="s">
        <v>219</v>
      </c>
      <c r="S100" s="239" t="s">
        <v>193</v>
      </c>
      <c r="T100" s="240" t="s">
        <v>193</v>
      </c>
      <c r="U100" s="222">
        <v>1.1930000000000001</v>
      </c>
      <c r="V100" s="222">
        <f>ROUND(E100*U100,2)</f>
        <v>89.53</v>
      </c>
      <c r="W100" s="222"/>
      <c r="X100" s="222" t="s">
        <v>220</v>
      </c>
      <c r="Y100" s="222" t="s">
        <v>221</v>
      </c>
      <c r="Z100" s="212"/>
      <c r="AA100" s="212"/>
      <c r="AB100" s="212"/>
      <c r="AC100" s="212"/>
      <c r="AD100" s="212"/>
      <c r="AE100" s="212"/>
      <c r="AF100" s="212"/>
      <c r="AG100" s="212" t="s">
        <v>222</v>
      </c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2" x14ac:dyDescent="0.25">
      <c r="A101" s="219"/>
      <c r="B101" s="220"/>
      <c r="C101" s="265" t="s">
        <v>309</v>
      </c>
      <c r="D101" s="264"/>
      <c r="E101" s="264"/>
      <c r="F101" s="264"/>
      <c r="G101" s="264"/>
      <c r="H101" s="222"/>
      <c r="I101" s="222"/>
      <c r="J101" s="222"/>
      <c r="K101" s="222"/>
      <c r="L101" s="222"/>
      <c r="M101" s="222"/>
      <c r="N101" s="221"/>
      <c r="O101" s="221"/>
      <c r="P101" s="221"/>
      <c r="Q101" s="221"/>
      <c r="R101" s="222"/>
      <c r="S101" s="222"/>
      <c r="T101" s="222"/>
      <c r="U101" s="222"/>
      <c r="V101" s="222"/>
      <c r="W101" s="222"/>
      <c r="X101" s="222"/>
      <c r="Y101" s="222"/>
      <c r="Z101" s="212"/>
      <c r="AA101" s="212"/>
      <c r="AB101" s="212"/>
      <c r="AC101" s="212"/>
      <c r="AD101" s="212"/>
      <c r="AE101" s="212"/>
      <c r="AF101" s="212"/>
      <c r="AG101" s="212" t="s">
        <v>224</v>
      </c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48" t="str">
        <f>C101</f>
        <v>s provedením lože do 50 mm, s vyplněním spár, s dvojím beraněním a se smetením přebytečného materiálu na krajnici</v>
      </c>
      <c r="BB101" s="212"/>
      <c r="BC101" s="212"/>
      <c r="BD101" s="212"/>
      <c r="BE101" s="212"/>
      <c r="BF101" s="212"/>
      <c r="BG101" s="212"/>
      <c r="BH101" s="212"/>
    </row>
    <row r="102" spans="1:60" outlineLevel="2" x14ac:dyDescent="0.25">
      <c r="A102" s="219"/>
      <c r="B102" s="220"/>
      <c r="C102" s="266" t="s">
        <v>265</v>
      </c>
      <c r="D102" s="260"/>
      <c r="E102" s="261"/>
      <c r="F102" s="222"/>
      <c r="G102" s="222"/>
      <c r="H102" s="222"/>
      <c r="I102" s="222"/>
      <c r="J102" s="222"/>
      <c r="K102" s="222"/>
      <c r="L102" s="222"/>
      <c r="M102" s="222"/>
      <c r="N102" s="221"/>
      <c r="O102" s="221"/>
      <c r="P102" s="221"/>
      <c r="Q102" s="221"/>
      <c r="R102" s="222"/>
      <c r="S102" s="222"/>
      <c r="T102" s="222"/>
      <c r="U102" s="222"/>
      <c r="V102" s="222"/>
      <c r="W102" s="222"/>
      <c r="X102" s="222"/>
      <c r="Y102" s="222"/>
      <c r="Z102" s="212"/>
      <c r="AA102" s="212"/>
      <c r="AB102" s="212"/>
      <c r="AC102" s="212"/>
      <c r="AD102" s="212"/>
      <c r="AE102" s="212"/>
      <c r="AF102" s="212"/>
      <c r="AG102" s="212" t="s">
        <v>226</v>
      </c>
      <c r="AH102" s="212">
        <v>0</v>
      </c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ht="20.399999999999999" outlineLevel="3" x14ac:dyDescent="0.25">
      <c r="A103" s="219"/>
      <c r="B103" s="220"/>
      <c r="C103" s="266" t="s">
        <v>266</v>
      </c>
      <c r="D103" s="260"/>
      <c r="E103" s="261"/>
      <c r="F103" s="222"/>
      <c r="G103" s="222"/>
      <c r="H103" s="222"/>
      <c r="I103" s="222"/>
      <c r="J103" s="222"/>
      <c r="K103" s="222"/>
      <c r="L103" s="222"/>
      <c r="M103" s="222"/>
      <c r="N103" s="221"/>
      <c r="O103" s="221"/>
      <c r="P103" s="221"/>
      <c r="Q103" s="221"/>
      <c r="R103" s="222"/>
      <c r="S103" s="222"/>
      <c r="T103" s="222"/>
      <c r="U103" s="222"/>
      <c r="V103" s="222"/>
      <c r="W103" s="222"/>
      <c r="X103" s="222"/>
      <c r="Y103" s="222"/>
      <c r="Z103" s="212"/>
      <c r="AA103" s="212"/>
      <c r="AB103" s="212"/>
      <c r="AC103" s="212"/>
      <c r="AD103" s="212"/>
      <c r="AE103" s="212"/>
      <c r="AF103" s="212"/>
      <c r="AG103" s="212" t="s">
        <v>226</v>
      </c>
      <c r="AH103" s="212">
        <v>0</v>
      </c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3" x14ac:dyDescent="0.25">
      <c r="A104" s="219"/>
      <c r="B104" s="220"/>
      <c r="C104" s="266" t="s">
        <v>310</v>
      </c>
      <c r="D104" s="260"/>
      <c r="E104" s="261"/>
      <c r="F104" s="222"/>
      <c r="G104" s="222"/>
      <c r="H104" s="222"/>
      <c r="I104" s="222"/>
      <c r="J104" s="222"/>
      <c r="K104" s="222"/>
      <c r="L104" s="222"/>
      <c r="M104" s="222"/>
      <c r="N104" s="221"/>
      <c r="O104" s="221"/>
      <c r="P104" s="221"/>
      <c r="Q104" s="221"/>
      <c r="R104" s="222"/>
      <c r="S104" s="222"/>
      <c r="T104" s="222"/>
      <c r="U104" s="222"/>
      <c r="V104" s="222"/>
      <c r="W104" s="222"/>
      <c r="X104" s="222"/>
      <c r="Y104" s="222"/>
      <c r="Z104" s="212"/>
      <c r="AA104" s="212"/>
      <c r="AB104" s="212"/>
      <c r="AC104" s="212"/>
      <c r="AD104" s="212"/>
      <c r="AE104" s="212"/>
      <c r="AF104" s="212"/>
      <c r="AG104" s="212" t="s">
        <v>226</v>
      </c>
      <c r="AH104" s="212">
        <v>0</v>
      </c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3" x14ac:dyDescent="0.25">
      <c r="A105" s="219"/>
      <c r="B105" s="220"/>
      <c r="C105" s="266" t="s">
        <v>311</v>
      </c>
      <c r="D105" s="260"/>
      <c r="E105" s="261"/>
      <c r="F105" s="222"/>
      <c r="G105" s="222"/>
      <c r="H105" s="222"/>
      <c r="I105" s="222"/>
      <c r="J105" s="222"/>
      <c r="K105" s="222"/>
      <c r="L105" s="222"/>
      <c r="M105" s="222"/>
      <c r="N105" s="221"/>
      <c r="O105" s="221"/>
      <c r="P105" s="221"/>
      <c r="Q105" s="221"/>
      <c r="R105" s="222"/>
      <c r="S105" s="222"/>
      <c r="T105" s="222"/>
      <c r="U105" s="222"/>
      <c r="V105" s="222"/>
      <c r="W105" s="222"/>
      <c r="X105" s="222"/>
      <c r="Y105" s="222"/>
      <c r="Z105" s="212"/>
      <c r="AA105" s="212"/>
      <c r="AB105" s="212"/>
      <c r="AC105" s="212"/>
      <c r="AD105" s="212"/>
      <c r="AE105" s="212"/>
      <c r="AF105" s="212"/>
      <c r="AG105" s="212" t="s">
        <v>226</v>
      </c>
      <c r="AH105" s="212">
        <v>0</v>
      </c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outlineLevel="3" x14ac:dyDescent="0.25">
      <c r="A106" s="219"/>
      <c r="B106" s="220"/>
      <c r="C106" s="266" t="s">
        <v>668</v>
      </c>
      <c r="D106" s="260"/>
      <c r="E106" s="261">
        <v>75.05</v>
      </c>
      <c r="F106" s="222"/>
      <c r="G106" s="222"/>
      <c r="H106" s="222"/>
      <c r="I106" s="222"/>
      <c r="J106" s="222"/>
      <c r="K106" s="222"/>
      <c r="L106" s="222"/>
      <c r="M106" s="222"/>
      <c r="N106" s="221"/>
      <c r="O106" s="221"/>
      <c r="P106" s="221"/>
      <c r="Q106" s="221"/>
      <c r="R106" s="222"/>
      <c r="S106" s="222"/>
      <c r="T106" s="222"/>
      <c r="U106" s="222"/>
      <c r="V106" s="222"/>
      <c r="W106" s="222"/>
      <c r="X106" s="222"/>
      <c r="Y106" s="222"/>
      <c r="Z106" s="212"/>
      <c r="AA106" s="212"/>
      <c r="AB106" s="212"/>
      <c r="AC106" s="212"/>
      <c r="AD106" s="212"/>
      <c r="AE106" s="212"/>
      <c r="AF106" s="212"/>
      <c r="AG106" s="212" t="s">
        <v>226</v>
      </c>
      <c r="AH106" s="212">
        <v>0</v>
      </c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outlineLevel="1" x14ac:dyDescent="0.25">
      <c r="A107" s="234">
        <v>20</v>
      </c>
      <c r="B107" s="235" t="s">
        <v>326</v>
      </c>
      <c r="C107" s="253" t="s">
        <v>327</v>
      </c>
      <c r="D107" s="236" t="s">
        <v>218</v>
      </c>
      <c r="E107" s="237">
        <v>82.555000000000007</v>
      </c>
      <c r="F107" s="238"/>
      <c r="G107" s="239">
        <f>ROUND(E107*F107,2)</f>
        <v>0</v>
      </c>
      <c r="H107" s="238"/>
      <c r="I107" s="239">
        <f>ROUND(E107*H107,2)</f>
        <v>0</v>
      </c>
      <c r="J107" s="238"/>
      <c r="K107" s="239">
        <f>ROUND(E107*J107,2)</f>
        <v>0</v>
      </c>
      <c r="L107" s="239">
        <v>21</v>
      </c>
      <c r="M107" s="239">
        <f>G107*(1+L107/100)</f>
        <v>0</v>
      </c>
      <c r="N107" s="237">
        <v>0.2</v>
      </c>
      <c r="O107" s="237">
        <f>ROUND(E107*N107,2)</f>
        <v>16.510000000000002</v>
      </c>
      <c r="P107" s="237">
        <v>0</v>
      </c>
      <c r="Q107" s="237">
        <f>ROUND(E107*P107,2)</f>
        <v>0</v>
      </c>
      <c r="R107" s="239" t="s">
        <v>292</v>
      </c>
      <c r="S107" s="239" t="s">
        <v>193</v>
      </c>
      <c r="T107" s="240" t="s">
        <v>193</v>
      </c>
      <c r="U107" s="222">
        <v>0</v>
      </c>
      <c r="V107" s="222">
        <f>ROUND(E107*U107,2)</f>
        <v>0</v>
      </c>
      <c r="W107" s="222"/>
      <c r="X107" s="222" t="s">
        <v>293</v>
      </c>
      <c r="Y107" s="222" t="s">
        <v>221</v>
      </c>
      <c r="Z107" s="212"/>
      <c r="AA107" s="212"/>
      <c r="AB107" s="212"/>
      <c r="AC107" s="212"/>
      <c r="AD107" s="212"/>
      <c r="AE107" s="212"/>
      <c r="AF107" s="212"/>
      <c r="AG107" s="212" t="s">
        <v>328</v>
      </c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outlineLevel="2" x14ac:dyDescent="0.25">
      <c r="A108" s="219"/>
      <c r="B108" s="220"/>
      <c r="C108" s="266" t="s">
        <v>265</v>
      </c>
      <c r="D108" s="260"/>
      <c r="E108" s="261"/>
      <c r="F108" s="222"/>
      <c r="G108" s="222"/>
      <c r="H108" s="222"/>
      <c r="I108" s="222"/>
      <c r="J108" s="222"/>
      <c r="K108" s="222"/>
      <c r="L108" s="222"/>
      <c r="M108" s="222"/>
      <c r="N108" s="221"/>
      <c r="O108" s="221"/>
      <c r="P108" s="221"/>
      <c r="Q108" s="221"/>
      <c r="R108" s="222"/>
      <c r="S108" s="222"/>
      <c r="T108" s="222"/>
      <c r="U108" s="222"/>
      <c r="V108" s="222"/>
      <c r="W108" s="222"/>
      <c r="X108" s="222"/>
      <c r="Y108" s="222"/>
      <c r="Z108" s="212"/>
      <c r="AA108" s="212"/>
      <c r="AB108" s="212"/>
      <c r="AC108" s="212"/>
      <c r="AD108" s="212"/>
      <c r="AE108" s="212"/>
      <c r="AF108" s="212"/>
      <c r="AG108" s="212" t="s">
        <v>226</v>
      </c>
      <c r="AH108" s="212">
        <v>0</v>
      </c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ht="20.399999999999999" outlineLevel="3" x14ac:dyDescent="0.25">
      <c r="A109" s="219"/>
      <c r="B109" s="220"/>
      <c r="C109" s="266" t="s">
        <v>266</v>
      </c>
      <c r="D109" s="260"/>
      <c r="E109" s="261"/>
      <c r="F109" s="222"/>
      <c r="G109" s="222"/>
      <c r="H109" s="222"/>
      <c r="I109" s="222"/>
      <c r="J109" s="222"/>
      <c r="K109" s="222"/>
      <c r="L109" s="222"/>
      <c r="M109" s="222"/>
      <c r="N109" s="221"/>
      <c r="O109" s="221"/>
      <c r="P109" s="221"/>
      <c r="Q109" s="221"/>
      <c r="R109" s="222"/>
      <c r="S109" s="222"/>
      <c r="T109" s="222"/>
      <c r="U109" s="222"/>
      <c r="V109" s="222"/>
      <c r="W109" s="222"/>
      <c r="X109" s="222"/>
      <c r="Y109" s="222"/>
      <c r="Z109" s="212"/>
      <c r="AA109" s="212"/>
      <c r="AB109" s="212"/>
      <c r="AC109" s="212"/>
      <c r="AD109" s="212"/>
      <c r="AE109" s="212"/>
      <c r="AF109" s="212"/>
      <c r="AG109" s="212" t="s">
        <v>226</v>
      </c>
      <c r="AH109" s="212">
        <v>0</v>
      </c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3" x14ac:dyDescent="0.25">
      <c r="A110" s="219"/>
      <c r="B110" s="220"/>
      <c r="C110" s="266" t="s">
        <v>310</v>
      </c>
      <c r="D110" s="260"/>
      <c r="E110" s="261"/>
      <c r="F110" s="222"/>
      <c r="G110" s="222"/>
      <c r="H110" s="222"/>
      <c r="I110" s="222"/>
      <c r="J110" s="222"/>
      <c r="K110" s="222"/>
      <c r="L110" s="222"/>
      <c r="M110" s="222"/>
      <c r="N110" s="221"/>
      <c r="O110" s="221"/>
      <c r="P110" s="221"/>
      <c r="Q110" s="221"/>
      <c r="R110" s="222"/>
      <c r="S110" s="222"/>
      <c r="T110" s="222"/>
      <c r="U110" s="222"/>
      <c r="V110" s="222"/>
      <c r="W110" s="222"/>
      <c r="X110" s="222"/>
      <c r="Y110" s="222"/>
      <c r="Z110" s="212"/>
      <c r="AA110" s="212"/>
      <c r="AB110" s="212"/>
      <c r="AC110" s="212"/>
      <c r="AD110" s="212"/>
      <c r="AE110" s="212"/>
      <c r="AF110" s="212"/>
      <c r="AG110" s="212" t="s">
        <v>226</v>
      </c>
      <c r="AH110" s="212">
        <v>0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3" x14ac:dyDescent="0.25">
      <c r="A111" s="219"/>
      <c r="B111" s="220"/>
      <c r="C111" s="266" t="s">
        <v>311</v>
      </c>
      <c r="D111" s="260"/>
      <c r="E111" s="261"/>
      <c r="F111" s="222"/>
      <c r="G111" s="222"/>
      <c r="H111" s="222"/>
      <c r="I111" s="222"/>
      <c r="J111" s="222"/>
      <c r="K111" s="222"/>
      <c r="L111" s="222"/>
      <c r="M111" s="222"/>
      <c r="N111" s="221"/>
      <c r="O111" s="221"/>
      <c r="P111" s="221"/>
      <c r="Q111" s="221"/>
      <c r="R111" s="222"/>
      <c r="S111" s="222"/>
      <c r="T111" s="222"/>
      <c r="U111" s="222"/>
      <c r="V111" s="222"/>
      <c r="W111" s="222"/>
      <c r="X111" s="222"/>
      <c r="Y111" s="222"/>
      <c r="Z111" s="212"/>
      <c r="AA111" s="212"/>
      <c r="AB111" s="212"/>
      <c r="AC111" s="212"/>
      <c r="AD111" s="212"/>
      <c r="AE111" s="212"/>
      <c r="AF111" s="212"/>
      <c r="AG111" s="212" t="s">
        <v>226</v>
      </c>
      <c r="AH111" s="212">
        <v>0</v>
      </c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3" x14ac:dyDescent="0.25">
      <c r="A112" s="219"/>
      <c r="B112" s="220"/>
      <c r="C112" s="266" t="s">
        <v>676</v>
      </c>
      <c r="D112" s="260"/>
      <c r="E112" s="261">
        <v>82.555000000000007</v>
      </c>
      <c r="F112" s="222"/>
      <c r="G112" s="222"/>
      <c r="H112" s="222"/>
      <c r="I112" s="222"/>
      <c r="J112" s="222"/>
      <c r="K112" s="222"/>
      <c r="L112" s="222"/>
      <c r="M112" s="222"/>
      <c r="N112" s="221"/>
      <c r="O112" s="221"/>
      <c r="P112" s="221"/>
      <c r="Q112" s="221"/>
      <c r="R112" s="222"/>
      <c r="S112" s="222"/>
      <c r="T112" s="222"/>
      <c r="U112" s="222"/>
      <c r="V112" s="222"/>
      <c r="W112" s="222"/>
      <c r="X112" s="222"/>
      <c r="Y112" s="222"/>
      <c r="Z112" s="212"/>
      <c r="AA112" s="212"/>
      <c r="AB112" s="212"/>
      <c r="AC112" s="212"/>
      <c r="AD112" s="212"/>
      <c r="AE112" s="212"/>
      <c r="AF112" s="212"/>
      <c r="AG112" s="212" t="s">
        <v>226</v>
      </c>
      <c r="AH112" s="212">
        <v>0</v>
      </c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x14ac:dyDescent="0.25">
      <c r="A113" s="227" t="s">
        <v>161</v>
      </c>
      <c r="B113" s="228" t="s">
        <v>101</v>
      </c>
      <c r="C113" s="251" t="s">
        <v>102</v>
      </c>
      <c r="D113" s="229"/>
      <c r="E113" s="230"/>
      <c r="F113" s="231"/>
      <c r="G113" s="231">
        <f>SUMIF(AG114:AG116,"&lt;&gt;NOR",G114:G116)</f>
        <v>0</v>
      </c>
      <c r="H113" s="231"/>
      <c r="I113" s="231">
        <f>SUM(I114:I116)</f>
        <v>0</v>
      </c>
      <c r="J113" s="231"/>
      <c r="K113" s="231">
        <f>SUM(K114:K116)</f>
        <v>0</v>
      </c>
      <c r="L113" s="231"/>
      <c r="M113" s="231">
        <f>SUM(M114:M116)</f>
        <v>0</v>
      </c>
      <c r="N113" s="230"/>
      <c r="O113" s="230">
        <f>SUM(O114:O116)</f>
        <v>0</v>
      </c>
      <c r="P113" s="230"/>
      <c r="Q113" s="230">
        <f>SUM(Q114:Q116)</f>
        <v>0</v>
      </c>
      <c r="R113" s="231"/>
      <c r="S113" s="231"/>
      <c r="T113" s="232"/>
      <c r="U113" s="226"/>
      <c r="V113" s="226">
        <f>SUM(V114:V116)</f>
        <v>0</v>
      </c>
      <c r="W113" s="226"/>
      <c r="X113" s="226"/>
      <c r="Y113" s="226"/>
      <c r="AG113" t="s">
        <v>162</v>
      </c>
    </row>
    <row r="114" spans="1:60" outlineLevel="1" x14ac:dyDescent="0.25">
      <c r="A114" s="234">
        <v>21</v>
      </c>
      <c r="B114" s="235" t="s">
        <v>336</v>
      </c>
      <c r="C114" s="253" t="s">
        <v>677</v>
      </c>
      <c r="D114" s="236" t="s">
        <v>338</v>
      </c>
      <c r="E114" s="237">
        <v>2</v>
      </c>
      <c r="F114" s="238"/>
      <c r="G114" s="239">
        <f>ROUND(E114*F114,2)</f>
        <v>0</v>
      </c>
      <c r="H114" s="238"/>
      <c r="I114" s="239">
        <f>ROUND(E114*H114,2)</f>
        <v>0</v>
      </c>
      <c r="J114" s="238"/>
      <c r="K114" s="239">
        <f>ROUND(E114*J114,2)</f>
        <v>0</v>
      </c>
      <c r="L114" s="239">
        <v>21</v>
      </c>
      <c r="M114" s="239">
        <f>G114*(1+L114/100)</f>
        <v>0</v>
      </c>
      <c r="N114" s="237">
        <v>0</v>
      </c>
      <c r="O114" s="237">
        <f>ROUND(E114*N114,2)</f>
        <v>0</v>
      </c>
      <c r="P114" s="237">
        <v>0</v>
      </c>
      <c r="Q114" s="237">
        <f>ROUND(E114*P114,2)</f>
        <v>0</v>
      </c>
      <c r="R114" s="239"/>
      <c r="S114" s="239" t="s">
        <v>166</v>
      </c>
      <c r="T114" s="240" t="s">
        <v>167</v>
      </c>
      <c r="U114" s="222">
        <v>0</v>
      </c>
      <c r="V114" s="222">
        <f>ROUND(E114*U114,2)</f>
        <v>0</v>
      </c>
      <c r="W114" s="222"/>
      <c r="X114" s="222" t="s">
        <v>220</v>
      </c>
      <c r="Y114" s="222" t="s">
        <v>221</v>
      </c>
      <c r="Z114" s="212"/>
      <c r="AA114" s="212"/>
      <c r="AB114" s="212"/>
      <c r="AC114" s="212"/>
      <c r="AD114" s="212"/>
      <c r="AE114" s="212"/>
      <c r="AF114" s="212"/>
      <c r="AG114" s="212" t="s">
        <v>222</v>
      </c>
      <c r="AH114" s="212"/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2" x14ac:dyDescent="0.25">
      <c r="A115" s="219"/>
      <c r="B115" s="220"/>
      <c r="C115" s="254" t="s">
        <v>678</v>
      </c>
      <c r="D115" s="249"/>
      <c r="E115" s="249"/>
      <c r="F115" s="249"/>
      <c r="G115" s="249"/>
      <c r="H115" s="222"/>
      <c r="I115" s="222"/>
      <c r="J115" s="222"/>
      <c r="K115" s="222"/>
      <c r="L115" s="222"/>
      <c r="M115" s="222"/>
      <c r="N115" s="221"/>
      <c r="O115" s="221"/>
      <c r="P115" s="221"/>
      <c r="Q115" s="221"/>
      <c r="R115" s="222"/>
      <c r="S115" s="222"/>
      <c r="T115" s="222"/>
      <c r="U115" s="222"/>
      <c r="V115" s="222"/>
      <c r="W115" s="222"/>
      <c r="X115" s="222"/>
      <c r="Y115" s="222"/>
      <c r="Z115" s="212"/>
      <c r="AA115" s="212"/>
      <c r="AB115" s="212"/>
      <c r="AC115" s="212"/>
      <c r="AD115" s="212"/>
      <c r="AE115" s="212"/>
      <c r="AF115" s="212"/>
      <c r="AG115" s="212" t="s">
        <v>173</v>
      </c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3" x14ac:dyDescent="0.25">
      <c r="A116" s="219"/>
      <c r="B116" s="220"/>
      <c r="C116" s="256" t="s">
        <v>679</v>
      </c>
      <c r="D116" s="250"/>
      <c r="E116" s="250"/>
      <c r="F116" s="250"/>
      <c r="G116" s="250"/>
      <c r="H116" s="222"/>
      <c r="I116" s="222"/>
      <c r="J116" s="222"/>
      <c r="K116" s="222"/>
      <c r="L116" s="222"/>
      <c r="M116" s="222"/>
      <c r="N116" s="221"/>
      <c r="O116" s="221"/>
      <c r="P116" s="221"/>
      <c r="Q116" s="221"/>
      <c r="R116" s="222"/>
      <c r="S116" s="222"/>
      <c r="T116" s="222"/>
      <c r="U116" s="222"/>
      <c r="V116" s="222"/>
      <c r="W116" s="222"/>
      <c r="X116" s="222"/>
      <c r="Y116" s="222"/>
      <c r="Z116" s="212"/>
      <c r="AA116" s="212"/>
      <c r="AB116" s="212"/>
      <c r="AC116" s="212"/>
      <c r="AD116" s="212"/>
      <c r="AE116" s="212"/>
      <c r="AF116" s="212"/>
      <c r="AG116" s="212" t="s">
        <v>173</v>
      </c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x14ac:dyDescent="0.25">
      <c r="A117" s="227" t="s">
        <v>161</v>
      </c>
      <c r="B117" s="228" t="s">
        <v>103</v>
      </c>
      <c r="C117" s="251" t="s">
        <v>104</v>
      </c>
      <c r="D117" s="229"/>
      <c r="E117" s="230"/>
      <c r="F117" s="231"/>
      <c r="G117" s="231">
        <f>SUMIF(AG118:AG128,"&lt;&gt;NOR",G118:G128)</f>
        <v>0</v>
      </c>
      <c r="H117" s="231"/>
      <c r="I117" s="231">
        <f>SUM(I118:I128)</f>
        <v>0</v>
      </c>
      <c r="J117" s="231"/>
      <c r="K117" s="231">
        <f>SUM(K118:K128)</f>
        <v>0</v>
      </c>
      <c r="L117" s="231"/>
      <c r="M117" s="231">
        <f>SUM(M118:M128)</f>
        <v>0</v>
      </c>
      <c r="N117" s="230"/>
      <c r="O117" s="230">
        <f>SUM(O118:O128)</f>
        <v>10.84</v>
      </c>
      <c r="P117" s="230"/>
      <c r="Q117" s="230">
        <f>SUM(Q118:Q128)</f>
        <v>0</v>
      </c>
      <c r="R117" s="231"/>
      <c r="S117" s="231"/>
      <c r="T117" s="232"/>
      <c r="U117" s="226"/>
      <c r="V117" s="226">
        <f>SUM(V118:V128)</f>
        <v>14.24</v>
      </c>
      <c r="W117" s="226"/>
      <c r="X117" s="226"/>
      <c r="Y117" s="226"/>
      <c r="AG117" t="s">
        <v>162</v>
      </c>
    </row>
    <row r="118" spans="1:60" ht="20.399999999999999" outlineLevel="1" x14ac:dyDescent="0.25">
      <c r="A118" s="234">
        <v>22</v>
      </c>
      <c r="B118" s="235" t="s">
        <v>342</v>
      </c>
      <c r="C118" s="253" t="s">
        <v>343</v>
      </c>
      <c r="D118" s="236" t="s">
        <v>231</v>
      </c>
      <c r="E118" s="237">
        <v>48.2</v>
      </c>
      <c r="F118" s="238"/>
      <c r="G118" s="239">
        <f>ROUND(E118*F118,2)</f>
        <v>0</v>
      </c>
      <c r="H118" s="238"/>
      <c r="I118" s="239">
        <f>ROUND(E118*H118,2)</f>
        <v>0</v>
      </c>
      <c r="J118" s="238"/>
      <c r="K118" s="239">
        <f>ROUND(E118*J118,2)</f>
        <v>0</v>
      </c>
      <c r="L118" s="239">
        <v>21</v>
      </c>
      <c r="M118" s="239">
        <f>G118*(1+L118/100)</f>
        <v>0</v>
      </c>
      <c r="N118" s="237">
        <v>0.15673999999999999</v>
      </c>
      <c r="O118" s="237">
        <f>ROUND(E118*N118,2)</f>
        <v>7.55</v>
      </c>
      <c r="P118" s="237">
        <v>0</v>
      </c>
      <c r="Q118" s="237">
        <f>ROUND(E118*P118,2)</f>
        <v>0</v>
      </c>
      <c r="R118" s="239" t="s">
        <v>219</v>
      </c>
      <c r="S118" s="239" t="s">
        <v>193</v>
      </c>
      <c r="T118" s="240" t="s">
        <v>193</v>
      </c>
      <c r="U118" s="222">
        <v>0.29548000000000002</v>
      </c>
      <c r="V118" s="222">
        <f>ROUND(E118*U118,2)</f>
        <v>14.24</v>
      </c>
      <c r="W118" s="222"/>
      <c r="X118" s="222" t="s">
        <v>220</v>
      </c>
      <c r="Y118" s="222" t="s">
        <v>221</v>
      </c>
      <c r="Z118" s="212"/>
      <c r="AA118" s="212"/>
      <c r="AB118" s="212"/>
      <c r="AC118" s="212"/>
      <c r="AD118" s="212"/>
      <c r="AE118" s="212"/>
      <c r="AF118" s="212"/>
      <c r="AG118" s="212" t="s">
        <v>263</v>
      </c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2" x14ac:dyDescent="0.25">
      <c r="A119" s="219"/>
      <c r="B119" s="220"/>
      <c r="C119" s="265" t="s">
        <v>344</v>
      </c>
      <c r="D119" s="264"/>
      <c r="E119" s="264"/>
      <c r="F119" s="264"/>
      <c r="G119" s="264"/>
      <c r="H119" s="222"/>
      <c r="I119" s="222"/>
      <c r="J119" s="222"/>
      <c r="K119" s="222"/>
      <c r="L119" s="222"/>
      <c r="M119" s="222"/>
      <c r="N119" s="221"/>
      <c r="O119" s="221"/>
      <c r="P119" s="221"/>
      <c r="Q119" s="221"/>
      <c r="R119" s="222"/>
      <c r="S119" s="222"/>
      <c r="T119" s="222"/>
      <c r="U119" s="222"/>
      <c r="V119" s="222"/>
      <c r="W119" s="222"/>
      <c r="X119" s="222"/>
      <c r="Y119" s="222"/>
      <c r="Z119" s="212"/>
      <c r="AA119" s="212"/>
      <c r="AB119" s="212"/>
      <c r="AC119" s="212"/>
      <c r="AD119" s="212"/>
      <c r="AE119" s="212"/>
      <c r="AF119" s="212"/>
      <c r="AG119" s="212" t="s">
        <v>224</v>
      </c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2" x14ac:dyDescent="0.25">
      <c r="A120" s="219"/>
      <c r="B120" s="220"/>
      <c r="C120" s="266" t="s">
        <v>345</v>
      </c>
      <c r="D120" s="260"/>
      <c r="E120" s="261"/>
      <c r="F120" s="222"/>
      <c r="G120" s="222"/>
      <c r="H120" s="222"/>
      <c r="I120" s="222"/>
      <c r="J120" s="222"/>
      <c r="K120" s="222"/>
      <c r="L120" s="222"/>
      <c r="M120" s="222"/>
      <c r="N120" s="221"/>
      <c r="O120" s="221"/>
      <c r="P120" s="221"/>
      <c r="Q120" s="221"/>
      <c r="R120" s="222"/>
      <c r="S120" s="222"/>
      <c r="T120" s="222"/>
      <c r="U120" s="222"/>
      <c r="V120" s="222"/>
      <c r="W120" s="222"/>
      <c r="X120" s="222"/>
      <c r="Y120" s="222"/>
      <c r="Z120" s="212"/>
      <c r="AA120" s="212"/>
      <c r="AB120" s="212"/>
      <c r="AC120" s="212"/>
      <c r="AD120" s="212"/>
      <c r="AE120" s="212"/>
      <c r="AF120" s="212"/>
      <c r="AG120" s="212" t="s">
        <v>226</v>
      </c>
      <c r="AH120" s="212">
        <v>0</v>
      </c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3" x14ac:dyDescent="0.25">
      <c r="A121" s="219"/>
      <c r="B121" s="220"/>
      <c r="C121" s="266" t="s">
        <v>346</v>
      </c>
      <c r="D121" s="260"/>
      <c r="E121" s="261"/>
      <c r="F121" s="222"/>
      <c r="G121" s="222"/>
      <c r="H121" s="222"/>
      <c r="I121" s="222"/>
      <c r="J121" s="222"/>
      <c r="K121" s="222"/>
      <c r="L121" s="222"/>
      <c r="M121" s="222"/>
      <c r="N121" s="221"/>
      <c r="O121" s="221"/>
      <c r="P121" s="221"/>
      <c r="Q121" s="221"/>
      <c r="R121" s="222"/>
      <c r="S121" s="222"/>
      <c r="T121" s="222"/>
      <c r="U121" s="222"/>
      <c r="V121" s="222"/>
      <c r="W121" s="222"/>
      <c r="X121" s="222"/>
      <c r="Y121" s="222"/>
      <c r="Z121" s="212"/>
      <c r="AA121" s="212"/>
      <c r="AB121" s="212"/>
      <c r="AC121" s="212"/>
      <c r="AD121" s="212"/>
      <c r="AE121" s="212"/>
      <c r="AF121" s="212"/>
      <c r="AG121" s="212" t="s">
        <v>226</v>
      </c>
      <c r="AH121" s="212">
        <v>0</v>
      </c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3" x14ac:dyDescent="0.25">
      <c r="A122" s="219"/>
      <c r="B122" s="220"/>
      <c r="C122" s="266" t="s">
        <v>347</v>
      </c>
      <c r="D122" s="260"/>
      <c r="E122" s="261"/>
      <c r="F122" s="222"/>
      <c r="G122" s="222"/>
      <c r="H122" s="222"/>
      <c r="I122" s="222"/>
      <c r="J122" s="222"/>
      <c r="K122" s="222"/>
      <c r="L122" s="222"/>
      <c r="M122" s="222"/>
      <c r="N122" s="221"/>
      <c r="O122" s="221"/>
      <c r="P122" s="221"/>
      <c r="Q122" s="221"/>
      <c r="R122" s="222"/>
      <c r="S122" s="222"/>
      <c r="T122" s="222"/>
      <c r="U122" s="222"/>
      <c r="V122" s="222"/>
      <c r="W122" s="222"/>
      <c r="X122" s="222"/>
      <c r="Y122" s="222"/>
      <c r="Z122" s="212"/>
      <c r="AA122" s="212"/>
      <c r="AB122" s="212"/>
      <c r="AC122" s="212"/>
      <c r="AD122" s="212"/>
      <c r="AE122" s="212"/>
      <c r="AF122" s="212"/>
      <c r="AG122" s="212" t="s">
        <v>226</v>
      </c>
      <c r="AH122" s="212">
        <v>0</v>
      </c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outlineLevel="3" x14ac:dyDescent="0.25">
      <c r="A123" s="219"/>
      <c r="B123" s="220"/>
      <c r="C123" s="266" t="s">
        <v>680</v>
      </c>
      <c r="D123" s="260"/>
      <c r="E123" s="261">
        <v>48.2</v>
      </c>
      <c r="F123" s="222"/>
      <c r="G123" s="222"/>
      <c r="H123" s="222"/>
      <c r="I123" s="222"/>
      <c r="J123" s="222"/>
      <c r="K123" s="222"/>
      <c r="L123" s="222"/>
      <c r="M123" s="222"/>
      <c r="N123" s="221"/>
      <c r="O123" s="221"/>
      <c r="P123" s="221"/>
      <c r="Q123" s="221"/>
      <c r="R123" s="222"/>
      <c r="S123" s="222"/>
      <c r="T123" s="222"/>
      <c r="U123" s="222"/>
      <c r="V123" s="222"/>
      <c r="W123" s="222"/>
      <c r="X123" s="222"/>
      <c r="Y123" s="222"/>
      <c r="Z123" s="212"/>
      <c r="AA123" s="212"/>
      <c r="AB123" s="212"/>
      <c r="AC123" s="212"/>
      <c r="AD123" s="212"/>
      <c r="AE123" s="212"/>
      <c r="AF123" s="212"/>
      <c r="AG123" s="212" t="s">
        <v>226</v>
      </c>
      <c r="AH123" s="212">
        <v>0</v>
      </c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outlineLevel="1" x14ac:dyDescent="0.25">
      <c r="A124" s="234">
        <v>23</v>
      </c>
      <c r="B124" s="235" t="s">
        <v>349</v>
      </c>
      <c r="C124" s="253" t="s">
        <v>350</v>
      </c>
      <c r="D124" s="236" t="s">
        <v>231</v>
      </c>
      <c r="E124" s="237">
        <v>50.61</v>
      </c>
      <c r="F124" s="238"/>
      <c r="G124" s="239">
        <f>ROUND(E124*F124,2)</f>
        <v>0</v>
      </c>
      <c r="H124" s="238"/>
      <c r="I124" s="239">
        <f>ROUND(E124*H124,2)</f>
        <v>0</v>
      </c>
      <c r="J124" s="238"/>
      <c r="K124" s="239">
        <f>ROUND(E124*J124,2)</f>
        <v>0</v>
      </c>
      <c r="L124" s="239">
        <v>21</v>
      </c>
      <c r="M124" s="239">
        <f>G124*(1+L124/100)</f>
        <v>0</v>
      </c>
      <c r="N124" s="237">
        <v>6.5000000000000002E-2</v>
      </c>
      <c r="O124" s="237">
        <f>ROUND(E124*N124,2)</f>
        <v>3.29</v>
      </c>
      <c r="P124" s="237">
        <v>0</v>
      </c>
      <c r="Q124" s="237">
        <f>ROUND(E124*P124,2)</f>
        <v>0</v>
      </c>
      <c r="R124" s="239" t="s">
        <v>292</v>
      </c>
      <c r="S124" s="239" t="s">
        <v>193</v>
      </c>
      <c r="T124" s="240" t="s">
        <v>193</v>
      </c>
      <c r="U124" s="222">
        <v>0</v>
      </c>
      <c r="V124" s="222">
        <f>ROUND(E124*U124,2)</f>
        <v>0</v>
      </c>
      <c r="W124" s="222"/>
      <c r="X124" s="222" t="s">
        <v>293</v>
      </c>
      <c r="Y124" s="222" t="s">
        <v>221</v>
      </c>
      <c r="Z124" s="212"/>
      <c r="AA124" s="212"/>
      <c r="AB124" s="212"/>
      <c r="AC124" s="212"/>
      <c r="AD124" s="212"/>
      <c r="AE124" s="212"/>
      <c r="AF124" s="212"/>
      <c r="AG124" s="212" t="s">
        <v>328</v>
      </c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2" x14ac:dyDescent="0.25">
      <c r="A125" s="219"/>
      <c r="B125" s="220"/>
      <c r="C125" s="266" t="s">
        <v>345</v>
      </c>
      <c r="D125" s="260"/>
      <c r="E125" s="261"/>
      <c r="F125" s="222"/>
      <c r="G125" s="222"/>
      <c r="H125" s="222"/>
      <c r="I125" s="222"/>
      <c r="J125" s="222"/>
      <c r="K125" s="222"/>
      <c r="L125" s="222"/>
      <c r="M125" s="222"/>
      <c r="N125" s="221"/>
      <c r="O125" s="221"/>
      <c r="P125" s="221"/>
      <c r="Q125" s="221"/>
      <c r="R125" s="222"/>
      <c r="S125" s="222"/>
      <c r="T125" s="222"/>
      <c r="U125" s="222"/>
      <c r="V125" s="222"/>
      <c r="W125" s="222"/>
      <c r="X125" s="222"/>
      <c r="Y125" s="222"/>
      <c r="Z125" s="212"/>
      <c r="AA125" s="212"/>
      <c r="AB125" s="212"/>
      <c r="AC125" s="212"/>
      <c r="AD125" s="212"/>
      <c r="AE125" s="212"/>
      <c r="AF125" s="212"/>
      <c r="AG125" s="212" t="s">
        <v>226</v>
      </c>
      <c r="AH125" s="212">
        <v>0</v>
      </c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outlineLevel="3" x14ac:dyDescent="0.25">
      <c r="A126" s="219"/>
      <c r="B126" s="220"/>
      <c r="C126" s="266" t="s">
        <v>346</v>
      </c>
      <c r="D126" s="260"/>
      <c r="E126" s="261"/>
      <c r="F126" s="222"/>
      <c r="G126" s="222"/>
      <c r="H126" s="222"/>
      <c r="I126" s="222"/>
      <c r="J126" s="222"/>
      <c r="K126" s="222"/>
      <c r="L126" s="222"/>
      <c r="M126" s="222"/>
      <c r="N126" s="221"/>
      <c r="O126" s="221"/>
      <c r="P126" s="221"/>
      <c r="Q126" s="221"/>
      <c r="R126" s="222"/>
      <c r="S126" s="222"/>
      <c r="T126" s="222"/>
      <c r="U126" s="222"/>
      <c r="V126" s="222"/>
      <c r="W126" s="222"/>
      <c r="X126" s="222"/>
      <c r="Y126" s="222"/>
      <c r="Z126" s="212"/>
      <c r="AA126" s="212"/>
      <c r="AB126" s="212"/>
      <c r="AC126" s="212"/>
      <c r="AD126" s="212"/>
      <c r="AE126" s="212"/>
      <c r="AF126" s="212"/>
      <c r="AG126" s="212" t="s">
        <v>226</v>
      </c>
      <c r="AH126" s="212">
        <v>0</v>
      </c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3" x14ac:dyDescent="0.25">
      <c r="A127" s="219"/>
      <c r="B127" s="220"/>
      <c r="C127" s="266" t="s">
        <v>347</v>
      </c>
      <c r="D127" s="260"/>
      <c r="E127" s="261"/>
      <c r="F127" s="222"/>
      <c r="G127" s="222"/>
      <c r="H127" s="222"/>
      <c r="I127" s="222"/>
      <c r="J127" s="222"/>
      <c r="K127" s="222"/>
      <c r="L127" s="222"/>
      <c r="M127" s="222"/>
      <c r="N127" s="221"/>
      <c r="O127" s="221"/>
      <c r="P127" s="221"/>
      <c r="Q127" s="221"/>
      <c r="R127" s="222"/>
      <c r="S127" s="222"/>
      <c r="T127" s="222"/>
      <c r="U127" s="222"/>
      <c r="V127" s="222"/>
      <c r="W127" s="222"/>
      <c r="X127" s="222"/>
      <c r="Y127" s="222"/>
      <c r="Z127" s="212"/>
      <c r="AA127" s="212"/>
      <c r="AB127" s="212"/>
      <c r="AC127" s="212"/>
      <c r="AD127" s="212"/>
      <c r="AE127" s="212"/>
      <c r="AF127" s="212"/>
      <c r="AG127" s="212" t="s">
        <v>226</v>
      </c>
      <c r="AH127" s="212">
        <v>0</v>
      </c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3" x14ac:dyDescent="0.25">
      <c r="A128" s="219"/>
      <c r="B128" s="220"/>
      <c r="C128" s="266" t="s">
        <v>681</v>
      </c>
      <c r="D128" s="260"/>
      <c r="E128" s="261">
        <v>50.61</v>
      </c>
      <c r="F128" s="222"/>
      <c r="G128" s="222"/>
      <c r="H128" s="222"/>
      <c r="I128" s="222"/>
      <c r="J128" s="222"/>
      <c r="K128" s="222"/>
      <c r="L128" s="222"/>
      <c r="M128" s="222"/>
      <c r="N128" s="221"/>
      <c r="O128" s="221"/>
      <c r="P128" s="221"/>
      <c r="Q128" s="221"/>
      <c r="R128" s="222"/>
      <c r="S128" s="222"/>
      <c r="T128" s="222"/>
      <c r="U128" s="222"/>
      <c r="V128" s="222"/>
      <c r="W128" s="222"/>
      <c r="X128" s="222"/>
      <c r="Y128" s="222"/>
      <c r="Z128" s="212"/>
      <c r="AA128" s="212"/>
      <c r="AB128" s="212"/>
      <c r="AC128" s="212"/>
      <c r="AD128" s="212"/>
      <c r="AE128" s="212"/>
      <c r="AF128" s="212"/>
      <c r="AG128" s="212" t="s">
        <v>226</v>
      </c>
      <c r="AH128" s="212">
        <v>0</v>
      </c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x14ac:dyDescent="0.25">
      <c r="A129" s="227" t="s">
        <v>161</v>
      </c>
      <c r="B129" s="228" t="s">
        <v>107</v>
      </c>
      <c r="C129" s="251" t="s">
        <v>108</v>
      </c>
      <c r="D129" s="229"/>
      <c r="E129" s="230"/>
      <c r="F129" s="231"/>
      <c r="G129" s="231">
        <f>SUMIF(AG130:AG134,"&lt;&gt;NOR",G130:G134)</f>
        <v>0</v>
      </c>
      <c r="H129" s="231"/>
      <c r="I129" s="231">
        <f>SUM(I130:I134)</f>
        <v>0</v>
      </c>
      <c r="J129" s="231"/>
      <c r="K129" s="231">
        <f>SUM(K130:K134)</f>
        <v>0</v>
      </c>
      <c r="L129" s="231"/>
      <c r="M129" s="231">
        <f>SUM(M130:M134)</f>
        <v>0</v>
      </c>
      <c r="N129" s="230"/>
      <c r="O129" s="230">
        <f>SUM(O130:O134)</f>
        <v>0</v>
      </c>
      <c r="P129" s="230"/>
      <c r="Q129" s="230">
        <f>SUM(Q130:Q134)</f>
        <v>0</v>
      </c>
      <c r="R129" s="231"/>
      <c r="S129" s="231"/>
      <c r="T129" s="232"/>
      <c r="U129" s="226"/>
      <c r="V129" s="226">
        <f>SUM(V130:V134)</f>
        <v>32.85</v>
      </c>
      <c r="W129" s="226"/>
      <c r="X129" s="226"/>
      <c r="Y129" s="226"/>
      <c r="AG129" t="s">
        <v>162</v>
      </c>
    </row>
    <row r="130" spans="1:60" outlineLevel="1" x14ac:dyDescent="0.25">
      <c r="A130" s="234">
        <v>24</v>
      </c>
      <c r="B130" s="235" t="s">
        <v>352</v>
      </c>
      <c r="C130" s="253" t="s">
        <v>353</v>
      </c>
      <c r="D130" s="236" t="s">
        <v>271</v>
      </c>
      <c r="E130" s="237">
        <v>84.233779999999996</v>
      </c>
      <c r="F130" s="238"/>
      <c r="G130" s="239">
        <f>ROUND(E130*F130,2)</f>
        <v>0</v>
      </c>
      <c r="H130" s="238"/>
      <c r="I130" s="239">
        <f>ROUND(E130*H130,2)</f>
        <v>0</v>
      </c>
      <c r="J130" s="238"/>
      <c r="K130" s="239">
        <f>ROUND(E130*J130,2)</f>
        <v>0</v>
      </c>
      <c r="L130" s="239">
        <v>21</v>
      </c>
      <c r="M130" s="239">
        <f>G130*(1+L130/100)</f>
        <v>0</v>
      </c>
      <c r="N130" s="237">
        <v>0</v>
      </c>
      <c r="O130" s="237">
        <f>ROUND(E130*N130,2)</f>
        <v>0</v>
      </c>
      <c r="P130" s="237">
        <v>0</v>
      </c>
      <c r="Q130" s="237">
        <f>ROUND(E130*P130,2)</f>
        <v>0</v>
      </c>
      <c r="R130" s="239" t="s">
        <v>219</v>
      </c>
      <c r="S130" s="239" t="s">
        <v>193</v>
      </c>
      <c r="T130" s="240" t="s">
        <v>193</v>
      </c>
      <c r="U130" s="222">
        <v>0.39</v>
      </c>
      <c r="V130" s="222">
        <f>ROUND(E130*U130,2)</f>
        <v>32.85</v>
      </c>
      <c r="W130" s="222"/>
      <c r="X130" s="222" t="s">
        <v>354</v>
      </c>
      <c r="Y130" s="222" t="s">
        <v>221</v>
      </c>
      <c r="Z130" s="212"/>
      <c r="AA130" s="212"/>
      <c r="AB130" s="212"/>
      <c r="AC130" s="212"/>
      <c r="AD130" s="212"/>
      <c r="AE130" s="212"/>
      <c r="AF130" s="212"/>
      <c r="AG130" s="212" t="s">
        <v>355</v>
      </c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outlineLevel="2" x14ac:dyDescent="0.25">
      <c r="A131" s="219"/>
      <c r="B131" s="220"/>
      <c r="C131" s="265" t="s">
        <v>356</v>
      </c>
      <c r="D131" s="264"/>
      <c r="E131" s="264"/>
      <c r="F131" s="264"/>
      <c r="G131" s="264"/>
      <c r="H131" s="222"/>
      <c r="I131" s="222"/>
      <c r="J131" s="222"/>
      <c r="K131" s="222"/>
      <c r="L131" s="222"/>
      <c r="M131" s="222"/>
      <c r="N131" s="221"/>
      <c r="O131" s="221"/>
      <c r="P131" s="221"/>
      <c r="Q131" s="221"/>
      <c r="R131" s="222"/>
      <c r="S131" s="222"/>
      <c r="T131" s="222"/>
      <c r="U131" s="222"/>
      <c r="V131" s="222"/>
      <c r="W131" s="222"/>
      <c r="X131" s="222"/>
      <c r="Y131" s="222"/>
      <c r="Z131" s="212"/>
      <c r="AA131" s="212"/>
      <c r="AB131" s="212"/>
      <c r="AC131" s="212"/>
      <c r="AD131" s="212"/>
      <c r="AE131" s="212"/>
      <c r="AF131" s="212"/>
      <c r="AG131" s="212" t="s">
        <v>224</v>
      </c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2" x14ac:dyDescent="0.25">
      <c r="A132" s="219"/>
      <c r="B132" s="220"/>
      <c r="C132" s="266" t="s">
        <v>357</v>
      </c>
      <c r="D132" s="260"/>
      <c r="E132" s="261"/>
      <c r="F132" s="222"/>
      <c r="G132" s="222"/>
      <c r="H132" s="222"/>
      <c r="I132" s="222"/>
      <c r="J132" s="222"/>
      <c r="K132" s="222"/>
      <c r="L132" s="222"/>
      <c r="M132" s="222"/>
      <c r="N132" s="221"/>
      <c r="O132" s="221"/>
      <c r="P132" s="221"/>
      <c r="Q132" s="221"/>
      <c r="R132" s="222"/>
      <c r="S132" s="222"/>
      <c r="T132" s="222"/>
      <c r="U132" s="222"/>
      <c r="V132" s="222"/>
      <c r="W132" s="222"/>
      <c r="X132" s="222"/>
      <c r="Y132" s="222"/>
      <c r="Z132" s="212"/>
      <c r="AA132" s="212"/>
      <c r="AB132" s="212"/>
      <c r="AC132" s="212"/>
      <c r="AD132" s="212"/>
      <c r="AE132" s="212"/>
      <c r="AF132" s="212"/>
      <c r="AG132" s="212" t="s">
        <v>226</v>
      </c>
      <c r="AH132" s="212">
        <v>0</v>
      </c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3" x14ac:dyDescent="0.25">
      <c r="A133" s="219"/>
      <c r="B133" s="220"/>
      <c r="C133" s="266" t="s">
        <v>682</v>
      </c>
      <c r="D133" s="260"/>
      <c r="E133" s="261"/>
      <c r="F133" s="222"/>
      <c r="G133" s="222"/>
      <c r="H133" s="222"/>
      <c r="I133" s="222"/>
      <c r="J133" s="222"/>
      <c r="K133" s="222"/>
      <c r="L133" s="222"/>
      <c r="M133" s="222"/>
      <c r="N133" s="221"/>
      <c r="O133" s="221"/>
      <c r="P133" s="221"/>
      <c r="Q133" s="221"/>
      <c r="R133" s="222"/>
      <c r="S133" s="222"/>
      <c r="T133" s="222"/>
      <c r="U133" s="222"/>
      <c r="V133" s="222"/>
      <c r="W133" s="222"/>
      <c r="X133" s="222"/>
      <c r="Y133" s="222"/>
      <c r="Z133" s="212"/>
      <c r="AA133" s="212"/>
      <c r="AB133" s="212"/>
      <c r="AC133" s="212"/>
      <c r="AD133" s="212"/>
      <c r="AE133" s="212"/>
      <c r="AF133" s="212"/>
      <c r="AG133" s="212" t="s">
        <v>226</v>
      </c>
      <c r="AH133" s="212">
        <v>0</v>
      </c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3" x14ac:dyDescent="0.25">
      <c r="A134" s="219"/>
      <c r="B134" s="220"/>
      <c r="C134" s="266" t="s">
        <v>683</v>
      </c>
      <c r="D134" s="260"/>
      <c r="E134" s="261">
        <v>84.233779999999996</v>
      </c>
      <c r="F134" s="222"/>
      <c r="G134" s="222"/>
      <c r="H134" s="222"/>
      <c r="I134" s="222"/>
      <c r="J134" s="222"/>
      <c r="K134" s="222"/>
      <c r="L134" s="222"/>
      <c r="M134" s="222"/>
      <c r="N134" s="221"/>
      <c r="O134" s="221"/>
      <c r="P134" s="221"/>
      <c r="Q134" s="221"/>
      <c r="R134" s="222"/>
      <c r="S134" s="222"/>
      <c r="T134" s="222"/>
      <c r="U134" s="222"/>
      <c r="V134" s="222"/>
      <c r="W134" s="222"/>
      <c r="X134" s="222"/>
      <c r="Y134" s="222"/>
      <c r="Z134" s="212"/>
      <c r="AA134" s="212"/>
      <c r="AB134" s="212"/>
      <c r="AC134" s="212"/>
      <c r="AD134" s="212"/>
      <c r="AE134" s="212"/>
      <c r="AF134" s="212"/>
      <c r="AG134" s="212" t="s">
        <v>226</v>
      </c>
      <c r="AH134" s="212">
        <v>0</v>
      </c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x14ac:dyDescent="0.25">
      <c r="A135" s="227" t="s">
        <v>161</v>
      </c>
      <c r="B135" s="228" t="s">
        <v>127</v>
      </c>
      <c r="C135" s="251" t="s">
        <v>128</v>
      </c>
      <c r="D135" s="229"/>
      <c r="E135" s="230"/>
      <c r="F135" s="231"/>
      <c r="G135" s="231">
        <f>SUMIF(AG136:AG153,"&lt;&gt;NOR",G136:G153)</f>
        <v>0</v>
      </c>
      <c r="H135" s="231"/>
      <c r="I135" s="231">
        <f>SUM(I136:I153)</f>
        <v>0</v>
      </c>
      <c r="J135" s="231"/>
      <c r="K135" s="231">
        <f>SUM(K136:K153)</f>
        <v>0</v>
      </c>
      <c r="L135" s="231"/>
      <c r="M135" s="231">
        <f>SUM(M136:M153)</f>
        <v>0</v>
      </c>
      <c r="N135" s="230"/>
      <c r="O135" s="230">
        <f>SUM(O136:O153)</f>
        <v>0</v>
      </c>
      <c r="P135" s="230"/>
      <c r="Q135" s="230">
        <f>SUM(Q136:Q153)</f>
        <v>0</v>
      </c>
      <c r="R135" s="231"/>
      <c r="S135" s="231"/>
      <c r="T135" s="232"/>
      <c r="U135" s="226"/>
      <c r="V135" s="226">
        <f>SUM(V136:V153)</f>
        <v>0.36</v>
      </c>
      <c r="W135" s="226"/>
      <c r="X135" s="226"/>
      <c r="Y135" s="226"/>
      <c r="AG135" t="s">
        <v>162</v>
      </c>
    </row>
    <row r="136" spans="1:60" outlineLevel="1" x14ac:dyDescent="0.25">
      <c r="A136" s="234">
        <v>25</v>
      </c>
      <c r="B136" s="235" t="s">
        <v>360</v>
      </c>
      <c r="C136" s="253" t="s">
        <v>361</v>
      </c>
      <c r="D136" s="236" t="s">
        <v>271</v>
      </c>
      <c r="E136" s="237">
        <v>0.60750000000000004</v>
      </c>
      <c r="F136" s="238"/>
      <c r="G136" s="239">
        <f>ROUND(E136*F136,2)</f>
        <v>0</v>
      </c>
      <c r="H136" s="238"/>
      <c r="I136" s="239">
        <f>ROUND(E136*H136,2)</f>
        <v>0</v>
      </c>
      <c r="J136" s="238"/>
      <c r="K136" s="239">
        <f>ROUND(E136*J136,2)</f>
        <v>0</v>
      </c>
      <c r="L136" s="239">
        <v>21</v>
      </c>
      <c r="M136" s="239">
        <f>G136*(1+L136/100)</f>
        <v>0</v>
      </c>
      <c r="N136" s="237">
        <v>0</v>
      </c>
      <c r="O136" s="237">
        <f>ROUND(E136*N136,2)</f>
        <v>0</v>
      </c>
      <c r="P136" s="237">
        <v>0</v>
      </c>
      <c r="Q136" s="237">
        <f>ROUND(E136*P136,2)</f>
        <v>0</v>
      </c>
      <c r="R136" s="239" t="s">
        <v>362</v>
      </c>
      <c r="S136" s="239" t="s">
        <v>193</v>
      </c>
      <c r="T136" s="240" t="s">
        <v>193</v>
      </c>
      <c r="U136" s="222">
        <v>0.49</v>
      </c>
      <c r="V136" s="222">
        <f>ROUND(E136*U136,2)</f>
        <v>0.3</v>
      </c>
      <c r="W136" s="222"/>
      <c r="X136" s="222" t="s">
        <v>363</v>
      </c>
      <c r="Y136" s="222" t="s">
        <v>221</v>
      </c>
      <c r="Z136" s="212"/>
      <c r="AA136" s="212"/>
      <c r="AB136" s="212"/>
      <c r="AC136" s="212"/>
      <c r="AD136" s="212"/>
      <c r="AE136" s="212"/>
      <c r="AF136" s="212"/>
      <c r="AG136" s="212" t="s">
        <v>364</v>
      </c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2" x14ac:dyDescent="0.25">
      <c r="A137" s="219"/>
      <c r="B137" s="220"/>
      <c r="C137" s="254" t="s">
        <v>365</v>
      </c>
      <c r="D137" s="249"/>
      <c r="E137" s="249"/>
      <c r="F137" s="249"/>
      <c r="G137" s="249"/>
      <c r="H137" s="222"/>
      <c r="I137" s="222"/>
      <c r="J137" s="222"/>
      <c r="K137" s="222"/>
      <c r="L137" s="222"/>
      <c r="M137" s="222"/>
      <c r="N137" s="221"/>
      <c r="O137" s="221"/>
      <c r="P137" s="221"/>
      <c r="Q137" s="221"/>
      <c r="R137" s="222"/>
      <c r="S137" s="222"/>
      <c r="T137" s="222"/>
      <c r="U137" s="222"/>
      <c r="V137" s="222"/>
      <c r="W137" s="222"/>
      <c r="X137" s="222"/>
      <c r="Y137" s="222"/>
      <c r="Z137" s="212"/>
      <c r="AA137" s="212"/>
      <c r="AB137" s="212"/>
      <c r="AC137" s="212"/>
      <c r="AD137" s="212"/>
      <c r="AE137" s="212"/>
      <c r="AF137" s="212"/>
      <c r="AG137" s="212" t="s">
        <v>173</v>
      </c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2" x14ac:dyDescent="0.25">
      <c r="A138" s="219"/>
      <c r="B138" s="220"/>
      <c r="C138" s="266" t="s">
        <v>366</v>
      </c>
      <c r="D138" s="260"/>
      <c r="E138" s="261"/>
      <c r="F138" s="222"/>
      <c r="G138" s="222"/>
      <c r="H138" s="222"/>
      <c r="I138" s="222"/>
      <c r="J138" s="222"/>
      <c r="K138" s="222"/>
      <c r="L138" s="222"/>
      <c r="M138" s="222"/>
      <c r="N138" s="221"/>
      <c r="O138" s="221"/>
      <c r="P138" s="221"/>
      <c r="Q138" s="221"/>
      <c r="R138" s="222"/>
      <c r="S138" s="222"/>
      <c r="T138" s="222"/>
      <c r="U138" s="222"/>
      <c r="V138" s="222"/>
      <c r="W138" s="222"/>
      <c r="X138" s="222"/>
      <c r="Y138" s="222"/>
      <c r="Z138" s="212"/>
      <c r="AA138" s="212"/>
      <c r="AB138" s="212"/>
      <c r="AC138" s="212"/>
      <c r="AD138" s="212"/>
      <c r="AE138" s="212"/>
      <c r="AF138" s="212"/>
      <c r="AG138" s="212" t="s">
        <v>226</v>
      </c>
      <c r="AH138" s="212">
        <v>0</v>
      </c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3" x14ac:dyDescent="0.25">
      <c r="A139" s="219"/>
      <c r="B139" s="220"/>
      <c r="C139" s="266" t="s">
        <v>684</v>
      </c>
      <c r="D139" s="260"/>
      <c r="E139" s="261"/>
      <c r="F139" s="222"/>
      <c r="G139" s="222"/>
      <c r="H139" s="222"/>
      <c r="I139" s="222"/>
      <c r="J139" s="222"/>
      <c r="K139" s="222"/>
      <c r="L139" s="222"/>
      <c r="M139" s="222"/>
      <c r="N139" s="221"/>
      <c r="O139" s="221"/>
      <c r="P139" s="221"/>
      <c r="Q139" s="221"/>
      <c r="R139" s="222"/>
      <c r="S139" s="222"/>
      <c r="T139" s="222"/>
      <c r="U139" s="222"/>
      <c r="V139" s="222"/>
      <c r="W139" s="222"/>
      <c r="X139" s="222"/>
      <c r="Y139" s="222"/>
      <c r="Z139" s="212"/>
      <c r="AA139" s="212"/>
      <c r="AB139" s="212"/>
      <c r="AC139" s="212"/>
      <c r="AD139" s="212"/>
      <c r="AE139" s="212"/>
      <c r="AF139" s="212"/>
      <c r="AG139" s="212" t="s">
        <v>226</v>
      </c>
      <c r="AH139" s="212">
        <v>0</v>
      </c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3" x14ac:dyDescent="0.25">
      <c r="A140" s="219"/>
      <c r="B140" s="220"/>
      <c r="C140" s="266" t="s">
        <v>685</v>
      </c>
      <c r="D140" s="260"/>
      <c r="E140" s="261">
        <v>0.60750000000000004</v>
      </c>
      <c r="F140" s="222"/>
      <c r="G140" s="222"/>
      <c r="H140" s="222"/>
      <c r="I140" s="222"/>
      <c r="J140" s="222"/>
      <c r="K140" s="222"/>
      <c r="L140" s="222"/>
      <c r="M140" s="222"/>
      <c r="N140" s="221"/>
      <c r="O140" s="221"/>
      <c r="P140" s="221"/>
      <c r="Q140" s="221"/>
      <c r="R140" s="222"/>
      <c r="S140" s="222"/>
      <c r="T140" s="222"/>
      <c r="U140" s="222"/>
      <c r="V140" s="222"/>
      <c r="W140" s="222"/>
      <c r="X140" s="222"/>
      <c r="Y140" s="222"/>
      <c r="Z140" s="212"/>
      <c r="AA140" s="212"/>
      <c r="AB140" s="212"/>
      <c r="AC140" s="212"/>
      <c r="AD140" s="212"/>
      <c r="AE140" s="212"/>
      <c r="AF140" s="212"/>
      <c r="AG140" s="212" t="s">
        <v>226</v>
      </c>
      <c r="AH140" s="212">
        <v>0</v>
      </c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outlineLevel="1" x14ac:dyDescent="0.25">
      <c r="A141" s="234">
        <v>26</v>
      </c>
      <c r="B141" s="235" t="s">
        <v>369</v>
      </c>
      <c r="C141" s="253" t="s">
        <v>370</v>
      </c>
      <c r="D141" s="236" t="s">
        <v>271</v>
      </c>
      <c r="E141" s="237">
        <v>11.5425</v>
      </c>
      <c r="F141" s="238"/>
      <c r="G141" s="239">
        <f>ROUND(E141*F141,2)</f>
        <v>0</v>
      </c>
      <c r="H141" s="238"/>
      <c r="I141" s="239">
        <f>ROUND(E141*H141,2)</f>
        <v>0</v>
      </c>
      <c r="J141" s="238"/>
      <c r="K141" s="239">
        <f>ROUND(E141*J141,2)</f>
        <v>0</v>
      </c>
      <c r="L141" s="239">
        <v>21</v>
      </c>
      <c r="M141" s="239">
        <f>G141*(1+L141/100)</f>
        <v>0</v>
      </c>
      <c r="N141" s="237">
        <v>0</v>
      </c>
      <c r="O141" s="237">
        <f>ROUND(E141*N141,2)</f>
        <v>0</v>
      </c>
      <c r="P141" s="237">
        <v>0</v>
      </c>
      <c r="Q141" s="237">
        <f>ROUND(E141*P141,2)</f>
        <v>0</v>
      </c>
      <c r="R141" s="239" t="s">
        <v>362</v>
      </c>
      <c r="S141" s="239" t="s">
        <v>193</v>
      </c>
      <c r="T141" s="240" t="s">
        <v>193</v>
      </c>
      <c r="U141" s="222">
        <v>0</v>
      </c>
      <c r="V141" s="222">
        <f>ROUND(E141*U141,2)</f>
        <v>0</v>
      </c>
      <c r="W141" s="222"/>
      <c r="X141" s="222" t="s">
        <v>363</v>
      </c>
      <c r="Y141" s="222" t="s">
        <v>221</v>
      </c>
      <c r="Z141" s="212"/>
      <c r="AA141" s="212"/>
      <c r="AB141" s="212"/>
      <c r="AC141" s="212"/>
      <c r="AD141" s="212"/>
      <c r="AE141" s="212"/>
      <c r="AF141" s="212"/>
      <c r="AG141" s="212" t="s">
        <v>364</v>
      </c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2" x14ac:dyDescent="0.25">
      <c r="A142" s="219"/>
      <c r="B142" s="220"/>
      <c r="C142" s="266" t="s">
        <v>366</v>
      </c>
      <c r="D142" s="260"/>
      <c r="E142" s="261"/>
      <c r="F142" s="222"/>
      <c r="G142" s="222"/>
      <c r="H142" s="222"/>
      <c r="I142" s="222"/>
      <c r="J142" s="222"/>
      <c r="K142" s="222"/>
      <c r="L142" s="222"/>
      <c r="M142" s="222"/>
      <c r="N142" s="221"/>
      <c r="O142" s="221"/>
      <c r="P142" s="221"/>
      <c r="Q142" s="221"/>
      <c r="R142" s="222"/>
      <c r="S142" s="222"/>
      <c r="T142" s="222"/>
      <c r="U142" s="222"/>
      <c r="V142" s="222"/>
      <c r="W142" s="222"/>
      <c r="X142" s="222"/>
      <c r="Y142" s="222"/>
      <c r="Z142" s="212"/>
      <c r="AA142" s="212"/>
      <c r="AB142" s="212"/>
      <c r="AC142" s="212"/>
      <c r="AD142" s="212"/>
      <c r="AE142" s="212"/>
      <c r="AF142" s="212"/>
      <c r="AG142" s="212" t="s">
        <v>226</v>
      </c>
      <c r="AH142" s="212">
        <v>0</v>
      </c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3" x14ac:dyDescent="0.25">
      <c r="A143" s="219"/>
      <c r="B143" s="220"/>
      <c r="C143" s="266" t="s">
        <v>684</v>
      </c>
      <c r="D143" s="260"/>
      <c r="E143" s="261"/>
      <c r="F143" s="222"/>
      <c r="G143" s="222"/>
      <c r="H143" s="222"/>
      <c r="I143" s="222"/>
      <c r="J143" s="222"/>
      <c r="K143" s="222"/>
      <c r="L143" s="222"/>
      <c r="M143" s="222"/>
      <c r="N143" s="221"/>
      <c r="O143" s="221"/>
      <c r="P143" s="221"/>
      <c r="Q143" s="221"/>
      <c r="R143" s="222"/>
      <c r="S143" s="222"/>
      <c r="T143" s="222"/>
      <c r="U143" s="222"/>
      <c r="V143" s="222"/>
      <c r="W143" s="222"/>
      <c r="X143" s="222"/>
      <c r="Y143" s="222"/>
      <c r="Z143" s="212"/>
      <c r="AA143" s="212"/>
      <c r="AB143" s="212"/>
      <c r="AC143" s="212"/>
      <c r="AD143" s="212"/>
      <c r="AE143" s="212"/>
      <c r="AF143" s="212"/>
      <c r="AG143" s="212" t="s">
        <v>226</v>
      </c>
      <c r="AH143" s="212">
        <v>0</v>
      </c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3" x14ac:dyDescent="0.25">
      <c r="A144" s="219"/>
      <c r="B144" s="220"/>
      <c r="C144" s="266" t="s">
        <v>686</v>
      </c>
      <c r="D144" s="260"/>
      <c r="E144" s="261">
        <v>11.5425</v>
      </c>
      <c r="F144" s="222"/>
      <c r="G144" s="222"/>
      <c r="H144" s="222"/>
      <c r="I144" s="222"/>
      <c r="J144" s="222"/>
      <c r="K144" s="222"/>
      <c r="L144" s="222"/>
      <c r="M144" s="222"/>
      <c r="N144" s="221"/>
      <c r="O144" s="221"/>
      <c r="P144" s="221"/>
      <c r="Q144" s="221"/>
      <c r="R144" s="222"/>
      <c r="S144" s="222"/>
      <c r="T144" s="222"/>
      <c r="U144" s="222"/>
      <c r="V144" s="222"/>
      <c r="W144" s="222"/>
      <c r="X144" s="222"/>
      <c r="Y144" s="222"/>
      <c r="Z144" s="212"/>
      <c r="AA144" s="212"/>
      <c r="AB144" s="212"/>
      <c r="AC144" s="212"/>
      <c r="AD144" s="212"/>
      <c r="AE144" s="212"/>
      <c r="AF144" s="212"/>
      <c r="AG144" s="212" t="s">
        <v>226</v>
      </c>
      <c r="AH144" s="212">
        <v>0</v>
      </c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1" x14ac:dyDescent="0.25">
      <c r="A145" s="234">
        <v>27</v>
      </c>
      <c r="B145" s="235" t="s">
        <v>372</v>
      </c>
      <c r="C145" s="253" t="s">
        <v>373</v>
      </c>
      <c r="D145" s="236" t="s">
        <v>271</v>
      </c>
      <c r="E145" s="237">
        <v>0.60750000000000004</v>
      </c>
      <c r="F145" s="238"/>
      <c r="G145" s="239">
        <f>ROUND(E145*F145,2)</f>
        <v>0</v>
      </c>
      <c r="H145" s="238"/>
      <c r="I145" s="239">
        <f>ROUND(E145*H145,2)</f>
        <v>0</v>
      </c>
      <c r="J145" s="238"/>
      <c r="K145" s="239">
        <f>ROUND(E145*J145,2)</f>
        <v>0</v>
      </c>
      <c r="L145" s="239">
        <v>21</v>
      </c>
      <c r="M145" s="239">
        <f>G145*(1+L145/100)</f>
        <v>0</v>
      </c>
      <c r="N145" s="237">
        <v>0</v>
      </c>
      <c r="O145" s="237">
        <f>ROUND(E145*N145,2)</f>
        <v>0</v>
      </c>
      <c r="P145" s="237">
        <v>0</v>
      </c>
      <c r="Q145" s="237">
        <f>ROUND(E145*P145,2)</f>
        <v>0</v>
      </c>
      <c r="R145" s="239" t="s">
        <v>362</v>
      </c>
      <c r="S145" s="239" t="s">
        <v>193</v>
      </c>
      <c r="T145" s="240" t="s">
        <v>193</v>
      </c>
      <c r="U145" s="222">
        <v>0</v>
      </c>
      <c r="V145" s="222">
        <f>ROUND(E145*U145,2)</f>
        <v>0</v>
      </c>
      <c r="W145" s="222"/>
      <c r="X145" s="222" t="s">
        <v>363</v>
      </c>
      <c r="Y145" s="222" t="s">
        <v>221</v>
      </c>
      <c r="Z145" s="212"/>
      <c r="AA145" s="212"/>
      <c r="AB145" s="212"/>
      <c r="AC145" s="212"/>
      <c r="AD145" s="212"/>
      <c r="AE145" s="212"/>
      <c r="AF145" s="212"/>
      <c r="AG145" s="212" t="s">
        <v>364</v>
      </c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2" x14ac:dyDescent="0.25">
      <c r="A146" s="219"/>
      <c r="B146" s="220"/>
      <c r="C146" s="266" t="s">
        <v>366</v>
      </c>
      <c r="D146" s="260"/>
      <c r="E146" s="261"/>
      <c r="F146" s="222"/>
      <c r="G146" s="222"/>
      <c r="H146" s="222"/>
      <c r="I146" s="222"/>
      <c r="J146" s="222"/>
      <c r="K146" s="222"/>
      <c r="L146" s="222"/>
      <c r="M146" s="222"/>
      <c r="N146" s="221"/>
      <c r="O146" s="221"/>
      <c r="P146" s="221"/>
      <c r="Q146" s="221"/>
      <c r="R146" s="222"/>
      <c r="S146" s="222"/>
      <c r="T146" s="222"/>
      <c r="U146" s="222"/>
      <c r="V146" s="222"/>
      <c r="W146" s="222"/>
      <c r="X146" s="222"/>
      <c r="Y146" s="222"/>
      <c r="Z146" s="212"/>
      <c r="AA146" s="212"/>
      <c r="AB146" s="212"/>
      <c r="AC146" s="212"/>
      <c r="AD146" s="212"/>
      <c r="AE146" s="212"/>
      <c r="AF146" s="212"/>
      <c r="AG146" s="212" t="s">
        <v>226</v>
      </c>
      <c r="AH146" s="212">
        <v>0</v>
      </c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outlineLevel="3" x14ac:dyDescent="0.25">
      <c r="A147" s="219"/>
      <c r="B147" s="220"/>
      <c r="C147" s="266" t="s">
        <v>684</v>
      </c>
      <c r="D147" s="260"/>
      <c r="E147" s="261"/>
      <c r="F147" s="222"/>
      <c r="G147" s="222"/>
      <c r="H147" s="222"/>
      <c r="I147" s="222"/>
      <c r="J147" s="222"/>
      <c r="K147" s="222"/>
      <c r="L147" s="222"/>
      <c r="M147" s="222"/>
      <c r="N147" s="221"/>
      <c r="O147" s="221"/>
      <c r="P147" s="221"/>
      <c r="Q147" s="221"/>
      <c r="R147" s="222"/>
      <c r="S147" s="222"/>
      <c r="T147" s="222"/>
      <c r="U147" s="222"/>
      <c r="V147" s="222"/>
      <c r="W147" s="222"/>
      <c r="X147" s="222"/>
      <c r="Y147" s="222"/>
      <c r="Z147" s="212"/>
      <c r="AA147" s="212"/>
      <c r="AB147" s="212"/>
      <c r="AC147" s="212"/>
      <c r="AD147" s="212"/>
      <c r="AE147" s="212"/>
      <c r="AF147" s="212"/>
      <c r="AG147" s="212" t="s">
        <v>226</v>
      </c>
      <c r="AH147" s="212">
        <v>0</v>
      </c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3" x14ac:dyDescent="0.25">
      <c r="A148" s="219"/>
      <c r="B148" s="220"/>
      <c r="C148" s="266" t="s">
        <v>685</v>
      </c>
      <c r="D148" s="260"/>
      <c r="E148" s="261">
        <v>0.60750000000000004</v>
      </c>
      <c r="F148" s="222"/>
      <c r="G148" s="222"/>
      <c r="H148" s="222"/>
      <c r="I148" s="222"/>
      <c r="J148" s="222"/>
      <c r="K148" s="222"/>
      <c r="L148" s="222"/>
      <c r="M148" s="222"/>
      <c r="N148" s="221"/>
      <c r="O148" s="221"/>
      <c r="P148" s="221"/>
      <c r="Q148" s="221"/>
      <c r="R148" s="222"/>
      <c r="S148" s="222"/>
      <c r="T148" s="222"/>
      <c r="U148" s="222"/>
      <c r="V148" s="222"/>
      <c r="W148" s="222"/>
      <c r="X148" s="222"/>
      <c r="Y148" s="222"/>
      <c r="Z148" s="212"/>
      <c r="AA148" s="212"/>
      <c r="AB148" s="212"/>
      <c r="AC148" s="212"/>
      <c r="AD148" s="212"/>
      <c r="AE148" s="212"/>
      <c r="AF148" s="212"/>
      <c r="AG148" s="212" t="s">
        <v>226</v>
      </c>
      <c r="AH148" s="212">
        <v>0</v>
      </c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ht="20.399999999999999" outlineLevel="1" x14ac:dyDescent="0.25">
      <c r="A149" s="234">
        <v>28</v>
      </c>
      <c r="B149" s="235" t="s">
        <v>374</v>
      </c>
      <c r="C149" s="253" t="s">
        <v>375</v>
      </c>
      <c r="D149" s="236" t="s">
        <v>271</v>
      </c>
      <c r="E149" s="237">
        <v>0.60750000000000004</v>
      </c>
      <c r="F149" s="238"/>
      <c r="G149" s="239">
        <f>ROUND(E149*F149,2)</f>
        <v>0</v>
      </c>
      <c r="H149" s="238"/>
      <c r="I149" s="239">
        <f>ROUND(E149*H149,2)</f>
        <v>0</v>
      </c>
      <c r="J149" s="238"/>
      <c r="K149" s="239">
        <f>ROUND(E149*J149,2)</f>
        <v>0</v>
      </c>
      <c r="L149" s="239">
        <v>21</v>
      </c>
      <c r="M149" s="239">
        <f>G149*(1+L149/100)</f>
        <v>0</v>
      </c>
      <c r="N149" s="237">
        <v>0</v>
      </c>
      <c r="O149" s="237">
        <f>ROUND(E149*N149,2)</f>
        <v>0</v>
      </c>
      <c r="P149" s="237">
        <v>0</v>
      </c>
      <c r="Q149" s="237">
        <f>ROUND(E149*P149,2)</f>
        <v>0</v>
      </c>
      <c r="R149" s="239" t="s">
        <v>301</v>
      </c>
      <c r="S149" s="239" t="s">
        <v>193</v>
      </c>
      <c r="T149" s="240" t="s">
        <v>193</v>
      </c>
      <c r="U149" s="222">
        <v>9.9000000000000005E-2</v>
      </c>
      <c r="V149" s="222">
        <f>ROUND(E149*U149,2)</f>
        <v>0.06</v>
      </c>
      <c r="W149" s="222"/>
      <c r="X149" s="222" t="s">
        <v>363</v>
      </c>
      <c r="Y149" s="222" t="s">
        <v>221</v>
      </c>
      <c r="Z149" s="212"/>
      <c r="AA149" s="212"/>
      <c r="AB149" s="212"/>
      <c r="AC149" s="212"/>
      <c r="AD149" s="212"/>
      <c r="AE149" s="212"/>
      <c r="AF149" s="212"/>
      <c r="AG149" s="212" t="s">
        <v>364</v>
      </c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2" x14ac:dyDescent="0.25">
      <c r="A150" s="219"/>
      <c r="B150" s="220"/>
      <c r="C150" s="265" t="s">
        <v>376</v>
      </c>
      <c r="D150" s="264"/>
      <c r="E150" s="264"/>
      <c r="F150" s="264"/>
      <c r="G150" s="264"/>
      <c r="H150" s="222"/>
      <c r="I150" s="222"/>
      <c r="J150" s="222"/>
      <c r="K150" s="222"/>
      <c r="L150" s="222"/>
      <c r="M150" s="222"/>
      <c r="N150" s="221"/>
      <c r="O150" s="221"/>
      <c r="P150" s="221"/>
      <c r="Q150" s="221"/>
      <c r="R150" s="222"/>
      <c r="S150" s="222"/>
      <c r="T150" s="222"/>
      <c r="U150" s="222"/>
      <c r="V150" s="222"/>
      <c r="W150" s="222"/>
      <c r="X150" s="222"/>
      <c r="Y150" s="222"/>
      <c r="Z150" s="212"/>
      <c r="AA150" s="212"/>
      <c r="AB150" s="212"/>
      <c r="AC150" s="212"/>
      <c r="AD150" s="212"/>
      <c r="AE150" s="212"/>
      <c r="AF150" s="212"/>
      <c r="AG150" s="212" t="s">
        <v>224</v>
      </c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2" x14ac:dyDescent="0.25">
      <c r="A151" s="219"/>
      <c r="B151" s="220"/>
      <c r="C151" s="266" t="s">
        <v>366</v>
      </c>
      <c r="D151" s="260"/>
      <c r="E151" s="261"/>
      <c r="F151" s="222"/>
      <c r="G151" s="222"/>
      <c r="H151" s="222"/>
      <c r="I151" s="222"/>
      <c r="J151" s="222"/>
      <c r="K151" s="222"/>
      <c r="L151" s="222"/>
      <c r="M151" s="222"/>
      <c r="N151" s="221"/>
      <c r="O151" s="221"/>
      <c r="P151" s="221"/>
      <c r="Q151" s="221"/>
      <c r="R151" s="222"/>
      <c r="S151" s="222"/>
      <c r="T151" s="222"/>
      <c r="U151" s="222"/>
      <c r="V151" s="222"/>
      <c r="W151" s="222"/>
      <c r="X151" s="222"/>
      <c r="Y151" s="222"/>
      <c r="Z151" s="212"/>
      <c r="AA151" s="212"/>
      <c r="AB151" s="212"/>
      <c r="AC151" s="212"/>
      <c r="AD151" s="212"/>
      <c r="AE151" s="212"/>
      <c r="AF151" s="212"/>
      <c r="AG151" s="212" t="s">
        <v>226</v>
      </c>
      <c r="AH151" s="212">
        <v>0</v>
      </c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3" x14ac:dyDescent="0.25">
      <c r="A152" s="219"/>
      <c r="B152" s="220"/>
      <c r="C152" s="266" t="s">
        <v>684</v>
      </c>
      <c r="D152" s="260"/>
      <c r="E152" s="261"/>
      <c r="F152" s="222"/>
      <c r="G152" s="222"/>
      <c r="H152" s="222"/>
      <c r="I152" s="222"/>
      <c r="J152" s="222"/>
      <c r="K152" s="222"/>
      <c r="L152" s="222"/>
      <c r="M152" s="222"/>
      <c r="N152" s="221"/>
      <c r="O152" s="221"/>
      <c r="P152" s="221"/>
      <c r="Q152" s="221"/>
      <c r="R152" s="222"/>
      <c r="S152" s="222"/>
      <c r="T152" s="222"/>
      <c r="U152" s="222"/>
      <c r="V152" s="222"/>
      <c r="W152" s="222"/>
      <c r="X152" s="222"/>
      <c r="Y152" s="222"/>
      <c r="Z152" s="212"/>
      <c r="AA152" s="212"/>
      <c r="AB152" s="212"/>
      <c r="AC152" s="212"/>
      <c r="AD152" s="212"/>
      <c r="AE152" s="212"/>
      <c r="AF152" s="212"/>
      <c r="AG152" s="212" t="s">
        <v>226</v>
      </c>
      <c r="AH152" s="212">
        <v>0</v>
      </c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3" x14ac:dyDescent="0.25">
      <c r="A153" s="219"/>
      <c r="B153" s="220"/>
      <c r="C153" s="266" t="s">
        <v>685</v>
      </c>
      <c r="D153" s="260"/>
      <c r="E153" s="261">
        <v>0.60750000000000004</v>
      </c>
      <c r="F153" s="222"/>
      <c r="G153" s="222"/>
      <c r="H153" s="222"/>
      <c r="I153" s="222"/>
      <c r="J153" s="222"/>
      <c r="K153" s="222"/>
      <c r="L153" s="222"/>
      <c r="M153" s="222"/>
      <c r="N153" s="221"/>
      <c r="O153" s="221"/>
      <c r="P153" s="221"/>
      <c r="Q153" s="221"/>
      <c r="R153" s="222"/>
      <c r="S153" s="222"/>
      <c r="T153" s="222"/>
      <c r="U153" s="222"/>
      <c r="V153" s="222"/>
      <c r="W153" s="222"/>
      <c r="X153" s="222"/>
      <c r="Y153" s="222"/>
      <c r="Z153" s="212"/>
      <c r="AA153" s="212"/>
      <c r="AB153" s="212"/>
      <c r="AC153" s="212"/>
      <c r="AD153" s="212"/>
      <c r="AE153" s="212"/>
      <c r="AF153" s="212"/>
      <c r="AG153" s="212" t="s">
        <v>226</v>
      </c>
      <c r="AH153" s="212">
        <v>0</v>
      </c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x14ac:dyDescent="0.25">
      <c r="A154" s="3"/>
      <c r="B154" s="4"/>
      <c r="C154" s="257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AE154">
        <v>12</v>
      </c>
      <c r="AF154">
        <v>21</v>
      </c>
      <c r="AG154" t="s">
        <v>147</v>
      </c>
    </row>
    <row r="155" spans="1:60" x14ac:dyDescent="0.25">
      <c r="A155" s="215"/>
      <c r="B155" s="216" t="s">
        <v>29</v>
      </c>
      <c r="C155" s="258"/>
      <c r="D155" s="217"/>
      <c r="E155" s="218"/>
      <c r="F155" s="218"/>
      <c r="G155" s="233">
        <f>G8+G57+G90+G94+G113+G117+G129+G135</f>
        <v>0</v>
      </c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AE155">
        <f>SUMIF(L7:L153,AE154,G7:G153)</f>
        <v>0</v>
      </c>
      <c r="AF155">
        <f>SUMIF(L7:L153,AF154,G7:G153)</f>
        <v>0</v>
      </c>
      <c r="AG155" t="s">
        <v>213</v>
      </c>
    </row>
    <row r="156" spans="1:60" x14ac:dyDescent="0.25">
      <c r="C156" s="259"/>
      <c r="D156" s="10"/>
      <c r="AG156" t="s">
        <v>214</v>
      </c>
    </row>
    <row r="157" spans="1:60" x14ac:dyDescent="0.25">
      <c r="D157" s="10"/>
    </row>
    <row r="158" spans="1:60" x14ac:dyDescent="0.25">
      <c r="D158" s="10"/>
    </row>
    <row r="159" spans="1:60" x14ac:dyDescent="0.25">
      <c r="D159" s="10"/>
    </row>
    <row r="160" spans="1:60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7zgDKdT3Z3wHQw6l8kfOQvuxiaehg8YTkxmdTT9f68Sguk8vJjGrTs+jfH/92HJkPyk/u5MVDiUMghwceXHP7A==" saltValue="uScVmQPxXCk3YR+lZrmW+w==" spinCount="100000" sheet="1" formatRows="0"/>
  <mergeCells count="21">
    <mergeCell ref="C131:G131"/>
    <mergeCell ref="C137:G137"/>
    <mergeCell ref="C150:G150"/>
    <mergeCell ref="C73:G73"/>
    <mergeCell ref="C78:G78"/>
    <mergeCell ref="C101:G101"/>
    <mergeCell ref="C115:G115"/>
    <mergeCell ref="C116:G116"/>
    <mergeCell ref="C119:G119"/>
    <mergeCell ref="C20:G20"/>
    <mergeCell ref="C25:G25"/>
    <mergeCell ref="C31:G31"/>
    <mergeCell ref="C47:G47"/>
    <mergeCell ref="C59:G59"/>
    <mergeCell ref="C68:G68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11CDB-276D-4F1E-B1BA-90982B12913A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63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7" t="s">
        <v>215</v>
      </c>
      <c r="B1" s="197"/>
      <c r="C1" s="197"/>
      <c r="D1" s="197"/>
      <c r="E1" s="197"/>
      <c r="F1" s="197"/>
      <c r="G1" s="197"/>
      <c r="AG1" t="s">
        <v>133</v>
      </c>
    </row>
    <row r="2" spans="1:60" ht="25.05" customHeight="1" x14ac:dyDescent="0.25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134</v>
      </c>
    </row>
    <row r="3" spans="1:60" ht="25.05" customHeight="1" x14ac:dyDescent="0.25">
      <c r="A3" s="198" t="s">
        <v>8</v>
      </c>
      <c r="B3" s="49" t="s">
        <v>68</v>
      </c>
      <c r="C3" s="201" t="s">
        <v>69</v>
      </c>
      <c r="D3" s="199"/>
      <c r="E3" s="199"/>
      <c r="F3" s="199"/>
      <c r="G3" s="200"/>
      <c r="AC3" s="176" t="s">
        <v>134</v>
      </c>
      <c r="AG3" t="s">
        <v>137</v>
      </c>
    </row>
    <row r="4" spans="1:60" ht="25.05" customHeight="1" x14ac:dyDescent="0.25">
      <c r="A4" s="202" t="s">
        <v>9</v>
      </c>
      <c r="B4" s="203" t="s">
        <v>60</v>
      </c>
      <c r="C4" s="204" t="s">
        <v>61</v>
      </c>
      <c r="D4" s="205"/>
      <c r="E4" s="205"/>
      <c r="F4" s="205"/>
      <c r="G4" s="206"/>
      <c r="AG4" t="s">
        <v>138</v>
      </c>
    </row>
    <row r="5" spans="1:60" x14ac:dyDescent="0.25">
      <c r="D5" s="10"/>
    </row>
    <row r="6" spans="1:60" ht="39.6" x14ac:dyDescent="0.25">
      <c r="A6" s="208" t="s">
        <v>139</v>
      </c>
      <c r="B6" s="210" t="s">
        <v>140</v>
      </c>
      <c r="C6" s="210" t="s">
        <v>141</v>
      </c>
      <c r="D6" s="209" t="s">
        <v>142</v>
      </c>
      <c r="E6" s="208" t="s">
        <v>143</v>
      </c>
      <c r="F6" s="207" t="s">
        <v>144</v>
      </c>
      <c r="G6" s="208" t="s">
        <v>29</v>
      </c>
      <c r="H6" s="211" t="s">
        <v>30</v>
      </c>
      <c r="I6" s="211" t="s">
        <v>145</v>
      </c>
      <c r="J6" s="211" t="s">
        <v>31</v>
      </c>
      <c r="K6" s="211" t="s">
        <v>146</v>
      </c>
      <c r="L6" s="211" t="s">
        <v>147</v>
      </c>
      <c r="M6" s="211" t="s">
        <v>148</v>
      </c>
      <c r="N6" s="211" t="s">
        <v>149</v>
      </c>
      <c r="O6" s="211" t="s">
        <v>150</v>
      </c>
      <c r="P6" s="211" t="s">
        <v>151</v>
      </c>
      <c r="Q6" s="211" t="s">
        <v>152</v>
      </c>
      <c r="R6" s="211" t="s">
        <v>153</v>
      </c>
      <c r="S6" s="211" t="s">
        <v>154</v>
      </c>
      <c r="T6" s="211" t="s">
        <v>155</v>
      </c>
      <c r="U6" s="211" t="s">
        <v>156</v>
      </c>
      <c r="V6" s="211" t="s">
        <v>157</v>
      </c>
      <c r="W6" s="211" t="s">
        <v>158</v>
      </c>
      <c r="X6" s="211" t="s">
        <v>159</v>
      </c>
      <c r="Y6" s="211" t="s">
        <v>160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27" t="s">
        <v>161</v>
      </c>
      <c r="B8" s="228" t="s">
        <v>93</v>
      </c>
      <c r="C8" s="251" t="s">
        <v>94</v>
      </c>
      <c r="D8" s="229"/>
      <c r="E8" s="230"/>
      <c r="F8" s="231"/>
      <c r="G8" s="231">
        <f>SUMIF(AG9:AG49,"&lt;&gt;NOR",G9:G49)</f>
        <v>0</v>
      </c>
      <c r="H8" s="231"/>
      <c r="I8" s="231">
        <f>SUM(I9:I49)</f>
        <v>0</v>
      </c>
      <c r="J8" s="231"/>
      <c r="K8" s="231">
        <f>SUM(K9:K49)</f>
        <v>0</v>
      </c>
      <c r="L8" s="231"/>
      <c r="M8" s="231">
        <f>SUM(M9:M49)</f>
        <v>0</v>
      </c>
      <c r="N8" s="230"/>
      <c r="O8" s="230">
        <f>SUM(O9:O49)</f>
        <v>0</v>
      </c>
      <c r="P8" s="230"/>
      <c r="Q8" s="230">
        <f>SUM(Q9:Q49)</f>
        <v>0</v>
      </c>
      <c r="R8" s="231"/>
      <c r="S8" s="231"/>
      <c r="T8" s="232"/>
      <c r="U8" s="226"/>
      <c r="V8" s="226">
        <f>SUM(V9:V49)</f>
        <v>9.0199999999999978</v>
      </c>
      <c r="W8" s="226"/>
      <c r="X8" s="226"/>
      <c r="Y8" s="226"/>
      <c r="AG8" t="s">
        <v>162</v>
      </c>
    </row>
    <row r="9" spans="1:60" outlineLevel="1" x14ac:dyDescent="0.25">
      <c r="A9" s="234">
        <v>1</v>
      </c>
      <c r="B9" s="235" t="s">
        <v>377</v>
      </c>
      <c r="C9" s="253" t="s">
        <v>378</v>
      </c>
      <c r="D9" s="236" t="s">
        <v>238</v>
      </c>
      <c r="E9" s="237">
        <v>3.36</v>
      </c>
      <c r="F9" s="238"/>
      <c r="G9" s="239">
        <f>ROUND(E9*F9,2)</f>
        <v>0</v>
      </c>
      <c r="H9" s="238"/>
      <c r="I9" s="239">
        <f>ROUND(E9*H9,2)</f>
        <v>0</v>
      </c>
      <c r="J9" s="238"/>
      <c r="K9" s="239">
        <f>ROUND(E9*J9,2)</f>
        <v>0</v>
      </c>
      <c r="L9" s="239">
        <v>21</v>
      </c>
      <c r="M9" s="239">
        <f>G9*(1+L9/100)</f>
        <v>0</v>
      </c>
      <c r="N9" s="237">
        <v>0</v>
      </c>
      <c r="O9" s="237">
        <f>ROUND(E9*N9,2)</f>
        <v>0</v>
      </c>
      <c r="P9" s="237">
        <v>0</v>
      </c>
      <c r="Q9" s="237">
        <f>ROUND(E9*P9,2)</f>
        <v>0</v>
      </c>
      <c r="R9" s="239" t="s">
        <v>239</v>
      </c>
      <c r="S9" s="239" t="s">
        <v>193</v>
      </c>
      <c r="T9" s="240" t="s">
        <v>193</v>
      </c>
      <c r="U9" s="222">
        <v>0.36499999999999999</v>
      </c>
      <c r="V9" s="222">
        <f>ROUND(E9*U9,2)</f>
        <v>1.23</v>
      </c>
      <c r="W9" s="222"/>
      <c r="X9" s="222" t="s">
        <v>220</v>
      </c>
      <c r="Y9" s="222" t="s">
        <v>168</v>
      </c>
      <c r="Z9" s="212"/>
      <c r="AA9" s="212"/>
      <c r="AB9" s="212"/>
      <c r="AC9" s="212"/>
      <c r="AD9" s="212"/>
      <c r="AE9" s="212"/>
      <c r="AF9" s="212"/>
      <c r="AG9" s="212" t="s">
        <v>222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ht="21" outlineLevel="2" x14ac:dyDescent="0.25">
      <c r="A10" s="219"/>
      <c r="B10" s="220"/>
      <c r="C10" s="265" t="s">
        <v>379</v>
      </c>
      <c r="D10" s="264"/>
      <c r="E10" s="264"/>
      <c r="F10" s="264"/>
      <c r="G10" s="264"/>
      <c r="H10" s="222"/>
      <c r="I10" s="222"/>
      <c r="J10" s="222"/>
      <c r="K10" s="222"/>
      <c r="L10" s="222"/>
      <c r="M10" s="222"/>
      <c r="N10" s="221"/>
      <c r="O10" s="221"/>
      <c r="P10" s="221"/>
      <c r="Q10" s="221"/>
      <c r="R10" s="222"/>
      <c r="S10" s="222"/>
      <c r="T10" s="222"/>
      <c r="U10" s="222"/>
      <c r="V10" s="222"/>
      <c r="W10" s="222"/>
      <c r="X10" s="222"/>
      <c r="Y10" s="222"/>
      <c r="Z10" s="212"/>
      <c r="AA10" s="212"/>
      <c r="AB10" s="212"/>
      <c r="AC10" s="212"/>
      <c r="AD10" s="212"/>
      <c r="AE10" s="212"/>
      <c r="AF10" s="212"/>
      <c r="AG10" s="212" t="s">
        <v>224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48" t="str">
        <f>C10</f>
        <v>zapažených i nezapažených s urovnáním dna do předepsaného profilu a spádu, s přehozením výkopku na přilehlém terénu na vzdálenost do 3 m od podélné osy rýhy nebo s naložením výkopku na dopravní prostředek.</v>
      </c>
      <c r="BB10" s="212"/>
      <c r="BC10" s="212"/>
      <c r="BD10" s="212"/>
      <c r="BE10" s="212"/>
      <c r="BF10" s="212"/>
      <c r="BG10" s="212"/>
      <c r="BH10" s="212"/>
    </row>
    <row r="11" spans="1:60" outlineLevel="2" x14ac:dyDescent="0.25">
      <c r="A11" s="219"/>
      <c r="B11" s="220"/>
      <c r="C11" s="266" t="s">
        <v>380</v>
      </c>
      <c r="D11" s="260"/>
      <c r="E11" s="261"/>
      <c r="F11" s="222"/>
      <c r="G11" s="222"/>
      <c r="H11" s="222"/>
      <c r="I11" s="222"/>
      <c r="J11" s="222"/>
      <c r="K11" s="222"/>
      <c r="L11" s="222"/>
      <c r="M11" s="222"/>
      <c r="N11" s="221"/>
      <c r="O11" s="221"/>
      <c r="P11" s="221"/>
      <c r="Q11" s="221"/>
      <c r="R11" s="222"/>
      <c r="S11" s="222"/>
      <c r="T11" s="222"/>
      <c r="U11" s="222"/>
      <c r="V11" s="222"/>
      <c r="W11" s="222"/>
      <c r="X11" s="222"/>
      <c r="Y11" s="222"/>
      <c r="Z11" s="212"/>
      <c r="AA11" s="212"/>
      <c r="AB11" s="212"/>
      <c r="AC11" s="212"/>
      <c r="AD11" s="212"/>
      <c r="AE11" s="212"/>
      <c r="AF11" s="212"/>
      <c r="AG11" s="212" t="s">
        <v>226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5">
      <c r="A12" s="219"/>
      <c r="B12" s="220"/>
      <c r="C12" s="266" t="s">
        <v>381</v>
      </c>
      <c r="D12" s="260"/>
      <c r="E12" s="261"/>
      <c r="F12" s="222"/>
      <c r="G12" s="222"/>
      <c r="H12" s="222"/>
      <c r="I12" s="222"/>
      <c r="J12" s="222"/>
      <c r="K12" s="222"/>
      <c r="L12" s="222"/>
      <c r="M12" s="222"/>
      <c r="N12" s="221"/>
      <c r="O12" s="221"/>
      <c r="P12" s="221"/>
      <c r="Q12" s="221"/>
      <c r="R12" s="222"/>
      <c r="S12" s="222"/>
      <c r="T12" s="222"/>
      <c r="U12" s="222"/>
      <c r="V12" s="222"/>
      <c r="W12" s="222"/>
      <c r="X12" s="222"/>
      <c r="Y12" s="222"/>
      <c r="Z12" s="212"/>
      <c r="AA12" s="212"/>
      <c r="AB12" s="212"/>
      <c r="AC12" s="212"/>
      <c r="AD12" s="212"/>
      <c r="AE12" s="212"/>
      <c r="AF12" s="212"/>
      <c r="AG12" s="212" t="s">
        <v>226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3" x14ac:dyDescent="0.25">
      <c r="A13" s="219"/>
      <c r="B13" s="220"/>
      <c r="C13" s="266" t="s">
        <v>382</v>
      </c>
      <c r="D13" s="260"/>
      <c r="E13" s="261">
        <v>3.36</v>
      </c>
      <c r="F13" s="222"/>
      <c r="G13" s="222"/>
      <c r="H13" s="222"/>
      <c r="I13" s="222"/>
      <c r="J13" s="222"/>
      <c r="K13" s="222"/>
      <c r="L13" s="222"/>
      <c r="M13" s="222"/>
      <c r="N13" s="221"/>
      <c r="O13" s="221"/>
      <c r="P13" s="221"/>
      <c r="Q13" s="221"/>
      <c r="R13" s="222"/>
      <c r="S13" s="222"/>
      <c r="T13" s="222"/>
      <c r="U13" s="222"/>
      <c r="V13" s="222"/>
      <c r="W13" s="222"/>
      <c r="X13" s="222"/>
      <c r="Y13" s="222"/>
      <c r="Z13" s="212"/>
      <c r="AA13" s="212"/>
      <c r="AB13" s="212"/>
      <c r="AC13" s="212"/>
      <c r="AD13" s="212"/>
      <c r="AE13" s="212"/>
      <c r="AF13" s="212"/>
      <c r="AG13" s="212" t="s">
        <v>226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34">
        <v>2</v>
      </c>
      <c r="B14" s="235" t="s">
        <v>383</v>
      </c>
      <c r="C14" s="253" t="s">
        <v>384</v>
      </c>
      <c r="D14" s="236" t="s">
        <v>238</v>
      </c>
      <c r="E14" s="237">
        <v>1.24</v>
      </c>
      <c r="F14" s="238"/>
      <c r="G14" s="239">
        <f>ROUND(E14*F14,2)</f>
        <v>0</v>
      </c>
      <c r="H14" s="238"/>
      <c r="I14" s="239">
        <f>ROUND(E14*H14,2)</f>
        <v>0</v>
      </c>
      <c r="J14" s="238"/>
      <c r="K14" s="239">
        <f>ROUND(E14*J14,2)</f>
        <v>0</v>
      </c>
      <c r="L14" s="239">
        <v>21</v>
      </c>
      <c r="M14" s="239">
        <f>G14*(1+L14/100)</f>
        <v>0</v>
      </c>
      <c r="N14" s="237">
        <v>0</v>
      </c>
      <c r="O14" s="237">
        <f>ROUND(E14*N14,2)</f>
        <v>0</v>
      </c>
      <c r="P14" s="237">
        <v>0</v>
      </c>
      <c r="Q14" s="237">
        <f>ROUND(E14*P14,2)</f>
        <v>0</v>
      </c>
      <c r="R14" s="239" t="s">
        <v>239</v>
      </c>
      <c r="S14" s="239" t="s">
        <v>193</v>
      </c>
      <c r="T14" s="240" t="s">
        <v>193</v>
      </c>
      <c r="U14" s="222">
        <v>3.5329999999999999</v>
      </c>
      <c r="V14" s="222">
        <f>ROUND(E14*U14,2)</f>
        <v>4.38</v>
      </c>
      <c r="W14" s="222"/>
      <c r="X14" s="222" t="s">
        <v>220</v>
      </c>
      <c r="Y14" s="222" t="s">
        <v>221</v>
      </c>
      <c r="Z14" s="212"/>
      <c r="AA14" s="212"/>
      <c r="AB14" s="212"/>
      <c r="AC14" s="212"/>
      <c r="AD14" s="212"/>
      <c r="AE14" s="212"/>
      <c r="AF14" s="212"/>
      <c r="AG14" s="212" t="s">
        <v>222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19"/>
      <c r="B15" s="220"/>
      <c r="C15" s="265" t="s">
        <v>385</v>
      </c>
      <c r="D15" s="264"/>
      <c r="E15" s="264"/>
      <c r="F15" s="264"/>
      <c r="G15" s="264"/>
      <c r="H15" s="222"/>
      <c r="I15" s="222"/>
      <c r="J15" s="222"/>
      <c r="K15" s="222"/>
      <c r="L15" s="222"/>
      <c r="M15" s="222"/>
      <c r="N15" s="221"/>
      <c r="O15" s="221"/>
      <c r="P15" s="221"/>
      <c r="Q15" s="221"/>
      <c r="R15" s="222"/>
      <c r="S15" s="222"/>
      <c r="T15" s="222"/>
      <c r="U15" s="222"/>
      <c r="V15" s="222"/>
      <c r="W15" s="222"/>
      <c r="X15" s="222"/>
      <c r="Y15" s="222"/>
      <c r="Z15" s="212"/>
      <c r="AA15" s="212"/>
      <c r="AB15" s="212"/>
      <c r="AC15" s="212"/>
      <c r="AD15" s="212"/>
      <c r="AE15" s="212"/>
      <c r="AF15" s="212"/>
      <c r="AG15" s="212" t="s">
        <v>224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19"/>
      <c r="B16" s="220"/>
      <c r="C16" s="266" t="s">
        <v>380</v>
      </c>
      <c r="D16" s="260"/>
      <c r="E16" s="261"/>
      <c r="F16" s="222"/>
      <c r="G16" s="222"/>
      <c r="H16" s="222"/>
      <c r="I16" s="222"/>
      <c r="J16" s="222"/>
      <c r="K16" s="222"/>
      <c r="L16" s="222"/>
      <c r="M16" s="222"/>
      <c r="N16" s="221"/>
      <c r="O16" s="221"/>
      <c r="P16" s="221"/>
      <c r="Q16" s="221"/>
      <c r="R16" s="222"/>
      <c r="S16" s="222"/>
      <c r="T16" s="222"/>
      <c r="U16" s="222"/>
      <c r="V16" s="222"/>
      <c r="W16" s="222"/>
      <c r="X16" s="222"/>
      <c r="Y16" s="222"/>
      <c r="Z16" s="212"/>
      <c r="AA16" s="212"/>
      <c r="AB16" s="212"/>
      <c r="AC16" s="212"/>
      <c r="AD16" s="212"/>
      <c r="AE16" s="212"/>
      <c r="AF16" s="212"/>
      <c r="AG16" s="212" t="s">
        <v>226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5">
      <c r="A17" s="219"/>
      <c r="B17" s="220"/>
      <c r="C17" s="266" t="s">
        <v>687</v>
      </c>
      <c r="D17" s="260"/>
      <c r="E17" s="261"/>
      <c r="F17" s="222"/>
      <c r="G17" s="222"/>
      <c r="H17" s="222"/>
      <c r="I17" s="222"/>
      <c r="J17" s="222"/>
      <c r="K17" s="222"/>
      <c r="L17" s="222"/>
      <c r="M17" s="222"/>
      <c r="N17" s="221"/>
      <c r="O17" s="221"/>
      <c r="P17" s="221"/>
      <c r="Q17" s="221"/>
      <c r="R17" s="222"/>
      <c r="S17" s="222"/>
      <c r="T17" s="222"/>
      <c r="U17" s="222"/>
      <c r="V17" s="222"/>
      <c r="W17" s="222"/>
      <c r="X17" s="222"/>
      <c r="Y17" s="222"/>
      <c r="Z17" s="212"/>
      <c r="AA17" s="212"/>
      <c r="AB17" s="212"/>
      <c r="AC17" s="212"/>
      <c r="AD17" s="212"/>
      <c r="AE17" s="212"/>
      <c r="AF17" s="212"/>
      <c r="AG17" s="212" t="s">
        <v>226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5">
      <c r="A18" s="219"/>
      <c r="B18" s="220"/>
      <c r="C18" s="266" t="s">
        <v>688</v>
      </c>
      <c r="D18" s="260"/>
      <c r="E18" s="261">
        <v>0.84</v>
      </c>
      <c r="F18" s="222"/>
      <c r="G18" s="222"/>
      <c r="H18" s="222"/>
      <c r="I18" s="222"/>
      <c r="J18" s="222"/>
      <c r="K18" s="222"/>
      <c r="L18" s="222"/>
      <c r="M18" s="222"/>
      <c r="N18" s="221"/>
      <c r="O18" s="221"/>
      <c r="P18" s="221"/>
      <c r="Q18" s="221"/>
      <c r="R18" s="222"/>
      <c r="S18" s="222"/>
      <c r="T18" s="222"/>
      <c r="U18" s="222"/>
      <c r="V18" s="222"/>
      <c r="W18" s="222"/>
      <c r="X18" s="222"/>
      <c r="Y18" s="222"/>
      <c r="Z18" s="212"/>
      <c r="AA18" s="212"/>
      <c r="AB18" s="212"/>
      <c r="AC18" s="212"/>
      <c r="AD18" s="212"/>
      <c r="AE18" s="212"/>
      <c r="AF18" s="212"/>
      <c r="AG18" s="212" t="s">
        <v>226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3" x14ac:dyDescent="0.25">
      <c r="A19" s="219"/>
      <c r="B19" s="220"/>
      <c r="C19" s="266" t="s">
        <v>380</v>
      </c>
      <c r="D19" s="260"/>
      <c r="E19" s="261"/>
      <c r="F19" s="222"/>
      <c r="G19" s="222"/>
      <c r="H19" s="222"/>
      <c r="I19" s="222"/>
      <c r="J19" s="222"/>
      <c r="K19" s="222"/>
      <c r="L19" s="222"/>
      <c r="M19" s="222"/>
      <c r="N19" s="221"/>
      <c r="O19" s="221"/>
      <c r="P19" s="221"/>
      <c r="Q19" s="221"/>
      <c r="R19" s="222"/>
      <c r="S19" s="222"/>
      <c r="T19" s="222"/>
      <c r="U19" s="222"/>
      <c r="V19" s="222"/>
      <c r="W19" s="222"/>
      <c r="X19" s="222"/>
      <c r="Y19" s="222"/>
      <c r="Z19" s="212"/>
      <c r="AA19" s="212"/>
      <c r="AB19" s="212"/>
      <c r="AC19" s="212"/>
      <c r="AD19" s="212"/>
      <c r="AE19" s="212"/>
      <c r="AF19" s="212"/>
      <c r="AG19" s="212" t="s">
        <v>226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3" x14ac:dyDescent="0.25">
      <c r="A20" s="219"/>
      <c r="B20" s="220"/>
      <c r="C20" s="266" t="s">
        <v>386</v>
      </c>
      <c r="D20" s="260"/>
      <c r="E20" s="261"/>
      <c r="F20" s="222"/>
      <c r="G20" s="222"/>
      <c r="H20" s="222"/>
      <c r="I20" s="222"/>
      <c r="J20" s="222"/>
      <c r="K20" s="222"/>
      <c r="L20" s="222"/>
      <c r="M20" s="222"/>
      <c r="N20" s="221"/>
      <c r="O20" s="221"/>
      <c r="P20" s="221"/>
      <c r="Q20" s="221"/>
      <c r="R20" s="222"/>
      <c r="S20" s="222"/>
      <c r="T20" s="222"/>
      <c r="U20" s="222"/>
      <c r="V20" s="222"/>
      <c r="W20" s="222"/>
      <c r="X20" s="222"/>
      <c r="Y20" s="222"/>
      <c r="Z20" s="212"/>
      <c r="AA20" s="212"/>
      <c r="AB20" s="212"/>
      <c r="AC20" s="212"/>
      <c r="AD20" s="212"/>
      <c r="AE20" s="212"/>
      <c r="AF20" s="212"/>
      <c r="AG20" s="212" t="s">
        <v>226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3" x14ac:dyDescent="0.25">
      <c r="A21" s="219"/>
      <c r="B21" s="220"/>
      <c r="C21" s="266" t="s">
        <v>387</v>
      </c>
      <c r="D21" s="260"/>
      <c r="E21" s="261">
        <v>0.4</v>
      </c>
      <c r="F21" s="222"/>
      <c r="G21" s="222"/>
      <c r="H21" s="222"/>
      <c r="I21" s="222"/>
      <c r="J21" s="222"/>
      <c r="K21" s="222"/>
      <c r="L21" s="222"/>
      <c r="M21" s="222"/>
      <c r="N21" s="221"/>
      <c r="O21" s="221"/>
      <c r="P21" s="221"/>
      <c r="Q21" s="221"/>
      <c r="R21" s="222"/>
      <c r="S21" s="222"/>
      <c r="T21" s="222"/>
      <c r="U21" s="222"/>
      <c r="V21" s="222"/>
      <c r="W21" s="222"/>
      <c r="X21" s="222"/>
      <c r="Y21" s="222"/>
      <c r="Z21" s="212"/>
      <c r="AA21" s="212"/>
      <c r="AB21" s="212"/>
      <c r="AC21" s="212"/>
      <c r="AD21" s="212"/>
      <c r="AE21" s="212"/>
      <c r="AF21" s="212"/>
      <c r="AG21" s="212" t="s">
        <v>226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1" x14ac:dyDescent="0.25">
      <c r="A22" s="234">
        <v>3</v>
      </c>
      <c r="B22" s="235" t="s">
        <v>250</v>
      </c>
      <c r="C22" s="253" t="s">
        <v>251</v>
      </c>
      <c r="D22" s="236" t="s">
        <v>238</v>
      </c>
      <c r="E22" s="237">
        <v>4.2</v>
      </c>
      <c r="F22" s="238"/>
      <c r="G22" s="239">
        <f>ROUND(E22*F22,2)</f>
        <v>0</v>
      </c>
      <c r="H22" s="238"/>
      <c r="I22" s="239">
        <f>ROUND(E22*H22,2)</f>
        <v>0</v>
      </c>
      <c r="J22" s="238"/>
      <c r="K22" s="239">
        <f>ROUND(E22*J22,2)</f>
        <v>0</v>
      </c>
      <c r="L22" s="239">
        <v>21</v>
      </c>
      <c r="M22" s="239">
        <f>G22*(1+L22/100)</f>
        <v>0</v>
      </c>
      <c r="N22" s="237">
        <v>0</v>
      </c>
      <c r="O22" s="237">
        <f>ROUND(E22*N22,2)</f>
        <v>0</v>
      </c>
      <c r="P22" s="237">
        <v>0</v>
      </c>
      <c r="Q22" s="237">
        <f>ROUND(E22*P22,2)</f>
        <v>0</v>
      </c>
      <c r="R22" s="239" t="s">
        <v>239</v>
      </c>
      <c r="S22" s="239" t="s">
        <v>193</v>
      </c>
      <c r="T22" s="240" t="s">
        <v>193</v>
      </c>
      <c r="U22" s="222">
        <v>1.0999999999999999E-2</v>
      </c>
      <c r="V22" s="222">
        <f>ROUND(E22*U22,2)</f>
        <v>0.05</v>
      </c>
      <c r="W22" s="222"/>
      <c r="X22" s="222" t="s">
        <v>220</v>
      </c>
      <c r="Y22" s="222" t="s">
        <v>168</v>
      </c>
      <c r="Z22" s="212"/>
      <c r="AA22" s="212"/>
      <c r="AB22" s="212"/>
      <c r="AC22" s="212"/>
      <c r="AD22" s="212"/>
      <c r="AE22" s="212"/>
      <c r="AF22" s="212"/>
      <c r="AG22" s="212" t="s">
        <v>222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19"/>
      <c r="B23" s="220"/>
      <c r="C23" s="265" t="s">
        <v>252</v>
      </c>
      <c r="D23" s="264"/>
      <c r="E23" s="264"/>
      <c r="F23" s="264"/>
      <c r="G23" s="264"/>
      <c r="H23" s="222"/>
      <c r="I23" s="222"/>
      <c r="J23" s="222"/>
      <c r="K23" s="222"/>
      <c r="L23" s="222"/>
      <c r="M23" s="222"/>
      <c r="N23" s="221"/>
      <c r="O23" s="221"/>
      <c r="P23" s="221"/>
      <c r="Q23" s="221"/>
      <c r="R23" s="222"/>
      <c r="S23" s="222"/>
      <c r="T23" s="222"/>
      <c r="U23" s="222"/>
      <c r="V23" s="222"/>
      <c r="W23" s="222"/>
      <c r="X23" s="222"/>
      <c r="Y23" s="222"/>
      <c r="Z23" s="212"/>
      <c r="AA23" s="212"/>
      <c r="AB23" s="212"/>
      <c r="AC23" s="212"/>
      <c r="AD23" s="212"/>
      <c r="AE23" s="212"/>
      <c r="AF23" s="212"/>
      <c r="AG23" s="212" t="s">
        <v>224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2" x14ac:dyDescent="0.25">
      <c r="A24" s="219"/>
      <c r="B24" s="220"/>
      <c r="C24" s="266" t="s">
        <v>253</v>
      </c>
      <c r="D24" s="260"/>
      <c r="E24" s="261"/>
      <c r="F24" s="222"/>
      <c r="G24" s="222"/>
      <c r="H24" s="222"/>
      <c r="I24" s="222"/>
      <c r="J24" s="222"/>
      <c r="K24" s="222"/>
      <c r="L24" s="222"/>
      <c r="M24" s="222"/>
      <c r="N24" s="221"/>
      <c r="O24" s="221"/>
      <c r="P24" s="221"/>
      <c r="Q24" s="221"/>
      <c r="R24" s="222"/>
      <c r="S24" s="222"/>
      <c r="T24" s="222"/>
      <c r="U24" s="222"/>
      <c r="V24" s="222"/>
      <c r="W24" s="222"/>
      <c r="X24" s="222"/>
      <c r="Y24" s="222"/>
      <c r="Z24" s="212"/>
      <c r="AA24" s="212"/>
      <c r="AB24" s="212"/>
      <c r="AC24" s="212"/>
      <c r="AD24" s="212"/>
      <c r="AE24" s="212"/>
      <c r="AF24" s="212"/>
      <c r="AG24" s="212" t="s">
        <v>226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3" x14ac:dyDescent="0.25">
      <c r="A25" s="219"/>
      <c r="B25" s="220"/>
      <c r="C25" s="266" t="s">
        <v>578</v>
      </c>
      <c r="D25" s="260"/>
      <c r="E25" s="261">
        <v>4.2</v>
      </c>
      <c r="F25" s="222"/>
      <c r="G25" s="222"/>
      <c r="H25" s="222"/>
      <c r="I25" s="222"/>
      <c r="J25" s="222"/>
      <c r="K25" s="222"/>
      <c r="L25" s="222"/>
      <c r="M25" s="222"/>
      <c r="N25" s="221"/>
      <c r="O25" s="221"/>
      <c r="P25" s="221"/>
      <c r="Q25" s="221"/>
      <c r="R25" s="222"/>
      <c r="S25" s="222"/>
      <c r="T25" s="222"/>
      <c r="U25" s="222"/>
      <c r="V25" s="222"/>
      <c r="W25" s="222"/>
      <c r="X25" s="222"/>
      <c r="Y25" s="222"/>
      <c r="Z25" s="212"/>
      <c r="AA25" s="212"/>
      <c r="AB25" s="212"/>
      <c r="AC25" s="212"/>
      <c r="AD25" s="212"/>
      <c r="AE25" s="212"/>
      <c r="AF25" s="212"/>
      <c r="AG25" s="212" t="s">
        <v>226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ht="20.399999999999999" outlineLevel="1" x14ac:dyDescent="0.25">
      <c r="A26" s="234">
        <v>4</v>
      </c>
      <c r="B26" s="235" t="s">
        <v>254</v>
      </c>
      <c r="C26" s="253" t="s">
        <v>255</v>
      </c>
      <c r="D26" s="236" t="s">
        <v>238</v>
      </c>
      <c r="E26" s="237">
        <v>42</v>
      </c>
      <c r="F26" s="238"/>
      <c r="G26" s="239">
        <f>ROUND(E26*F26,2)</f>
        <v>0</v>
      </c>
      <c r="H26" s="238"/>
      <c r="I26" s="239">
        <f>ROUND(E26*H26,2)</f>
        <v>0</v>
      </c>
      <c r="J26" s="238"/>
      <c r="K26" s="239">
        <f>ROUND(E26*J26,2)</f>
        <v>0</v>
      </c>
      <c r="L26" s="239">
        <v>21</v>
      </c>
      <c r="M26" s="239">
        <f>G26*(1+L26/100)</f>
        <v>0</v>
      </c>
      <c r="N26" s="237">
        <v>0</v>
      </c>
      <c r="O26" s="237">
        <f>ROUND(E26*N26,2)</f>
        <v>0</v>
      </c>
      <c r="P26" s="237">
        <v>0</v>
      </c>
      <c r="Q26" s="237">
        <f>ROUND(E26*P26,2)</f>
        <v>0</v>
      </c>
      <c r="R26" s="239" t="s">
        <v>239</v>
      </c>
      <c r="S26" s="239" t="s">
        <v>193</v>
      </c>
      <c r="T26" s="240" t="s">
        <v>193</v>
      </c>
      <c r="U26" s="222">
        <v>0</v>
      </c>
      <c r="V26" s="222">
        <f>ROUND(E26*U26,2)</f>
        <v>0</v>
      </c>
      <c r="W26" s="222"/>
      <c r="X26" s="222" t="s">
        <v>220</v>
      </c>
      <c r="Y26" s="222" t="s">
        <v>168</v>
      </c>
      <c r="Z26" s="212"/>
      <c r="AA26" s="212"/>
      <c r="AB26" s="212"/>
      <c r="AC26" s="212"/>
      <c r="AD26" s="212"/>
      <c r="AE26" s="212"/>
      <c r="AF26" s="212"/>
      <c r="AG26" s="212" t="s">
        <v>222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2" x14ac:dyDescent="0.25">
      <c r="A27" s="219"/>
      <c r="B27" s="220"/>
      <c r="C27" s="265" t="s">
        <v>252</v>
      </c>
      <c r="D27" s="264"/>
      <c r="E27" s="264"/>
      <c r="F27" s="264"/>
      <c r="G27" s="264"/>
      <c r="H27" s="222"/>
      <c r="I27" s="222"/>
      <c r="J27" s="222"/>
      <c r="K27" s="222"/>
      <c r="L27" s="222"/>
      <c r="M27" s="222"/>
      <c r="N27" s="221"/>
      <c r="O27" s="221"/>
      <c r="P27" s="221"/>
      <c r="Q27" s="221"/>
      <c r="R27" s="222"/>
      <c r="S27" s="222"/>
      <c r="T27" s="222"/>
      <c r="U27" s="222"/>
      <c r="V27" s="222"/>
      <c r="W27" s="222"/>
      <c r="X27" s="222"/>
      <c r="Y27" s="222"/>
      <c r="Z27" s="212"/>
      <c r="AA27" s="212"/>
      <c r="AB27" s="212"/>
      <c r="AC27" s="212"/>
      <c r="AD27" s="212"/>
      <c r="AE27" s="212"/>
      <c r="AF27" s="212"/>
      <c r="AG27" s="212" t="s">
        <v>224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2" x14ac:dyDescent="0.25">
      <c r="A28" s="219"/>
      <c r="B28" s="220"/>
      <c r="C28" s="266" t="s">
        <v>253</v>
      </c>
      <c r="D28" s="260"/>
      <c r="E28" s="261"/>
      <c r="F28" s="222"/>
      <c r="G28" s="222"/>
      <c r="H28" s="222"/>
      <c r="I28" s="222"/>
      <c r="J28" s="222"/>
      <c r="K28" s="222"/>
      <c r="L28" s="222"/>
      <c r="M28" s="222"/>
      <c r="N28" s="221"/>
      <c r="O28" s="221"/>
      <c r="P28" s="221"/>
      <c r="Q28" s="221"/>
      <c r="R28" s="222"/>
      <c r="S28" s="222"/>
      <c r="T28" s="222"/>
      <c r="U28" s="222"/>
      <c r="V28" s="222"/>
      <c r="W28" s="222"/>
      <c r="X28" s="222"/>
      <c r="Y28" s="222"/>
      <c r="Z28" s="212"/>
      <c r="AA28" s="212"/>
      <c r="AB28" s="212"/>
      <c r="AC28" s="212"/>
      <c r="AD28" s="212"/>
      <c r="AE28" s="212"/>
      <c r="AF28" s="212"/>
      <c r="AG28" s="212" t="s">
        <v>226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5">
      <c r="A29" s="219"/>
      <c r="B29" s="220"/>
      <c r="C29" s="267" t="s">
        <v>295</v>
      </c>
      <c r="D29" s="262"/>
      <c r="E29" s="263"/>
      <c r="F29" s="222"/>
      <c r="G29" s="222"/>
      <c r="H29" s="222"/>
      <c r="I29" s="222"/>
      <c r="J29" s="222"/>
      <c r="K29" s="222"/>
      <c r="L29" s="222"/>
      <c r="M29" s="222"/>
      <c r="N29" s="221"/>
      <c r="O29" s="221"/>
      <c r="P29" s="221"/>
      <c r="Q29" s="221"/>
      <c r="R29" s="222"/>
      <c r="S29" s="222"/>
      <c r="T29" s="222"/>
      <c r="U29" s="222"/>
      <c r="V29" s="222"/>
      <c r="W29" s="222"/>
      <c r="X29" s="222"/>
      <c r="Y29" s="222"/>
      <c r="Z29" s="212"/>
      <c r="AA29" s="212"/>
      <c r="AB29" s="212"/>
      <c r="AC29" s="212"/>
      <c r="AD29" s="212"/>
      <c r="AE29" s="212"/>
      <c r="AF29" s="212"/>
      <c r="AG29" s="212" t="s">
        <v>226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3" x14ac:dyDescent="0.25">
      <c r="A30" s="219"/>
      <c r="B30" s="220"/>
      <c r="C30" s="268" t="s">
        <v>581</v>
      </c>
      <c r="D30" s="262"/>
      <c r="E30" s="263">
        <v>4.2</v>
      </c>
      <c r="F30" s="222"/>
      <c r="G30" s="222"/>
      <c r="H30" s="222"/>
      <c r="I30" s="222"/>
      <c r="J30" s="222"/>
      <c r="K30" s="222"/>
      <c r="L30" s="222"/>
      <c r="M30" s="222"/>
      <c r="N30" s="221"/>
      <c r="O30" s="221"/>
      <c r="P30" s="221"/>
      <c r="Q30" s="221"/>
      <c r="R30" s="222"/>
      <c r="S30" s="222"/>
      <c r="T30" s="222"/>
      <c r="U30" s="222"/>
      <c r="V30" s="222"/>
      <c r="W30" s="222"/>
      <c r="X30" s="222"/>
      <c r="Y30" s="222"/>
      <c r="Z30" s="212"/>
      <c r="AA30" s="212"/>
      <c r="AB30" s="212"/>
      <c r="AC30" s="212"/>
      <c r="AD30" s="212"/>
      <c r="AE30" s="212"/>
      <c r="AF30" s="212"/>
      <c r="AG30" s="212" t="s">
        <v>226</v>
      </c>
      <c r="AH30" s="212">
        <v>2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3" x14ac:dyDescent="0.25">
      <c r="A31" s="219"/>
      <c r="B31" s="220"/>
      <c r="C31" s="267" t="s">
        <v>297</v>
      </c>
      <c r="D31" s="262"/>
      <c r="E31" s="263"/>
      <c r="F31" s="222"/>
      <c r="G31" s="222"/>
      <c r="H31" s="222"/>
      <c r="I31" s="222"/>
      <c r="J31" s="222"/>
      <c r="K31" s="222"/>
      <c r="L31" s="222"/>
      <c r="M31" s="222"/>
      <c r="N31" s="221"/>
      <c r="O31" s="221"/>
      <c r="P31" s="221"/>
      <c r="Q31" s="221"/>
      <c r="R31" s="222"/>
      <c r="S31" s="222"/>
      <c r="T31" s="222"/>
      <c r="U31" s="222"/>
      <c r="V31" s="222"/>
      <c r="W31" s="222"/>
      <c r="X31" s="222"/>
      <c r="Y31" s="222"/>
      <c r="Z31" s="212"/>
      <c r="AA31" s="212"/>
      <c r="AB31" s="212"/>
      <c r="AC31" s="212"/>
      <c r="AD31" s="212"/>
      <c r="AE31" s="212"/>
      <c r="AF31" s="212"/>
      <c r="AG31" s="212" t="s">
        <v>226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3" x14ac:dyDescent="0.25">
      <c r="A32" s="219"/>
      <c r="B32" s="220"/>
      <c r="C32" s="266" t="s">
        <v>689</v>
      </c>
      <c r="D32" s="260"/>
      <c r="E32" s="261">
        <v>42</v>
      </c>
      <c r="F32" s="222"/>
      <c r="G32" s="222"/>
      <c r="H32" s="222"/>
      <c r="I32" s="222"/>
      <c r="J32" s="222"/>
      <c r="K32" s="222"/>
      <c r="L32" s="222"/>
      <c r="M32" s="222"/>
      <c r="N32" s="221"/>
      <c r="O32" s="221"/>
      <c r="P32" s="221"/>
      <c r="Q32" s="221"/>
      <c r="R32" s="222"/>
      <c r="S32" s="222"/>
      <c r="T32" s="222"/>
      <c r="U32" s="222"/>
      <c r="V32" s="222"/>
      <c r="W32" s="222"/>
      <c r="X32" s="222"/>
      <c r="Y32" s="222"/>
      <c r="Z32" s="212"/>
      <c r="AA32" s="212"/>
      <c r="AB32" s="212"/>
      <c r="AC32" s="212"/>
      <c r="AD32" s="212"/>
      <c r="AE32" s="212"/>
      <c r="AF32" s="212"/>
      <c r="AG32" s="212" t="s">
        <v>226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ht="20.399999999999999" outlineLevel="1" x14ac:dyDescent="0.25">
      <c r="A33" s="234">
        <v>5</v>
      </c>
      <c r="B33" s="235" t="s">
        <v>257</v>
      </c>
      <c r="C33" s="253" t="s">
        <v>258</v>
      </c>
      <c r="D33" s="236" t="s">
        <v>238</v>
      </c>
      <c r="E33" s="237">
        <v>4.2</v>
      </c>
      <c r="F33" s="238"/>
      <c r="G33" s="239">
        <f>ROUND(E33*F33,2)</f>
        <v>0</v>
      </c>
      <c r="H33" s="238"/>
      <c r="I33" s="239">
        <f>ROUND(E33*H33,2)</f>
        <v>0</v>
      </c>
      <c r="J33" s="238"/>
      <c r="K33" s="239">
        <f>ROUND(E33*J33,2)</f>
        <v>0</v>
      </c>
      <c r="L33" s="239">
        <v>21</v>
      </c>
      <c r="M33" s="239">
        <f>G33*(1+L33/100)</f>
        <v>0</v>
      </c>
      <c r="N33" s="237">
        <v>0</v>
      </c>
      <c r="O33" s="237">
        <f>ROUND(E33*N33,2)</f>
        <v>0</v>
      </c>
      <c r="P33" s="237">
        <v>0</v>
      </c>
      <c r="Q33" s="237">
        <f>ROUND(E33*P33,2)</f>
        <v>0</v>
      </c>
      <c r="R33" s="239" t="s">
        <v>239</v>
      </c>
      <c r="S33" s="239" t="s">
        <v>193</v>
      </c>
      <c r="T33" s="240" t="s">
        <v>193</v>
      </c>
      <c r="U33" s="222">
        <v>0.65200000000000002</v>
      </c>
      <c r="V33" s="222">
        <f>ROUND(E33*U33,2)</f>
        <v>2.74</v>
      </c>
      <c r="W33" s="222"/>
      <c r="X33" s="222" t="s">
        <v>220</v>
      </c>
      <c r="Y33" s="222" t="s">
        <v>168</v>
      </c>
      <c r="Z33" s="212"/>
      <c r="AA33" s="212"/>
      <c r="AB33" s="212"/>
      <c r="AC33" s="212"/>
      <c r="AD33" s="212"/>
      <c r="AE33" s="212"/>
      <c r="AF33" s="212"/>
      <c r="AG33" s="212" t="s">
        <v>222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5">
      <c r="A34" s="219"/>
      <c r="B34" s="220"/>
      <c r="C34" s="266" t="s">
        <v>253</v>
      </c>
      <c r="D34" s="260"/>
      <c r="E34" s="261"/>
      <c r="F34" s="222"/>
      <c r="G34" s="222"/>
      <c r="H34" s="222"/>
      <c r="I34" s="222"/>
      <c r="J34" s="222"/>
      <c r="K34" s="222"/>
      <c r="L34" s="222"/>
      <c r="M34" s="222"/>
      <c r="N34" s="221"/>
      <c r="O34" s="221"/>
      <c r="P34" s="221"/>
      <c r="Q34" s="221"/>
      <c r="R34" s="222"/>
      <c r="S34" s="222"/>
      <c r="T34" s="222"/>
      <c r="U34" s="222"/>
      <c r="V34" s="222"/>
      <c r="W34" s="222"/>
      <c r="X34" s="222"/>
      <c r="Y34" s="222"/>
      <c r="Z34" s="212"/>
      <c r="AA34" s="212"/>
      <c r="AB34" s="212"/>
      <c r="AC34" s="212"/>
      <c r="AD34" s="212"/>
      <c r="AE34" s="212"/>
      <c r="AF34" s="212"/>
      <c r="AG34" s="212" t="s">
        <v>226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3" x14ac:dyDescent="0.25">
      <c r="A35" s="219"/>
      <c r="B35" s="220"/>
      <c r="C35" s="266" t="s">
        <v>578</v>
      </c>
      <c r="D35" s="260"/>
      <c r="E35" s="261">
        <v>4.2</v>
      </c>
      <c r="F35" s="222"/>
      <c r="G35" s="222"/>
      <c r="H35" s="222"/>
      <c r="I35" s="222"/>
      <c r="J35" s="222"/>
      <c r="K35" s="222"/>
      <c r="L35" s="222"/>
      <c r="M35" s="222"/>
      <c r="N35" s="221"/>
      <c r="O35" s="221"/>
      <c r="P35" s="221"/>
      <c r="Q35" s="221"/>
      <c r="R35" s="222"/>
      <c r="S35" s="222"/>
      <c r="T35" s="222"/>
      <c r="U35" s="222"/>
      <c r="V35" s="222"/>
      <c r="W35" s="222"/>
      <c r="X35" s="222"/>
      <c r="Y35" s="222"/>
      <c r="Z35" s="212"/>
      <c r="AA35" s="212"/>
      <c r="AB35" s="212"/>
      <c r="AC35" s="212"/>
      <c r="AD35" s="212"/>
      <c r="AE35" s="212"/>
      <c r="AF35" s="212"/>
      <c r="AG35" s="212" t="s">
        <v>226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ht="20.399999999999999" outlineLevel="1" x14ac:dyDescent="0.25">
      <c r="A36" s="234">
        <v>6</v>
      </c>
      <c r="B36" s="235" t="s">
        <v>259</v>
      </c>
      <c r="C36" s="253" t="s">
        <v>260</v>
      </c>
      <c r="D36" s="236" t="s">
        <v>238</v>
      </c>
      <c r="E36" s="237">
        <v>4.2</v>
      </c>
      <c r="F36" s="238"/>
      <c r="G36" s="239">
        <f>ROUND(E36*F36,2)</f>
        <v>0</v>
      </c>
      <c r="H36" s="238"/>
      <c r="I36" s="239">
        <f>ROUND(E36*H36,2)</f>
        <v>0</v>
      </c>
      <c r="J36" s="238"/>
      <c r="K36" s="239">
        <f>ROUND(E36*J36,2)</f>
        <v>0</v>
      </c>
      <c r="L36" s="239">
        <v>21</v>
      </c>
      <c r="M36" s="239">
        <f>G36*(1+L36/100)</f>
        <v>0</v>
      </c>
      <c r="N36" s="237">
        <v>0</v>
      </c>
      <c r="O36" s="237">
        <f>ROUND(E36*N36,2)</f>
        <v>0</v>
      </c>
      <c r="P36" s="237">
        <v>0</v>
      </c>
      <c r="Q36" s="237">
        <f>ROUND(E36*P36,2)</f>
        <v>0</v>
      </c>
      <c r="R36" s="239" t="s">
        <v>239</v>
      </c>
      <c r="S36" s="239" t="s">
        <v>193</v>
      </c>
      <c r="T36" s="240" t="s">
        <v>193</v>
      </c>
      <c r="U36" s="222">
        <v>8.9999999999999993E-3</v>
      </c>
      <c r="V36" s="222">
        <f>ROUND(E36*U36,2)</f>
        <v>0.04</v>
      </c>
      <c r="W36" s="222"/>
      <c r="X36" s="222" t="s">
        <v>220</v>
      </c>
      <c r="Y36" s="222" t="s">
        <v>168</v>
      </c>
      <c r="Z36" s="212"/>
      <c r="AA36" s="212"/>
      <c r="AB36" s="212"/>
      <c r="AC36" s="212"/>
      <c r="AD36" s="212"/>
      <c r="AE36" s="212"/>
      <c r="AF36" s="212"/>
      <c r="AG36" s="212" t="s">
        <v>222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2" x14ac:dyDescent="0.25">
      <c r="A37" s="219"/>
      <c r="B37" s="220"/>
      <c r="C37" s="266" t="s">
        <v>253</v>
      </c>
      <c r="D37" s="260"/>
      <c r="E37" s="261"/>
      <c r="F37" s="222"/>
      <c r="G37" s="222"/>
      <c r="H37" s="222"/>
      <c r="I37" s="222"/>
      <c r="J37" s="222"/>
      <c r="K37" s="222"/>
      <c r="L37" s="222"/>
      <c r="M37" s="222"/>
      <c r="N37" s="221"/>
      <c r="O37" s="221"/>
      <c r="P37" s="221"/>
      <c r="Q37" s="221"/>
      <c r="R37" s="222"/>
      <c r="S37" s="222"/>
      <c r="T37" s="222"/>
      <c r="U37" s="222"/>
      <c r="V37" s="222"/>
      <c r="W37" s="222"/>
      <c r="X37" s="222"/>
      <c r="Y37" s="222"/>
      <c r="Z37" s="212"/>
      <c r="AA37" s="212"/>
      <c r="AB37" s="212"/>
      <c r="AC37" s="212"/>
      <c r="AD37" s="212"/>
      <c r="AE37" s="212"/>
      <c r="AF37" s="212"/>
      <c r="AG37" s="212" t="s">
        <v>226</v>
      </c>
      <c r="AH37" s="212">
        <v>0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3" x14ac:dyDescent="0.25">
      <c r="A38" s="219"/>
      <c r="B38" s="220"/>
      <c r="C38" s="266" t="s">
        <v>578</v>
      </c>
      <c r="D38" s="260"/>
      <c r="E38" s="261">
        <v>4.2</v>
      </c>
      <c r="F38" s="222"/>
      <c r="G38" s="222"/>
      <c r="H38" s="222"/>
      <c r="I38" s="222"/>
      <c r="J38" s="222"/>
      <c r="K38" s="222"/>
      <c r="L38" s="222"/>
      <c r="M38" s="222"/>
      <c r="N38" s="221"/>
      <c r="O38" s="221"/>
      <c r="P38" s="221"/>
      <c r="Q38" s="221"/>
      <c r="R38" s="222"/>
      <c r="S38" s="222"/>
      <c r="T38" s="222"/>
      <c r="U38" s="222"/>
      <c r="V38" s="222"/>
      <c r="W38" s="222"/>
      <c r="X38" s="222"/>
      <c r="Y38" s="222"/>
      <c r="Z38" s="212"/>
      <c r="AA38" s="212"/>
      <c r="AB38" s="212"/>
      <c r="AC38" s="212"/>
      <c r="AD38" s="212"/>
      <c r="AE38" s="212"/>
      <c r="AF38" s="212"/>
      <c r="AG38" s="212" t="s">
        <v>226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5">
      <c r="A39" s="234">
        <v>7</v>
      </c>
      <c r="B39" s="235" t="s">
        <v>395</v>
      </c>
      <c r="C39" s="253" t="s">
        <v>396</v>
      </c>
      <c r="D39" s="236" t="s">
        <v>218</v>
      </c>
      <c r="E39" s="237">
        <v>6</v>
      </c>
      <c r="F39" s="238"/>
      <c r="G39" s="239">
        <f>ROUND(E39*F39,2)</f>
        <v>0</v>
      </c>
      <c r="H39" s="238"/>
      <c r="I39" s="239">
        <f>ROUND(E39*H39,2)</f>
        <v>0</v>
      </c>
      <c r="J39" s="238"/>
      <c r="K39" s="239">
        <f>ROUND(E39*J39,2)</f>
        <v>0</v>
      </c>
      <c r="L39" s="239">
        <v>21</v>
      </c>
      <c r="M39" s="239">
        <f>G39*(1+L39/100)</f>
        <v>0</v>
      </c>
      <c r="N39" s="237">
        <v>0</v>
      </c>
      <c r="O39" s="237">
        <f>ROUND(E39*N39,2)</f>
        <v>0</v>
      </c>
      <c r="P39" s="237">
        <v>0</v>
      </c>
      <c r="Q39" s="237">
        <f>ROUND(E39*P39,2)</f>
        <v>0</v>
      </c>
      <c r="R39" s="239" t="s">
        <v>239</v>
      </c>
      <c r="S39" s="239" t="s">
        <v>193</v>
      </c>
      <c r="T39" s="240" t="s">
        <v>193</v>
      </c>
      <c r="U39" s="222">
        <v>9.6000000000000002E-2</v>
      </c>
      <c r="V39" s="222">
        <f>ROUND(E39*U39,2)</f>
        <v>0.57999999999999996</v>
      </c>
      <c r="W39" s="222"/>
      <c r="X39" s="222" t="s">
        <v>220</v>
      </c>
      <c r="Y39" s="222" t="s">
        <v>168</v>
      </c>
      <c r="Z39" s="212"/>
      <c r="AA39" s="212"/>
      <c r="AB39" s="212"/>
      <c r="AC39" s="212"/>
      <c r="AD39" s="212"/>
      <c r="AE39" s="212"/>
      <c r="AF39" s="212"/>
      <c r="AG39" s="212" t="s">
        <v>222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2" x14ac:dyDescent="0.25">
      <c r="A40" s="219"/>
      <c r="B40" s="220"/>
      <c r="C40" s="265" t="s">
        <v>264</v>
      </c>
      <c r="D40" s="264"/>
      <c r="E40" s="264"/>
      <c r="F40" s="264"/>
      <c r="G40" s="264"/>
      <c r="H40" s="222"/>
      <c r="I40" s="222"/>
      <c r="J40" s="222"/>
      <c r="K40" s="222"/>
      <c r="L40" s="222"/>
      <c r="M40" s="222"/>
      <c r="N40" s="221"/>
      <c r="O40" s="221"/>
      <c r="P40" s="221"/>
      <c r="Q40" s="221"/>
      <c r="R40" s="222"/>
      <c r="S40" s="222"/>
      <c r="T40" s="222"/>
      <c r="U40" s="222"/>
      <c r="V40" s="222"/>
      <c r="W40" s="222"/>
      <c r="X40" s="222"/>
      <c r="Y40" s="222"/>
      <c r="Z40" s="212"/>
      <c r="AA40" s="212"/>
      <c r="AB40" s="212"/>
      <c r="AC40" s="212"/>
      <c r="AD40" s="212"/>
      <c r="AE40" s="212"/>
      <c r="AF40" s="212"/>
      <c r="AG40" s="212" t="s">
        <v>224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2" x14ac:dyDescent="0.25">
      <c r="A41" s="219"/>
      <c r="B41" s="220"/>
      <c r="C41" s="266" t="s">
        <v>380</v>
      </c>
      <c r="D41" s="260"/>
      <c r="E41" s="261"/>
      <c r="F41" s="222"/>
      <c r="G41" s="222"/>
      <c r="H41" s="222"/>
      <c r="I41" s="222"/>
      <c r="J41" s="222"/>
      <c r="K41" s="222"/>
      <c r="L41" s="222"/>
      <c r="M41" s="222"/>
      <c r="N41" s="221"/>
      <c r="O41" s="221"/>
      <c r="P41" s="221"/>
      <c r="Q41" s="221"/>
      <c r="R41" s="222"/>
      <c r="S41" s="222"/>
      <c r="T41" s="222"/>
      <c r="U41" s="222"/>
      <c r="V41" s="222"/>
      <c r="W41" s="222"/>
      <c r="X41" s="222"/>
      <c r="Y41" s="222"/>
      <c r="Z41" s="212"/>
      <c r="AA41" s="212"/>
      <c r="AB41" s="212"/>
      <c r="AC41" s="212"/>
      <c r="AD41" s="212"/>
      <c r="AE41" s="212"/>
      <c r="AF41" s="212"/>
      <c r="AG41" s="212" t="s">
        <v>226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3" x14ac:dyDescent="0.25">
      <c r="A42" s="219"/>
      <c r="B42" s="220"/>
      <c r="C42" s="266" t="s">
        <v>397</v>
      </c>
      <c r="D42" s="260"/>
      <c r="E42" s="261"/>
      <c r="F42" s="222"/>
      <c r="G42" s="222"/>
      <c r="H42" s="222"/>
      <c r="I42" s="222"/>
      <c r="J42" s="222"/>
      <c r="K42" s="222"/>
      <c r="L42" s="222"/>
      <c r="M42" s="222"/>
      <c r="N42" s="221"/>
      <c r="O42" s="221"/>
      <c r="P42" s="221"/>
      <c r="Q42" s="221"/>
      <c r="R42" s="222"/>
      <c r="S42" s="222"/>
      <c r="T42" s="222"/>
      <c r="U42" s="222"/>
      <c r="V42" s="222"/>
      <c r="W42" s="222"/>
      <c r="X42" s="222"/>
      <c r="Y42" s="222"/>
      <c r="Z42" s="212"/>
      <c r="AA42" s="212"/>
      <c r="AB42" s="212"/>
      <c r="AC42" s="212"/>
      <c r="AD42" s="212"/>
      <c r="AE42" s="212"/>
      <c r="AF42" s="212"/>
      <c r="AG42" s="212" t="s">
        <v>226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19"/>
      <c r="B43" s="220"/>
      <c r="C43" s="266" t="s">
        <v>584</v>
      </c>
      <c r="D43" s="260"/>
      <c r="E43" s="261">
        <v>6</v>
      </c>
      <c r="F43" s="222"/>
      <c r="G43" s="222"/>
      <c r="H43" s="222"/>
      <c r="I43" s="222"/>
      <c r="J43" s="222"/>
      <c r="K43" s="222"/>
      <c r="L43" s="222"/>
      <c r="M43" s="222"/>
      <c r="N43" s="221"/>
      <c r="O43" s="221"/>
      <c r="P43" s="221"/>
      <c r="Q43" s="221"/>
      <c r="R43" s="222"/>
      <c r="S43" s="222"/>
      <c r="T43" s="222"/>
      <c r="U43" s="222"/>
      <c r="V43" s="222"/>
      <c r="W43" s="222"/>
      <c r="X43" s="222"/>
      <c r="Y43" s="222"/>
      <c r="Z43" s="212"/>
      <c r="AA43" s="212"/>
      <c r="AB43" s="212"/>
      <c r="AC43" s="212"/>
      <c r="AD43" s="212"/>
      <c r="AE43" s="212"/>
      <c r="AF43" s="212"/>
      <c r="AG43" s="212" t="s">
        <v>226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1" x14ac:dyDescent="0.25">
      <c r="A44" s="234">
        <v>8</v>
      </c>
      <c r="B44" s="235" t="s">
        <v>269</v>
      </c>
      <c r="C44" s="253" t="s">
        <v>270</v>
      </c>
      <c r="D44" s="236" t="s">
        <v>271</v>
      </c>
      <c r="E44" s="237">
        <v>7.98</v>
      </c>
      <c r="F44" s="238"/>
      <c r="G44" s="239">
        <f>ROUND(E44*F44,2)</f>
        <v>0</v>
      </c>
      <c r="H44" s="238"/>
      <c r="I44" s="239">
        <f>ROUND(E44*H44,2)</f>
        <v>0</v>
      </c>
      <c r="J44" s="238"/>
      <c r="K44" s="239">
        <f>ROUND(E44*J44,2)</f>
        <v>0</v>
      </c>
      <c r="L44" s="239">
        <v>21</v>
      </c>
      <c r="M44" s="239">
        <f>G44*(1+L44/100)</f>
        <v>0</v>
      </c>
      <c r="N44" s="237">
        <v>0</v>
      </c>
      <c r="O44" s="237">
        <f>ROUND(E44*N44,2)</f>
        <v>0</v>
      </c>
      <c r="P44" s="237">
        <v>0</v>
      </c>
      <c r="Q44" s="237">
        <f>ROUND(E44*P44,2)</f>
        <v>0</v>
      </c>
      <c r="R44" s="239" t="s">
        <v>239</v>
      </c>
      <c r="S44" s="239" t="s">
        <v>193</v>
      </c>
      <c r="T44" s="240" t="s">
        <v>193</v>
      </c>
      <c r="U44" s="222">
        <v>0</v>
      </c>
      <c r="V44" s="222">
        <f>ROUND(E44*U44,2)</f>
        <v>0</v>
      </c>
      <c r="W44" s="222"/>
      <c r="X44" s="222" t="s">
        <v>220</v>
      </c>
      <c r="Y44" s="222" t="s">
        <v>168</v>
      </c>
      <c r="Z44" s="212"/>
      <c r="AA44" s="212"/>
      <c r="AB44" s="212"/>
      <c r="AC44" s="212"/>
      <c r="AD44" s="212"/>
      <c r="AE44" s="212"/>
      <c r="AF44" s="212"/>
      <c r="AG44" s="212" t="s">
        <v>222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2" x14ac:dyDescent="0.25">
      <c r="A45" s="219"/>
      <c r="B45" s="220"/>
      <c r="C45" s="266" t="s">
        <v>253</v>
      </c>
      <c r="D45" s="260"/>
      <c r="E45" s="261"/>
      <c r="F45" s="222"/>
      <c r="G45" s="222"/>
      <c r="H45" s="222"/>
      <c r="I45" s="222"/>
      <c r="J45" s="222"/>
      <c r="K45" s="222"/>
      <c r="L45" s="222"/>
      <c r="M45" s="222"/>
      <c r="N45" s="221"/>
      <c r="O45" s="221"/>
      <c r="P45" s="221"/>
      <c r="Q45" s="221"/>
      <c r="R45" s="222"/>
      <c r="S45" s="222"/>
      <c r="T45" s="222"/>
      <c r="U45" s="222"/>
      <c r="V45" s="222"/>
      <c r="W45" s="222"/>
      <c r="X45" s="222"/>
      <c r="Y45" s="222"/>
      <c r="Z45" s="212"/>
      <c r="AA45" s="212"/>
      <c r="AB45" s="212"/>
      <c r="AC45" s="212"/>
      <c r="AD45" s="212"/>
      <c r="AE45" s="212"/>
      <c r="AF45" s="212"/>
      <c r="AG45" s="212" t="s">
        <v>226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3" x14ac:dyDescent="0.25">
      <c r="A46" s="219"/>
      <c r="B46" s="220"/>
      <c r="C46" s="267" t="s">
        <v>295</v>
      </c>
      <c r="D46" s="262"/>
      <c r="E46" s="263"/>
      <c r="F46" s="222"/>
      <c r="G46" s="222"/>
      <c r="H46" s="222"/>
      <c r="I46" s="222"/>
      <c r="J46" s="222"/>
      <c r="K46" s="222"/>
      <c r="L46" s="222"/>
      <c r="M46" s="222"/>
      <c r="N46" s="221"/>
      <c r="O46" s="221"/>
      <c r="P46" s="221"/>
      <c r="Q46" s="221"/>
      <c r="R46" s="222"/>
      <c r="S46" s="222"/>
      <c r="T46" s="222"/>
      <c r="U46" s="222"/>
      <c r="V46" s="222"/>
      <c r="W46" s="222"/>
      <c r="X46" s="222"/>
      <c r="Y46" s="222"/>
      <c r="Z46" s="212"/>
      <c r="AA46" s="212"/>
      <c r="AB46" s="212"/>
      <c r="AC46" s="212"/>
      <c r="AD46" s="212"/>
      <c r="AE46" s="212"/>
      <c r="AF46" s="212"/>
      <c r="AG46" s="212" t="s">
        <v>226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3" x14ac:dyDescent="0.25">
      <c r="A47" s="219"/>
      <c r="B47" s="220"/>
      <c r="C47" s="268" t="s">
        <v>581</v>
      </c>
      <c r="D47" s="262"/>
      <c r="E47" s="263">
        <v>4.2</v>
      </c>
      <c r="F47" s="222"/>
      <c r="G47" s="222"/>
      <c r="H47" s="222"/>
      <c r="I47" s="222"/>
      <c r="J47" s="222"/>
      <c r="K47" s="222"/>
      <c r="L47" s="222"/>
      <c r="M47" s="222"/>
      <c r="N47" s="221"/>
      <c r="O47" s="221"/>
      <c r="P47" s="221"/>
      <c r="Q47" s="221"/>
      <c r="R47" s="222"/>
      <c r="S47" s="222"/>
      <c r="T47" s="222"/>
      <c r="U47" s="222"/>
      <c r="V47" s="222"/>
      <c r="W47" s="222"/>
      <c r="X47" s="222"/>
      <c r="Y47" s="222"/>
      <c r="Z47" s="212"/>
      <c r="AA47" s="212"/>
      <c r="AB47" s="212"/>
      <c r="AC47" s="212"/>
      <c r="AD47" s="212"/>
      <c r="AE47" s="212"/>
      <c r="AF47" s="212"/>
      <c r="AG47" s="212" t="s">
        <v>226</v>
      </c>
      <c r="AH47" s="212">
        <v>2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3" x14ac:dyDescent="0.25">
      <c r="A48" s="219"/>
      <c r="B48" s="220"/>
      <c r="C48" s="267" t="s">
        <v>297</v>
      </c>
      <c r="D48" s="262"/>
      <c r="E48" s="263"/>
      <c r="F48" s="222"/>
      <c r="G48" s="222"/>
      <c r="H48" s="222"/>
      <c r="I48" s="222"/>
      <c r="J48" s="222"/>
      <c r="K48" s="222"/>
      <c r="L48" s="222"/>
      <c r="M48" s="222"/>
      <c r="N48" s="221"/>
      <c r="O48" s="221"/>
      <c r="P48" s="221"/>
      <c r="Q48" s="221"/>
      <c r="R48" s="222"/>
      <c r="S48" s="222"/>
      <c r="T48" s="222"/>
      <c r="U48" s="222"/>
      <c r="V48" s="222"/>
      <c r="W48" s="222"/>
      <c r="X48" s="222"/>
      <c r="Y48" s="222"/>
      <c r="Z48" s="212"/>
      <c r="AA48" s="212"/>
      <c r="AB48" s="212"/>
      <c r="AC48" s="212"/>
      <c r="AD48" s="212"/>
      <c r="AE48" s="212"/>
      <c r="AF48" s="212"/>
      <c r="AG48" s="212" t="s">
        <v>226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3" x14ac:dyDescent="0.25">
      <c r="A49" s="219"/>
      <c r="B49" s="220"/>
      <c r="C49" s="266" t="s">
        <v>690</v>
      </c>
      <c r="D49" s="260"/>
      <c r="E49" s="261">
        <v>7.98</v>
      </c>
      <c r="F49" s="222"/>
      <c r="G49" s="222"/>
      <c r="H49" s="222"/>
      <c r="I49" s="222"/>
      <c r="J49" s="222"/>
      <c r="K49" s="222"/>
      <c r="L49" s="222"/>
      <c r="M49" s="222"/>
      <c r="N49" s="221"/>
      <c r="O49" s="221"/>
      <c r="P49" s="221"/>
      <c r="Q49" s="221"/>
      <c r="R49" s="222"/>
      <c r="S49" s="222"/>
      <c r="T49" s="222"/>
      <c r="U49" s="222"/>
      <c r="V49" s="222"/>
      <c r="W49" s="222"/>
      <c r="X49" s="222"/>
      <c r="Y49" s="222"/>
      <c r="Z49" s="212"/>
      <c r="AA49" s="212"/>
      <c r="AB49" s="212"/>
      <c r="AC49" s="212"/>
      <c r="AD49" s="212"/>
      <c r="AE49" s="212"/>
      <c r="AF49" s="212"/>
      <c r="AG49" s="212" t="s">
        <v>226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x14ac:dyDescent="0.25">
      <c r="A50" s="227" t="s">
        <v>161</v>
      </c>
      <c r="B50" s="228" t="s">
        <v>97</v>
      </c>
      <c r="C50" s="251" t="s">
        <v>98</v>
      </c>
      <c r="D50" s="229"/>
      <c r="E50" s="230"/>
      <c r="F50" s="231"/>
      <c r="G50" s="231">
        <f>SUMIF(AG51:AG60,"&lt;&gt;NOR",G51:G60)</f>
        <v>0</v>
      </c>
      <c r="H50" s="231"/>
      <c r="I50" s="231">
        <f>SUM(I51:I60)</f>
        <v>0</v>
      </c>
      <c r="J50" s="231"/>
      <c r="K50" s="231">
        <f>SUM(K51:K60)</f>
        <v>0</v>
      </c>
      <c r="L50" s="231"/>
      <c r="M50" s="231">
        <f>SUM(M51:M60)</f>
        <v>0</v>
      </c>
      <c r="N50" s="230"/>
      <c r="O50" s="230">
        <f>SUM(O51:O60)</f>
        <v>13.11</v>
      </c>
      <c r="P50" s="230"/>
      <c r="Q50" s="230">
        <f>SUM(Q51:Q60)</f>
        <v>0</v>
      </c>
      <c r="R50" s="231"/>
      <c r="S50" s="231"/>
      <c r="T50" s="232"/>
      <c r="U50" s="226"/>
      <c r="V50" s="226">
        <f>SUM(V51:V60)</f>
        <v>2.76</v>
      </c>
      <c r="W50" s="226"/>
      <c r="X50" s="226"/>
      <c r="Y50" s="226"/>
      <c r="AG50" t="s">
        <v>162</v>
      </c>
    </row>
    <row r="51" spans="1:60" outlineLevel="1" x14ac:dyDescent="0.25">
      <c r="A51" s="234">
        <v>9</v>
      </c>
      <c r="B51" s="235" t="s">
        <v>299</v>
      </c>
      <c r="C51" s="253" t="s">
        <v>300</v>
      </c>
      <c r="D51" s="236" t="s">
        <v>238</v>
      </c>
      <c r="E51" s="237">
        <v>0.42</v>
      </c>
      <c r="F51" s="238"/>
      <c r="G51" s="239">
        <f>ROUND(E51*F51,2)</f>
        <v>0</v>
      </c>
      <c r="H51" s="238"/>
      <c r="I51" s="239">
        <f>ROUND(E51*H51,2)</f>
        <v>0</v>
      </c>
      <c r="J51" s="238"/>
      <c r="K51" s="239">
        <f>ROUND(E51*J51,2)</f>
        <v>0</v>
      </c>
      <c r="L51" s="239">
        <v>21</v>
      </c>
      <c r="M51" s="239">
        <f>G51*(1+L51/100)</f>
        <v>0</v>
      </c>
      <c r="N51" s="237">
        <v>2.16</v>
      </c>
      <c r="O51" s="237">
        <f>ROUND(E51*N51,2)</f>
        <v>0.91</v>
      </c>
      <c r="P51" s="237">
        <v>0</v>
      </c>
      <c r="Q51" s="237">
        <f>ROUND(E51*P51,2)</f>
        <v>0</v>
      </c>
      <c r="R51" s="239" t="s">
        <v>301</v>
      </c>
      <c r="S51" s="239" t="s">
        <v>193</v>
      </c>
      <c r="T51" s="240" t="s">
        <v>193</v>
      </c>
      <c r="U51" s="222">
        <v>1.085</v>
      </c>
      <c r="V51" s="222">
        <f>ROUND(E51*U51,2)</f>
        <v>0.46</v>
      </c>
      <c r="W51" s="222"/>
      <c r="X51" s="222" t="s">
        <v>220</v>
      </c>
      <c r="Y51" s="222" t="s">
        <v>168</v>
      </c>
      <c r="Z51" s="212"/>
      <c r="AA51" s="212"/>
      <c r="AB51" s="212"/>
      <c r="AC51" s="212"/>
      <c r="AD51" s="212"/>
      <c r="AE51" s="212"/>
      <c r="AF51" s="212"/>
      <c r="AG51" s="212" t="s">
        <v>222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2" x14ac:dyDescent="0.25">
      <c r="A52" s="219"/>
      <c r="B52" s="220"/>
      <c r="C52" s="266" t="s">
        <v>380</v>
      </c>
      <c r="D52" s="260"/>
      <c r="E52" s="261"/>
      <c r="F52" s="222"/>
      <c r="G52" s="222"/>
      <c r="H52" s="222"/>
      <c r="I52" s="222"/>
      <c r="J52" s="222"/>
      <c r="K52" s="222"/>
      <c r="L52" s="222"/>
      <c r="M52" s="222"/>
      <c r="N52" s="221"/>
      <c r="O52" s="221"/>
      <c r="P52" s="221"/>
      <c r="Q52" s="221"/>
      <c r="R52" s="222"/>
      <c r="S52" s="222"/>
      <c r="T52" s="222"/>
      <c r="U52" s="222"/>
      <c r="V52" s="222"/>
      <c r="W52" s="222"/>
      <c r="X52" s="222"/>
      <c r="Y52" s="222"/>
      <c r="Z52" s="212"/>
      <c r="AA52" s="212"/>
      <c r="AB52" s="212"/>
      <c r="AC52" s="212"/>
      <c r="AD52" s="212"/>
      <c r="AE52" s="212"/>
      <c r="AF52" s="212"/>
      <c r="AG52" s="212" t="s">
        <v>226</v>
      </c>
      <c r="AH52" s="212">
        <v>0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3" x14ac:dyDescent="0.25">
      <c r="A53" s="219"/>
      <c r="B53" s="220"/>
      <c r="C53" s="266" t="s">
        <v>401</v>
      </c>
      <c r="D53" s="260"/>
      <c r="E53" s="261"/>
      <c r="F53" s="222"/>
      <c r="G53" s="222"/>
      <c r="H53" s="222"/>
      <c r="I53" s="222"/>
      <c r="J53" s="222"/>
      <c r="K53" s="222"/>
      <c r="L53" s="222"/>
      <c r="M53" s="222"/>
      <c r="N53" s="221"/>
      <c r="O53" s="221"/>
      <c r="P53" s="221"/>
      <c r="Q53" s="221"/>
      <c r="R53" s="222"/>
      <c r="S53" s="222"/>
      <c r="T53" s="222"/>
      <c r="U53" s="222"/>
      <c r="V53" s="222"/>
      <c r="W53" s="222"/>
      <c r="X53" s="222"/>
      <c r="Y53" s="222"/>
      <c r="Z53" s="212"/>
      <c r="AA53" s="212"/>
      <c r="AB53" s="212"/>
      <c r="AC53" s="212"/>
      <c r="AD53" s="212"/>
      <c r="AE53" s="212"/>
      <c r="AF53" s="212"/>
      <c r="AG53" s="212" t="s">
        <v>226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3" x14ac:dyDescent="0.25">
      <c r="A54" s="219"/>
      <c r="B54" s="220"/>
      <c r="C54" s="266" t="s">
        <v>587</v>
      </c>
      <c r="D54" s="260"/>
      <c r="E54" s="261">
        <v>0.42</v>
      </c>
      <c r="F54" s="222"/>
      <c r="G54" s="222"/>
      <c r="H54" s="222"/>
      <c r="I54" s="222"/>
      <c r="J54" s="222"/>
      <c r="K54" s="222"/>
      <c r="L54" s="222"/>
      <c r="M54" s="222"/>
      <c r="N54" s="221"/>
      <c r="O54" s="221"/>
      <c r="P54" s="221"/>
      <c r="Q54" s="221"/>
      <c r="R54" s="222"/>
      <c r="S54" s="222"/>
      <c r="T54" s="222"/>
      <c r="U54" s="222"/>
      <c r="V54" s="222"/>
      <c r="W54" s="222"/>
      <c r="X54" s="222"/>
      <c r="Y54" s="222"/>
      <c r="Z54" s="212"/>
      <c r="AA54" s="212"/>
      <c r="AB54" s="212"/>
      <c r="AC54" s="212"/>
      <c r="AD54" s="212"/>
      <c r="AE54" s="212"/>
      <c r="AF54" s="212"/>
      <c r="AG54" s="212" t="s">
        <v>226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1" x14ac:dyDescent="0.25">
      <c r="A55" s="234">
        <v>10</v>
      </c>
      <c r="B55" s="235" t="s">
        <v>404</v>
      </c>
      <c r="C55" s="253" t="s">
        <v>405</v>
      </c>
      <c r="D55" s="236" t="s">
        <v>238</v>
      </c>
      <c r="E55" s="237">
        <v>4.83</v>
      </c>
      <c r="F55" s="238"/>
      <c r="G55" s="239">
        <f>ROUND(E55*F55,2)</f>
        <v>0</v>
      </c>
      <c r="H55" s="238"/>
      <c r="I55" s="239">
        <f>ROUND(E55*H55,2)</f>
        <v>0</v>
      </c>
      <c r="J55" s="238"/>
      <c r="K55" s="239">
        <f>ROUND(E55*J55,2)</f>
        <v>0</v>
      </c>
      <c r="L55" s="239">
        <v>21</v>
      </c>
      <c r="M55" s="239">
        <f>G55*(1+L55/100)</f>
        <v>0</v>
      </c>
      <c r="N55" s="237">
        <v>2.5249999999999999</v>
      </c>
      <c r="O55" s="237">
        <f>ROUND(E55*N55,2)</f>
        <v>12.2</v>
      </c>
      <c r="P55" s="237">
        <v>0</v>
      </c>
      <c r="Q55" s="237">
        <f>ROUND(E55*P55,2)</f>
        <v>0</v>
      </c>
      <c r="R55" s="239" t="s">
        <v>406</v>
      </c>
      <c r="S55" s="239" t="s">
        <v>193</v>
      </c>
      <c r="T55" s="240" t="s">
        <v>193</v>
      </c>
      <c r="U55" s="222">
        <v>0.47699999999999998</v>
      </c>
      <c r="V55" s="222">
        <f>ROUND(E55*U55,2)</f>
        <v>2.2999999999999998</v>
      </c>
      <c r="W55" s="222"/>
      <c r="X55" s="222" t="s">
        <v>220</v>
      </c>
      <c r="Y55" s="222" t="s">
        <v>221</v>
      </c>
      <c r="Z55" s="212"/>
      <c r="AA55" s="212"/>
      <c r="AB55" s="212"/>
      <c r="AC55" s="212"/>
      <c r="AD55" s="212"/>
      <c r="AE55" s="212"/>
      <c r="AF55" s="212"/>
      <c r="AG55" s="212" t="s">
        <v>222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2" x14ac:dyDescent="0.25">
      <c r="A56" s="219"/>
      <c r="B56" s="220"/>
      <c r="C56" s="266" t="s">
        <v>380</v>
      </c>
      <c r="D56" s="260"/>
      <c r="E56" s="261"/>
      <c r="F56" s="222"/>
      <c r="G56" s="222"/>
      <c r="H56" s="222"/>
      <c r="I56" s="222"/>
      <c r="J56" s="222"/>
      <c r="K56" s="222"/>
      <c r="L56" s="222"/>
      <c r="M56" s="222"/>
      <c r="N56" s="221"/>
      <c r="O56" s="221"/>
      <c r="P56" s="221"/>
      <c r="Q56" s="221"/>
      <c r="R56" s="222"/>
      <c r="S56" s="222"/>
      <c r="T56" s="222"/>
      <c r="U56" s="222"/>
      <c r="V56" s="222"/>
      <c r="W56" s="222"/>
      <c r="X56" s="222"/>
      <c r="Y56" s="222"/>
      <c r="Z56" s="212"/>
      <c r="AA56" s="212"/>
      <c r="AB56" s="212"/>
      <c r="AC56" s="212"/>
      <c r="AD56" s="212"/>
      <c r="AE56" s="212"/>
      <c r="AF56" s="212"/>
      <c r="AG56" s="212" t="s">
        <v>226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3" x14ac:dyDescent="0.25">
      <c r="A57" s="219"/>
      <c r="B57" s="220"/>
      <c r="C57" s="266" t="s">
        <v>407</v>
      </c>
      <c r="D57" s="260"/>
      <c r="E57" s="261"/>
      <c r="F57" s="222"/>
      <c r="G57" s="222"/>
      <c r="H57" s="222"/>
      <c r="I57" s="222"/>
      <c r="J57" s="222"/>
      <c r="K57" s="222"/>
      <c r="L57" s="222"/>
      <c r="M57" s="222"/>
      <c r="N57" s="221"/>
      <c r="O57" s="221"/>
      <c r="P57" s="221"/>
      <c r="Q57" s="221"/>
      <c r="R57" s="222"/>
      <c r="S57" s="222"/>
      <c r="T57" s="222"/>
      <c r="U57" s="222"/>
      <c r="V57" s="222"/>
      <c r="W57" s="222"/>
      <c r="X57" s="222"/>
      <c r="Y57" s="222"/>
      <c r="Z57" s="212"/>
      <c r="AA57" s="212"/>
      <c r="AB57" s="212"/>
      <c r="AC57" s="212"/>
      <c r="AD57" s="212"/>
      <c r="AE57" s="212"/>
      <c r="AF57" s="212"/>
      <c r="AG57" s="212" t="s">
        <v>226</v>
      </c>
      <c r="AH57" s="212">
        <v>0</v>
      </c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3" x14ac:dyDescent="0.25">
      <c r="A58" s="219"/>
      <c r="B58" s="220"/>
      <c r="C58" s="266" t="s">
        <v>578</v>
      </c>
      <c r="D58" s="260"/>
      <c r="E58" s="261">
        <v>4.2</v>
      </c>
      <c r="F58" s="222"/>
      <c r="G58" s="222"/>
      <c r="H58" s="222"/>
      <c r="I58" s="222"/>
      <c r="J58" s="222"/>
      <c r="K58" s="222"/>
      <c r="L58" s="222"/>
      <c r="M58" s="222"/>
      <c r="N58" s="221"/>
      <c r="O58" s="221"/>
      <c r="P58" s="221"/>
      <c r="Q58" s="221"/>
      <c r="R58" s="222"/>
      <c r="S58" s="222"/>
      <c r="T58" s="222"/>
      <c r="U58" s="222"/>
      <c r="V58" s="222"/>
      <c r="W58" s="222"/>
      <c r="X58" s="222"/>
      <c r="Y58" s="222"/>
      <c r="Z58" s="212"/>
      <c r="AA58" s="212"/>
      <c r="AB58" s="212"/>
      <c r="AC58" s="212"/>
      <c r="AD58" s="212"/>
      <c r="AE58" s="212"/>
      <c r="AF58" s="212"/>
      <c r="AG58" s="212" t="s">
        <v>226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3" x14ac:dyDescent="0.25">
      <c r="A59" s="219"/>
      <c r="B59" s="220"/>
      <c r="C59" s="266" t="s">
        <v>409</v>
      </c>
      <c r="D59" s="260"/>
      <c r="E59" s="261"/>
      <c r="F59" s="222"/>
      <c r="G59" s="222"/>
      <c r="H59" s="222"/>
      <c r="I59" s="222"/>
      <c r="J59" s="222"/>
      <c r="K59" s="222"/>
      <c r="L59" s="222"/>
      <c r="M59" s="222"/>
      <c r="N59" s="221"/>
      <c r="O59" s="221"/>
      <c r="P59" s="221"/>
      <c r="Q59" s="221"/>
      <c r="R59" s="222"/>
      <c r="S59" s="222"/>
      <c r="T59" s="222"/>
      <c r="U59" s="222"/>
      <c r="V59" s="222"/>
      <c r="W59" s="222"/>
      <c r="X59" s="222"/>
      <c r="Y59" s="222"/>
      <c r="Z59" s="212"/>
      <c r="AA59" s="212"/>
      <c r="AB59" s="212"/>
      <c r="AC59" s="212"/>
      <c r="AD59" s="212"/>
      <c r="AE59" s="212"/>
      <c r="AF59" s="212"/>
      <c r="AG59" s="212" t="s">
        <v>226</v>
      </c>
      <c r="AH59" s="212">
        <v>0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3" x14ac:dyDescent="0.25">
      <c r="A60" s="219"/>
      <c r="B60" s="220"/>
      <c r="C60" s="266" t="s">
        <v>691</v>
      </c>
      <c r="D60" s="260"/>
      <c r="E60" s="261">
        <v>0.63</v>
      </c>
      <c r="F60" s="222"/>
      <c r="G60" s="222"/>
      <c r="H60" s="222"/>
      <c r="I60" s="222"/>
      <c r="J60" s="222"/>
      <c r="K60" s="222"/>
      <c r="L60" s="222"/>
      <c r="M60" s="222"/>
      <c r="N60" s="221"/>
      <c r="O60" s="221"/>
      <c r="P60" s="221"/>
      <c r="Q60" s="221"/>
      <c r="R60" s="222"/>
      <c r="S60" s="222"/>
      <c r="T60" s="222"/>
      <c r="U60" s="222"/>
      <c r="V60" s="222"/>
      <c r="W60" s="222"/>
      <c r="X60" s="222"/>
      <c r="Y60" s="222"/>
      <c r="Z60" s="212"/>
      <c r="AA60" s="212"/>
      <c r="AB60" s="212"/>
      <c r="AC60" s="212"/>
      <c r="AD60" s="212"/>
      <c r="AE60" s="212"/>
      <c r="AF60" s="212"/>
      <c r="AG60" s="212" t="s">
        <v>226</v>
      </c>
      <c r="AH60" s="212">
        <v>0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x14ac:dyDescent="0.25">
      <c r="A61" s="227" t="s">
        <v>161</v>
      </c>
      <c r="B61" s="228" t="s">
        <v>105</v>
      </c>
      <c r="C61" s="251" t="s">
        <v>106</v>
      </c>
      <c r="D61" s="229"/>
      <c r="E61" s="230"/>
      <c r="F61" s="231"/>
      <c r="G61" s="231">
        <f>SUMIF(AG62:AG70,"&lt;&gt;NOR",G62:G70)</f>
        <v>0</v>
      </c>
      <c r="H61" s="231"/>
      <c r="I61" s="231">
        <f>SUM(I62:I70)</f>
        <v>0</v>
      </c>
      <c r="J61" s="231"/>
      <c r="K61" s="231">
        <f>SUM(K62:K70)</f>
        <v>0</v>
      </c>
      <c r="L61" s="231"/>
      <c r="M61" s="231">
        <f>SUM(M62:M70)</f>
        <v>0</v>
      </c>
      <c r="N61" s="230"/>
      <c r="O61" s="230">
        <f>SUM(O62:O70)</f>
        <v>0</v>
      </c>
      <c r="P61" s="230"/>
      <c r="Q61" s="230">
        <f>SUM(Q62:Q70)</f>
        <v>1.57</v>
      </c>
      <c r="R61" s="231"/>
      <c r="S61" s="231"/>
      <c r="T61" s="232"/>
      <c r="U61" s="226"/>
      <c r="V61" s="226">
        <f>SUM(V62:V70)</f>
        <v>5.05</v>
      </c>
      <c r="W61" s="226"/>
      <c r="X61" s="226"/>
      <c r="Y61" s="226"/>
      <c r="AG61" t="s">
        <v>162</v>
      </c>
    </row>
    <row r="62" spans="1:60" outlineLevel="1" x14ac:dyDescent="0.25">
      <c r="A62" s="234">
        <v>11</v>
      </c>
      <c r="B62" s="235" t="s">
        <v>692</v>
      </c>
      <c r="C62" s="253" t="s">
        <v>693</v>
      </c>
      <c r="D62" s="236" t="s">
        <v>238</v>
      </c>
      <c r="E62" s="237">
        <v>0.78400000000000003</v>
      </c>
      <c r="F62" s="238"/>
      <c r="G62" s="239">
        <f>ROUND(E62*F62,2)</f>
        <v>0</v>
      </c>
      <c r="H62" s="238"/>
      <c r="I62" s="239">
        <f>ROUND(E62*H62,2)</f>
        <v>0</v>
      </c>
      <c r="J62" s="238"/>
      <c r="K62" s="239">
        <f>ROUND(E62*J62,2)</f>
        <v>0</v>
      </c>
      <c r="L62" s="239">
        <v>21</v>
      </c>
      <c r="M62" s="239">
        <f>G62*(1+L62/100)</f>
        <v>0</v>
      </c>
      <c r="N62" s="237">
        <v>0</v>
      </c>
      <c r="O62" s="237">
        <f>ROUND(E62*N62,2)</f>
        <v>0</v>
      </c>
      <c r="P62" s="237">
        <v>2</v>
      </c>
      <c r="Q62" s="237">
        <f>ROUND(E62*P62,2)</f>
        <v>1.57</v>
      </c>
      <c r="R62" s="239" t="s">
        <v>362</v>
      </c>
      <c r="S62" s="239" t="s">
        <v>193</v>
      </c>
      <c r="T62" s="240" t="s">
        <v>193</v>
      </c>
      <c r="U62" s="222">
        <v>6.4359999999999999</v>
      </c>
      <c r="V62" s="222">
        <f>ROUND(E62*U62,2)</f>
        <v>5.05</v>
      </c>
      <c r="W62" s="222"/>
      <c r="X62" s="222" t="s">
        <v>220</v>
      </c>
      <c r="Y62" s="222" t="s">
        <v>168</v>
      </c>
      <c r="Z62" s="212"/>
      <c r="AA62" s="212"/>
      <c r="AB62" s="212"/>
      <c r="AC62" s="212"/>
      <c r="AD62" s="212"/>
      <c r="AE62" s="212"/>
      <c r="AF62" s="212"/>
      <c r="AG62" s="212" t="s">
        <v>222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2" x14ac:dyDescent="0.25">
      <c r="A63" s="219"/>
      <c r="B63" s="220"/>
      <c r="C63" s="265" t="s">
        <v>694</v>
      </c>
      <c r="D63" s="264"/>
      <c r="E63" s="264"/>
      <c r="F63" s="264"/>
      <c r="G63" s="264"/>
      <c r="H63" s="222"/>
      <c r="I63" s="222"/>
      <c r="J63" s="222"/>
      <c r="K63" s="222"/>
      <c r="L63" s="222"/>
      <c r="M63" s="222"/>
      <c r="N63" s="221"/>
      <c r="O63" s="221"/>
      <c r="P63" s="221"/>
      <c r="Q63" s="221"/>
      <c r="R63" s="222"/>
      <c r="S63" s="222"/>
      <c r="T63" s="222"/>
      <c r="U63" s="222"/>
      <c r="V63" s="222"/>
      <c r="W63" s="222"/>
      <c r="X63" s="222"/>
      <c r="Y63" s="222"/>
      <c r="Z63" s="212"/>
      <c r="AA63" s="212"/>
      <c r="AB63" s="212"/>
      <c r="AC63" s="212"/>
      <c r="AD63" s="212"/>
      <c r="AE63" s="212"/>
      <c r="AF63" s="212"/>
      <c r="AG63" s="212" t="s">
        <v>224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2" x14ac:dyDescent="0.25">
      <c r="A64" s="219"/>
      <c r="B64" s="220"/>
      <c r="C64" s="266" t="s">
        <v>695</v>
      </c>
      <c r="D64" s="260"/>
      <c r="E64" s="261"/>
      <c r="F64" s="222"/>
      <c r="G64" s="222"/>
      <c r="H64" s="222"/>
      <c r="I64" s="222"/>
      <c r="J64" s="222"/>
      <c r="K64" s="222"/>
      <c r="L64" s="222"/>
      <c r="M64" s="222"/>
      <c r="N64" s="221"/>
      <c r="O64" s="221"/>
      <c r="P64" s="221"/>
      <c r="Q64" s="221"/>
      <c r="R64" s="222"/>
      <c r="S64" s="222"/>
      <c r="T64" s="222"/>
      <c r="U64" s="222"/>
      <c r="V64" s="222"/>
      <c r="W64" s="222"/>
      <c r="X64" s="222"/>
      <c r="Y64" s="222"/>
      <c r="Z64" s="212"/>
      <c r="AA64" s="212"/>
      <c r="AB64" s="212"/>
      <c r="AC64" s="212"/>
      <c r="AD64" s="212"/>
      <c r="AE64" s="212"/>
      <c r="AF64" s="212"/>
      <c r="AG64" s="212" t="s">
        <v>226</v>
      </c>
      <c r="AH64" s="212">
        <v>0</v>
      </c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3" x14ac:dyDescent="0.25">
      <c r="A65" s="219"/>
      <c r="B65" s="220"/>
      <c r="C65" s="266" t="s">
        <v>696</v>
      </c>
      <c r="D65" s="260"/>
      <c r="E65" s="261">
        <v>0.78400000000000003</v>
      </c>
      <c r="F65" s="222"/>
      <c r="G65" s="222"/>
      <c r="H65" s="222"/>
      <c r="I65" s="222"/>
      <c r="J65" s="222"/>
      <c r="K65" s="222"/>
      <c r="L65" s="222"/>
      <c r="M65" s="222"/>
      <c r="N65" s="221"/>
      <c r="O65" s="221"/>
      <c r="P65" s="221"/>
      <c r="Q65" s="221"/>
      <c r="R65" s="222"/>
      <c r="S65" s="222"/>
      <c r="T65" s="222"/>
      <c r="U65" s="222"/>
      <c r="V65" s="222"/>
      <c r="W65" s="222"/>
      <c r="X65" s="222"/>
      <c r="Y65" s="222"/>
      <c r="Z65" s="212"/>
      <c r="AA65" s="212"/>
      <c r="AB65" s="212"/>
      <c r="AC65" s="212"/>
      <c r="AD65" s="212"/>
      <c r="AE65" s="212"/>
      <c r="AF65" s="212"/>
      <c r="AG65" s="212" t="s">
        <v>226</v>
      </c>
      <c r="AH65" s="212">
        <v>0</v>
      </c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1" x14ac:dyDescent="0.25">
      <c r="A66" s="234">
        <v>12</v>
      </c>
      <c r="B66" s="235" t="s">
        <v>697</v>
      </c>
      <c r="C66" s="253" t="s">
        <v>698</v>
      </c>
      <c r="D66" s="236" t="s">
        <v>338</v>
      </c>
      <c r="E66" s="237">
        <v>3</v>
      </c>
      <c r="F66" s="238"/>
      <c r="G66" s="239">
        <f>ROUND(E66*F66,2)</f>
        <v>0</v>
      </c>
      <c r="H66" s="238"/>
      <c r="I66" s="239">
        <f>ROUND(E66*H66,2)</f>
        <v>0</v>
      </c>
      <c r="J66" s="238"/>
      <c r="K66" s="239">
        <f>ROUND(E66*J66,2)</f>
        <v>0</v>
      </c>
      <c r="L66" s="239">
        <v>21</v>
      </c>
      <c r="M66" s="239">
        <f>G66*(1+L66/100)</f>
        <v>0</v>
      </c>
      <c r="N66" s="237">
        <v>0</v>
      </c>
      <c r="O66" s="237">
        <f>ROUND(E66*N66,2)</f>
        <v>0</v>
      </c>
      <c r="P66" s="237">
        <v>0</v>
      </c>
      <c r="Q66" s="237">
        <f>ROUND(E66*P66,2)</f>
        <v>0</v>
      </c>
      <c r="R66" s="239"/>
      <c r="S66" s="239" t="s">
        <v>166</v>
      </c>
      <c r="T66" s="240" t="s">
        <v>167</v>
      </c>
      <c r="U66" s="222">
        <v>0</v>
      </c>
      <c r="V66" s="222">
        <f>ROUND(E66*U66,2)</f>
        <v>0</v>
      </c>
      <c r="W66" s="222"/>
      <c r="X66" s="222" t="s">
        <v>220</v>
      </c>
      <c r="Y66" s="222" t="s">
        <v>168</v>
      </c>
      <c r="Z66" s="212"/>
      <c r="AA66" s="212"/>
      <c r="AB66" s="212"/>
      <c r="AC66" s="212"/>
      <c r="AD66" s="212"/>
      <c r="AE66" s="212"/>
      <c r="AF66" s="212"/>
      <c r="AG66" s="212" t="s">
        <v>222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2" x14ac:dyDescent="0.25">
      <c r="A67" s="219"/>
      <c r="B67" s="220"/>
      <c r="C67" s="266" t="s">
        <v>699</v>
      </c>
      <c r="D67" s="260"/>
      <c r="E67" s="261"/>
      <c r="F67" s="222"/>
      <c r="G67" s="222"/>
      <c r="H67" s="222"/>
      <c r="I67" s="222"/>
      <c r="J67" s="222"/>
      <c r="K67" s="222"/>
      <c r="L67" s="222"/>
      <c r="M67" s="222"/>
      <c r="N67" s="221"/>
      <c r="O67" s="221"/>
      <c r="P67" s="221"/>
      <c r="Q67" s="221"/>
      <c r="R67" s="222"/>
      <c r="S67" s="222"/>
      <c r="T67" s="222"/>
      <c r="U67" s="222"/>
      <c r="V67" s="222"/>
      <c r="W67" s="222"/>
      <c r="X67" s="222"/>
      <c r="Y67" s="222"/>
      <c r="Z67" s="212"/>
      <c r="AA67" s="212"/>
      <c r="AB67" s="212"/>
      <c r="AC67" s="212"/>
      <c r="AD67" s="212"/>
      <c r="AE67" s="212"/>
      <c r="AF67" s="212"/>
      <c r="AG67" s="212" t="s">
        <v>226</v>
      </c>
      <c r="AH67" s="212">
        <v>0</v>
      </c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3" x14ac:dyDescent="0.25">
      <c r="A68" s="219"/>
      <c r="B68" s="220"/>
      <c r="C68" s="266" t="s">
        <v>545</v>
      </c>
      <c r="D68" s="260"/>
      <c r="E68" s="261">
        <v>2</v>
      </c>
      <c r="F68" s="222"/>
      <c r="G68" s="222"/>
      <c r="H68" s="222"/>
      <c r="I68" s="222"/>
      <c r="J68" s="222"/>
      <c r="K68" s="222"/>
      <c r="L68" s="222"/>
      <c r="M68" s="222"/>
      <c r="N68" s="221"/>
      <c r="O68" s="221"/>
      <c r="P68" s="221"/>
      <c r="Q68" s="221"/>
      <c r="R68" s="222"/>
      <c r="S68" s="222"/>
      <c r="T68" s="222"/>
      <c r="U68" s="222"/>
      <c r="V68" s="222"/>
      <c r="W68" s="222"/>
      <c r="X68" s="222"/>
      <c r="Y68" s="222"/>
      <c r="Z68" s="212"/>
      <c r="AA68" s="212"/>
      <c r="AB68" s="212"/>
      <c r="AC68" s="212"/>
      <c r="AD68" s="212"/>
      <c r="AE68" s="212"/>
      <c r="AF68" s="212"/>
      <c r="AG68" s="212" t="s">
        <v>226</v>
      </c>
      <c r="AH68" s="212">
        <v>0</v>
      </c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3" x14ac:dyDescent="0.25">
      <c r="A69" s="219"/>
      <c r="B69" s="220"/>
      <c r="C69" s="266" t="s">
        <v>700</v>
      </c>
      <c r="D69" s="260"/>
      <c r="E69" s="261"/>
      <c r="F69" s="222"/>
      <c r="G69" s="222"/>
      <c r="H69" s="222"/>
      <c r="I69" s="222"/>
      <c r="J69" s="222"/>
      <c r="K69" s="222"/>
      <c r="L69" s="222"/>
      <c r="M69" s="222"/>
      <c r="N69" s="221"/>
      <c r="O69" s="221"/>
      <c r="P69" s="221"/>
      <c r="Q69" s="221"/>
      <c r="R69" s="222"/>
      <c r="S69" s="222"/>
      <c r="T69" s="222"/>
      <c r="U69" s="222"/>
      <c r="V69" s="222"/>
      <c r="W69" s="222"/>
      <c r="X69" s="222"/>
      <c r="Y69" s="222"/>
      <c r="Z69" s="212"/>
      <c r="AA69" s="212"/>
      <c r="AB69" s="212"/>
      <c r="AC69" s="212"/>
      <c r="AD69" s="212"/>
      <c r="AE69" s="212"/>
      <c r="AF69" s="212"/>
      <c r="AG69" s="212" t="s">
        <v>226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3" x14ac:dyDescent="0.25">
      <c r="A70" s="219"/>
      <c r="B70" s="220"/>
      <c r="C70" s="266" t="s">
        <v>321</v>
      </c>
      <c r="D70" s="260"/>
      <c r="E70" s="261">
        <v>1</v>
      </c>
      <c r="F70" s="222"/>
      <c r="G70" s="222"/>
      <c r="H70" s="222"/>
      <c r="I70" s="222"/>
      <c r="J70" s="222"/>
      <c r="K70" s="222"/>
      <c r="L70" s="222"/>
      <c r="M70" s="222"/>
      <c r="N70" s="221"/>
      <c r="O70" s="221"/>
      <c r="P70" s="221"/>
      <c r="Q70" s="221"/>
      <c r="R70" s="222"/>
      <c r="S70" s="222"/>
      <c r="T70" s="222"/>
      <c r="U70" s="222"/>
      <c r="V70" s="222"/>
      <c r="W70" s="222"/>
      <c r="X70" s="222"/>
      <c r="Y70" s="222"/>
      <c r="Z70" s="212"/>
      <c r="AA70" s="212"/>
      <c r="AB70" s="212"/>
      <c r="AC70" s="212"/>
      <c r="AD70" s="212"/>
      <c r="AE70" s="212"/>
      <c r="AF70" s="212"/>
      <c r="AG70" s="212" t="s">
        <v>226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x14ac:dyDescent="0.25">
      <c r="A71" s="227" t="s">
        <v>161</v>
      </c>
      <c r="B71" s="228" t="s">
        <v>109</v>
      </c>
      <c r="C71" s="251" t="s">
        <v>110</v>
      </c>
      <c r="D71" s="229"/>
      <c r="E71" s="230"/>
      <c r="F71" s="231"/>
      <c r="G71" s="231">
        <f>SUMIF(AG72:AG91,"&lt;&gt;NOR",G72:G91)</f>
        <v>0</v>
      </c>
      <c r="H71" s="231"/>
      <c r="I71" s="231">
        <f>SUM(I72:I91)</f>
        <v>0</v>
      </c>
      <c r="J71" s="231"/>
      <c r="K71" s="231">
        <f>SUM(K72:K91)</f>
        <v>0</v>
      </c>
      <c r="L71" s="231"/>
      <c r="M71" s="231">
        <f>SUM(M72:M91)</f>
        <v>0</v>
      </c>
      <c r="N71" s="230"/>
      <c r="O71" s="230">
        <f>SUM(O72:O91)</f>
        <v>1.2</v>
      </c>
      <c r="P71" s="230"/>
      <c r="Q71" s="230">
        <f>SUM(Q72:Q91)</f>
        <v>0</v>
      </c>
      <c r="R71" s="231"/>
      <c r="S71" s="231"/>
      <c r="T71" s="232"/>
      <c r="U71" s="226"/>
      <c r="V71" s="226">
        <f>SUM(V72:V91)</f>
        <v>0</v>
      </c>
      <c r="W71" s="226"/>
      <c r="X71" s="226"/>
      <c r="Y71" s="226"/>
      <c r="AG71" t="s">
        <v>162</v>
      </c>
    </row>
    <row r="72" spans="1:60" outlineLevel="1" x14ac:dyDescent="0.25">
      <c r="A72" s="234">
        <v>13</v>
      </c>
      <c r="B72" s="235" t="s">
        <v>411</v>
      </c>
      <c r="C72" s="253" t="s">
        <v>591</v>
      </c>
      <c r="D72" s="236" t="s">
        <v>338</v>
      </c>
      <c r="E72" s="237">
        <v>1</v>
      </c>
      <c r="F72" s="238"/>
      <c r="G72" s="239">
        <f>ROUND(E72*F72,2)</f>
        <v>0</v>
      </c>
      <c r="H72" s="238"/>
      <c r="I72" s="239">
        <f>ROUND(E72*H72,2)</f>
        <v>0</v>
      </c>
      <c r="J72" s="238"/>
      <c r="K72" s="239">
        <f>ROUND(E72*J72,2)</f>
        <v>0</v>
      </c>
      <c r="L72" s="239">
        <v>21</v>
      </c>
      <c r="M72" s="239">
        <f>G72*(1+L72/100)</f>
        <v>0</v>
      </c>
      <c r="N72" s="237">
        <v>1.2</v>
      </c>
      <c r="O72" s="237">
        <f>ROUND(E72*N72,2)</f>
        <v>1.2</v>
      </c>
      <c r="P72" s="237">
        <v>0</v>
      </c>
      <c r="Q72" s="237">
        <f>ROUND(E72*P72,2)</f>
        <v>0</v>
      </c>
      <c r="R72" s="239"/>
      <c r="S72" s="239" t="s">
        <v>166</v>
      </c>
      <c r="T72" s="240" t="s">
        <v>167</v>
      </c>
      <c r="U72" s="222">
        <v>0</v>
      </c>
      <c r="V72" s="222">
        <f>ROUND(E72*U72,2)</f>
        <v>0</v>
      </c>
      <c r="W72" s="222"/>
      <c r="X72" s="222" t="s">
        <v>220</v>
      </c>
      <c r="Y72" s="222" t="s">
        <v>168</v>
      </c>
      <c r="Z72" s="212"/>
      <c r="AA72" s="212"/>
      <c r="AB72" s="212"/>
      <c r="AC72" s="212"/>
      <c r="AD72" s="212"/>
      <c r="AE72" s="212"/>
      <c r="AF72" s="212"/>
      <c r="AG72" s="212" t="s">
        <v>222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2" x14ac:dyDescent="0.25">
      <c r="A73" s="219"/>
      <c r="B73" s="220"/>
      <c r="C73" s="254" t="s">
        <v>413</v>
      </c>
      <c r="D73" s="249"/>
      <c r="E73" s="249"/>
      <c r="F73" s="249"/>
      <c r="G73" s="249"/>
      <c r="H73" s="222"/>
      <c r="I73" s="222"/>
      <c r="J73" s="222"/>
      <c r="K73" s="222"/>
      <c r="L73" s="222"/>
      <c r="M73" s="222"/>
      <c r="N73" s="221"/>
      <c r="O73" s="221"/>
      <c r="P73" s="221"/>
      <c r="Q73" s="221"/>
      <c r="R73" s="222"/>
      <c r="S73" s="222"/>
      <c r="T73" s="222"/>
      <c r="U73" s="222"/>
      <c r="V73" s="222"/>
      <c r="W73" s="222"/>
      <c r="X73" s="222"/>
      <c r="Y73" s="222"/>
      <c r="Z73" s="212"/>
      <c r="AA73" s="212"/>
      <c r="AB73" s="212"/>
      <c r="AC73" s="212"/>
      <c r="AD73" s="212"/>
      <c r="AE73" s="212"/>
      <c r="AF73" s="212"/>
      <c r="AG73" s="212" t="s">
        <v>173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ht="21" outlineLevel="3" x14ac:dyDescent="0.25">
      <c r="A74" s="219"/>
      <c r="B74" s="220"/>
      <c r="C74" s="256" t="s">
        <v>414</v>
      </c>
      <c r="D74" s="250"/>
      <c r="E74" s="250"/>
      <c r="F74" s="250"/>
      <c r="G74" s="250"/>
      <c r="H74" s="222"/>
      <c r="I74" s="222"/>
      <c r="J74" s="222"/>
      <c r="K74" s="222"/>
      <c r="L74" s="222"/>
      <c r="M74" s="222"/>
      <c r="N74" s="221"/>
      <c r="O74" s="221"/>
      <c r="P74" s="221"/>
      <c r="Q74" s="221"/>
      <c r="R74" s="222"/>
      <c r="S74" s="222"/>
      <c r="T74" s="222"/>
      <c r="U74" s="222"/>
      <c r="V74" s="222"/>
      <c r="W74" s="222"/>
      <c r="X74" s="222"/>
      <c r="Y74" s="222"/>
      <c r="Z74" s="212"/>
      <c r="AA74" s="212"/>
      <c r="AB74" s="212"/>
      <c r="AC74" s="212"/>
      <c r="AD74" s="212"/>
      <c r="AE74" s="212"/>
      <c r="AF74" s="212"/>
      <c r="AG74" s="212" t="s">
        <v>173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48" t="str">
        <f>C74</f>
        <v>- Nosná konstrukce bude provedena z ocelových profilů s ochrannou vrstvou – prášková vypalovací barva v jemné struktuře a v odstínu RAL 9005 (černá).</v>
      </c>
      <c r="BB74" s="212"/>
      <c r="BC74" s="212"/>
      <c r="BD74" s="212"/>
      <c r="BE74" s="212"/>
      <c r="BF74" s="212"/>
      <c r="BG74" s="212"/>
      <c r="BH74" s="212"/>
    </row>
    <row r="75" spans="1:60" ht="21" outlineLevel="3" x14ac:dyDescent="0.25">
      <c r="A75" s="219"/>
      <c r="B75" s="220"/>
      <c r="C75" s="256" t="s">
        <v>415</v>
      </c>
      <c r="D75" s="250"/>
      <c r="E75" s="250"/>
      <c r="F75" s="250"/>
      <c r="G75" s="250"/>
      <c r="H75" s="222"/>
      <c r="I75" s="222"/>
      <c r="J75" s="222"/>
      <c r="K75" s="222"/>
      <c r="L75" s="222"/>
      <c r="M75" s="222"/>
      <c r="N75" s="221"/>
      <c r="O75" s="221"/>
      <c r="P75" s="221"/>
      <c r="Q75" s="221"/>
      <c r="R75" s="222"/>
      <c r="S75" s="222"/>
      <c r="T75" s="222"/>
      <c r="U75" s="222"/>
      <c r="V75" s="222"/>
      <c r="W75" s="222"/>
      <c r="X75" s="222"/>
      <c r="Y75" s="222"/>
      <c r="Z75" s="212"/>
      <c r="AA75" s="212"/>
      <c r="AB75" s="212"/>
      <c r="AC75" s="212"/>
      <c r="AD75" s="212"/>
      <c r="AE75" s="212"/>
      <c r="AF75" s="212"/>
      <c r="AG75" s="212" t="s">
        <v>173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48" t="str">
        <f>C75</f>
        <v>- Konstrukce musí splňovat požadavky na odolnost vůči povětrnostním vlivům a bude dimenzována dle platných norem ČSN a EN s ohledem na místní zatížení sněhem a větrem.</v>
      </c>
      <c r="BB75" s="212"/>
      <c r="BC75" s="212"/>
      <c r="BD75" s="212"/>
      <c r="BE75" s="212"/>
      <c r="BF75" s="212"/>
      <c r="BG75" s="212"/>
      <c r="BH75" s="212"/>
    </row>
    <row r="76" spans="1:60" outlineLevel="3" x14ac:dyDescent="0.25">
      <c r="A76" s="219"/>
      <c r="B76" s="220"/>
      <c r="C76" s="255" t="s">
        <v>182</v>
      </c>
      <c r="D76" s="223"/>
      <c r="E76" s="224"/>
      <c r="F76" s="225"/>
      <c r="G76" s="225"/>
      <c r="H76" s="222"/>
      <c r="I76" s="222"/>
      <c r="J76" s="222"/>
      <c r="K76" s="222"/>
      <c r="L76" s="222"/>
      <c r="M76" s="222"/>
      <c r="N76" s="221"/>
      <c r="O76" s="221"/>
      <c r="P76" s="221"/>
      <c r="Q76" s="221"/>
      <c r="R76" s="222"/>
      <c r="S76" s="222"/>
      <c r="T76" s="222"/>
      <c r="U76" s="222"/>
      <c r="V76" s="222"/>
      <c r="W76" s="222"/>
      <c r="X76" s="222"/>
      <c r="Y76" s="222"/>
      <c r="Z76" s="212"/>
      <c r="AA76" s="212"/>
      <c r="AB76" s="212"/>
      <c r="AC76" s="212"/>
      <c r="AD76" s="212"/>
      <c r="AE76" s="212"/>
      <c r="AF76" s="212"/>
      <c r="AG76" s="212" t="s">
        <v>173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3" x14ac:dyDescent="0.25">
      <c r="A77" s="219"/>
      <c r="B77" s="220"/>
      <c r="C77" s="256" t="s">
        <v>416</v>
      </c>
      <c r="D77" s="250"/>
      <c r="E77" s="250"/>
      <c r="F77" s="250"/>
      <c r="G77" s="250"/>
      <c r="H77" s="222"/>
      <c r="I77" s="222"/>
      <c r="J77" s="222"/>
      <c r="K77" s="222"/>
      <c r="L77" s="222"/>
      <c r="M77" s="222"/>
      <c r="N77" s="221"/>
      <c r="O77" s="221"/>
      <c r="P77" s="221"/>
      <c r="Q77" s="221"/>
      <c r="R77" s="222"/>
      <c r="S77" s="222"/>
      <c r="T77" s="222"/>
      <c r="U77" s="222"/>
      <c r="V77" s="222"/>
      <c r="W77" s="222"/>
      <c r="X77" s="222"/>
      <c r="Y77" s="222"/>
      <c r="Z77" s="212"/>
      <c r="AA77" s="212"/>
      <c r="AB77" s="212"/>
      <c r="AC77" s="212"/>
      <c r="AD77" s="212"/>
      <c r="AE77" s="212"/>
      <c r="AF77" s="212"/>
      <c r="AG77" s="212" t="s">
        <v>173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ht="21" outlineLevel="3" x14ac:dyDescent="0.25">
      <c r="A78" s="219"/>
      <c r="B78" s="220"/>
      <c r="C78" s="256" t="s">
        <v>417</v>
      </c>
      <c r="D78" s="250"/>
      <c r="E78" s="250"/>
      <c r="F78" s="250"/>
      <c r="G78" s="250"/>
      <c r="H78" s="222"/>
      <c r="I78" s="222"/>
      <c r="J78" s="222"/>
      <c r="K78" s="222"/>
      <c r="L78" s="222"/>
      <c r="M78" s="222"/>
      <c r="N78" s="221"/>
      <c r="O78" s="221"/>
      <c r="P78" s="221"/>
      <c r="Q78" s="221"/>
      <c r="R78" s="222"/>
      <c r="S78" s="222"/>
      <c r="T78" s="222"/>
      <c r="U78" s="222"/>
      <c r="V78" s="222"/>
      <c r="W78" s="222"/>
      <c r="X78" s="222"/>
      <c r="Y78" s="222"/>
      <c r="Z78" s="212"/>
      <c r="AA78" s="212"/>
      <c r="AB78" s="212"/>
      <c r="AC78" s="212"/>
      <c r="AD78" s="212"/>
      <c r="AE78" s="212"/>
      <c r="AF78" s="212"/>
      <c r="AG78" s="212" t="s">
        <v>173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48" t="str">
        <f>C78</f>
        <v>- Boční a zadní stěny budou z bezpečnostního skla kaleného, střecha z bezpečnostního tvrzeného skla o tloušťkách odpovídající příslušným normám.</v>
      </c>
      <c r="BB78" s="212"/>
      <c r="BC78" s="212"/>
      <c r="BD78" s="212"/>
      <c r="BE78" s="212"/>
      <c r="BF78" s="212"/>
      <c r="BG78" s="212"/>
      <c r="BH78" s="212"/>
    </row>
    <row r="79" spans="1:60" outlineLevel="3" x14ac:dyDescent="0.25">
      <c r="A79" s="219"/>
      <c r="B79" s="220"/>
      <c r="C79" s="256" t="s">
        <v>418</v>
      </c>
      <c r="D79" s="250"/>
      <c r="E79" s="250"/>
      <c r="F79" s="250"/>
      <c r="G79" s="250"/>
      <c r="H79" s="222"/>
      <c r="I79" s="222"/>
      <c r="J79" s="222"/>
      <c r="K79" s="222"/>
      <c r="L79" s="222"/>
      <c r="M79" s="222"/>
      <c r="N79" s="221"/>
      <c r="O79" s="221"/>
      <c r="P79" s="221"/>
      <c r="Q79" s="221"/>
      <c r="R79" s="222"/>
      <c r="S79" s="222"/>
      <c r="T79" s="222"/>
      <c r="U79" s="222"/>
      <c r="V79" s="222"/>
      <c r="W79" s="222"/>
      <c r="X79" s="222"/>
      <c r="Y79" s="222"/>
      <c r="Z79" s="212"/>
      <c r="AA79" s="212"/>
      <c r="AB79" s="212"/>
      <c r="AC79" s="212"/>
      <c r="AD79" s="212"/>
      <c r="AE79" s="212"/>
      <c r="AF79" s="212"/>
      <c r="AG79" s="212" t="s">
        <v>173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3" x14ac:dyDescent="0.25">
      <c r="A80" s="219"/>
      <c r="B80" s="220"/>
      <c r="C80" s="256" t="s">
        <v>419</v>
      </c>
      <c r="D80" s="250"/>
      <c r="E80" s="250"/>
      <c r="F80" s="250"/>
      <c r="G80" s="250"/>
      <c r="H80" s="222"/>
      <c r="I80" s="222"/>
      <c r="J80" s="222"/>
      <c r="K80" s="222"/>
      <c r="L80" s="222"/>
      <c r="M80" s="222"/>
      <c r="N80" s="221"/>
      <c r="O80" s="221"/>
      <c r="P80" s="221"/>
      <c r="Q80" s="221"/>
      <c r="R80" s="222"/>
      <c r="S80" s="222"/>
      <c r="T80" s="222"/>
      <c r="U80" s="222"/>
      <c r="V80" s="222"/>
      <c r="W80" s="222"/>
      <c r="X80" s="222"/>
      <c r="Y80" s="222"/>
      <c r="Z80" s="212"/>
      <c r="AA80" s="212"/>
      <c r="AB80" s="212"/>
      <c r="AC80" s="212"/>
      <c r="AD80" s="212"/>
      <c r="AE80" s="212"/>
      <c r="AF80" s="212"/>
      <c r="AG80" s="212" t="s">
        <v>173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48" t="str">
        <f>C80</f>
        <v>- Čiré sklo bude zabezpečeno proti nárazu ptáků a pro orientaci pomocí sítotisku - dekor dle požadavku investora.</v>
      </c>
      <c r="BB80" s="212"/>
      <c r="BC80" s="212"/>
      <c r="BD80" s="212"/>
      <c r="BE80" s="212"/>
      <c r="BF80" s="212"/>
      <c r="BG80" s="212"/>
      <c r="BH80" s="212"/>
    </row>
    <row r="81" spans="1:60" outlineLevel="3" x14ac:dyDescent="0.25">
      <c r="A81" s="219"/>
      <c r="B81" s="220"/>
      <c r="C81" s="255" t="s">
        <v>182</v>
      </c>
      <c r="D81" s="223"/>
      <c r="E81" s="224"/>
      <c r="F81" s="225"/>
      <c r="G81" s="225"/>
      <c r="H81" s="222"/>
      <c r="I81" s="222"/>
      <c r="J81" s="222"/>
      <c r="K81" s="222"/>
      <c r="L81" s="222"/>
      <c r="M81" s="222"/>
      <c r="N81" s="221"/>
      <c r="O81" s="221"/>
      <c r="P81" s="221"/>
      <c r="Q81" s="221"/>
      <c r="R81" s="222"/>
      <c r="S81" s="222"/>
      <c r="T81" s="222"/>
      <c r="U81" s="222"/>
      <c r="V81" s="222"/>
      <c r="W81" s="222"/>
      <c r="X81" s="222"/>
      <c r="Y81" s="222"/>
      <c r="Z81" s="212"/>
      <c r="AA81" s="212"/>
      <c r="AB81" s="212"/>
      <c r="AC81" s="212"/>
      <c r="AD81" s="212"/>
      <c r="AE81" s="212"/>
      <c r="AF81" s="212"/>
      <c r="AG81" s="212" t="s">
        <v>173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3" x14ac:dyDescent="0.25">
      <c r="A82" s="219"/>
      <c r="B82" s="220"/>
      <c r="C82" s="256" t="s">
        <v>420</v>
      </c>
      <c r="D82" s="250"/>
      <c r="E82" s="250"/>
      <c r="F82" s="250"/>
      <c r="G82" s="250"/>
      <c r="H82" s="222"/>
      <c r="I82" s="222"/>
      <c r="J82" s="222"/>
      <c r="K82" s="222"/>
      <c r="L82" s="222"/>
      <c r="M82" s="222"/>
      <c r="N82" s="221"/>
      <c r="O82" s="221"/>
      <c r="P82" s="221"/>
      <c r="Q82" s="221"/>
      <c r="R82" s="222"/>
      <c r="S82" s="222"/>
      <c r="T82" s="222"/>
      <c r="U82" s="222"/>
      <c r="V82" s="222"/>
      <c r="W82" s="222"/>
      <c r="X82" s="222"/>
      <c r="Y82" s="222"/>
      <c r="Z82" s="212"/>
      <c r="AA82" s="212"/>
      <c r="AB82" s="212"/>
      <c r="AC82" s="212"/>
      <c r="AD82" s="212"/>
      <c r="AE82" s="212"/>
      <c r="AF82" s="212"/>
      <c r="AG82" s="212" t="s">
        <v>173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3" x14ac:dyDescent="0.25">
      <c r="A83" s="219"/>
      <c r="B83" s="220"/>
      <c r="C83" s="256" t="s">
        <v>421</v>
      </c>
      <c r="D83" s="250"/>
      <c r="E83" s="250"/>
      <c r="F83" s="250"/>
      <c r="G83" s="250"/>
      <c r="H83" s="222"/>
      <c r="I83" s="222"/>
      <c r="J83" s="222"/>
      <c r="K83" s="222"/>
      <c r="L83" s="222"/>
      <c r="M83" s="222"/>
      <c r="N83" s="221"/>
      <c r="O83" s="221"/>
      <c r="P83" s="221"/>
      <c r="Q83" s="221"/>
      <c r="R83" s="222"/>
      <c r="S83" s="222"/>
      <c r="T83" s="222"/>
      <c r="U83" s="222"/>
      <c r="V83" s="222"/>
      <c r="W83" s="222"/>
      <c r="X83" s="222"/>
      <c r="Y83" s="222"/>
      <c r="Z83" s="212"/>
      <c r="AA83" s="212"/>
      <c r="AB83" s="212"/>
      <c r="AC83" s="212"/>
      <c r="AD83" s="212"/>
      <c r="AE83" s="212"/>
      <c r="AF83" s="212"/>
      <c r="AG83" s="212" t="s">
        <v>173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3" x14ac:dyDescent="0.25">
      <c r="A84" s="219"/>
      <c r="B84" s="220"/>
      <c r="C84" s="255" t="s">
        <v>182</v>
      </c>
      <c r="D84" s="223"/>
      <c r="E84" s="224"/>
      <c r="F84" s="225"/>
      <c r="G84" s="225"/>
      <c r="H84" s="222"/>
      <c r="I84" s="222"/>
      <c r="J84" s="222"/>
      <c r="K84" s="222"/>
      <c r="L84" s="222"/>
      <c r="M84" s="222"/>
      <c r="N84" s="221"/>
      <c r="O84" s="221"/>
      <c r="P84" s="221"/>
      <c r="Q84" s="221"/>
      <c r="R84" s="222"/>
      <c r="S84" s="222"/>
      <c r="T84" s="222"/>
      <c r="U84" s="222"/>
      <c r="V84" s="222"/>
      <c r="W84" s="222"/>
      <c r="X84" s="222"/>
      <c r="Y84" s="222"/>
      <c r="Z84" s="212"/>
      <c r="AA84" s="212"/>
      <c r="AB84" s="212"/>
      <c r="AC84" s="212"/>
      <c r="AD84" s="212"/>
      <c r="AE84" s="212"/>
      <c r="AF84" s="212"/>
      <c r="AG84" s="212" t="s">
        <v>173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3" x14ac:dyDescent="0.25">
      <c r="A85" s="219"/>
      <c r="B85" s="220"/>
      <c r="C85" s="256" t="s">
        <v>31</v>
      </c>
      <c r="D85" s="250"/>
      <c r="E85" s="250"/>
      <c r="F85" s="250"/>
      <c r="G85" s="250"/>
      <c r="H85" s="222"/>
      <c r="I85" s="222"/>
      <c r="J85" s="222"/>
      <c r="K85" s="222"/>
      <c r="L85" s="222"/>
      <c r="M85" s="222"/>
      <c r="N85" s="221"/>
      <c r="O85" s="221"/>
      <c r="P85" s="221"/>
      <c r="Q85" s="221"/>
      <c r="R85" s="222"/>
      <c r="S85" s="222"/>
      <c r="T85" s="222"/>
      <c r="U85" s="222"/>
      <c r="V85" s="222"/>
      <c r="W85" s="222"/>
      <c r="X85" s="222"/>
      <c r="Y85" s="222"/>
      <c r="Z85" s="212"/>
      <c r="AA85" s="212"/>
      <c r="AB85" s="212"/>
      <c r="AC85" s="212"/>
      <c r="AD85" s="212"/>
      <c r="AE85" s="212"/>
      <c r="AF85" s="212"/>
      <c r="AG85" s="212" t="s">
        <v>173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3" x14ac:dyDescent="0.25">
      <c r="A86" s="219"/>
      <c r="B86" s="220"/>
      <c r="C86" s="256" t="s">
        <v>422</v>
      </c>
      <c r="D86" s="250"/>
      <c r="E86" s="250"/>
      <c r="F86" s="250"/>
      <c r="G86" s="250"/>
      <c r="H86" s="222"/>
      <c r="I86" s="222"/>
      <c r="J86" s="222"/>
      <c r="K86" s="222"/>
      <c r="L86" s="222"/>
      <c r="M86" s="222"/>
      <c r="N86" s="221"/>
      <c r="O86" s="221"/>
      <c r="P86" s="221"/>
      <c r="Q86" s="221"/>
      <c r="R86" s="222"/>
      <c r="S86" s="222"/>
      <c r="T86" s="222"/>
      <c r="U86" s="222"/>
      <c r="V86" s="222"/>
      <c r="W86" s="222"/>
      <c r="X86" s="222"/>
      <c r="Y86" s="222"/>
      <c r="Z86" s="212"/>
      <c r="AA86" s="212"/>
      <c r="AB86" s="212"/>
      <c r="AC86" s="212"/>
      <c r="AD86" s="212"/>
      <c r="AE86" s="212"/>
      <c r="AF86" s="212"/>
      <c r="AG86" s="212" t="s">
        <v>173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48" t="str">
        <f>C86</f>
        <v>- Součástí dodávky je kompletní montáž včetně dopravy na místo stavby a kotvení do připravených základů</v>
      </c>
      <c r="BB86" s="212"/>
      <c r="BC86" s="212"/>
      <c r="BD86" s="212"/>
      <c r="BE86" s="212"/>
      <c r="BF86" s="212"/>
      <c r="BG86" s="212"/>
      <c r="BH86" s="212"/>
    </row>
    <row r="87" spans="1:60" outlineLevel="2" x14ac:dyDescent="0.25">
      <c r="A87" s="219"/>
      <c r="B87" s="220"/>
      <c r="C87" s="266" t="s">
        <v>423</v>
      </c>
      <c r="D87" s="260"/>
      <c r="E87" s="261"/>
      <c r="F87" s="222"/>
      <c r="G87" s="222"/>
      <c r="H87" s="222"/>
      <c r="I87" s="222"/>
      <c r="J87" s="222"/>
      <c r="K87" s="222"/>
      <c r="L87" s="222"/>
      <c r="M87" s="222"/>
      <c r="N87" s="221"/>
      <c r="O87" s="221"/>
      <c r="P87" s="221"/>
      <c r="Q87" s="221"/>
      <c r="R87" s="222"/>
      <c r="S87" s="222"/>
      <c r="T87" s="222"/>
      <c r="U87" s="222"/>
      <c r="V87" s="222"/>
      <c r="W87" s="222"/>
      <c r="X87" s="222"/>
      <c r="Y87" s="222"/>
      <c r="Z87" s="212"/>
      <c r="AA87" s="212"/>
      <c r="AB87" s="212"/>
      <c r="AC87" s="212"/>
      <c r="AD87" s="212"/>
      <c r="AE87" s="212"/>
      <c r="AF87" s="212"/>
      <c r="AG87" s="212" t="s">
        <v>226</v>
      </c>
      <c r="AH87" s="212">
        <v>0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3" x14ac:dyDescent="0.25">
      <c r="A88" s="219"/>
      <c r="B88" s="220"/>
      <c r="C88" s="266" t="s">
        <v>321</v>
      </c>
      <c r="D88" s="260"/>
      <c r="E88" s="261">
        <v>1</v>
      </c>
      <c r="F88" s="222"/>
      <c r="G88" s="222"/>
      <c r="H88" s="222"/>
      <c r="I88" s="222"/>
      <c r="J88" s="222"/>
      <c r="K88" s="222"/>
      <c r="L88" s="222"/>
      <c r="M88" s="222"/>
      <c r="N88" s="221"/>
      <c r="O88" s="221"/>
      <c r="P88" s="221"/>
      <c r="Q88" s="221"/>
      <c r="R88" s="222"/>
      <c r="S88" s="222"/>
      <c r="T88" s="222"/>
      <c r="U88" s="222"/>
      <c r="V88" s="222"/>
      <c r="W88" s="222"/>
      <c r="X88" s="222"/>
      <c r="Y88" s="222"/>
      <c r="Z88" s="212"/>
      <c r="AA88" s="212"/>
      <c r="AB88" s="212"/>
      <c r="AC88" s="212"/>
      <c r="AD88" s="212"/>
      <c r="AE88" s="212"/>
      <c r="AF88" s="212"/>
      <c r="AG88" s="212" t="s">
        <v>226</v>
      </c>
      <c r="AH88" s="212">
        <v>0</v>
      </c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1" x14ac:dyDescent="0.25">
      <c r="A89" s="234">
        <v>14</v>
      </c>
      <c r="B89" s="235" t="s">
        <v>424</v>
      </c>
      <c r="C89" s="253" t="s">
        <v>425</v>
      </c>
      <c r="D89" s="236" t="s">
        <v>338</v>
      </c>
      <c r="E89" s="237">
        <v>50</v>
      </c>
      <c r="F89" s="238"/>
      <c r="G89" s="239">
        <f>ROUND(E89*F89,2)</f>
        <v>0</v>
      </c>
      <c r="H89" s="238"/>
      <c r="I89" s="239">
        <f>ROUND(E89*H89,2)</f>
        <v>0</v>
      </c>
      <c r="J89" s="238"/>
      <c r="K89" s="239">
        <f>ROUND(E89*J89,2)</f>
        <v>0</v>
      </c>
      <c r="L89" s="239">
        <v>21</v>
      </c>
      <c r="M89" s="239">
        <f>G89*(1+L89/100)</f>
        <v>0</v>
      </c>
      <c r="N89" s="237">
        <v>0</v>
      </c>
      <c r="O89" s="237">
        <f>ROUND(E89*N89,2)</f>
        <v>0</v>
      </c>
      <c r="P89" s="237">
        <v>0</v>
      </c>
      <c r="Q89" s="237">
        <f>ROUND(E89*P89,2)</f>
        <v>0</v>
      </c>
      <c r="R89" s="239"/>
      <c r="S89" s="239" t="s">
        <v>166</v>
      </c>
      <c r="T89" s="240" t="s">
        <v>167</v>
      </c>
      <c r="U89" s="222">
        <v>0</v>
      </c>
      <c r="V89" s="222">
        <f>ROUND(E89*U89,2)</f>
        <v>0</v>
      </c>
      <c r="W89" s="222"/>
      <c r="X89" s="222" t="s">
        <v>220</v>
      </c>
      <c r="Y89" s="222" t="s">
        <v>168</v>
      </c>
      <c r="Z89" s="212"/>
      <c r="AA89" s="212"/>
      <c r="AB89" s="212"/>
      <c r="AC89" s="212"/>
      <c r="AD89" s="212"/>
      <c r="AE89" s="212"/>
      <c r="AF89" s="212"/>
      <c r="AG89" s="212" t="s">
        <v>222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2" x14ac:dyDescent="0.25">
      <c r="A90" s="219"/>
      <c r="B90" s="220"/>
      <c r="C90" s="266" t="s">
        <v>592</v>
      </c>
      <c r="D90" s="260"/>
      <c r="E90" s="261">
        <v>50</v>
      </c>
      <c r="F90" s="222"/>
      <c r="G90" s="222"/>
      <c r="H90" s="222"/>
      <c r="I90" s="222"/>
      <c r="J90" s="222"/>
      <c r="K90" s="222"/>
      <c r="L90" s="222"/>
      <c r="M90" s="222"/>
      <c r="N90" s="221"/>
      <c r="O90" s="221"/>
      <c r="P90" s="221"/>
      <c r="Q90" s="221"/>
      <c r="R90" s="222"/>
      <c r="S90" s="222"/>
      <c r="T90" s="222"/>
      <c r="U90" s="222"/>
      <c r="V90" s="222"/>
      <c r="W90" s="222"/>
      <c r="X90" s="222"/>
      <c r="Y90" s="222"/>
      <c r="Z90" s="212"/>
      <c r="AA90" s="212"/>
      <c r="AB90" s="212"/>
      <c r="AC90" s="212"/>
      <c r="AD90" s="212"/>
      <c r="AE90" s="212"/>
      <c r="AF90" s="212"/>
      <c r="AG90" s="212" t="s">
        <v>226</v>
      </c>
      <c r="AH90" s="212">
        <v>0</v>
      </c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1" x14ac:dyDescent="0.25">
      <c r="A91" s="241">
        <v>15</v>
      </c>
      <c r="B91" s="242" t="s">
        <v>427</v>
      </c>
      <c r="C91" s="252" t="s">
        <v>664</v>
      </c>
      <c r="D91" s="243" t="s">
        <v>341</v>
      </c>
      <c r="E91" s="244">
        <v>4</v>
      </c>
      <c r="F91" s="245"/>
      <c r="G91" s="246">
        <f>ROUND(E91*F91,2)</f>
        <v>0</v>
      </c>
      <c r="H91" s="245"/>
      <c r="I91" s="246">
        <f>ROUND(E91*H91,2)</f>
        <v>0</v>
      </c>
      <c r="J91" s="245"/>
      <c r="K91" s="246">
        <f>ROUND(E91*J91,2)</f>
        <v>0</v>
      </c>
      <c r="L91" s="246">
        <v>21</v>
      </c>
      <c r="M91" s="246">
        <f>G91*(1+L91/100)</f>
        <v>0</v>
      </c>
      <c r="N91" s="244">
        <v>0</v>
      </c>
      <c r="O91" s="244">
        <f>ROUND(E91*N91,2)</f>
        <v>0</v>
      </c>
      <c r="P91" s="244">
        <v>0</v>
      </c>
      <c r="Q91" s="244">
        <f>ROUND(E91*P91,2)</f>
        <v>0</v>
      </c>
      <c r="R91" s="246"/>
      <c r="S91" s="246" t="s">
        <v>166</v>
      </c>
      <c r="T91" s="247" t="s">
        <v>167</v>
      </c>
      <c r="U91" s="222">
        <v>0</v>
      </c>
      <c r="V91" s="222">
        <f>ROUND(E91*U91,2)</f>
        <v>0</v>
      </c>
      <c r="W91" s="222"/>
      <c r="X91" s="222" t="s">
        <v>220</v>
      </c>
      <c r="Y91" s="222" t="s">
        <v>168</v>
      </c>
      <c r="Z91" s="212"/>
      <c r="AA91" s="212"/>
      <c r="AB91" s="212"/>
      <c r="AC91" s="212"/>
      <c r="AD91" s="212"/>
      <c r="AE91" s="212"/>
      <c r="AF91" s="212"/>
      <c r="AG91" s="212" t="s">
        <v>222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x14ac:dyDescent="0.25">
      <c r="A92" s="227" t="s">
        <v>161</v>
      </c>
      <c r="B92" s="228" t="s">
        <v>127</v>
      </c>
      <c r="C92" s="251" t="s">
        <v>128</v>
      </c>
      <c r="D92" s="229"/>
      <c r="E92" s="230"/>
      <c r="F92" s="231"/>
      <c r="G92" s="231">
        <f>SUMIF(AG93:AG110,"&lt;&gt;NOR",G93:G110)</f>
        <v>0</v>
      </c>
      <c r="H92" s="231"/>
      <c r="I92" s="231">
        <f>SUM(I93:I110)</f>
        <v>0</v>
      </c>
      <c r="J92" s="231"/>
      <c r="K92" s="231">
        <f>SUM(K93:K110)</f>
        <v>0</v>
      </c>
      <c r="L92" s="231"/>
      <c r="M92" s="231">
        <f>SUM(M93:M110)</f>
        <v>0</v>
      </c>
      <c r="N92" s="230"/>
      <c r="O92" s="230">
        <f>SUM(O93:O110)</f>
        <v>0</v>
      </c>
      <c r="P92" s="230"/>
      <c r="Q92" s="230">
        <f>SUM(Q93:Q110)</f>
        <v>0</v>
      </c>
      <c r="R92" s="231"/>
      <c r="S92" s="231"/>
      <c r="T92" s="232"/>
      <c r="U92" s="226"/>
      <c r="V92" s="226">
        <f>SUM(V93:V110)</f>
        <v>0.93</v>
      </c>
      <c r="W92" s="226"/>
      <c r="X92" s="226"/>
      <c r="Y92" s="226"/>
      <c r="AG92" t="s">
        <v>162</v>
      </c>
    </row>
    <row r="93" spans="1:60" outlineLevel="1" x14ac:dyDescent="0.25">
      <c r="A93" s="234">
        <v>16</v>
      </c>
      <c r="B93" s="235" t="s">
        <v>360</v>
      </c>
      <c r="C93" s="253" t="s">
        <v>361</v>
      </c>
      <c r="D93" s="236" t="s">
        <v>271</v>
      </c>
      <c r="E93" s="237">
        <v>1.5680000000000001</v>
      </c>
      <c r="F93" s="238"/>
      <c r="G93" s="239">
        <f>ROUND(E93*F93,2)</f>
        <v>0</v>
      </c>
      <c r="H93" s="238"/>
      <c r="I93" s="239">
        <f>ROUND(E93*H93,2)</f>
        <v>0</v>
      </c>
      <c r="J93" s="238"/>
      <c r="K93" s="239">
        <f>ROUND(E93*J93,2)</f>
        <v>0</v>
      </c>
      <c r="L93" s="239">
        <v>21</v>
      </c>
      <c r="M93" s="239">
        <f>G93*(1+L93/100)</f>
        <v>0</v>
      </c>
      <c r="N93" s="237">
        <v>0</v>
      </c>
      <c r="O93" s="237">
        <f>ROUND(E93*N93,2)</f>
        <v>0</v>
      </c>
      <c r="P93" s="237">
        <v>0</v>
      </c>
      <c r="Q93" s="237">
        <f>ROUND(E93*P93,2)</f>
        <v>0</v>
      </c>
      <c r="R93" s="239" t="s">
        <v>362</v>
      </c>
      <c r="S93" s="239" t="s">
        <v>193</v>
      </c>
      <c r="T93" s="240" t="s">
        <v>193</v>
      </c>
      <c r="U93" s="222">
        <v>0.49</v>
      </c>
      <c r="V93" s="222">
        <f>ROUND(E93*U93,2)</f>
        <v>0.77</v>
      </c>
      <c r="W93" s="222"/>
      <c r="X93" s="222" t="s">
        <v>363</v>
      </c>
      <c r="Y93" s="222" t="s">
        <v>168</v>
      </c>
      <c r="Z93" s="212"/>
      <c r="AA93" s="212"/>
      <c r="AB93" s="212"/>
      <c r="AC93" s="212"/>
      <c r="AD93" s="212"/>
      <c r="AE93" s="212"/>
      <c r="AF93" s="212"/>
      <c r="AG93" s="212" t="s">
        <v>364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2" x14ac:dyDescent="0.25">
      <c r="A94" s="219"/>
      <c r="B94" s="220"/>
      <c r="C94" s="254" t="s">
        <v>365</v>
      </c>
      <c r="D94" s="249"/>
      <c r="E94" s="249"/>
      <c r="F94" s="249"/>
      <c r="G94" s="249"/>
      <c r="H94" s="222"/>
      <c r="I94" s="222"/>
      <c r="J94" s="222"/>
      <c r="K94" s="222"/>
      <c r="L94" s="222"/>
      <c r="M94" s="222"/>
      <c r="N94" s="221"/>
      <c r="O94" s="221"/>
      <c r="P94" s="221"/>
      <c r="Q94" s="221"/>
      <c r="R94" s="222"/>
      <c r="S94" s="222"/>
      <c r="T94" s="222"/>
      <c r="U94" s="222"/>
      <c r="V94" s="222"/>
      <c r="W94" s="222"/>
      <c r="X94" s="222"/>
      <c r="Y94" s="222"/>
      <c r="Z94" s="212"/>
      <c r="AA94" s="212"/>
      <c r="AB94" s="212"/>
      <c r="AC94" s="212"/>
      <c r="AD94" s="212"/>
      <c r="AE94" s="212"/>
      <c r="AF94" s="212"/>
      <c r="AG94" s="212" t="s">
        <v>173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2" x14ac:dyDescent="0.25">
      <c r="A95" s="219"/>
      <c r="B95" s="220"/>
      <c r="C95" s="266" t="s">
        <v>366</v>
      </c>
      <c r="D95" s="260"/>
      <c r="E95" s="261"/>
      <c r="F95" s="222"/>
      <c r="G95" s="222"/>
      <c r="H95" s="222"/>
      <c r="I95" s="222"/>
      <c r="J95" s="222"/>
      <c r="K95" s="222"/>
      <c r="L95" s="222"/>
      <c r="M95" s="222"/>
      <c r="N95" s="221"/>
      <c r="O95" s="221"/>
      <c r="P95" s="221"/>
      <c r="Q95" s="221"/>
      <c r="R95" s="222"/>
      <c r="S95" s="222"/>
      <c r="T95" s="222"/>
      <c r="U95" s="222"/>
      <c r="V95" s="222"/>
      <c r="W95" s="222"/>
      <c r="X95" s="222"/>
      <c r="Y95" s="222"/>
      <c r="Z95" s="212"/>
      <c r="AA95" s="212"/>
      <c r="AB95" s="212"/>
      <c r="AC95" s="212"/>
      <c r="AD95" s="212"/>
      <c r="AE95" s="212"/>
      <c r="AF95" s="212"/>
      <c r="AG95" s="212" t="s">
        <v>226</v>
      </c>
      <c r="AH95" s="212">
        <v>0</v>
      </c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3" x14ac:dyDescent="0.25">
      <c r="A96" s="219"/>
      <c r="B96" s="220"/>
      <c r="C96" s="266" t="s">
        <v>701</v>
      </c>
      <c r="D96" s="260"/>
      <c r="E96" s="261"/>
      <c r="F96" s="222"/>
      <c r="G96" s="222"/>
      <c r="H96" s="222"/>
      <c r="I96" s="222"/>
      <c r="J96" s="222"/>
      <c r="K96" s="222"/>
      <c r="L96" s="222"/>
      <c r="M96" s="222"/>
      <c r="N96" s="221"/>
      <c r="O96" s="221"/>
      <c r="P96" s="221"/>
      <c r="Q96" s="221"/>
      <c r="R96" s="222"/>
      <c r="S96" s="222"/>
      <c r="T96" s="222"/>
      <c r="U96" s="222"/>
      <c r="V96" s="222"/>
      <c r="W96" s="222"/>
      <c r="X96" s="222"/>
      <c r="Y96" s="222"/>
      <c r="Z96" s="212"/>
      <c r="AA96" s="212"/>
      <c r="AB96" s="212"/>
      <c r="AC96" s="212"/>
      <c r="AD96" s="212"/>
      <c r="AE96" s="212"/>
      <c r="AF96" s="212"/>
      <c r="AG96" s="212" t="s">
        <v>226</v>
      </c>
      <c r="AH96" s="212">
        <v>0</v>
      </c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3" x14ac:dyDescent="0.25">
      <c r="A97" s="219"/>
      <c r="B97" s="220"/>
      <c r="C97" s="266" t="s">
        <v>702</v>
      </c>
      <c r="D97" s="260"/>
      <c r="E97" s="261">
        <v>1.5680000000000001</v>
      </c>
      <c r="F97" s="222"/>
      <c r="G97" s="222"/>
      <c r="H97" s="222"/>
      <c r="I97" s="222"/>
      <c r="J97" s="222"/>
      <c r="K97" s="222"/>
      <c r="L97" s="222"/>
      <c r="M97" s="222"/>
      <c r="N97" s="221"/>
      <c r="O97" s="221"/>
      <c r="P97" s="221"/>
      <c r="Q97" s="221"/>
      <c r="R97" s="222"/>
      <c r="S97" s="222"/>
      <c r="T97" s="222"/>
      <c r="U97" s="222"/>
      <c r="V97" s="222"/>
      <c r="W97" s="222"/>
      <c r="X97" s="222"/>
      <c r="Y97" s="222"/>
      <c r="Z97" s="212"/>
      <c r="AA97" s="212"/>
      <c r="AB97" s="212"/>
      <c r="AC97" s="212"/>
      <c r="AD97" s="212"/>
      <c r="AE97" s="212"/>
      <c r="AF97" s="212"/>
      <c r="AG97" s="212" t="s">
        <v>226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1" x14ac:dyDescent="0.25">
      <c r="A98" s="234">
        <v>17</v>
      </c>
      <c r="B98" s="235" t="s">
        <v>369</v>
      </c>
      <c r="C98" s="253" t="s">
        <v>370</v>
      </c>
      <c r="D98" s="236" t="s">
        <v>271</v>
      </c>
      <c r="E98" s="237">
        <v>29.792000000000002</v>
      </c>
      <c r="F98" s="238"/>
      <c r="G98" s="239">
        <f>ROUND(E98*F98,2)</f>
        <v>0</v>
      </c>
      <c r="H98" s="238"/>
      <c r="I98" s="239">
        <f>ROUND(E98*H98,2)</f>
        <v>0</v>
      </c>
      <c r="J98" s="238"/>
      <c r="K98" s="239">
        <f>ROUND(E98*J98,2)</f>
        <v>0</v>
      </c>
      <c r="L98" s="239">
        <v>21</v>
      </c>
      <c r="M98" s="239">
        <f>G98*(1+L98/100)</f>
        <v>0</v>
      </c>
      <c r="N98" s="237">
        <v>0</v>
      </c>
      <c r="O98" s="237">
        <f>ROUND(E98*N98,2)</f>
        <v>0</v>
      </c>
      <c r="P98" s="237">
        <v>0</v>
      </c>
      <c r="Q98" s="237">
        <f>ROUND(E98*P98,2)</f>
        <v>0</v>
      </c>
      <c r="R98" s="239" t="s">
        <v>362</v>
      </c>
      <c r="S98" s="239" t="s">
        <v>193</v>
      </c>
      <c r="T98" s="240" t="s">
        <v>193</v>
      </c>
      <c r="U98" s="222">
        <v>0</v>
      </c>
      <c r="V98" s="222">
        <f>ROUND(E98*U98,2)</f>
        <v>0</v>
      </c>
      <c r="W98" s="222"/>
      <c r="X98" s="222" t="s">
        <v>363</v>
      </c>
      <c r="Y98" s="222" t="s">
        <v>168</v>
      </c>
      <c r="Z98" s="212"/>
      <c r="AA98" s="212"/>
      <c r="AB98" s="212"/>
      <c r="AC98" s="212"/>
      <c r="AD98" s="212"/>
      <c r="AE98" s="212"/>
      <c r="AF98" s="212"/>
      <c r="AG98" s="212" t="s">
        <v>364</v>
      </c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2" x14ac:dyDescent="0.25">
      <c r="A99" s="219"/>
      <c r="B99" s="220"/>
      <c r="C99" s="266" t="s">
        <v>366</v>
      </c>
      <c r="D99" s="260"/>
      <c r="E99" s="261"/>
      <c r="F99" s="222"/>
      <c r="G99" s="222"/>
      <c r="H99" s="222"/>
      <c r="I99" s="222"/>
      <c r="J99" s="222"/>
      <c r="K99" s="222"/>
      <c r="L99" s="222"/>
      <c r="M99" s="222"/>
      <c r="N99" s="221"/>
      <c r="O99" s="221"/>
      <c r="P99" s="221"/>
      <c r="Q99" s="221"/>
      <c r="R99" s="222"/>
      <c r="S99" s="222"/>
      <c r="T99" s="222"/>
      <c r="U99" s="222"/>
      <c r="V99" s="222"/>
      <c r="W99" s="222"/>
      <c r="X99" s="222"/>
      <c r="Y99" s="222"/>
      <c r="Z99" s="212"/>
      <c r="AA99" s="212"/>
      <c r="AB99" s="212"/>
      <c r="AC99" s="212"/>
      <c r="AD99" s="212"/>
      <c r="AE99" s="212"/>
      <c r="AF99" s="212"/>
      <c r="AG99" s="212" t="s">
        <v>226</v>
      </c>
      <c r="AH99" s="212">
        <v>0</v>
      </c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3" x14ac:dyDescent="0.25">
      <c r="A100" s="219"/>
      <c r="B100" s="220"/>
      <c r="C100" s="266" t="s">
        <v>701</v>
      </c>
      <c r="D100" s="260"/>
      <c r="E100" s="261"/>
      <c r="F100" s="222"/>
      <c r="G100" s="222"/>
      <c r="H100" s="222"/>
      <c r="I100" s="222"/>
      <c r="J100" s="222"/>
      <c r="K100" s="222"/>
      <c r="L100" s="222"/>
      <c r="M100" s="222"/>
      <c r="N100" s="221"/>
      <c r="O100" s="221"/>
      <c r="P100" s="221"/>
      <c r="Q100" s="221"/>
      <c r="R100" s="222"/>
      <c r="S100" s="222"/>
      <c r="T100" s="222"/>
      <c r="U100" s="222"/>
      <c r="V100" s="222"/>
      <c r="W100" s="222"/>
      <c r="X100" s="222"/>
      <c r="Y100" s="222"/>
      <c r="Z100" s="212"/>
      <c r="AA100" s="212"/>
      <c r="AB100" s="212"/>
      <c r="AC100" s="212"/>
      <c r="AD100" s="212"/>
      <c r="AE100" s="212"/>
      <c r="AF100" s="212"/>
      <c r="AG100" s="212" t="s">
        <v>226</v>
      </c>
      <c r="AH100" s="212">
        <v>0</v>
      </c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3" x14ac:dyDescent="0.25">
      <c r="A101" s="219"/>
      <c r="B101" s="220"/>
      <c r="C101" s="266" t="s">
        <v>703</v>
      </c>
      <c r="D101" s="260"/>
      <c r="E101" s="261">
        <v>29.792000000000002</v>
      </c>
      <c r="F101" s="222"/>
      <c r="G101" s="222"/>
      <c r="H101" s="222"/>
      <c r="I101" s="222"/>
      <c r="J101" s="222"/>
      <c r="K101" s="222"/>
      <c r="L101" s="222"/>
      <c r="M101" s="222"/>
      <c r="N101" s="221"/>
      <c r="O101" s="221"/>
      <c r="P101" s="221"/>
      <c r="Q101" s="221"/>
      <c r="R101" s="222"/>
      <c r="S101" s="222"/>
      <c r="T101" s="222"/>
      <c r="U101" s="222"/>
      <c r="V101" s="222"/>
      <c r="W101" s="222"/>
      <c r="X101" s="222"/>
      <c r="Y101" s="222"/>
      <c r="Z101" s="212"/>
      <c r="AA101" s="212"/>
      <c r="AB101" s="212"/>
      <c r="AC101" s="212"/>
      <c r="AD101" s="212"/>
      <c r="AE101" s="212"/>
      <c r="AF101" s="212"/>
      <c r="AG101" s="212" t="s">
        <v>226</v>
      </c>
      <c r="AH101" s="212">
        <v>0</v>
      </c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1" x14ac:dyDescent="0.25">
      <c r="A102" s="234">
        <v>18</v>
      </c>
      <c r="B102" s="235" t="s">
        <v>576</v>
      </c>
      <c r="C102" s="253" t="s">
        <v>577</v>
      </c>
      <c r="D102" s="236" t="s">
        <v>271</v>
      </c>
      <c r="E102" s="237">
        <v>1.5680000000000001</v>
      </c>
      <c r="F102" s="238"/>
      <c r="G102" s="239">
        <f>ROUND(E102*F102,2)</f>
        <v>0</v>
      </c>
      <c r="H102" s="238"/>
      <c r="I102" s="239">
        <f>ROUND(E102*H102,2)</f>
        <v>0</v>
      </c>
      <c r="J102" s="238"/>
      <c r="K102" s="239">
        <f>ROUND(E102*J102,2)</f>
        <v>0</v>
      </c>
      <c r="L102" s="239">
        <v>21</v>
      </c>
      <c r="M102" s="239">
        <f>G102*(1+L102/100)</f>
        <v>0</v>
      </c>
      <c r="N102" s="237">
        <v>0</v>
      </c>
      <c r="O102" s="237">
        <f>ROUND(E102*N102,2)</f>
        <v>0</v>
      </c>
      <c r="P102" s="237">
        <v>0</v>
      </c>
      <c r="Q102" s="237">
        <f>ROUND(E102*P102,2)</f>
        <v>0</v>
      </c>
      <c r="R102" s="239" t="s">
        <v>362</v>
      </c>
      <c r="S102" s="239" t="s">
        <v>193</v>
      </c>
      <c r="T102" s="240" t="s">
        <v>193</v>
      </c>
      <c r="U102" s="222">
        <v>0</v>
      </c>
      <c r="V102" s="222">
        <f>ROUND(E102*U102,2)</f>
        <v>0</v>
      </c>
      <c r="W102" s="222"/>
      <c r="X102" s="222" t="s">
        <v>363</v>
      </c>
      <c r="Y102" s="222" t="s">
        <v>168</v>
      </c>
      <c r="Z102" s="212"/>
      <c r="AA102" s="212"/>
      <c r="AB102" s="212"/>
      <c r="AC102" s="212"/>
      <c r="AD102" s="212"/>
      <c r="AE102" s="212"/>
      <c r="AF102" s="212"/>
      <c r="AG102" s="212" t="s">
        <v>364</v>
      </c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2" x14ac:dyDescent="0.25">
      <c r="A103" s="219"/>
      <c r="B103" s="220"/>
      <c r="C103" s="266" t="s">
        <v>366</v>
      </c>
      <c r="D103" s="260"/>
      <c r="E103" s="261"/>
      <c r="F103" s="222"/>
      <c r="G103" s="222"/>
      <c r="H103" s="222"/>
      <c r="I103" s="222"/>
      <c r="J103" s="222"/>
      <c r="K103" s="222"/>
      <c r="L103" s="222"/>
      <c r="M103" s="222"/>
      <c r="N103" s="221"/>
      <c r="O103" s="221"/>
      <c r="P103" s="221"/>
      <c r="Q103" s="221"/>
      <c r="R103" s="222"/>
      <c r="S103" s="222"/>
      <c r="T103" s="222"/>
      <c r="U103" s="222"/>
      <c r="V103" s="222"/>
      <c r="W103" s="222"/>
      <c r="X103" s="222"/>
      <c r="Y103" s="222"/>
      <c r="Z103" s="212"/>
      <c r="AA103" s="212"/>
      <c r="AB103" s="212"/>
      <c r="AC103" s="212"/>
      <c r="AD103" s="212"/>
      <c r="AE103" s="212"/>
      <c r="AF103" s="212"/>
      <c r="AG103" s="212" t="s">
        <v>226</v>
      </c>
      <c r="AH103" s="212">
        <v>0</v>
      </c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3" x14ac:dyDescent="0.25">
      <c r="A104" s="219"/>
      <c r="B104" s="220"/>
      <c r="C104" s="266" t="s">
        <v>701</v>
      </c>
      <c r="D104" s="260"/>
      <c r="E104" s="261"/>
      <c r="F104" s="222"/>
      <c r="G104" s="222"/>
      <c r="H104" s="222"/>
      <c r="I104" s="222"/>
      <c r="J104" s="222"/>
      <c r="K104" s="222"/>
      <c r="L104" s="222"/>
      <c r="M104" s="222"/>
      <c r="N104" s="221"/>
      <c r="O104" s="221"/>
      <c r="P104" s="221"/>
      <c r="Q104" s="221"/>
      <c r="R104" s="222"/>
      <c r="S104" s="222"/>
      <c r="T104" s="222"/>
      <c r="U104" s="222"/>
      <c r="V104" s="222"/>
      <c r="W104" s="222"/>
      <c r="X104" s="222"/>
      <c r="Y104" s="222"/>
      <c r="Z104" s="212"/>
      <c r="AA104" s="212"/>
      <c r="AB104" s="212"/>
      <c r="AC104" s="212"/>
      <c r="AD104" s="212"/>
      <c r="AE104" s="212"/>
      <c r="AF104" s="212"/>
      <c r="AG104" s="212" t="s">
        <v>226</v>
      </c>
      <c r="AH104" s="212">
        <v>0</v>
      </c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3" x14ac:dyDescent="0.25">
      <c r="A105" s="219"/>
      <c r="B105" s="220"/>
      <c r="C105" s="266" t="s">
        <v>702</v>
      </c>
      <c r="D105" s="260"/>
      <c r="E105" s="261">
        <v>1.5680000000000001</v>
      </c>
      <c r="F105" s="222"/>
      <c r="G105" s="222"/>
      <c r="H105" s="222"/>
      <c r="I105" s="222"/>
      <c r="J105" s="222"/>
      <c r="K105" s="222"/>
      <c r="L105" s="222"/>
      <c r="M105" s="222"/>
      <c r="N105" s="221"/>
      <c r="O105" s="221"/>
      <c r="P105" s="221"/>
      <c r="Q105" s="221"/>
      <c r="R105" s="222"/>
      <c r="S105" s="222"/>
      <c r="T105" s="222"/>
      <c r="U105" s="222"/>
      <c r="V105" s="222"/>
      <c r="W105" s="222"/>
      <c r="X105" s="222"/>
      <c r="Y105" s="222"/>
      <c r="Z105" s="212"/>
      <c r="AA105" s="212"/>
      <c r="AB105" s="212"/>
      <c r="AC105" s="212"/>
      <c r="AD105" s="212"/>
      <c r="AE105" s="212"/>
      <c r="AF105" s="212"/>
      <c r="AG105" s="212" t="s">
        <v>226</v>
      </c>
      <c r="AH105" s="212">
        <v>0</v>
      </c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ht="20.399999999999999" outlineLevel="1" x14ac:dyDescent="0.25">
      <c r="A106" s="234">
        <v>19</v>
      </c>
      <c r="B106" s="235" t="s">
        <v>374</v>
      </c>
      <c r="C106" s="253" t="s">
        <v>375</v>
      </c>
      <c r="D106" s="236" t="s">
        <v>271</v>
      </c>
      <c r="E106" s="237">
        <v>1.5680000000000001</v>
      </c>
      <c r="F106" s="238"/>
      <c r="G106" s="239">
        <f>ROUND(E106*F106,2)</f>
        <v>0</v>
      </c>
      <c r="H106" s="238"/>
      <c r="I106" s="239">
        <f>ROUND(E106*H106,2)</f>
        <v>0</v>
      </c>
      <c r="J106" s="238"/>
      <c r="K106" s="239">
        <f>ROUND(E106*J106,2)</f>
        <v>0</v>
      </c>
      <c r="L106" s="239">
        <v>21</v>
      </c>
      <c r="M106" s="239">
        <f>G106*(1+L106/100)</f>
        <v>0</v>
      </c>
      <c r="N106" s="237">
        <v>0</v>
      </c>
      <c r="O106" s="237">
        <f>ROUND(E106*N106,2)</f>
        <v>0</v>
      </c>
      <c r="P106" s="237">
        <v>0</v>
      </c>
      <c r="Q106" s="237">
        <f>ROUND(E106*P106,2)</f>
        <v>0</v>
      </c>
      <c r="R106" s="239" t="s">
        <v>301</v>
      </c>
      <c r="S106" s="239" t="s">
        <v>193</v>
      </c>
      <c r="T106" s="240" t="s">
        <v>193</v>
      </c>
      <c r="U106" s="222">
        <v>9.9000000000000005E-2</v>
      </c>
      <c r="V106" s="222">
        <f>ROUND(E106*U106,2)</f>
        <v>0.16</v>
      </c>
      <c r="W106" s="222"/>
      <c r="X106" s="222" t="s">
        <v>363</v>
      </c>
      <c r="Y106" s="222" t="s">
        <v>168</v>
      </c>
      <c r="Z106" s="212"/>
      <c r="AA106" s="212"/>
      <c r="AB106" s="212"/>
      <c r="AC106" s="212"/>
      <c r="AD106" s="212"/>
      <c r="AE106" s="212"/>
      <c r="AF106" s="212"/>
      <c r="AG106" s="212" t="s">
        <v>364</v>
      </c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outlineLevel="2" x14ac:dyDescent="0.25">
      <c r="A107" s="219"/>
      <c r="B107" s="220"/>
      <c r="C107" s="265" t="s">
        <v>376</v>
      </c>
      <c r="D107" s="264"/>
      <c r="E107" s="264"/>
      <c r="F107" s="264"/>
      <c r="G107" s="264"/>
      <c r="H107" s="222"/>
      <c r="I107" s="222"/>
      <c r="J107" s="222"/>
      <c r="K107" s="222"/>
      <c r="L107" s="222"/>
      <c r="M107" s="222"/>
      <c r="N107" s="221"/>
      <c r="O107" s="221"/>
      <c r="P107" s="221"/>
      <c r="Q107" s="221"/>
      <c r="R107" s="222"/>
      <c r="S107" s="222"/>
      <c r="T107" s="222"/>
      <c r="U107" s="222"/>
      <c r="V107" s="222"/>
      <c r="W107" s="222"/>
      <c r="X107" s="222"/>
      <c r="Y107" s="222"/>
      <c r="Z107" s="212"/>
      <c r="AA107" s="212"/>
      <c r="AB107" s="212"/>
      <c r="AC107" s="212"/>
      <c r="AD107" s="212"/>
      <c r="AE107" s="212"/>
      <c r="AF107" s="212"/>
      <c r="AG107" s="212" t="s">
        <v>224</v>
      </c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outlineLevel="2" x14ac:dyDescent="0.25">
      <c r="A108" s="219"/>
      <c r="B108" s="220"/>
      <c r="C108" s="266" t="s">
        <v>366</v>
      </c>
      <c r="D108" s="260"/>
      <c r="E108" s="261"/>
      <c r="F108" s="222"/>
      <c r="G108" s="222"/>
      <c r="H108" s="222"/>
      <c r="I108" s="222"/>
      <c r="J108" s="222"/>
      <c r="K108" s="222"/>
      <c r="L108" s="222"/>
      <c r="M108" s="222"/>
      <c r="N108" s="221"/>
      <c r="O108" s="221"/>
      <c r="P108" s="221"/>
      <c r="Q108" s="221"/>
      <c r="R108" s="222"/>
      <c r="S108" s="222"/>
      <c r="T108" s="222"/>
      <c r="U108" s="222"/>
      <c r="V108" s="222"/>
      <c r="W108" s="222"/>
      <c r="X108" s="222"/>
      <c r="Y108" s="222"/>
      <c r="Z108" s="212"/>
      <c r="AA108" s="212"/>
      <c r="AB108" s="212"/>
      <c r="AC108" s="212"/>
      <c r="AD108" s="212"/>
      <c r="AE108" s="212"/>
      <c r="AF108" s="212"/>
      <c r="AG108" s="212" t="s">
        <v>226</v>
      </c>
      <c r="AH108" s="212">
        <v>0</v>
      </c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3" x14ac:dyDescent="0.25">
      <c r="A109" s="219"/>
      <c r="B109" s="220"/>
      <c r="C109" s="266" t="s">
        <v>701</v>
      </c>
      <c r="D109" s="260"/>
      <c r="E109" s="261"/>
      <c r="F109" s="222"/>
      <c r="G109" s="222"/>
      <c r="H109" s="222"/>
      <c r="I109" s="222"/>
      <c r="J109" s="222"/>
      <c r="K109" s="222"/>
      <c r="L109" s="222"/>
      <c r="M109" s="222"/>
      <c r="N109" s="221"/>
      <c r="O109" s="221"/>
      <c r="P109" s="221"/>
      <c r="Q109" s="221"/>
      <c r="R109" s="222"/>
      <c r="S109" s="222"/>
      <c r="T109" s="222"/>
      <c r="U109" s="222"/>
      <c r="V109" s="222"/>
      <c r="W109" s="222"/>
      <c r="X109" s="222"/>
      <c r="Y109" s="222"/>
      <c r="Z109" s="212"/>
      <c r="AA109" s="212"/>
      <c r="AB109" s="212"/>
      <c r="AC109" s="212"/>
      <c r="AD109" s="212"/>
      <c r="AE109" s="212"/>
      <c r="AF109" s="212"/>
      <c r="AG109" s="212" t="s">
        <v>226</v>
      </c>
      <c r="AH109" s="212">
        <v>0</v>
      </c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3" x14ac:dyDescent="0.25">
      <c r="A110" s="219"/>
      <c r="B110" s="220"/>
      <c r="C110" s="266" t="s">
        <v>702</v>
      </c>
      <c r="D110" s="260"/>
      <c r="E110" s="261">
        <v>1.5680000000000001</v>
      </c>
      <c r="F110" s="222"/>
      <c r="G110" s="222"/>
      <c r="H110" s="222"/>
      <c r="I110" s="222"/>
      <c r="J110" s="222"/>
      <c r="K110" s="222"/>
      <c r="L110" s="222"/>
      <c r="M110" s="222"/>
      <c r="N110" s="221"/>
      <c r="O110" s="221"/>
      <c r="P110" s="221"/>
      <c r="Q110" s="221"/>
      <c r="R110" s="222"/>
      <c r="S110" s="222"/>
      <c r="T110" s="222"/>
      <c r="U110" s="222"/>
      <c r="V110" s="222"/>
      <c r="W110" s="222"/>
      <c r="X110" s="222"/>
      <c r="Y110" s="222"/>
      <c r="Z110" s="212"/>
      <c r="AA110" s="212"/>
      <c r="AB110" s="212"/>
      <c r="AC110" s="212"/>
      <c r="AD110" s="212"/>
      <c r="AE110" s="212"/>
      <c r="AF110" s="212"/>
      <c r="AG110" s="212" t="s">
        <v>226</v>
      </c>
      <c r="AH110" s="212">
        <v>0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x14ac:dyDescent="0.25">
      <c r="A111" s="3"/>
      <c r="B111" s="4"/>
      <c r="C111" s="257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AE111">
        <v>12</v>
      </c>
      <c r="AF111">
        <v>21</v>
      </c>
      <c r="AG111" t="s">
        <v>147</v>
      </c>
    </row>
    <row r="112" spans="1:60" x14ac:dyDescent="0.25">
      <c r="A112" s="215"/>
      <c r="B112" s="216" t="s">
        <v>29</v>
      </c>
      <c r="C112" s="258"/>
      <c r="D112" s="217"/>
      <c r="E112" s="218"/>
      <c r="F112" s="218"/>
      <c r="G112" s="233">
        <f>G8+G50+G61+G71+G92</f>
        <v>0</v>
      </c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AE112">
        <f>SUMIF(L7:L110,AE111,G7:G110)</f>
        <v>0</v>
      </c>
      <c r="AF112">
        <f>SUMIF(L7:L110,AF111,G7:G110)</f>
        <v>0</v>
      </c>
      <c r="AG112" t="s">
        <v>213</v>
      </c>
    </row>
    <row r="113" spans="3:33" x14ac:dyDescent="0.25">
      <c r="C113" s="259"/>
      <c r="D113" s="10"/>
      <c r="AG113" t="s">
        <v>214</v>
      </c>
    </row>
    <row r="114" spans="3:33" x14ac:dyDescent="0.25">
      <c r="D114" s="10"/>
    </row>
    <row r="115" spans="3:33" x14ac:dyDescent="0.25">
      <c r="D115" s="10"/>
    </row>
    <row r="116" spans="3:33" x14ac:dyDescent="0.25">
      <c r="D116" s="10"/>
    </row>
    <row r="117" spans="3:33" x14ac:dyDescent="0.25">
      <c r="D117" s="10"/>
    </row>
    <row r="118" spans="3:33" x14ac:dyDescent="0.25">
      <c r="D118" s="10"/>
    </row>
    <row r="119" spans="3:33" x14ac:dyDescent="0.25">
      <c r="D119" s="10"/>
    </row>
    <row r="120" spans="3:33" x14ac:dyDescent="0.25">
      <c r="D120" s="10"/>
    </row>
    <row r="121" spans="3:33" x14ac:dyDescent="0.25">
      <c r="D121" s="10"/>
    </row>
    <row r="122" spans="3:33" x14ac:dyDescent="0.25">
      <c r="D122" s="10"/>
    </row>
    <row r="123" spans="3:33" x14ac:dyDescent="0.25">
      <c r="D123" s="10"/>
    </row>
    <row r="124" spans="3:33" x14ac:dyDescent="0.25">
      <c r="D124" s="10"/>
    </row>
    <row r="125" spans="3:33" x14ac:dyDescent="0.25">
      <c r="D125" s="10"/>
    </row>
    <row r="126" spans="3:33" x14ac:dyDescent="0.25">
      <c r="D126" s="10"/>
    </row>
    <row r="127" spans="3:33" x14ac:dyDescent="0.25">
      <c r="D127" s="10"/>
    </row>
    <row r="128" spans="3:33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gEavMUap4vrMbotgUAWCwGLAstIbEARJunfAiilz+me0LH4mgeLM39gkixYrqWj7mAZiMgpW2k805/EGEOeZLg==" saltValue="bPlB2YidKjW575LoL1x2Wg==" spinCount="100000" sheet="1" formatRows="0"/>
  <mergeCells count="23">
    <mergeCell ref="C83:G83"/>
    <mergeCell ref="C85:G85"/>
    <mergeCell ref="C86:G86"/>
    <mergeCell ref="C94:G94"/>
    <mergeCell ref="C107:G107"/>
    <mergeCell ref="C75:G75"/>
    <mergeCell ref="C77:G77"/>
    <mergeCell ref="C78:G78"/>
    <mergeCell ref="C79:G79"/>
    <mergeCell ref="C80:G80"/>
    <mergeCell ref="C82:G82"/>
    <mergeCell ref="C23:G23"/>
    <mergeCell ref="C27:G27"/>
    <mergeCell ref="C40:G40"/>
    <mergeCell ref="C63:G63"/>
    <mergeCell ref="C73:G73"/>
    <mergeCell ref="C74:G74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48A64-518C-4A14-B583-410491995F6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63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7" t="s">
        <v>215</v>
      </c>
      <c r="B1" s="197"/>
      <c r="C1" s="197"/>
      <c r="D1" s="197"/>
      <c r="E1" s="197"/>
      <c r="F1" s="197"/>
      <c r="G1" s="197"/>
      <c r="AG1" t="s">
        <v>133</v>
      </c>
    </row>
    <row r="2" spans="1:60" ht="25.05" customHeight="1" x14ac:dyDescent="0.25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134</v>
      </c>
    </row>
    <row r="3" spans="1:60" ht="25.05" customHeight="1" x14ac:dyDescent="0.25">
      <c r="A3" s="198" t="s">
        <v>8</v>
      </c>
      <c r="B3" s="49" t="s">
        <v>68</v>
      </c>
      <c r="C3" s="201" t="s">
        <v>69</v>
      </c>
      <c r="D3" s="199"/>
      <c r="E3" s="199"/>
      <c r="F3" s="199"/>
      <c r="G3" s="200"/>
      <c r="AC3" s="176" t="s">
        <v>134</v>
      </c>
      <c r="AG3" t="s">
        <v>137</v>
      </c>
    </row>
    <row r="4" spans="1:60" ht="25.05" customHeight="1" x14ac:dyDescent="0.25">
      <c r="A4" s="202" t="s">
        <v>9</v>
      </c>
      <c r="B4" s="203" t="s">
        <v>62</v>
      </c>
      <c r="C4" s="204" t="s">
        <v>63</v>
      </c>
      <c r="D4" s="205"/>
      <c r="E4" s="205"/>
      <c r="F4" s="205"/>
      <c r="G4" s="206"/>
      <c r="AG4" t="s">
        <v>138</v>
      </c>
    </row>
    <row r="5" spans="1:60" x14ac:dyDescent="0.25">
      <c r="D5" s="10"/>
    </row>
    <row r="6" spans="1:60" ht="39.6" x14ac:dyDescent="0.25">
      <c r="A6" s="208" t="s">
        <v>139</v>
      </c>
      <c r="B6" s="210" t="s">
        <v>140</v>
      </c>
      <c r="C6" s="210" t="s">
        <v>141</v>
      </c>
      <c r="D6" s="209" t="s">
        <v>142</v>
      </c>
      <c r="E6" s="208" t="s">
        <v>143</v>
      </c>
      <c r="F6" s="207" t="s">
        <v>144</v>
      </c>
      <c r="G6" s="208" t="s">
        <v>29</v>
      </c>
      <c r="H6" s="211" t="s">
        <v>30</v>
      </c>
      <c r="I6" s="211" t="s">
        <v>145</v>
      </c>
      <c r="J6" s="211" t="s">
        <v>31</v>
      </c>
      <c r="K6" s="211" t="s">
        <v>146</v>
      </c>
      <c r="L6" s="211" t="s">
        <v>147</v>
      </c>
      <c r="M6" s="211" t="s">
        <v>148</v>
      </c>
      <c r="N6" s="211" t="s">
        <v>149</v>
      </c>
      <c r="O6" s="211" t="s">
        <v>150</v>
      </c>
      <c r="P6" s="211" t="s">
        <v>151</v>
      </c>
      <c r="Q6" s="211" t="s">
        <v>152</v>
      </c>
      <c r="R6" s="211" t="s">
        <v>153</v>
      </c>
      <c r="S6" s="211" t="s">
        <v>154</v>
      </c>
      <c r="T6" s="211" t="s">
        <v>155</v>
      </c>
      <c r="U6" s="211" t="s">
        <v>156</v>
      </c>
      <c r="V6" s="211" t="s">
        <v>157</v>
      </c>
      <c r="W6" s="211" t="s">
        <v>158</v>
      </c>
      <c r="X6" s="211" t="s">
        <v>159</v>
      </c>
      <c r="Y6" s="211" t="s">
        <v>160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27" t="s">
        <v>161</v>
      </c>
      <c r="B8" s="228" t="s">
        <v>93</v>
      </c>
      <c r="C8" s="251" t="s">
        <v>94</v>
      </c>
      <c r="D8" s="229"/>
      <c r="E8" s="230"/>
      <c r="F8" s="231"/>
      <c r="G8" s="231">
        <f>SUMIF(AG9:AG15,"&lt;&gt;NOR",G9:G15)</f>
        <v>0</v>
      </c>
      <c r="H8" s="231"/>
      <c r="I8" s="231">
        <f>SUM(I9:I15)</f>
        <v>0</v>
      </c>
      <c r="J8" s="231"/>
      <c r="K8" s="231">
        <f>SUM(K9:K15)</f>
        <v>0</v>
      </c>
      <c r="L8" s="231"/>
      <c r="M8" s="231">
        <f>SUM(M9:M15)</f>
        <v>0</v>
      </c>
      <c r="N8" s="230"/>
      <c r="O8" s="230">
        <f>SUM(O9:O15)</f>
        <v>0</v>
      </c>
      <c r="P8" s="230"/>
      <c r="Q8" s="230">
        <f>SUM(Q9:Q15)</f>
        <v>1.76</v>
      </c>
      <c r="R8" s="231"/>
      <c r="S8" s="231"/>
      <c r="T8" s="232"/>
      <c r="U8" s="226"/>
      <c r="V8" s="226">
        <f>SUM(V9:V15)</f>
        <v>2.9299999999999997</v>
      </c>
      <c r="W8" s="226"/>
      <c r="X8" s="226"/>
      <c r="Y8" s="226"/>
      <c r="AG8" t="s">
        <v>162</v>
      </c>
    </row>
    <row r="9" spans="1:60" ht="20.399999999999999" outlineLevel="1" x14ac:dyDescent="0.25">
      <c r="A9" s="234">
        <v>1</v>
      </c>
      <c r="B9" s="235" t="s">
        <v>216</v>
      </c>
      <c r="C9" s="253" t="s">
        <v>217</v>
      </c>
      <c r="D9" s="236" t="s">
        <v>218</v>
      </c>
      <c r="E9" s="237">
        <v>4</v>
      </c>
      <c r="F9" s="238"/>
      <c r="G9" s="239">
        <f>ROUND(E9*F9,2)</f>
        <v>0</v>
      </c>
      <c r="H9" s="238"/>
      <c r="I9" s="239">
        <f>ROUND(E9*H9,2)</f>
        <v>0</v>
      </c>
      <c r="J9" s="238"/>
      <c r="K9" s="239">
        <f>ROUND(E9*J9,2)</f>
        <v>0</v>
      </c>
      <c r="L9" s="239">
        <v>21</v>
      </c>
      <c r="M9" s="239">
        <f>G9*(1+L9/100)</f>
        <v>0</v>
      </c>
      <c r="N9" s="237">
        <v>0</v>
      </c>
      <c r="O9" s="237">
        <f>ROUND(E9*N9,2)</f>
        <v>0</v>
      </c>
      <c r="P9" s="237">
        <v>0</v>
      </c>
      <c r="Q9" s="237">
        <f>ROUND(E9*P9,2)</f>
        <v>0</v>
      </c>
      <c r="R9" s="239" t="s">
        <v>219</v>
      </c>
      <c r="S9" s="239" t="s">
        <v>193</v>
      </c>
      <c r="T9" s="240" t="s">
        <v>193</v>
      </c>
      <c r="U9" s="222">
        <v>0.1</v>
      </c>
      <c r="V9" s="222">
        <f>ROUND(E9*U9,2)</f>
        <v>0.4</v>
      </c>
      <c r="W9" s="222"/>
      <c r="X9" s="222" t="s">
        <v>220</v>
      </c>
      <c r="Y9" s="222" t="s">
        <v>221</v>
      </c>
      <c r="Z9" s="212"/>
      <c r="AA9" s="212"/>
      <c r="AB9" s="212"/>
      <c r="AC9" s="212"/>
      <c r="AD9" s="212"/>
      <c r="AE9" s="212"/>
      <c r="AF9" s="212"/>
      <c r="AG9" s="212" t="s">
        <v>222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19"/>
      <c r="B10" s="220"/>
      <c r="C10" s="265" t="s">
        <v>223</v>
      </c>
      <c r="D10" s="264"/>
      <c r="E10" s="264"/>
      <c r="F10" s="264"/>
      <c r="G10" s="264"/>
      <c r="H10" s="222"/>
      <c r="I10" s="222"/>
      <c r="J10" s="222"/>
      <c r="K10" s="222"/>
      <c r="L10" s="222"/>
      <c r="M10" s="222"/>
      <c r="N10" s="221"/>
      <c r="O10" s="221"/>
      <c r="P10" s="221"/>
      <c r="Q10" s="221"/>
      <c r="R10" s="222"/>
      <c r="S10" s="222"/>
      <c r="T10" s="222"/>
      <c r="U10" s="222"/>
      <c r="V10" s="222"/>
      <c r="W10" s="222"/>
      <c r="X10" s="222"/>
      <c r="Y10" s="222"/>
      <c r="Z10" s="212"/>
      <c r="AA10" s="212"/>
      <c r="AB10" s="212"/>
      <c r="AC10" s="212"/>
      <c r="AD10" s="212"/>
      <c r="AE10" s="212"/>
      <c r="AF10" s="212"/>
      <c r="AG10" s="212" t="s">
        <v>224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2" x14ac:dyDescent="0.25">
      <c r="A11" s="219"/>
      <c r="B11" s="220"/>
      <c r="C11" s="266" t="s">
        <v>430</v>
      </c>
      <c r="D11" s="260"/>
      <c r="E11" s="261"/>
      <c r="F11" s="222"/>
      <c r="G11" s="222"/>
      <c r="H11" s="222"/>
      <c r="I11" s="222"/>
      <c r="J11" s="222"/>
      <c r="K11" s="222"/>
      <c r="L11" s="222"/>
      <c r="M11" s="222"/>
      <c r="N11" s="221"/>
      <c r="O11" s="221"/>
      <c r="P11" s="221"/>
      <c r="Q11" s="221"/>
      <c r="R11" s="222"/>
      <c r="S11" s="222"/>
      <c r="T11" s="222"/>
      <c r="U11" s="222"/>
      <c r="V11" s="222"/>
      <c r="W11" s="222"/>
      <c r="X11" s="222"/>
      <c r="Y11" s="222"/>
      <c r="Z11" s="212"/>
      <c r="AA11" s="212"/>
      <c r="AB11" s="212"/>
      <c r="AC11" s="212"/>
      <c r="AD11" s="212"/>
      <c r="AE11" s="212"/>
      <c r="AF11" s="212"/>
      <c r="AG11" s="212" t="s">
        <v>226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5">
      <c r="A12" s="219"/>
      <c r="B12" s="220"/>
      <c r="C12" s="266" t="s">
        <v>704</v>
      </c>
      <c r="D12" s="260"/>
      <c r="E12" s="261">
        <v>4</v>
      </c>
      <c r="F12" s="222"/>
      <c r="G12" s="222"/>
      <c r="H12" s="222"/>
      <c r="I12" s="222"/>
      <c r="J12" s="222"/>
      <c r="K12" s="222"/>
      <c r="L12" s="222"/>
      <c r="M12" s="222"/>
      <c r="N12" s="221"/>
      <c r="O12" s="221"/>
      <c r="P12" s="221"/>
      <c r="Q12" s="221"/>
      <c r="R12" s="222"/>
      <c r="S12" s="222"/>
      <c r="T12" s="222"/>
      <c r="U12" s="222"/>
      <c r="V12" s="222"/>
      <c r="W12" s="222"/>
      <c r="X12" s="222"/>
      <c r="Y12" s="222"/>
      <c r="Z12" s="212"/>
      <c r="AA12" s="212"/>
      <c r="AB12" s="212"/>
      <c r="AC12" s="212"/>
      <c r="AD12" s="212"/>
      <c r="AE12" s="212"/>
      <c r="AF12" s="212"/>
      <c r="AG12" s="212" t="s">
        <v>226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ht="20.399999999999999" outlineLevel="1" x14ac:dyDescent="0.25">
      <c r="A13" s="234">
        <v>2</v>
      </c>
      <c r="B13" s="235" t="s">
        <v>432</v>
      </c>
      <c r="C13" s="253" t="s">
        <v>433</v>
      </c>
      <c r="D13" s="236" t="s">
        <v>218</v>
      </c>
      <c r="E13" s="237">
        <v>4</v>
      </c>
      <c r="F13" s="238"/>
      <c r="G13" s="239">
        <f>ROUND(E13*F13,2)</f>
        <v>0</v>
      </c>
      <c r="H13" s="238"/>
      <c r="I13" s="239">
        <f>ROUND(E13*H13,2)</f>
        <v>0</v>
      </c>
      <c r="J13" s="238"/>
      <c r="K13" s="239">
        <f>ROUND(E13*J13,2)</f>
        <v>0</v>
      </c>
      <c r="L13" s="239">
        <v>21</v>
      </c>
      <c r="M13" s="239">
        <f>G13*(1+L13/100)</f>
        <v>0</v>
      </c>
      <c r="N13" s="237">
        <v>0</v>
      </c>
      <c r="O13" s="237">
        <f>ROUND(E13*N13,2)</f>
        <v>0</v>
      </c>
      <c r="P13" s="237">
        <v>0.44</v>
      </c>
      <c r="Q13" s="237">
        <f>ROUND(E13*P13,2)</f>
        <v>1.76</v>
      </c>
      <c r="R13" s="239" t="s">
        <v>219</v>
      </c>
      <c r="S13" s="239" t="s">
        <v>193</v>
      </c>
      <c r="T13" s="240" t="s">
        <v>193</v>
      </c>
      <c r="U13" s="222">
        <v>0.63200000000000001</v>
      </c>
      <c r="V13" s="222">
        <f>ROUND(E13*U13,2)</f>
        <v>2.5299999999999998</v>
      </c>
      <c r="W13" s="222"/>
      <c r="X13" s="222" t="s">
        <v>220</v>
      </c>
      <c r="Y13" s="222" t="s">
        <v>221</v>
      </c>
      <c r="Z13" s="212"/>
      <c r="AA13" s="212"/>
      <c r="AB13" s="212"/>
      <c r="AC13" s="212"/>
      <c r="AD13" s="212"/>
      <c r="AE13" s="212"/>
      <c r="AF13" s="212"/>
      <c r="AG13" s="212" t="s">
        <v>222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2" x14ac:dyDescent="0.25">
      <c r="A14" s="219"/>
      <c r="B14" s="220"/>
      <c r="C14" s="266" t="s">
        <v>430</v>
      </c>
      <c r="D14" s="260"/>
      <c r="E14" s="261"/>
      <c r="F14" s="222"/>
      <c r="G14" s="222"/>
      <c r="H14" s="222"/>
      <c r="I14" s="222"/>
      <c r="J14" s="222"/>
      <c r="K14" s="222"/>
      <c r="L14" s="222"/>
      <c r="M14" s="222"/>
      <c r="N14" s="221"/>
      <c r="O14" s="221"/>
      <c r="P14" s="221"/>
      <c r="Q14" s="221"/>
      <c r="R14" s="222"/>
      <c r="S14" s="222"/>
      <c r="T14" s="222"/>
      <c r="U14" s="222"/>
      <c r="V14" s="222"/>
      <c r="W14" s="222"/>
      <c r="X14" s="222"/>
      <c r="Y14" s="222"/>
      <c r="Z14" s="212"/>
      <c r="AA14" s="212"/>
      <c r="AB14" s="212"/>
      <c r="AC14" s="212"/>
      <c r="AD14" s="212"/>
      <c r="AE14" s="212"/>
      <c r="AF14" s="212"/>
      <c r="AG14" s="212" t="s">
        <v>226</v>
      </c>
      <c r="AH14" s="212">
        <v>0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3" x14ac:dyDescent="0.25">
      <c r="A15" s="219"/>
      <c r="B15" s="220"/>
      <c r="C15" s="266" t="s">
        <v>704</v>
      </c>
      <c r="D15" s="260"/>
      <c r="E15" s="261">
        <v>4</v>
      </c>
      <c r="F15" s="222"/>
      <c r="G15" s="222"/>
      <c r="H15" s="222"/>
      <c r="I15" s="222"/>
      <c r="J15" s="222"/>
      <c r="K15" s="222"/>
      <c r="L15" s="222"/>
      <c r="M15" s="222"/>
      <c r="N15" s="221"/>
      <c r="O15" s="221"/>
      <c r="P15" s="221"/>
      <c r="Q15" s="221"/>
      <c r="R15" s="222"/>
      <c r="S15" s="222"/>
      <c r="T15" s="222"/>
      <c r="U15" s="222"/>
      <c r="V15" s="222"/>
      <c r="W15" s="222"/>
      <c r="X15" s="222"/>
      <c r="Y15" s="222"/>
      <c r="Z15" s="212"/>
      <c r="AA15" s="212"/>
      <c r="AB15" s="212"/>
      <c r="AC15" s="212"/>
      <c r="AD15" s="212"/>
      <c r="AE15" s="212"/>
      <c r="AF15" s="212"/>
      <c r="AG15" s="212" t="s">
        <v>226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x14ac:dyDescent="0.25">
      <c r="A16" s="227" t="s">
        <v>161</v>
      </c>
      <c r="B16" s="228" t="s">
        <v>99</v>
      </c>
      <c r="C16" s="251" t="s">
        <v>100</v>
      </c>
      <c r="D16" s="229"/>
      <c r="E16" s="230"/>
      <c r="F16" s="231"/>
      <c r="G16" s="231">
        <f>SUMIF(AG17:AG24,"&lt;&gt;NOR",G17:G24)</f>
        <v>0</v>
      </c>
      <c r="H16" s="231"/>
      <c r="I16" s="231">
        <f>SUM(I17:I24)</f>
        <v>0</v>
      </c>
      <c r="J16" s="231"/>
      <c r="K16" s="231">
        <f>SUM(K17:K24)</f>
        <v>0</v>
      </c>
      <c r="L16" s="231"/>
      <c r="M16" s="231">
        <f>SUM(M17:M24)</f>
        <v>0</v>
      </c>
      <c r="N16" s="230"/>
      <c r="O16" s="230">
        <f>SUM(O17:O24)</f>
        <v>2.2800000000000002</v>
      </c>
      <c r="P16" s="230"/>
      <c r="Q16" s="230">
        <f>SUM(Q17:Q24)</f>
        <v>0</v>
      </c>
      <c r="R16" s="231"/>
      <c r="S16" s="231"/>
      <c r="T16" s="232"/>
      <c r="U16" s="226"/>
      <c r="V16" s="226">
        <f>SUM(V17:V24)</f>
        <v>4.8899999999999997</v>
      </c>
      <c r="W16" s="226"/>
      <c r="X16" s="226"/>
      <c r="Y16" s="226"/>
      <c r="AG16" t="s">
        <v>162</v>
      </c>
    </row>
    <row r="17" spans="1:60" ht="20.399999999999999" outlineLevel="1" x14ac:dyDescent="0.25">
      <c r="A17" s="234">
        <v>3</v>
      </c>
      <c r="B17" s="235" t="s">
        <v>434</v>
      </c>
      <c r="C17" s="253" t="s">
        <v>435</v>
      </c>
      <c r="D17" s="236" t="s">
        <v>218</v>
      </c>
      <c r="E17" s="237">
        <v>4</v>
      </c>
      <c r="F17" s="238"/>
      <c r="G17" s="239">
        <f>ROUND(E17*F17,2)</f>
        <v>0</v>
      </c>
      <c r="H17" s="238"/>
      <c r="I17" s="239">
        <f>ROUND(E17*H17,2)</f>
        <v>0</v>
      </c>
      <c r="J17" s="238"/>
      <c r="K17" s="239">
        <f>ROUND(E17*J17,2)</f>
        <v>0</v>
      </c>
      <c r="L17" s="239">
        <v>21</v>
      </c>
      <c r="M17" s="239">
        <f>G17*(1+L17/100)</f>
        <v>0</v>
      </c>
      <c r="N17" s="237">
        <v>0.46</v>
      </c>
      <c r="O17" s="237">
        <f>ROUND(E17*N17,2)</f>
        <v>1.84</v>
      </c>
      <c r="P17" s="237">
        <v>0</v>
      </c>
      <c r="Q17" s="237">
        <f>ROUND(E17*P17,2)</f>
        <v>0</v>
      </c>
      <c r="R17" s="239" t="s">
        <v>219</v>
      </c>
      <c r="S17" s="239" t="s">
        <v>193</v>
      </c>
      <c r="T17" s="240" t="s">
        <v>193</v>
      </c>
      <c r="U17" s="222">
        <v>2.9000000000000001E-2</v>
      </c>
      <c r="V17" s="222">
        <f>ROUND(E17*U17,2)</f>
        <v>0.12</v>
      </c>
      <c r="W17" s="222"/>
      <c r="X17" s="222" t="s">
        <v>220</v>
      </c>
      <c r="Y17" s="222" t="s">
        <v>221</v>
      </c>
      <c r="Z17" s="212"/>
      <c r="AA17" s="212"/>
      <c r="AB17" s="212"/>
      <c r="AC17" s="212"/>
      <c r="AD17" s="212"/>
      <c r="AE17" s="212"/>
      <c r="AF17" s="212"/>
      <c r="AG17" s="212" t="s">
        <v>222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5">
      <c r="A18" s="219"/>
      <c r="B18" s="220"/>
      <c r="C18" s="266" t="s">
        <v>430</v>
      </c>
      <c r="D18" s="260"/>
      <c r="E18" s="261"/>
      <c r="F18" s="222"/>
      <c r="G18" s="222"/>
      <c r="H18" s="222"/>
      <c r="I18" s="222"/>
      <c r="J18" s="222"/>
      <c r="K18" s="222"/>
      <c r="L18" s="222"/>
      <c r="M18" s="222"/>
      <c r="N18" s="221"/>
      <c r="O18" s="221"/>
      <c r="P18" s="221"/>
      <c r="Q18" s="221"/>
      <c r="R18" s="222"/>
      <c r="S18" s="222"/>
      <c r="T18" s="222"/>
      <c r="U18" s="222"/>
      <c r="V18" s="222"/>
      <c r="W18" s="222"/>
      <c r="X18" s="222"/>
      <c r="Y18" s="222"/>
      <c r="Z18" s="212"/>
      <c r="AA18" s="212"/>
      <c r="AB18" s="212"/>
      <c r="AC18" s="212"/>
      <c r="AD18" s="212"/>
      <c r="AE18" s="212"/>
      <c r="AF18" s="212"/>
      <c r="AG18" s="212" t="s">
        <v>226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3" x14ac:dyDescent="0.25">
      <c r="A19" s="219"/>
      <c r="B19" s="220"/>
      <c r="C19" s="266" t="s">
        <v>704</v>
      </c>
      <c r="D19" s="260"/>
      <c r="E19" s="261">
        <v>4</v>
      </c>
      <c r="F19" s="222"/>
      <c r="G19" s="222"/>
      <c r="H19" s="222"/>
      <c r="I19" s="222"/>
      <c r="J19" s="222"/>
      <c r="K19" s="222"/>
      <c r="L19" s="222"/>
      <c r="M19" s="222"/>
      <c r="N19" s="221"/>
      <c r="O19" s="221"/>
      <c r="P19" s="221"/>
      <c r="Q19" s="221"/>
      <c r="R19" s="222"/>
      <c r="S19" s="222"/>
      <c r="T19" s="222"/>
      <c r="U19" s="222"/>
      <c r="V19" s="222"/>
      <c r="W19" s="222"/>
      <c r="X19" s="222"/>
      <c r="Y19" s="222"/>
      <c r="Z19" s="212"/>
      <c r="AA19" s="212"/>
      <c r="AB19" s="212"/>
      <c r="AC19" s="212"/>
      <c r="AD19" s="212"/>
      <c r="AE19" s="212"/>
      <c r="AF19" s="212"/>
      <c r="AG19" s="212" t="s">
        <v>226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1" x14ac:dyDescent="0.25">
      <c r="A20" s="234">
        <v>4</v>
      </c>
      <c r="B20" s="235" t="s">
        <v>436</v>
      </c>
      <c r="C20" s="253" t="s">
        <v>437</v>
      </c>
      <c r="D20" s="236" t="s">
        <v>218</v>
      </c>
      <c r="E20" s="237">
        <v>4</v>
      </c>
      <c r="F20" s="238"/>
      <c r="G20" s="239">
        <f>ROUND(E20*F20,2)</f>
        <v>0</v>
      </c>
      <c r="H20" s="238"/>
      <c r="I20" s="239">
        <f>ROUND(E20*H20,2)</f>
        <v>0</v>
      </c>
      <c r="J20" s="238"/>
      <c r="K20" s="239">
        <f>ROUND(E20*J20,2)</f>
        <v>0</v>
      </c>
      <c r="L20" s="239">
        <v>21</v>
      </c>
      <c r="M20" s="239">
        <f>G20*(1+L20/100)</f>
        <v>0</v>
      </c>
      <c r="N20" s="237">
        <v>0.11</v>
      </c>
      <c r="O20" s="237">
        <f>ROUND(E20*N20,2)</f>
        <v>0.44</v>
      </c>
      <c r="P20" s="237">
        <v>0</v>
      </c>
      <c r="Q20" s="237">
        <f>ROUND(E20*P20,2)</f>
        <v>0</v>
      </c>
      <c r="R20" s="239" t="s">
        <v>219</v>
      </c>
      <c r="S20" s="239" t="s">
        <v>193</v>
      </c>
      <c r="T20" s="240" t="s">
        <v>193</v>
      </c>
      <c r="U20" s="222">
        <v>1.1930000000000001</v>
      </c>
      <c r="V20" s="222">
        <f>ROUND(E20*U20,2)</f>
        <v>4.7699999999999996</v>
      </c>
      <c r="W20" s="222"/>
      <c r="X20" s="222" t="s">
        <v>220</v>
      </c>
      <c r="Y20" s="222" t="s">
        <v>221</v>
      </c>
      <c r="Z20" s="212"/>
      <c r="AA20" s="212"/>
      <c r="AB20" s="212"/>
      <c r="AC20" s="212"/>
      <c r="AD20" s="212"/>
      <c r="AE20" s="212"/>
      <c r="AF20" s="212"/>
      <c r="AG20" s="212" t="s">
        <v>222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19"/>
      <c r="B21" s="220"/>
      <c r="C21" s="265" t="s">
        <v>309</v>
      </c>
      <c r="D21" s="264"/>
      <c r="E21" s="264"/>
      <c r="F21" s="264"/>
      <c r="G21" s="264"/>
      <c r="H21" s="222"/>
      <c r="I21" s="222"/>
      <c r="J21" s="222"/>
      <c r="K21" s="222"/>
      <c r="L21" s="222"/>
      <c r="M21" s="222"/>
      <c r="N21" s="221"/>
      <c r="O21" s="221"/>
      <c r="P21" s="221"/>
      <c r="Q21" s="221"/>
      <c r="R21" s="222"/>
      <c r="S21" s="222"/>
      <c r="T21" s="222"/>
      <c r="U21" s="222"/>
      <c r="V21" s="222"/>
      <c r="W21" s="222"/>
      <c r="X21" s="222"/>
      <c r="Y21" s="222"/>
      <c r="Z21" s="212"/>
      <c r="AA21" s="212"/>
      <c r="AB21" s="212"/>
      <c r="AC21" s="212"/>
      <c r="AD21" s="212"/>
      <c r="AE21" s="212"/>
      <c r="AF21" s="212"/>
      <c r="AG21" s="212" t="s">
        <v>224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48" t="str">
        <f>C21</f>
        <v>s provedením lože do 50 mm, s vyplněním spár, s dvojím beraněním a se smetením přebytečného materiálu na krajnici</v>
      </c>
      <c r="BB21" s="212"/>
      <c r="BC21" s="212"/>
      <c r="BD21" s="212"/>
      <c r="BE21" s="212"/>
      <c r="BF21" s="212"/>
      <c r="BG21" s="212"/>
      <c r="BH21" s="212"/>
    </row>
    <row r="22" spans="1:60" outlineLevel="2" x14ac:dyDescent="0.25">
      <c r="A22" s="219"/>
      <c r="B22" s="220"/>
      <c r="C22" s="256" t="s">
        <v>438</v>
      </c>
      <c r="D22" s="250"/>
      <c r="E22" s="250"/>
      <c r="F22" s="250"/>
      <c r="G22" s="250"/>
      <c r="H22" s="222"/>
      <c r="I22" s="222"/>
      <c r="J22" s="222"/>
      <c r="K22" s="222"/>
      <c r="L22" s="222"/>
      <c r="M22" s="222"/>
      <c r="N22" s="221"/>
      <c r="O22" s="221"/>
      <c r="P22" s="221"/>
      <c r="Q22" s="221"/>
      <c r="R22" s="222"/>
      <c r="S22" s="222"/>
      <c r="T22" s="222"/>
      <c r="U22" s="222"/>
      <c r="V22" s="222"/>
      <c r="W22" s="222"/>
      <c r="X22" s="222"/>
      <c r="Y22" s="222"/>
      <c r="Z22" s="212"/>
      <c r="AA22" s="212"/>
      <c r="AB22" s="212"/>
      <c r="AC22" s="212"/>
      <c r="AD22" s="212"/>
      <c r="AE22" s="212"/>
      <c r="AF22" s="212"/>
      <c r="AG22" s="212" t="s">
        <v>173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19"/>
      <c r="B23" s="220"/>
      <c r="C23" s="266" t="s">
        <v>430</v>
      </c>
      <c r="D23" s="260"/>
      <c r="E23" s="261"/>
      <c r="F23" s="222"/>
      <c r="G23" s="222"/>
      <c r="H23" s="222"/>
      <c r="I23" s="222"/>
      <c r="J23" s="222"/>
      <c r="K23" s="222"/>
      <c r="L23" s="222"/>
      <c r="M23" s="222"/>
      <c r="N23" s="221"/>
      <c r="O23" s="221"/>
      <c r="P23" s="221"/>
      <c r="Q23" s="221"/>
      <c r="R23" s="222"/>
      <c r="S23" s="222"/>
      <c r="T23" s="222"/>
      <c r="U23" s="222"/>
      <c r="V23" s="222"/>
      <c r="W23" s="222"/>
      <c r="X23" s="222"/>
      <c r="Y23" s="222"/>
      <c r="Z23" s="212"/>
      <c r="AA23" s="212"/>
      <c r="AB23" s="212"/>
      <c r="AC23" s="212"/>
      <c r="AD23" s="212"/>
      <c r="AE23" s="212"/>
      <c r="AF23" s="212"/>
      <c r="AG23" s="212" t="s">
        <v>226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3" x14ac:dyDescent="0.25">
      <c r="A24" s="219"/>
      <c r="B24" s="220"/>
      <c r="C24" s="266" t="s">
        <v>704</v>
      </c>
      <c r="D24" s="260"/>
      <c r="E24" s="261">
        <v>4</v>
      </c>
      <c r="F24" s="222"/>
      <c r="G24" s="222"/>
      <c r="H24" s="222"/>
      <c r="I24" s="222"/>
      <c r="J24" s="222"/>
      <c r="K24" s="222"/>
      <c r="L24" s="222"/>
      <c r="M24" s="222"/>
      <c r="N24" s="221"/>
      <c r="O24" s="221"/>
      <c r="P24" s="221"/>
      <c r="Q24" s="221"/>
      <c r="R24" s="222"/>
      <c r="S24" s="222"/>
      <c r="T24" s="222"/>
      <c r="U24" s="222"/>
      <c r="V24" s="222"/>
      <c r="W24" s="222"/>
      <c r="X24" s="222"/>
      <c r="Y24" s="222"/>
      <c r="Z24" s="212"/>
      <c r="AA24" s="212"/>
      <c r="AB24" s="212"/>
      <c r="AC24" s="212"/>
      <c r="AD24" s="212"/>
      <c r="AE24" s="212"/>
      <c r="AF24" s="212"/>
      <c r="AG24" s="212" t="s">
        <v>226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x14ac:dyDescent="0.25">
      <c r="A25" s="227" t="s">
        <v>161</v>
      </c>
      <c r="B25" s="228" t="s">
        <v>105</v>
      </c>
      <c r="C25" s="251" t="s">
        <v>106</v>
      </c>
      <c r="D25" s="229"/>
      <c r="E25" s="230"/>
      <c r="F25" s="231"/>
      <c r="G25" s="231">
        <f>SUMIF(AG26:AG29,"&lt;&gt;NOR",G26:G29)</f>
        <v>0</v>
      </c>
      <c r="H25" s="231"/>
      <c r="I25" s="231">
        <f>SUM(I26:I29)</f>
        <v>0</v>
      </c>
      <c r="J25" s="231"/>
      <c r="K25" s="231">
        <f>SUM(K26:K29)</f>
        <v>0</v>
      </c>
      <c r="L25" s="231"/>
      <c r="M25" s="231">
        <f>SUM(M26:M29)</f>
        <v>0</v>
      </c>
      <c r="N25" s="230"/>
      <c r="O25" s="230">
        <f>SUM(O26:O29)</f>
        <v>0</v>
      </c>
      <c r="P25" s="230"/>
      <c r="Q25" s="230">
        <f>SUM(Q26:Q29)</f>
        <v>0</v>
      </c>
      <c r="R25" s="231"/>
      <c r="S25" s="231"/>
      <c r="T25" s="232"/>
      <c r="U25" s="226"/>
      <c r="V25" s="226">
        <f>SUM(V26:V29)</f>
        <v>0.4</v>
      </c>
      <c r="W25" s="226"/>
      <c r="X25" s="226"/>
      <c r="Y25" s="226"/>
      <c r="AG25" t="s">
        <v>162</v>
      </c>
    </row>
    <row r="26" spans="1:60" ht="20.399999999999999" outlineLevel="1" x14ac:dyDescent="0.25">
      <c r="A26" s="234">
        <v>5</v>
      </c>
      <c r="B26" s="235" t="s">
        <v>439</v>
      </c>
      <c r="C26" s="253" t="s">
        <v>440</v>
      </c>
      <c r="D26" s="236" t="s">
        <v>218</v>
      </c>
      <c r="E26" s="237">
        <v>4</v>
      </c>
      <c r="F26" s="238"/>
      <c r="G26" s="239">
        <f>ROUND(E26*F26,2)</f>
        <v>0</v>
      </c>
      <c r="H26" s="238"/>
      <c r="I26" s="239">
        <f>ROUND(E26*H26,2)</f>
        <v>0</v>
      </c>
      <c r="J26" s="238"/>
      <c r="K26" s="239">
        <f>ROUND(E26*J26,2)</f>
        <v>0</v>
      </c>
      <c r="L26" s="239">
        <v>21</v>
      </c>
      <c r="M26" s="239">
        <f>G26*(1+L26/100)</f>
        <v>0</v>
      </c>
      <c r="N26" s="237">
        <v>0</v>
      </c>
      <c r="O26" s="237">
        <f>ROUND(E26*N26,2)</f>
        <v>0</v>
      </c>
      <c r="P26" s="237">
        <v>0</v>
      </c>
      <c r="Q26" s="237">
        <f>ROUND(E26*P26,2)</f>
        <v>0</v>
      </c>
      <c r="R26" s="239" t="s">
        <v>219</v>
      </c>
      <c r="S26" s="239" t="s">
        <v>193</v>
      </c>
      <c r="T26" s="240" t="s">
        <v>193</v>
      </c>
      <c r="U26" s="222">
        <v>0.1</v>
      </c>
      <c r="V26" s="222">
        <f>ROUND(E26*U26,2)</f>
        <v>0.4</v>
      </c>
      <c r="W26" s="222"/>
      <c r="X26" s="222" t="s">
        <v>220</v>
      </c>
      <c r="Y26" s="222" t="s">
        <v>221</v>
      </c>
      <c r="Z26" s="212"/>
      <c r="AA26" s="212"/>
      <c r="AB26" s="212"/>
      <c r="AC26" s="212"/>
      <c r="AD26" s="212"/>
      <c r="AE26" s="212"/>
      <c r="AF26" s="212"/>
      <c r="AG26" s="212" t="s">
        <v>222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ht="21" outlineLevel="2" x14ac:dyDescent="0.25">
      <c r="A27" s="219"/>
      <c r="B27" s="220"/>
      <c r="C27" s="265" t="s">
        <v>441</v>
      </c>
      <c r="D27" s="264"/>
      <c r="E27" s="264"/>
      <c r="F27" s="264"/>
      <c r="G27" s="264"/>
      <c r="H27" s="222"/>
      <c r="I27" s="222"/>
      <c r="J27" s="222"/>
      <c r="K27" s="222"/>
      <c r="L27" s="222"/>
      <c r="M27" s="222"/>
      <c r="N27" s="221"/>
      <c r="O27" s="221"/>
      <c r="P27" s="221"/>
      <c r="Q27" s="221"/>
      <c r="R27" s="222"/>
      <c r="S27" s="222"/>
      <c r="T27" s="222"/>
      <c r="U27" s="222"/>
      <c r="V27" s="222"/>
      <c r="W27" s="222"/>
      <c r="X27" s="222"/>
      <c r="Y27" s="222"/>
      <c r="Z27" s="212"/>
      <c r="AA27" s="212"/>
      <c r="AB27" s="212"/>
      <c r="AC27" s="212"/>
      <c r="AD27" s="212"/>
      <c r="AE27" s="212"/>
      <c r="AF27" s="212"/>
      <c r="AG27" s="212" t="s">
        <v>224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48" t="str">
        <f>C27</f>
        <v>od spojovacího materiálu, s uložením očištěných kostek na skládku, s odklizením odpadových hmot na hromady a s odklizením vybouraných kostek na vzdálenost do 3 m</v>
      </c>
      <c r="BB27" s="212"/>
      <c r="BC27" s="212"/>
      <c r="BD27" s="212"/>
      <c r="BE27" s="212"/>
      <c r="BF27" s="212"/>
      <c r="BG27" s="212"/>
      <c r="BH27" s="212"/>
    </row>
    <row r="28" spans="1:60" outlineLevel="2" x14ac:dyDescent="0.25">
      <c r="A28" s="219"/>
      <c r="B28" s="220"/>
      <c r="C28" s="266" t="s">
        <v>430</v>
      </c>
      <c r="D28" s="260"/>
      <c r="E28" s="261"/>
      <c r="F28" s="222"/>
      <c r="G28" s="222"/>
      <c r="H28" s="222"/>
      <c r="I28" s="222"/>
      <c r="J28" s="222"/>
      <c r="K28" s="222"/>
      <c r="L28" s="222"/>
      <c r="M28" s="222"/>
      <c r="N28" s="221"/>
      <c r="O28" s="221"/>
      <c r="P28" s="221"/>
      <c r="Q28" s="221"/>
      <c r="R28" s="222"/>
      <c r="S28" s="222"/>
      <c r="T28" s="222"/>
      <c r="U28" s="222"/>
      <c r="V28" s="222"/>
      <c r="W28" s="222"/>
      <c r="X28" s="222"/>
      <c r="Y28" s="222"/>
      <c r="Z28" s="212"/>
      <c r="AA28" s="212"/>
      <c r="AB28" s="212"/>
      <c r="AC28" s="212"/>
      <c r="AD28" s="212"/>
      <c r="AE28" s="212"/>
      <c r="AF28" s="212"/>
      <c r="AG28" s="212" t="s">
        <v>226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5">
      <c r="A29" s="219"/>
      <c r="B29" s="220"/>
      <c r="C29" s="266" t="s">
        <v>704</v>
      </c>
      <c r="D29" s="260"/>
      <c r="E29" s="261">
        <v>4</v>
      </c>
      <c r="F29" s="222"/>
      <c r="G29" s="222"/>
      <c r="H29" s="222"/>
      <c r="I29" s="222"/>
      <c r="J29" s="222"/>
      <c r="K29" s="222"/>
      <c r="L29" s="222"/>
      <c r="M29" s="222"/>
      <c r="N29" s="221"/>
      <c r="O29" s="221"/>
      <c r="P29" s="221"/>
      <c r="Q29" s="221"/>
      <c r="R29" s="222"/>
      <c r="S29" s="222"/>
      <c r="T29" s="222"/>
      <c r="U29" s="222"/>
      <c r="V29" s="222"/>
      <c r="W29" s="222"/>
      <c r="X29" s="222"/>
      <c r="Y29" s="222"/>
      <c r="Z29" s="212"/>
      <c r="AA29" s="212"/>
      <c r="AB29" s="212"/>
      <c r="AC29" s="212"/>
      <c r="AD29" s="212"/>
      <c r="AE29" s="212"/>
      <c r="AF29" s="212"/>
      <c r="AG29" s="212" t="s">
        <v>226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x14ac:dyDescent="0.25">
      <c r="A30" s="227" t="s">
        <v>161</v>
      </c>
      <c r="B30" s="228" t="s">
        <v>111</v>
      </c>
      <c r="C30" s="251" t="s">
        <v>112</v>
      </c>
      <c r="D30" s="229"/>
      <c r="E30" s="230"/>
      <c r="F30" s="231"/>
      <c r="G30" s="231">
        <f>SUMIF(AG31:AG35,"&lt;&gt;NOR",G31:G35)</f>
        <v>0</v>
      </c>
      <c r="H30" s="231"/>
      <c r="I30" s="231">
        <f>SUM(I31:I35)</f>
        <v>0</v>
      </c>
      <c r="J30" s="231"/>
      <c r="K30" s="231">
        <f>SUM(K31:K35)</f>
        <v>0</v>
      </c>
      <c r="L30" s="231"/>
      <c r="M30" s="231">
        <f>SUM(M31:M35)</f>
        <v>0</v>
      </c>
      <c r="N30" s="230"/>
      <c r="O30" s="230">
        <f>SUM(O31:O35)</f>
        <v>0</v>
      </c>
      <c r="P30" s="230"/>
      <c r="Q30" s="230">
        <f>SUM(Q31:Q35)</f>
        <v>0</v>
      </c>
      <c r="R30" s="231"/>
      <c r="S30" s="231"/>
      <c r="T30" s="232"/>
      <c r="U30" s="226"/>
      <c r="V30" s="226">
        <f>SUM(V31:V35)</f>
        <v>0</v>
      </c>
      <c r="W30" s="226"/>
      <c r="X30" s="226"/>
      <c r="Y30" s="226"/>
      <c r="AG30" t="s">
        <v>162</v>
      </c>
    </row>
    <row r="31" spans="1:60" outlineLevel="1" x14ac:dyDescent="0.25">
      <c r="A31" s="241">
        <v>6</v>
      </c>
      <c r="B31" s="242" t="s">
        <v>442</v>
      </c>
      <c r="C31" s="252" t="s">
        <v>443</v>
      </c>
      <c r="D31" s="243" t="s">
        <v>231</v>
      </c>
      <c r="E31" s="244">
        <v>65</v>
      </c>
      <c r="F31" s="245"/>
      <c r="G31" s="246">
        <f>ROUND(E31*F31,2)</f>
        <v>0</v>
      </c>
      <c r="H31" s="245"/>
      <c r="I31" s="246">
        <f>ROUND(E31*H31,2)</f>
        <v>0</v>
      </c>
      <c r="J31" s="245"/>
      <c r="K31" s="246">
        <f>ROUND(E31*J31,2)</f>
        <v>0</v>
      </c>
      <c r="L31" s="246">
        <v>21</v>
      </c>
      <c r="M31" s="246">
        <f>G31*(1+L31/100)</f>
        <v>0</v>
      </c>
      <c r="N31" s="244">
        <v>0</v>
      </c>
      <c r="O31" s="244">
        <f>ROUND(E31*N31,2)</f>
        <v>0</v>
      </c>
      <c r="P31" s="244">
        <v>0</v>
      </c>
      <c r="Q31" s="244">
        <f>ROUND(E31*P31,2)</f>
        <v>0</v>
      </c>
      <c r="R31" s="246"/>
      <c r="S31" s="246" t="s">
        <v>166</v>
      </c>
      <c r="T31" s="247" t="s">
        <v>167</v>
      </c>
      <c r="U31" s="222">
        <v>0</v>
      </c>
      <c r="V31" s="222">
        <f>ROUND(E31*U31,2)</f>
        <v>0</v>
      </c>
      <c r="W31" s="222"/>
      <c r="X31" s="222" t="s">
        <v>220</v>
      </c>
      <c r="Y31" s="222" t="s">
        <v>168</v>
      </c>
      <c r="Z31" s="212"/>
      <c r="AA31" s="212"/>
      <c r="AB31" s="212"/>
      <c r="AC31" s="212"/>
      <c r="AD31" s="212"/>
      <c r="AE31" s="212"/>
      <c r="AF31" s="212"/>
      <c r="AG31" s="212" t="s">
        <v>222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1" x14ac:dyDescent="0.25">
      <c r="A32" s="241">
        <v>7</v>
      </c>
      <c r="B32" s="242" t="s">
        <v>444</v>
      </c>
      <c r="C32" s="252" t="s">
        <v>445</v>
      </c>
      <c r="D32" s="243" t="s">
        <v>231</v>
      </c>
      <c r="E32" s="244">
        <v>145</v>
      </c>
      <c r="F32" s="245"/>
      <c r="G32" s="246">
        <f>ROUND(E32*F32,2)</f>
        <v>0</v>
      </c>
      <c r="H32" s="245"/>
      <c r="I32" s="246">
        <f>ROUND(E32*H32,2)</f>
        <v>0</v>
      </c>
      <c r="J32" s="245"/>
      <c r="K32" s="246">
        <f>ROUND(E32*J32,2)</f>
        <v>0</v>
      </c>
      <c r="L32" s="246">
        <v>21</v>
      </c>
      <c r="M32" s="246">
        <f>G32*(1+L32/100)</f>
        <v>0</v>
      </c>
      <c r="N32" s="244">
        <v>0</v>
      </c>
      <c r="O32" s="244">
        <f>ROUND(E32*N32,2)</f>
        <v>0</v>
      </c>
      <c r="P32" s="244">
        <v>0</v>
      </c>
      <c r="Q32" s="244">
        <f>ROUND(E32*P32,2)</f>
        <v>0</v>
      </c>
      <c r="R32" s="246"/>
      <c r="S32" s="246" t="s">
        <v>166</v>
      </c>
      <c r="T32" s="247" t="s">
        <v>167</v>
      </c>
      <c r="U32" s="222">
        <v>0</v>
      </c>
      <c r="V32" s="222">
        <f>ROUND(E32*U32,2)</f>
        <v>0</v>
      </c>
      <c r="W32" s="222"/>
      <c r="X32" s="222" t="s">
        <v>220</v>
      </c>
      <c r="Y32" s="222" t="s">
        <v>168</v>
      </c>
      <c r="Z32" s="212"/>
      <c r="AA32" s="212"/>
      <c r="AB32" s="212"/>
      <c r="AC32" s="212"/>
      <c r="AD32" s="212"/>
      <c r="AE32" s="212"/>
      <c r="AF32" s="212"/>
      <c r="AG32" s="212" t="s">
        <v>222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5">
      <c r="A33" s="241">
        <v>8</v>
      </c>
      <c r="B33" s="242" t="s">
        <v>446</v>
      </c>
      <c r="C33" s="252" t="s">
        <v>447</v>
      </c>
      <c r="D33" s="243" t="s">
        <v>231</v>
      </c>
      <c r="E33" s="244">
        <v>145</v>
      </c>
      <c r="F33" s="245"/>
      <c r="G33" s="246">
        <f>ROUND(E33*F33,2)</f>
        <v>0</v>
      </c>
      <c r="H33" s="245"/>
      <c r="I33" s="246">
        <f>ROUND(E33*H33,2)</f>
        <v>0</v>
      </c>
      <c r="J33" s="245"/>
      <c r="K33" s="246">
        <f>ROUND(E33*J33,2)</f>
        <v>0</v>
      </c>
      <c r="L33" s="246">
        <v>21</v>
      </c>
      <c r="M33" s="246">
        <f>G33*(1+L33/100)</f>
        <v>0</v>
      </c>
      <c r="N33" s="244">
        <v>0</v>
      </c>
      <c r="O33" s="244">
        <f>ROUND(E33*N33,2)</f>
        <v>0</v>
      </c>
      <c r="P33" s="244">
        <v>0</v>
      </c>
      <c r="Q33" s="244">
        <f>ROUND(E33*P33,2)</f>
        <v>0</v>
      </c>
      <c r="R33" s="246"/>
      <c r="S33" s="246" t="s">
        <v>166</v>
      </c>
      <c r="T33" s="247" t="s">
        <v>167</v>
      </c>
      <c r="U33" s="222">
        <v>0</v>
      </c>
      <c r="V33" s="222">
        <f>ROUND(E33*U33,2)</f>
        <v>0</v>
      </c>
      <c r="W33" s="222"/>
      <c r="X33" s="222" t="s">
        <v>220</v>
      </c>
      <c r="Y33" s="222" t="s">
        <v>168</v>
      </c>
      <c r="Z33" s="212"/>
      <c r="AA33" s="212"/>
      <c r="AB33" s="212"/>
      <c r="AC33" s="212"/>
      <c r="AD33" s="212"/>
      <c r="AE33" s="212"/>
      <c r="AF33" s="212"/>
      <c r="AG33" s="212" t="s">
        <v>222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1" x14ac:dyDescent="0.25">
      <c r="A34" s="241">
        <v>9</v>
      </c>
      <c r="B34" s="242" t="s">
        <v>448</v>
      </c>
      <c r="C34" s="252" t="s">
        <v>449</v>
      </c>
      <c r="D34" s="243" t="s">
        <v>231</v>
      </c>
      <c r="E34" s="244">
        <v>45</v>
      </c>
      <c r="F34" s="245"/>
      <c r="G34" s="246">
        <f>ROUND(E34*F34,2)</f>
        <v>0</v>
      </c>
      <c r="H34" s="245"/>
      <c r="I34" s="246">
        <f>ROUND(E34*H34,2)</f>
        <v>0</v>
      </c>
      <c r="J34" s="245"/>
      <c r="K34" s="246">
        <f>ROUND(E34*J34,2)</f>
        <v>0</v>
      </c>
      <c r="L34" s="246">
        <v>21</v>
      </c>
      <c r="M34" s="246">
        <f>G34*(1+L34/100)</f>
        <v>0</v>
      </c>
      <c r="N34" s="244">
        <v>0</v>
      </c>
      <c r="O34" s="244">
        <f>ROUND(E34*N34,2)</f>
        <v>0</v>
      </c>
      <c r="P34" s="244">
        <v>0</v>
      </c>
      <c r="Q34" s="244">
        <f>ROUND(E34*P34,2)</f>
        <v>0</v>
      </c>
      <c r="R34" s="246"/>
      <c r="S34" s="246" t="s">
        <v>166</v>
      </c>
      <c r="T34" s="247" t="s">
        <v>167</v>
      </c>
      <c r="U34" s="222">
        <v>0</v>
      </c>
      <c r="V34" s="222">
        <f>ROUND(E34*U34,2)</f>
        <v>0</v>
      </c>
      <c r="W34" s="222"/>
      <c r="X34" s="222" t="s">
        <v>220</v>
      </c>
      <c r="Y34" s="222" t="s">
        <v>168</v>
      </c>
      <c r="Z34" s="212"/>
      <c r="AA34" s="212"/>
      <c r="AB34" s="212"/>
      <c r="AC34" s="212"/>
      <c r="AD34" s="212"/>
      <c r="AE34" s="212"/>
      <c r="AF34" s="212"/>
      <c r="AG34" s="212" t="s">
        <v>222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1" x14ac:dyDescent="0.25">
      <c r="A35" s="241">
        <v>10</v>
      </c>
      <c r="B35" s="242" t="s">
        <v>597</v>
      </c>
      <c r="C35" s="252" t="s">
        <v>598</v>
      </c>
      <c r="D35" s="243" t="s">
        <v>231</v>
      </c>
      <c r="E35" s="244">
        <v>135</v>
      </c>
      <c r="F35" s="245"/>
      <c r="G35" s="246">
        <f>ROUND(E35*F35,2)</f>
        <v>0</v>
      </c>
      <c r="H35" s="245"/>
      <c r="I35" s="246">
        <f>ROUND(E35*H35,2)</f>
        <v>0</v>
      </c>
      <c r="J35" s="245"/>
      <c r="K35" s="246">
        <f>ROUND(E35*J35,2)</f>
        <v>0</v>
      </c>
      <c r="L35" s="246">
        <v>21</v>
      </c>
      <c r="M35" s="246">
        <f>G35*(1+L35/100)</f>
        <v>0</v>
      </c>
      <c r="N35" s="244">
        <v>0</v>
      </c>
      <c r="O35" s="244">
        <f>ROUND(E35*N35,2)</f>
        <v>0</v>
      </c>
      <c r="P35" s="244">
        <v>0</v>
      </c>
      <c r="Q35" s="244">
        <f>ROUND(E35*P35,2)</f>
        <v>0</v>
      </c>
      <c r="R35" s="246"/>
      <c r="S35" s="246" t="s">
        <v>166</v>
      </c>
      <c r="T35" s="247" t="s">
        <v>167</v>
      </c>
      <c r="U35" s="222">
        <v>0</v>
      </c>
      <c r="V35" s="222">
        <f>ROUND(E35*U35,2)</f>
        <v>0</v>
      </c>
      <c r="W35" s="222"/>
      <c r="X35" s="222" t="s">
        <v>220</v>
      </c>
      <c r="Y35" s="222" t="s">
        <v>168</v>
      </c>
      <c r="Z35" s="212"/>
      <c r="AA35" s="212"/>
      <c r="AB35" s="212"/>
      <c r="AC35" s="212"/>
      <c r="AD35" s="212"/>
      <c r="AE35" s="212"/>
      <c r="AF35" s="212"/>
      <c r="AG35" s="212" t="s">
        <v>222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x14ac:dyDescent="0.25">
      <c r="A36" s="227" t="s">
        <v>161</v>
      </c>
      <c r="B36" s="228" t="s">
        <v>113</v>
      </c>
      <c r="C36" s="251" t="s">
        <v>114</v>
      </c>
      <c r="D36" s="229"/>
      <c r="E36" s="230"/>
      <c r="F36" s="231"/>
      <c r="G36" s="231">
        <f>SUMIF(AG37:AG40,"&lt;&gt;NOR",G37:G40)</f>
        <v>0</v>
      </c>
      <c r="H36" s="231"/>
      <c r="I36" s="231">
        <f>SUM(I37:I40)</f>
        <v>0</v>
      </c>
      <c r="J36" s="231"/>
      <c r="K36" s="231">
        <f>SUM(K37:K40)</f>
        <v>0</v>
      </c>
      <c r="L36" s="231"/>
      <c r="M36" s="231">
        <f>SUM(M37:M40)</f>
        <v>0</v>
      </c>
      <c r="N36" s="230"/>
      <c r="O36" s="230">
        <f>SUM(O37:O40)</f>
        <v>0</v>
      </c>
      <c r="P36" s="230"/>
      <c r="Q36" s="230">
        <f>SUM(Q37:Q40)</f>
        <v>0</v>
      </c>
      <c r="R36" s="231"/>
      <c r="S36" s="231"/>
      <c r="T36" s="232"/>
      <c r="U36" s="226"/>
      <c r="V36" s="226">
        <f>SUM(V37:V40)</f>
        <v>0</v>
      </c>
      <c r="W36" s="226"/>
      <c r="X36" s="226"/>
      <c r="Y36" s="226"/>
      <c r="AG36" t="s">
        <v>162</v>
      </c>
    </row>
    <row r="37" spans="1:60" outlineLevel="1" x14ac:dyDescent="0.25">
      <c r="A37" s="241">
        <v>11</v>
      </c>
      <c r="B37" s="242" t="s">
        <v>450</v>
      </c>
      <c r="C37" s="252" t="s">
        <v>451</v>
      </c>
      <c r="D37" s="243" t="s">
        <v>231</v>
      </c>
      <c r="E37" s="244">
        <v>110</v>
      </c>
      <c r="F37" s="245"/>
      <c r="G37" s="246">
        <f>ROUND(E37*F37,2)</f>
        <v>0</v>
      </c>
      <c r="H37" s="245"/>
      <c r="I37" s="246">
        <f>ROUND(E37*H37,2)</f>
        <v>0</v>
      </c>
      <c r="J37" s="245"/>
      <c r="K37" s="246">
        <f>ROUND(E37*J37,2)</f>
        <v>0</v>
      </c>
      <c r="L37" s="246">
        <v>21</v>
      </c>
      <c r="M37" s="246">
        <f>G37*(1+L37/100)</f>
        <v>0</v>
      </c>
      <c r="N37" s="244">
        <v>0</v>
      </c>
      <c r="O37" s="244">
        <f>ROUND(E37*N37,2)</f>
        <v>0</v>
      </c>
      <c r="P37" s="244">
        <v>0</v>
      </c>
      <c r="Q37" s="244">
        <f>ROUND(E37*P37,2)</f>
        <v>0</v>
      </c>
      <c r="R37" s="246"/>
      <c r="S37" s="246" t="s">
        <v>166</v>
      </c>
      <c r="T37" s="247" t="s">
        <v>167</v>
      </c>
      <c r="U37" s="222">
        <v>0</v>
      </c>
      <c r="V37" s="222">
        <f>ROUND(E37*U37,2)</f>
        <v>0</v>
      </c>
      <c r="W37" s="222"/>
      <c r="X37" s="222" t="s">
        <v>220</v>
      </c>
      <c r="Y37" s="222" t="s">
        <v>168</v>
      </c>
      <c r="Z37" s="212"/>
      <c r="AA37" s="212"/>
      <c r="AB37" s="212"/>
      <c r="AC37" s="212"/>
      <c r="AD37" s="212"/>
      <c r="AE37" s="212"/>
      <c r="AF37" s="212"/>
      <c r="AG37" s="212" t="s">
        <v>222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1" x14ac:dyDescent="0.25">
      <c r="A38" s="241">
        <v>12</v>
      </c>
      <c r="B38" s="242" t="s">
        <v>452</v>
      </c>
      <c r="C38" s="252" t="s">
        <v>453</v>
      </c>
      <c r="D38" s="243" t="s">
        <v>231</v>
      </c>
      <c r="E38" s="244">
        <v>185</v>
      </c>
      <c r="F38" s="245"/>
      <c r="G38" s="246">
        <f>ROUND(E38*F38,2)</f>
        <v>0</v>
      </c>
      <c r="H38" s="245"/>
      <c r="I38" s="246">
        <f>ROUND(E38*H38,2)</f>
        <v>0</v>
      </c>
      <c r="J38" s="245"/>
      <c r="K38" s="246">
        <f>ROUND(E38*J38,2)</f>
        <v>0</v>
      </c>
      <c r="L38" s="246">
        <v>21</v>
      </c>
      <c r="M38" s="246">
        <f>G38*(1+L38/100)</f>
        <v>0</v>
      </c>
      <c r="N38" s="244">
        <v>0</v>
      </c>
      <c r="O38" s="244">
        <f>ROUND(E38*N38,2)</f>
        <v>0</v>
      </c>
      <c r="P38" s="244">
        <v>0</v>
      </c>
      <c r="Q38" s="244">
        <f>ROUND(E38*P38,2)</f>
        <v>0</v>
      </c>
      <c r="R38" s="246"/>
      <c r="S38" s="246" t="s">
        <v>166</v>
      </c>
      <c r="T38" s="247" t="s">
        <v>167</v>
      </c>
      <c r="U38" s="222">
        <v>0</v>
      </c>
      <c r="V38" s="222">
        <f>ROUND(E38*U38,2)</f>
        <v>0</v>
      </c>
      <c r="W38" s="222"/>
      <c r="X38" s="222" t="s">
        <v>220</v>
      </c>
      <c r="Y38" s="222" t="s">
        <v>168</v>
      </c>
      <c r="Z38" s="212"/>
      <c r="AA38" s="212"/>
      <c r="AB38" s="212"/>
      <c r="AC38" s="212"/>
      <c r="AD38" s="212"/>
      <c r="AE38" s="212"/>
      <c r="AF38" s="212"/>
      <c r="AG38" s="212" t="s">
        <v>222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5">
      <c r="A39" s="241">
        <v>13</v>
      </c>
      <c r="B39" s="242" t="s">
        <v>454</v>
      </c>
      <c r="C39" s="252" t="s">
        <v>455</v>
      </c>
      <c r="D39" s="243" t="s">
        <v>231</v>
      </c>
      <c r="E39" s="244">
        <v>38</v>
      </c>
      <c r="F39" s="245"/>
      <c r="G39" s="246">
        <f>ROUND(E39*F39,2)</f>
        <v>0</v>
      </c>
      <c r="H39" s="245"/>
      <c r="I39" s="246">
        <f>ROUND(E39*H39,2)</f>
        <v>0</v>
      </c>
      <c r="J39" s="245"/>
      <c r="K39" s="246">
        <f>ROUND(E39*J39,2)</f>
        <v>0</v>
      </c>
      <c r="L39" s="246">
        <v>21</v>
      </c>
      <c r="M39" s="246">
        <f>G39*(1+L39/100)</f>
        <v>0</v>
      </c>
      <c r="N39" s="244">
        <v>0</v>
      </c>
      <c r="O39" s="244">
        <f>ROUND(E39*N39,2)</f>
        <v>0</v>
      </c>
      <c r="P39" s="244">
        <v>0</v>
      </c>
      <c r="Q39" s="244">
        <f>ROUND(E39*P39,2)</f>
        <v>0</v>
      </c>
      <c r="R39" s="246"/>
      <c r="S39" s="246" t="s">
        <v>166</v>
      </c>
      <c r="T39" s="247" t="s">
        <v>167</v>
      </c>
      <c r="U39" s="222">
        <v>0</v>
      </c>
      <c r="V39" s="222">
        <f>ROUND(E39*U39,2)</f>
        <v>0</v>
      </c>
      <c r="W39" s="222"/>
      <c r="X39" s="222" t="s">
        <v>220</v>
      </c>
      <c r="Y39" s="222" t="s">
        <v>168</v>
      </c>
      <c r="Z39" s="212"/>
      <c r="AA39" s="212"/>
      <c r="AB39" s="212"/>
      <c r="AC39" s="212"/>
      <c r="AD39" s="212"/>
      <c r="AE39" s="212"/>
      <c r="AF39" s="212"/>
      <c r="AG39" s="212" t="s">
        <v>222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1" x14ac:dyDescent="0.25">
      <c r="A40" s="241">
        <v>14</v>
      </c>
      <c r="B40" s="242" t="s">
        <v>456</v>
      </c>
      <c r="C40" s="252" t="s">
        <v>457</v>
      </c>
      <c r="D40" s="243" t="s">
        <v>458</v>
      </c>
      <c r="E40" s="244">
        <v>1</v>
      </c>
      <c r="F40" s="245"/>
      <c r="G40" s="246">
        <f>ROUND(E40*F40,2)</f>
        <v>0</v>
      </c>
      <c r="H40" s="245"/>
      <c r="I40" s="246">
        <f>ROUND(E40*H40,2)</f>
        <v>0</v>
      </c>
      <c r="J40" s="245"/>
      <c r="K40" s="246">
        <f>ROUND(E40*J40,2)</f>
        <v>0</v>
      </c>
      <c r="L40" s="246">
        <v>21</v>
      </c>
      <c r="M40" s="246">
        <f>G40*(1+L40/100)</f>
        <v>0</v>
      </c>
      <c r="N40" s="244">
        <v>0</v>
      </c>
      <c r="O40" s="244">
        <f>ROUND(E40*N40,2)</f>
        <v>0</v>
      </c>
      <c r="P40" s="244">
        <v>0</v>
      </c>
      <c r="Q40" s="244">
        <f>ROUND(E40*P40,2)</f>
        <v>0</v>
      </c>
      <c r="R40" s="246"/>
      <c r="S40" s="246" t="s">
        <v>166</v>
      </c>
      <c r="T40" s="247" t="s">
        <v>167</v>
      </c>
      <c r="U40" s="222">
        <v>0</v>
      </c>
      <c r="V40" s="222">
        <f>ROUND(E40*U40,2)</f>
        <v>0</v>
      </c>
      <c r="W40" s="222"/>
      <c r="X40" s="222" t="s">
        <v>220</v>
      </c>
      <c r="Y40" s="222" t="s">
        <v>168</v>
      </c>
      <c r="Z40" s="212"/>
      <c r="AA40" s="212"/>
      <c r="AB40" s="212"/>
      <c r="AC40" s="212"/>
      <c r="AD40" s="212"/>
      <c r="AE40" s="212"/>
      <c r="AF40" s="212"/>
      <c r="AG40" s="212" t="s">
        <v>222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x14ac:dyDescent="0.25">
      <c r="A41" s="227" t="s">
        <v>161</v>
      </c>
      <c r="B41" s="228" t="s">
        <v>115</v>
      </c>
      <c r="C41" s="251" t="s">
        <v>116</v>
      </c>
      <c r="D41" s="229"/>
      <c r="E41" s="230"/>
      <c r="F41" s="231"/>
      <c r="G41" s="231">
        <f>SUMIF(AG42:AG43,"&lt;&gt;NOR",G42:G43)</f>
        <v>0</v>
      </c>
      <c r="H41" s="231"/>
      <c r="I41" s="231">
        <f>SUM(I42:I43)</f>
        <v>0</v>
      </c>
      <c r="J41" s="231"/>
      <c r="K41" s="231">
        <f>SUM(K42:K43)</f>
        <v>0</v>
      </c>
      <c r="L41" s="231"/>
      <c r="M41" s="231">
        <f>SUM(M42:M43)</f>
        <v>0</v>
      </c>
      <c r="N41" s="230"/>
      <c r="O41" s="230">
        <f>SUM(O42:O43)</f>
        <v>0</v>
      </c>
      <c r="P41" s="230"/>
      <c r="Q41" s="230">
        <f>SUM(Q42:Q43)</f>
        <v>0</v>
      </c>
      <c r="R41" s="231"/>
      <c r="S41" s="231"/>
      <c r="T41" s="232"/>
      <c r="U41" s="226"/>
      <c r="V41" s="226">
        <f>SUM(V42:V43)</f>
        <v>0</v>
      </c>
      <c r="W41" s="226"/>
      <c r="X41" s="226"/>
      <c r="Y41" s="226"/>
      <c r="AG41" t="s">
        <v>162</v>
      </c>
    </row>
    <row r="42" spans="1:60" outlineLevel="1" x14ac:dyDescent="0.25">
      <c r="A42" s="241">
        <v>15</v>
      </c>
      <c r="B42" s="242" t="s">
        <v>459</v>
      </c>
      <c r="C42" s="252" t="s">
        <v>460</v>
      </c>
      <c r="D42" s="243" t="s">
        <v>458</v>
      </c>
      <c r="E42" s="244">
        <v>1</v>
      </c>
      <c r="F42" s="245"/>
      <c r="G42" s="246">
        <f>ROUND(E42*F42,2)</f>
        <v>0</v>
      </c>
      <c r="H42" s="245"/>
      <c r="I42" s="246">
        <f>ROUND(E42*H42,2)</f>
        <v>0</v>
      </c>
      <c r="J42" s="245"/>
      <c r="K42" s="246">
        <f>ROUND(E42*J42,2)</f>
        <v>0</v>
      </c>
      <c r="L42" s="246">
        <v>21</v>
      </c>
      <c r="M42" s="246">
        <f>G42*(1+L42/100)</f>
        <v>0</v>
      </c>
      <c r="N42" s="244">
        <v>0</v>
      </c>
      <c r="O42" s="244">
        <f>ROUND(E42*N42,2)</f>
        <v>0</v>
      </c>
      <c r="P42" s="244">
        <v>0</v>
      </c>
      <c r="Q42" s="244">
        <f>ROUND(E42*P42,2)</f>
        <v>0</v>
      </c>
      <c r="R42" s="246"/>
      <c r="S42" s="246" t="s">
        <v>166</v>
      </c>
      <c r="T42" s="247" t="s">
        <v>167</v>
      </c>
      <c r="U42" s="222">
        <v>0</v>
      </c>
      <c r="V42" s="222">
        <f>ROUND(E42*U42,2)</f>
        <v>0</v>
      </c>
      <c r="W42" s="222"/>
      <c r="X42" s="222" t="s">
        <v>220</v>
      </c>
      <c r="Y42" s="222" t="s">
        <v>168</v>
      </c>
      <c r="Z42" s="212"/>
      <c r="AA42" s="212"/>
      <c r="AB42" s="212"/>
      <c r="AC42" s="212"/>
      <c r="AD42" s="212"/>
      <c r="AE42" s="212"/>
      <c r="AF42" s="212"/>
      <c r="AG42" s="212" t="s">
        <v>222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1" x14ac:dyDescent="0.25">
      <c r="A43" s="241">
        <v>16</v>
      </c>
      <c r="B43" s="242" t="s">
        <v>461</v>
      </c>
      <c r="C43" s="252" t="s">
        <v>462</v>
      </c>
      <c r="D43" s="243" t="s">
        <v>458</v>
      </c>
      <c r="E43" s="244">
        <v>1</v>
      </c>
      <c r="F43" s="245"/>
      <c r="G43" s="246">
        <f>ROUND(E43*F43,2)</f>
        <v>0</v>
      </c>
      <c r="H43" s="245"/>
      <c r="I43" s="246">
        <f>ROUND(E43*H43,2)</f>
        <v>0</v>
      </c>
      <c r="J43" s="245"/>
      <c r="K43" s="246">
        <f>ROUND(E43*J43,2)</f>
        <v>0</v>
      </c>
      <c r="L43" s="246">
        <v>21</v>
      </c>
      <c r="M43" s="246">
        <f>G43*(1+L43/100)</f>
        <v>0</v>
      </c>
      <c r="N43" s="244">
        <v>0</v>
      </c>
      <c r="O43" s="244">
        <f>ROUND(E43*N43,2)</f>
        <v>0</v>
      </c>
      <c r="P43" s="244">
        <v>0</v>
      </c>
      <c r="Q43" s="244">
        <f>ROUND(E43*P43,2)</f>
        <v>0</v>
      </c>
      <c r="R43" s="246"/>
      <c r="S43" s="246" t="s">
        <v>166</v>
      </c>
      <c r="T43" s="247" t="s">
        <v>167</v>
      </c>
      <c r="U43" s="222">
        <v>0</v>
      </c>
      <c r="V43" s="222">
        <f>ROUND(E43*U43,2)</f>
        <v>0</v>
      </c>
      <c r="W43" s="222"/>
      <c r="X43" s="222" t="s">
        <v>220</v>
      </c>
      <c r="Y43" s="222" t="s">
        <v>168</v>
      </c>
      <c r="Z43" s="212"/>
      <c r="AA43" s="212"/>
      <c r="AB43" s="212"/>
      <c r="AC43" s="212"/>
      <c r="AD43" s="212"/>
      <c r="AE43" s="212"/>
      <c r="AF43" s="212"/>
      <c r="AG43" s="212" t="s">
        <v>222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x14ac:dyDescent="0.25">
      <c r="A44" s="227" t="s">
        <v>161</v>
      </c>
      <c r="B44" s="228" t="s">
        <v>117</v>
      </c>
      <c r="C44" s="251" t="s">
        <v>118</v>
      </c>
      <c r="D44" s="229"/>
      <c r="E44" s="230"/>
      <c r="F44" s="231"/>
      <c r="G44" s="231">
        <f>SUMIF(AG45:AG45,"&lt;&gt;NOR",G45:G45)</f>
        <v>0</v>
      </c>
      <c r="H44" s="231"/>
      <c r="I44" s="231">
        <f>SUM(I45:I45)</f>
        <v>0</v>
      </c>
      <c r="J44" s="231"/>
      <c r="K44" s="231">
        <f>SUM(K45:K45)</f>
        <v>0</v>
      </c>
      <c r="L44" s="231"/>
      <c r="M44" s="231">
        <f>SUM(M45:M45)</f>
        <v>0</v>
      </c>
      <c r="N44" s="230"/>
      <c r="O44" s="230">
        <f>SUM(O45:O45)</f>
        <v>0</v>
      </c>
      <c r="P44" s="230"/>
      <c r="Q44" s="230">
        <f>SUM(Q45:Q45)</f>
        <v>0</v>
      </c>
      <c r="R44" s="231"/>
      <c r="S44" s="231"/>
      <c r="T44" s="232"/>
      <c r="U44" s="226"/>
      <c r="V44" s="226">
        <f>SUM(V45:V45)</f>
        <v>0</v>
      </c>
      <c r="W44" s="226"/>
      <c r="X44" s="226"/>
      <c r="Y44" s="226"/>
      <c r="AG44" t="s">
        <v>162</v>
      </c>
    </row>
    <row r="45" spans="1:60" outlineLevel="1" x14ac:dyDescent="0.25">
      <c r="A45" s="241">
        <v>17</v>
      </c>
      <c r="B45" s="242" t="s">
        <v>463</v>
      </c>
      <c r="C45" s="252" t="s">
        <v>464</v>
      </c>
      <c r="D45" s="243" t="s">
        <v>458</v>
      </c>
      <c r="E45" s="244">
        <v>1</v>
      </c>
      <c r="F45" s="245"/>
      <c r="G45" s="246">
        <f>ROUND(E45*F45,2)</f>
        <v>0</v>
      </c>
      <c r="H45" s="245"/>
      <c r="I45" s="246">
        <f>ROUND(E45*H45,2)</f>
        <v>0</v>
      </c>
      <c r="J45" s="245"/>
      <c r="K45" s="246">
        <f>ROUND(E45*J45,2)</f>
        <v>0</v>
      </c>
      <c r="L45" s="246">
        <v>21</v>
      </c>
      <c r="M45" s="246">
        <f>G45*(1+L45/100)</f>
        <v>0</v>
      </c>
      <c r="N45" s="244">
        <v>0</v>
      </c>
      <c r="O45" s="244">
        <f>ROUND(E45*N45,2)</f>
        <v>0</v>
      </c>
      <c r="P45" s="244">
        <v>0</v>
      </c>
      <c r="Q45" s="244">
        <f>ROUND(E45*P45,2)</f>
        <v>0</v>
      </c>
      <c r="R45" s="246"/>
      <c r="S45" s="246" t="s">
        <v>166</v>
      </c>
      <c r="T45" s="247" t="s">
        <v>167</v>
      </c>
      <c r="U45" s="222">
        <v>0</v>
      </c>
      <c r="V45" s="222">
        <f>ROUND(E45*U45,2)</f>
        <v>0</v>
      </c>
      <c r="W45" s="222"/>
      <c r="X45" s="222" t="s">
        <v>220</v>
      </c>
      <c r="Y45" s="222" t="s">
        <v>168</v>
      </c>
      <c r="Z45" s="212"/>
      <c r="AA45" s="212"/>
      <c r="AB45" s="212"/>
      <c r="AC45" s="212"/>
      <c r="AD45" s="212"/>
      <c r="AE45" s="212"/>
      <c r="AF45" s="212"/>
      <c r="AG45" s="212" t="s">
        <v>222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x14ac:dyDescent="0.25">
      <c r="A46" s="227" t="s">
        <v>161</v>
      </c>
      <c r="B46" s="228" t="s">
        <v>121</v>
      </c>
      <c r="C46" s="251" t="s">
        <v>122</v>
      </c>
      <c r="D46" s="229"/>
      <c r="E46" s="230"/>
      <c r="F46" s="231"/>
      <c r="G46" s="231">
        <f>SUMIF(AG47:AG58,"&lt;&gt;NOR",G47:G58)</f>
        <v>0</v>
      </c>
      <c r="H46" s="231"/>
      <c r="I46" s="231">
        <f>SUM(I47:I58)</f>
        <v>0</v>
      </c>
      <c r="J46" s="231"/>
      <c r="K46" s="231">
        <f>SUM(K47:K58)</f>
        <v>0</v>
      </c>
      <c r="L46" s="231"/>
      <c r="M46" s="231">
        <f>SUM(M47:M58)</f>
        <v>0</v>
      </c>
      <c r="N46" s="230"/>
      <c r="O46" s="230">
        <f>SUM(O47:O58)</f>
        <v>0</v>
      </c>
      <c r="P46" s="230"/>
      <c r="Q46" s="230">
        <f>SUM(Q47:Q58)</f>
        <v>0</v>
      </c>
      <c r="R46" s="231"/>
      <c r="S46" s="231"/>
      <c r="T46" s="232"/>
      <c r="U46" s="226"/>
      <c r="V46" s="226">
        <f>SUM(V47:V58)</f>
        <v>0</v>
      </c>
      <c r="W46" s="226"/>
      <c r="X46" s="226"/>
      <c r="Y46" s="226"/>
      <c r="AG46" t="s">
        <v>162</v>
      </c>
    </row>
    <row r="47" spans="1:60" outlineLevel="1" x14ac:dyDescent="0.25">
      <c r="A47" s="241">
        <v>18</v>
      </c>
      <c r="B47" s="242" t="s">
        <v>465</v>
      </c>
      <c r="C47" s="252" t="s">
        <v>466</v>
      </c>
      <c r="D47" s="243" t="s">
        <v>458</v>
      </c>
      <c r="E47" s="244">
        <v>2</v>
      </c>
      <c r="F47" s="245"/>
      <c r="G47" s="246">
        <f>ROUND(E47*F47,2)</f>
        <v>0</v>
      </c>
      <c r="H47" s="245"/>
      <c r="I47" s="246">
        <f>ROUND(E47*H47,2)</f>
        <v>0</v>
      </c>
      <c r="J47" s="245"/>
      <c r="K47" s="246">
        <f>ROUND(E47*J47,2)</f>
        <v>0</v>
      </c>
      <c r="L47" s="246">
        <v>21</v>
      </c>
      <c r="M47" s="246">
        <f>G47*(1+L47/100)</f>
        <v>0</v>
      </c>
      <c r="N47" s="244">
        <v>0</v>
      </c>
      <c r="O47" s="244">
        <f>ROUND(E47*N47,2)</f>
        <v>0</v>
      </c>
      <c r="P47" s="244">
        <v>0</v>
      </c>
      <c r="Q47" s="244">
        <f>ROUND(E47*P47,2)</f>
        <v>0</v>
      </c>
      <c r="R47" s="246"/>
      <c r="S47" s="246" t="s">
        <v>166</v>
      </c>
      <c r="T47" s="247" t="s">
        <v>167</v>
      </c>
      <c r="U47" s="222">
        <v>0</v>
      </c>
      <c r="V47" s="222">
        <f>ROUND(E47*U47,2)</f>
        <v>0</v>
      </c>
      <c r="W47" s="222"/>
      <c r="X47" s="222" t="s">
        <v>220</v>
      </c>
      <c r="Y47" s="222" t="s">
        <v>168</v>
      </c>
      <c r="Z47" s="212"/>
      <c r="AA47" s="212"/>
      <c r="AB47" s="212"/>
      <c r="AC47" s="212"/>
      <c r="AD47" s="212"/>
      <c r="AE47" s="212"/>
      <c r="AF47" s="212"/>
      <c r="AG47" s="212" t="s">
        <v>222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1" x14ac:dyDescent="0.25">
      <c r="A48" s="241">
        <v>19</v>
      </c>
      <c r="B48" s="242" t="s">
        <v>467</v>
      </c>
      <c r="C48" s="252" t="s">
        <v>468</v>
      </c>
      <c r="D48" s="243" t="s">
        <v>458</v>
      </c>
      <c r="E48" s="244">
        <v>1</v>
      </c>
      <c r="F48" s="245"/>
      <c r="G48" s="246">
        <f>ROUND(E48*F48,2)</f>
        <v>0</v>
      </c>
      <c r="H48" s="245"/>
      <c r="I48" s="246">
        <f>ROUND(E48*H48,2)</f>
        <v>0</v>
      </c>
      <c r="J48" s="245"/>
      <c r="K48" s="246">
        <f>ROUND(E48*J48,2)</f>
        <v>0</v>
      </c>
      <c r="L48" s="246">
        <v>21</v>
      </c>
      <c r="M48" s="246">
        <f>G48*(1+L48/100)</f>
        <v>0</v>
      </c>
      <c r="N48" s="244">
        <v>0</v>
      </c>
      <c r="O48" s="244">
        <f>ROUND(E48*N48,2)</f>
        <v>0</v>
      </c>
      <c r="P48" s="244">
        <v>0</v>
      </c>
      <c r="Q48" s="244">
        <f>ROUND(E48*P48,2)</f>
        <v>0</v>
      </c>
      <c r="R48" s="246"/>
      <c r="S48" s="246" t="s">
        <v>166</v>
      </c>
      <c r="T48" s="247" t="s">
        <v>167</v>
      </c>
      <c r="U48" s="222">
        <v>0</v>
      </c>
      <c r="V48" s="222">
        <f>ROUND(E48*U48,2)</f>
        <v>0</v>
      </c>
      <c r="W48" s="222"/>
      <c r="X48" s="222" t="s">
        <v>220</v>
      </c>
      <c r="Y48" s="222" t="s">
        <v>168</v>
      </c>
      <c r="Z48" s="212"/>
      <c r="AA48" s="212"/>
      <c r="AB48" s="212"/>
      <c r="AC48" s="212"/>
      <c r="AD48" s="212"/>
      <c r="AE48" s="212"/>
      <c r="AF48" s="212"/>
      <c r="AG48" s="212" t="s">
        <v>222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1" x14ac:dyDescent="0.25">
      <c r="A49" s="241">
        <v>20</v>
      </c>
      <c r="B49" s="242" t="s">
        <v>469</v>
      </c>
      <c r="C49" s="252" t="s">
        <v>470</v>
      </c>
      <c r="D49" s="243" t="s">
        <v>458</v>
      </c>
      <c r="E49" s="244">
        <v>1</v>
      </c>
      <c r="F49" s="245"/>
      <c r="G49" s="246">
        <f>ROUND(E49*F49,2)</f>
        <v>0</v>
      </c>
      <c r="H49" s="245"/>
      <c r="I49" s="246">
        <f>ROUND(E49*H49,2)</f>
        <v>0</v>
      </c>
      <c r="J49" s="245"/>
      <c r="K49" s="246">
        <f>ROUND(E49*J49,2)</f>
        <v>0</v>
      </c>
      <c r="L49" s="246">
        <v>21</v>
      </c>
      <c r="M49" s="246">
        <f>G49*(1+L49/100)</f>
        <v>0</v>
      </c>
      <c r="N49" s="244">
        <v>0</v>
      </c>
      <c r="O49" s="244">
        <f>ROUND(E49*N49,2)</f>
        <v>0</v>
      </c>
      <c r="P49" s="244">
        <v>0</v>
      </c>
      <c r="Q49" s="244">
        <f>ROUND(E49*P49,2)</f>
        <v>0</v>
      </c>
      <c r="R49" s="246"/>
      <c r="S49" s="246" t="s">
        <v>166</v>
      </c>
      <c r="T49" s="247" t="s">
        <v>167</v>
      </c>
      <c r="U49" s="222">
        <v>0</v>
      </c>
      <c r="V49" s="222">
        <f>ROUND(E49*U49,2)</f>
        <v>0</v>
      </c>
      <c r="W49" s="222"/>
      <c r="X49" s="222" t="s">
        <v>220</v>
      </c>
      <c r="Y49" s="222" t="s">
        <v>168</v>
      </c>
      <c r="Z49" s="212"/>
      <c r="AA49" s="212"/>
      <c r="AB49" s="212"/>
      <c r="AC49" s="212"/>
      <c r="AD49" s="212"/>
      <c r="AE49" s="212"/>
      <c r="AF49" s="212"/>
      <c r="AG49" s="212" t="s">
        <v>222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1" x14ac:dyDescent="0.25">
      <c r="A50" s="241">
        <v>21</v>
      </c>
      <c r="B50" s="242" t="s">
        <v>471</v>
      </c>
      <c r="C50" s="252" t="s">
        <v>472</v>
      </c>
      <c r="D50" s="243" t="s">
        <v>458</v>
      </c>
      <c r="E50" s="244">
        <v>1</v>
      </c>
      <c r="F50" s="245"/>
      <c r="G50" s="246">
        <f>ROUND(E50*F50,2)</f>
        <v>0</v>
      </c>
      <c r="H50" s="245"/>
      <c r="I50" s="246">
        <f>ROUND(E50*H50,2)</f>
        <v>0</v>
      </c>
      <c r="J50" s="245"/>
      <c r="K50" s="246">
        <f>ROUND(E50*J50,2)</f>
        <v>0</v>
      </c>
      <c r="L50" s="246">
        <v>21</v>
      </c>
      <c r="M50" s="246">
        <f>G50*(1+L50/100)</f>
        <v>0</v>
      </c>
      <c r="N50" s="244">
        <v>0</v>
      </c>
      <c r="O50" s="244">
        <f>ROUND(E50*N50,2)</f>
        <v>0</v>
      </c>
      <c r="P50" s="244">
        <v>0</v>
      </c>
      <c r="Q50" s="244">
        <f>ROUND(E50*P50,2)</f>
        <v>0</v>
      </c>
      <c r="R50" s="246"/>
      <c r="S50" s="246" t="s">
        <v>166</v>
      </c>
      <c r="T50" s="247" t="s">
        <v>167</v>
      </c>
      <c r="U50" s="222">
        <v>0</v>
      </c>
      <c r="V50" s="222">
        <f>ROUND(E50*U50,2)</f>
        <v>0</v>
      </c>
      <c r="W50" s="222"/>
      <c r="X50" s="222" t="s">
        <v>220</v>
      </c>
      <c r="Y50" s="222" t="s">
        <v>168</v>
      </c>
      <c r="Z50" s="212"/>
      <c r="AA50" s="212"/>
      <c r="AB50" s="212"/>
      <c r="AC50" s="212"/>
      <c r="AD50" s="212"/>
      <c r="AE50" s="212"/>
      <c r="AF50" s="212"/>
      <c r="AG50" s="212" t="s">
        <v>222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1" x14ac:dyDescent="0.25">
      <c r="A51" s="241">
        <v>22</v>
      </c>
      <c r="B51" s="242" t="s">
        <v>473</v>
      </c>
      <c r="C51" s="252" t="s">
        <v>474</v>
      </c>
      <c r="D51" s="243" t="s">
        <v>458</v>
      </c>
      <c r="E51" s="244">
        <v>1</v>
      </c>
      <c r="F51" s="245"/>
      <c r="G51" s="246">
        <f>ROUND(E51*F51,2)</f>
        <v>0</v>
      </c>
      <c r="H51" s="245"/>
      <c r="I51" s="246">
        <f>ROUND(E51*H51,2)</f>
        <v>0</v>
      </c>
      <c r="J51" s="245"/>
      <c r="K51" s="246">
        <f>ROUND(E51*J51,2)</f>
        <v>0</v>
      </c>
      <c r="L51" s="246">
        <v>21</v>
      </c>
      <c r="M51" s="246">
        <f>G51*(1+L51/100)</f>
        <v>0</v>
      </c>
      <c r="N51" s="244">
        <v>0</v>
      </c>
      <c r="O51" s="244">
        <f>ROUND(E51*N51,2)</f>
        <v>0</v>
      </c>
      <c r="P51" s="244">
        <v>0</v>
      </c>
      <c r="Q51" s="244">
        <f>ROUND(E51*P51,2)</f>
        <v>0</v>
      </c>
      <c r="R51" s="246"/>
      <c r="S51" s="246" t="s">
        <v>166</v>
      </c>
      <c r="T51" s="247" t="s">
        <v>167</v>
      </c>
      <c r="U51" s="222">
        <v>0</v>
      </c>
      <c r="V51" s="222">
        <f>ROUND(E51*U51,2)</f>
        <v>0</v>
      </c>
      <c r="W51" s="222"/>
      <c r="X51" s="222" t="s">
        <v>220</v>
      </c>
      <c r="Y51" s="222" t="s">
        <v>168</v>
      </c>
      <c r="Z51" s="212"/>
      <c r="AA51" s="212"/>
      <c r="AB51" s="212"/>
      <c r="AC51" s="212"/>
      <c r="AD51" s="212"/>
      <c r="AE51" s="212"/>
      <c r="AF51" s="212"/>
      <c r="AG51" s="212" t="s">
        <v>222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1" x14ac:dyDescent="0.25">
      <c r="A52" s="241">
        <v>23</v>
      </c>
      <c r="B52" s="242" t="s">
        <v>475</v>
      </c>
      <c r="C52" s="252" t="s">
        <v>476</v>
      </c>
      <c r="D52" s="243" t="s">
        <v>458</v>
      </c>
      <c r="E52" s="244">
        <v>1</v>
      </c>
      <c r="F52" s="245"/>
      <c r="G52" s="246">
        <f>ROUND(E52*F52,2)</f>
        <v>0</v>
      </c>
      <c r="H52" s="245"/>
      <c r="I52" s="246">
        <f>ROUND(E52*H52,2)</f>
        <v>0</v>
      </c>
      <c r="J52" s="245"/>
      <c r="K52" s="246">
        <f>ROUND(E52*J52,2)</f>
        <v>0</v>
      </c>
      <c r="L52" s="246">
        <v>21</v>
      </c>
      <c r="M52" s="246">
        <f>G52*(1+L52/100)</f>
        <v>0</v>
      </c>
      <c r="N52" s="244">
        <v>0</v>
      </c>
      <c r="O52" s="244">
        <f>ROUND(E52*N52,2)</f>
        <v>0</v>
      </c>
      <c r="P52" s="244">
        <v>0</v>
      </c>
      <c r="Q52" s="244">
        <f>ROUND(E52*P52,2)</f>
        <v>0</v>
      </c>
      <c r="R52" s="246"/>
      <c r="S52" s="246" t="s">
        <v>166</v>
      </c>
      <c r="T52" s="247" t="s">
        <v>167</v>
      </c>
      <c r="U52" s="222">
        <v>0</v>
      </c>
      <c r="V52" s="222">
        <f>ROUND(E52*U52,2)</f>
        <v>0</v>
      </c>
      <c r="W52" s="222"/>
      <c r="X52" s="222" t="s">
        <v>220</v>
      </c>
      <c r="Y52" s="222" t="s">
        <v>168</v>
      </c>
      <c r="Z52" s="212"/>
      <c r="AA52" s="212"/>
      <c r="AB52" s="212"/>
      <c r="AC52" s="212"/>
      <c r="AD52" s="212"/>
      <c r="AE52" s="212"/>
      <c r="AF52" s="212"/>
      <c r="AG52" s="212" t="s">
        <v>222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1" x14ac:dyDescent="0.25">
      <c r="A53" s="241">
        <v>24</v>
      </c>
      <c r="B53" s="242" t="s">
        <v>477</v>
      </c>
      <c r="C53" s="252" t="s">
        <v>478</v>
      </c>
      <c r="D53" s="243" t="s">
        <v>458</v>
      </c>
      <c r="E53" s="244">
        <v>1</v>
      </c>
      <c r="F53" s="245"/>
      <c r="G53" s="246">
        <f>ROUND(E53*F53,2)</f>
        <v>0</v>
      </c>
      <c r="H53" s="245"/>
      <c r="I53" s="246">
        <f>ROUND(E53*H53,2)</f>
        <v>0</v>
      </c>
      <c r="J53" s="245"/>
      <c r="K53" s="246">
        <f>ROUND(E53*J53,2)</f>
        <v>0</v>
      </c>
      <c r="L53" s="246">
        <v>21</v>
      </c>
      <c r="M53" s="246">
        <f>G53*(1+L53/100)</f>
        <v>0</v>
      </c>
      <c r="N53" s="244">
        <v>0</v>
      </c>
      <c r="O53" s="244">
        <f>ROUND(E53*N53,2)</f>
        <v>0</v>
      </c>
      <c r="P53" s="244">
        <v>0</v>
      </c>
      <c r="Q53" s="244">
        <f>ROUND(E53*P53,2)</f>
        <v>0</v>
      </c>
      <c r="R53" s="246"/>
      <c r="S53" s="246" t="s">
        <v>166</v>
      </c>
      <c r="T53" s="247" t="s">
        <v>167</v>
      </c>
      <c r="U53" s="222">
        <v>0</v>
      </c>
      <c r="V53" s="222">
        <f>ROUND(E53*U53,2)</f>
        <v>0</v>
      </c>
      <c r="W53" s="222"/>
      <c r="X53" s="222" t="s">
        <v>220</v>
      </c>
      <c r="Y53" s="222" t="s">
        <v>168</v>
      </c>
      <c r="Z53" s="212"/>
      <c r="AA53" s="212"/>
      <c r="AB53" s="212"/>
      <c r="AC53" s="212"/>
      <c r="AD53" s="212"/>
      <c r="AE53" s="212"/>
      <c r="AF53" s="212"/>
      <c r="AG53" s="212" t="s">
        <v>222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1" x14ac:dyDescent="0.25">
      <c r="A54" s="241">
        <v>25</v>
      </c>
      <c r="B54" s="242" t="s">
        <v>479</v>
      </c>
      <c r="C54" s="252" t="s">
        <v>480</v>
      </c>
      <c r="D54" s="243" t="s">
        <v>458</v>
      </c>
      <c r="E54" s="244">
        <v>1</v>
      </c>
      <c r="F54" s="245"/>
      <c r="G54" s="246">
        <f>ROUND(E54*F54,2)</f>
        <v>0</v>
      </c>
      <c r="H54" s="245"/>
      <c r="I54" s="246">
        <f>ROUND(E54*H54,2)</f>
        <v>0</v>
      </c>
      <c r="J54" s="245"/>
      <c r="K54" s="246">
        <f>ROUND(E54*J54,2)</f>
        <v>0</v>
      </c>
      <c r="L54" s="246">
        <v>21</v>
      </c>
      <c r="M54" s="246">
        <f>G54*(1+L54/100)</f>
        <v>0</v>
      </c>
      <c r="N54" s="244">
        <v>0</v>
      </c>
      <c r="O54" s="244">
        <f>ROUND(E54*N54,2)</f>
        <v>0</v>
      </c>
      <c r="P54" s="244">
        <v>0</v>
      </c>
      <c r="Q54" s="244">
        <f>ROUND(E54*P54,2)</f>
        <v>0</v>
      </c>
      <c r="R54" s="246"/>
      <c r="S54" s="246" t="s">
        <v>166</v>
      </c>
      <c r="T54" s="247" t="s">
        <v>167</v>
      </c>
      <c r="U54" s="222">
        <v>0</v>
      </c>
      <c r="V54" s="222">
        <f>ROUND(E54*U54,2)</f>
        <v>0</v>
      </c>
      <c r="W54" s="222"/>
      <c r="X54" s="222" t="s">
        <v>220</v>
      </c>
      <c r="Y54" s="222" t="s">
        <v>168</v>
      </c>
      <c r="Z54" s="212"/>
      <c r="AA54" s="212"/>
      <c r="AB54" s="212"/>
      <c r="AC54" s="212"/>
      <c r="AD54" s="212"/>
      <c r="AE54" s="212"/>
      <c r="AF54" s="212"/>
      <c r="AG54" s="212" t="s">
        <v>222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1" x14ac:dyDescent="0.25">
      <c r="A55" s="241">
        <v>26</v>
      </c>
      <c r="B55" s="242" t="s">
        <v>481</v>
      </c>
      <c r="C55" s="252" t="s">
        <v>482</v>
      </c>
      <c r="D55" s="243" t="s">
        <v>483</v>
      </c>
      <c r="E55" s="244">
        <v>3</v>
      </c>
      <c r="F55" s="245"/>
      <c r="G55" s="246">
        <f>ROUND(E55*F55,2)</f>
        <v>0</v>
      </c>
      <c r="H55" s="245"/>
      <c r="I55" s="246">
        <f>ROUND(E55*H55,2)</f>
        <v>0</v>
      </c>
      <c r="J55" s="245"/>
      <c r="K55" s="246">
        <f>ROUND(E55*J55,2)</f>
        <v>0</v>
      </c>
      <c r="L55" s="246">
        <v>21</v>
      </c>
      <c r="M55" s="246">
        <f>G55*(1+L55/100)</f>
        <v>0</v>
      </c>
      <c r="N55" s="244">
        <v>0</v>
      </c>
      <c r="O55" s="244">
        <f>ROUND(E55*N55,2)</f>
        <v>0</v>
      </c>
      <c r="P55" s="244">
        <v>0</v>
      </c>
      <c r="Q55" s="244">
        <f>ROUND(E55*P55,2)</f>
        <v>0</v>
      </c>
      <c r="R55" s="246"/>
      <c r="S55" s="246" t="s">
        <v>166</v>
      </c>
      <c r="T55" s="247" t="s">
        <v>167</v>
      </c>
      <c r="U55" s="222">
        <v>0</v>
      </c>
      <c r="V55" s="222">
        <f>ROUND(E55*U55,2)</f>
        <v>0</v>
      </c>
      <c r="W55" s="222"/>
      <c r="X55" s="222" t="s">
        <v>220</v>
      </c>
      <c r="Y55" s="222" t="s">
        <v>168</v>
      </c>
      <c r="Z55" s="212"/>
      <c r="AA55" s="212"/>
      <c r="AB55" s="212"/>
      <c r="AC55" s="212"/>
      <c r="AD55" s="212"/>
      <c r="AE55" s="212"/>
      <c r="AF55" s="212"/>
      <c r="AG55" s="212" t="s">
        <v>222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1" x14ac:dyDescent="0.25">
      <c r="A56" s="241">
        <v>27</v>
      </c>
      <c r="B56" s="242" t="s">
        <v>484</v>
      </c>
      <c r="C56" s="252" t="s">
        <v>485</v>
      </c>
      <c r="D56" s="243" t="s">
        <v>458</v>
      </c>
      <c r="E56" s="244">
        <v>1</v>
      </c>
      <c r="F56" s="245"/>
      <c r="G56" s="246">
        <f>ROUND(E56*F56,2)</f>
        <v>0</v>
      </c>
      <c r="H56" s="245"/>
      <c r="I56" s="246">
        <f>ROUND(E56*H56,2)</f>
        <v>0</v>
      </c>
      <c r="J56" s="245"/>
      <c r="K56" s="246">
        <f>ROUND(E56*J56,2)</f>
        <v>0</v>
      </c>
      <c r="L56" s="246">
        <v>21</v>
      </c>
      <c r="M56" s="246">
        <f>G56*(1+L56/100)</f>
        <v>0</v>
      </c>
      <c r="N56" s="244">
        <v>0</v>
      </c>
      <c r="O56" s="244">
        <f>ROUND(E56*N56,2)</f>
        <v>0</v>
      </c>
      <c r="P56" s="244">
        <v>0</v>
      </c>
      <c r="Q56" s="244">
        <f>ROUND(E56*P56,2)</f>
        <v>0</v>
      </c>
      <c r="R56" s="246"/>
      <c r="S56" s="246" t="s">
        <v>166</v>
      </c>
      <c r="T56" s="247" t="s">
        <v>167</v>
      </c>
      <c r="U56" s="222">
        <v>0</v>
      </c>
      <c r="V56" s="222">
        <f>ROUND(E56*U56,2)</f>
        <v>0</v>
      </c>
      <c r="W56" s="222"/>
      <c r="X56" s="222" t="s">
        <v>220</v>
      </c>
      <c r="Y56" s="222" t="s">
        <v>168</v>
      </c>
      <c r="Z56" s="212"/>
      <c r="AA56" s="212"/>
      <c r="AB56" s="212"/>
      <c r="AC56" s="212"/>
      <c r="AD56" s="212"/>
      <c r="AE56" s="212"/>
      <c r="AF56" s="212"/>
      <c r="AG56" s="212" t="s">
        <v>222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1" x14ac:dyDescent="0.25">
      <c r="A57" s="241">
        <v>28</v>
      </c>
      <c r="B57" s="242" t="s">
        <v>607</v>
      </c>
      <c r="C57" s="252" t="s">
        <v>608</v>
      </c>
      <c r="D57" s="243" t="s">
        <v>458</v>
      </c>
      <c r="E57" s="244">
        <v>1</v>
      </c>
      <c r="F57" s="245"/>
      <c r="G57" s="246">
        <f>ROUND(E57*F57,2)</f>
        <v>0</v>
      </c>
      <c r="H57" s="245"/>
      <c r="I57" s="246">
        <f>ROUND(E57*H57,2)</f>
        <v>0</v>
      </c>
      <c r="J57" s="245"/>
      <c r="K57" s="246">
        <f>ROUND(E57*J57,2)</f>
        <v>0</v>
      </c>
      <c r="L57" s="246">
        <v>21</v>
      </c>
      <c r="M57" s="246">
        <f>G57*(1+L57/100)</f>
        <v>0</v>
      </c>
      <c r="N57" s="244">
        <v>0</v>
      </c>
      <c r="O57" s="244">
        <f>ROUND(E57*N57,2)</f>
        <v>0</v>
      </c>
      <c r="P57" s="244">
        <v>0</v>
      </c>
      <c r="Q57" s="244">
        <f>ROUND(E57*P57,2)</f>
        <v>0</v>
      </c>
      <c r="R57" s="246"/>
      <c r="S57" s="246" t="s">
        <v>166</v>
      </c>
      <c r="T57" s="247" t="s">
        <v>167</v>
      </c>
      <c r="U57" s="222">
        <v>0</v>
      </c>
      <c r="V57" s="222">
        <f>ROUND(E57*U57,2)</f>
        <v>0</v>
      </c>
      <c r="W57" s="222"/>
      <c r="X57" s="222" t="s">
        <v>220</v>
      </c>
      <c r="Y57" s="222" t="s">
        <v>168</v>
      </c>
      <c r="Z57" s="212"/>
      <c r="AA57" s="212"/>
      <c r="AB57" s="212"/>
      <c r="AC57" s="212"/>
      <c r="AD57" s="212"/>
      <c r="AE57" s="212"/>
      <c r="AF57" s="212"/>
      <c r="AG57" s="212" t="s">
        <v>222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1" x14ac:dyDescent="0.25">
      <c r="A58" s="241">
        <v>29</v>
      </c>
      <c r="B58" s="242" t="s">
        <v>609</v>
      </c>
      <c r="C58" s="252" t="s">
        <v>610</v>
      </c>
      <c r="D58" s="243" t="s">
        <v>458</v>
      </c>
      <c r="E58" s="244">
        <v>1</v>
      </c>
      <c r="F58" s="245"/>
      <c r="G58" s="246">
        <f>ROUND(E58*F58,2)</f>
        <v>0</v>
      </c>
      <c r="H58" s="245"/>
      <c r="I58" s="246">
        <f>ROUND(E58*H58,2)</f>
        <v>0</v>
      </c>
      <c r="J58" s="245"/>
      <c r="K58" s="246">
        <f>ROUND(E58*J58,2)</f>
        <v>0</v>
      </c>
      <c r="L58" s="246">
        <v>21</v>
      </c>
      <c r="M58" s="246">
        <f>G58*(1+L58/100)</f>
        <v>0</v>
      </c>
      <c r="N58" s="244">
        <v>0</v>
      </c>
      <c r="O58" s="244">
        <f>ROUND(E58*N58,2)</f>
        <v>0</v>
      </c>
      <c r="P58" s="244">
        <v>0</v>
      </c>
      <c r="Q58" s="244">
        <f>ROUND(E58*P58,2)</f>
        <v>0</v>
      </c>
      <c r="R58" s="246"/>
      <c r="S58" s="246" t="s">
        <v>166</v>
      </c>
      <c r="T58" s="247" t="s">
        <v>167</v>
      </c>
      <c r="U58" s="222">
        <v>0</v>
      </c>
      <c r="V58" s="222">
        <f>ROUND(E58*U58,2)</f>
        <v>0</v>
      </c>
      <c r="W58" s="222"/>
      <c r="X58" s="222" t="s">
        <v>220</v>
      </c>
      <c r="Y58" s="222" t="s">
        <v>168</v>
      </c>
      <c r="Z58" s="212"/>
      <c r="AA58" s="212"/>
      <c r="AB58" s="212"/>
      <c r="AC58" s="212"/>
      <c r="AD58" s="212"/>
      <c r="AE58" s="212"/>
      <c r="AF58" s="212"/>
      <c r="AG58" s="212" t="s">
        <v>222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x14ac:dyDescent="0.25">
      <c r="A59" s="227" t="s">
        <v>161</v>
      </c>
      <c r="B59" s="228" t="s">
        <v>123</v>
      </c>
      <c r="C59" s="251" t="s">
        <v>124</v>
      </c>
      <c r="D59" s="229"/>
      <c r="E59" s="230"/>
      <c r="F59" s="231"/>
      <c r="G59" s="231">
        <f>SUMIF(AG60:AG63,"&lt;&gt;NOR",G60:G63)</f>
        <v>0</v>
      </c>
      <c r="H59" s="231"/>
      <c r="I59" s="231">
        <f>SUM(I60:I63)</f>
        <v>0</v>
      </c>
      <c r="J59" s="231"/>
      <c r="K59" s="231">
        <f>SUM(K60:K63)</f>
        <v>0</v>
      </c>
      <c r="L59" s="231"/>
      <c r="M59" s="231">
        <f>SUM(M60:M63)</f>
        <v>0</v>
      </c>
      <c r="N59" s="230"/>
      <c r="O59" s="230">
        <f>SUM(O60:O63)</f>
        <v>0</v>
      </c>
      <c r="P59" s="230"/>
      <c r="Q59" s="230">
        <f>SUM(Q60:Q63)</f>
        <v>0</v>
      </c>
      <c r="R59" s="231"/>
      <c r="S59" s="231"/>
      <c r="T59" s="232"/>
      <c r="U59" s="226"/>
      <c r="V59" s="226">
        <f>SUM(V60:V63)</f>
        <v>0</v>
      </c>
      <c r="W59" s="226"/>
      <c r="X59" s="226"/>
      <c r="Y59" s="226"/>
      <c r="AG59" t="s">
        <v>162</v>
      </c>
    </row>
    <row r="60" spans="1:60" outlineLevel="1" x14ac:dyDescent="0.25">
      <c r="A60" s="241">
        <v>30</v>
      </c>
      <c r="B60" s="242" t="s">
        <v>486</v>
      </c>
      <c r="C60" s="252" t="s">
        <v>487</v>
      </c>
      <c r="D60" s="243" t="s">
        <v>341</v>
      </c>
      <c r="E60" s="244">
        <v>2</v>
      </c>
      <c r="F60" s="245"/>
      <c r="G60" s="246">
        <f>ROUND(E60*F60,2)</f>
        <v>0</v>
      </c>
      <c r="H60" s="245"/>
      <c r="I60" s="246">
        <f>ROUND(E60*H60,2)</f>
        <v>0</v>
      </c>
      <c r="J60" s="245"/>
      <c r="K60" s="246">
        <f>ROUND(E60*J60,2)</f>
        <v>0</v>
      </c>
      <c r="L60" s="246">
        <v>21</v>
      </c>
      <c r="M60" s="246">
        <f>G60*(1+L60/100)</f>
        <v>0</v>
      </c>
      <c r="N60" s="244">
        <v>0</v>
      </c>
      <c r="O60" s="244">
        <f>ROUND(E60*N60,2)</f>
        <v>0</v>
      </c>
      <c r="P60" s="244">
        <v>0</v>
      </c>
      <c r="Q60" s="244">
        <f>ROUND(E60*P60,2)</f>
        <v>0</v>
      </c>
      <c r="R60" s="246"/>
      <c r="S60" s="246" t="s">
        <v>166</v>
      </c>
      <c r="T60" s="247" t="s">
        <v>167</v>
      </c>
      <c r="U60" s="222">
        <v>0</v>
      </c>
      <c r="V60" s="222">
        <f>ROUND(E60*U60,2)</f>
        <v>0</v>
      </c>
      <c r="W60" s="222"/>
      <c r="X60" s="222" t="s">
        <v>220</v>
      </c>
      <c r="Y60" s="222" t="s">
        <v>168</v>
      </c>
      <c r="Z60" s="212"/>
      <c r="AA60" s="212"/>
      <c r="AB60" s="212"/>
      <c r="AC60" s="212"/>
      <c r="AD60" s="212"/>
      <c r="AE60" s="212"/>
      <c r="AF60" s="212"/>
      <c r="AG60" s="212" t="s">
        <v>222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1" x14ac:dyDescent="0.25">
      <c r="A61" s="241">
        <v>31</v>
      </c>
      <c r="B61" s="242" t="s">
        <v>488</v>
      </c>
      <c r="C61" s="252" t="s">
        <v>489</v>
      </c>
      <c r="D61" s="243" t="s">
        <v>341</v>
      </c>
      <c r="E61" s="244">
        <v>2</v>
      </c>
      <c r="F61" s="245"/>
      <c r="G61" s="246">
        <f>ROUND(E61*F61,2)</f>
        <v>0</v>
      </c>
      <c r="H61" s="245"/>
      <c r="I61" s="246">
        <f>ROUND(E61*H61,2)</f>
        <v>0</v>
      </c>
      <c r="J61" s="245"/>
      <c r="K61" s="246">
        <f>ROUND(E61*J61,2)</f>
        <v>0</v>
      </c>
      <c r="L61" s="246">
        <v>21</v>
      </c>
      <c r="M61" s="246">
        <f>G61*(1+L61/100)</f>
        <v>0</v>
      </c>
      <c r="N61" s="244">
        <v>0</v>
      </c>
      <c r="O61" s="244">
        <f>ROUND(E61*N61,2)</f>
        <v>0</v>
      </c>
      <c r="P61" s="244">
        <v>0</v>
      </c>
      <c r="Q61" s="244">
        <f>ROUND(E61*P61,2)</f>
        <v>0</v>
      </c>
      <c r="R61" s="246"/>
      <c r="S61" s="246" t="s">
        <v>166</v>
      </c>
      <c r="T61" s="247" t="s">
        <v>167</v>
      </c>
      <c r="U61" s="222">
        <v>0</v>
      </c>
      <c r="V61" s="222">
        <f>ROUND(E61*U61,2)</f>
        <v>0</v>
      </c>
      <c r="W61" s="222"/>
      <c r="X61" s="222" t="s">
        <v>220</v>
      </c>
      <c r="Y61" s="222" t="s">
        <v>168</v>
      </c>
      <c r="Z61" s="212"/>
      <c r="AA61" s="212"/>
      <c r="AB61" s="212"/>
      <c r="AC61" s="212"/>
      <c r="AD61" s="212"/>
      <c r="AE61" s="212"/>
      <c r="AF61" s="212"/>
      <c r="AG61" s="212" t="s">
        <v>222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1" x14ac:dyDescent="0.25">
      <c r="A62" s="241">
        <v>32</v>
      </c>
      <c r="B62" s="242" t="s">
        <v>611</v>
      </c>
      <c r="C62" s="252" t="s">
        <v>612</v>
      </c>
      <c r="D62" s="243" t="s">
        <v>341</v>
      </c>
      <c r="E62" s="244">
        <v>1</v>
      </c>
      <c r="F62" s="245"/>
      <c r="G62" s="246">
        <f>ROUND(E62*F62,2)</f>
        <v>0</v>
      </c>
      <c r="H62" s="245"/>
      <c r="I62" s="246">
        <f>ROUND(E62*H62,2)</f>
        <v>0</v>
      </c>
      <c r="J62" s="245"/>
      <c r="K62" s="246">
        <f>ROUND(E62*J62,2)</f>
        <v>0</v>
      </c>
      <c r="L62" s="246">
        <v>21</v>
      </c>
      <c r="M62" s="246">
        <f>G62*(1+L62/100)</f>
        <v>0</v>
      </c>
      <c r="N62" s="244">
        <v>0</v>
      </c>
      <c r="O62" s="244">
        <f>ROUND(E62*N62,2)</f>
        <v>0</v>
      </c>
      <c r="P62" s="244">
        <v>0</v>
      </c>
      <c r="Q62" s="244">
        <f>ROUND(E62*P62,2)</f>
        <v>0</v>
      </c>
      <c r="R62" s="246"/>
      <c r="S62" s="246" t="s">
        <v>166</v>
      </c>
      <c r="T62" s="247" t="s">
        <v>167</v>
      </c>
      <c r="U62" s="222">
        <v>0</v>
      </c>
      <c r="V62" s="222">
        <f>ROUND(E62*U62,2)</f>
        <v>0</v>
      </c>
      <c r="W62" s="222"/>
      <c r="X62" s="222" t="s">
        <v>220</v>
      </c>
      <c r="Y62" s="222" t="s">
        <v>168</v>
      </c>
      <c r="Z62" s="212"/>
      <c r="AA62" s="212"/>
      <c r="AB62" s="212"/>
      <c r="AC62" s="212"/>
      <c r="AD62" s="212"/>
      <c r="AE62" s="212"/>
      <c r="AF62" s="212"/>
      <c r="AG62" s="212" t="s">
        <v>222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1" x14ac:dyDescent="0.25">
      <c r="A63" s="241">
        <v>33</v>
      </c>
      <c r="B63" s="242" t="s">
        <v>613</v>
      </c>
      <c r="C63" s="252" t="s">
        <v>614</v>
      </c>
      <c r="D63" s="243" t="s">
        <v>341</v>
      </c>
      <c r="E63" s="244">
        <v>1</v>
      </c>
      <c r="F63" s="245"/>
      <c r="G63" s="246">
        <f>ROUND(E63*F63,2)</f>
        <v>0</v>
      </c>
      <c r="H63" s="245"/>
      <c r="I63" s="246">
        <f>ROUND(E63*H63,2)</f>
        <v>0</v>
      </c>
      <c r="J63" s="245"/>
      <c r="K63" s="246">
        <f>ROUND(E63*J63,2)</f>
        <v>0</v>
      </c>
      <c r="L63" s="246">
        <v>21</v>
      </c>
      <c r="M63" s="246">
        <f>G63*(1+L63/100)</f>
        <v>0</v>
      </c>
      <c r="N63" s="244">
        <v>0</v>
      </c>
      <c r="O63" s="244">
        <f>ROUND(E63*N63,2)</f>
        <v>0</v>
      </c>
      <c r="P63" s="244">
        <v>0</v>
      </c>
      <c r="Q63" s="244">
        <f>ROUND(E63*P63,2)</f>
        <v>0</v>
      </c>
      <c r="R63" s="246"/>
      <c r="S63" s="246" t="s">
        <v>166</v>
      </c>
      <c r="T63" s="247" t="s">
        <v>167</v>
      </c>
      <c r="U63" s="222">
        <v>0</v>
      </c>
      <c r="V63" s="222">
        <f>ROUND(E63*U63,2)</f>
        <v>0</v>
      </c>
      <c r="W63" s="222"/>
      <c r="X63" s="222" t="s">
        <v>220</v>
      </c>
      <c r="Y63" s="222" t="s">
        <v>168</v>
      </c>
      <c r="Z63" s="212"/>
      <c r="AA63" s="212"/>
      <c r="AB63" s="212"/>
      <c r="AC63" s="212"/>
      <c r="AD63" s="212"/>
      <c r="AE63" s="212"/>
      <c r="AF63" s="212"/>
      <c r="AG63" s="212" t="s">
        <v>222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x14ac:dyDescent="0.25">
      <c r="A64" s="227" t="s">
        <v>161</v>
      </c>
      <c r="B64" s="228" t="s">
        <v>125</v>
      </c>
      <c r="C64" s="251" t="s">
        <v>126</v>
      </c>
      <c r="D64" s="229"/>
      <c r="E64" s="230"/>
      <c r="F64" s="231"/>
      <c r="G64" s="231">
        <f>SUMIF(AG65:AG78,"&lt;&gt;NOR",G65:G78)</f>
        <v>0</v>
      </c>
      <c r="H64" s="231"/>
      <c r="I64" s="231">
        <f>SUM(I65:I78)</f>
        <v>0</v>
      </c>
      <c r="J64" s="231"/>
      <c r="K64" s="231">
        <f>SUM(K65:K78)</f>
        <v>0</v>
      </c>
      <c r="L64" s="231"/>
      <c r="M64" s="231">
        <f>SUM(M65:M78)</f>
        <v>0</v>
      </c>
      <c r="N64" s="230"/>
      <c r="O64" s="230">
        <f>SUM(O65:O78)</f>
        <v>13.1</v>
      </c>
      <c r="P64" s="230"/>
      <c r="Q64" s="230">
        <f>SUM(Q65:Q78)</f>
        <v>0</v>
      </c>
      <c r="R64" s="231"/>
      <c r="S64" s="231"/>
      <c r="T64" s="232"/>
      <c r="U64" s="226"/>
      <c r="V64" s="226">
        <f>SUM(V65:V78)</f>
        <v>87.97</v>
      </c>
      <c r="W64" s="226"/>
      <c r="X64" s="226"/>
      <c r="Y64" s="226"/>
      <c r="AG64" t="s">
        <v>162</v>
      </c>
    </row>
    <row r="65" spans="1:60" outlineLevel="1" x14ac:dyDescent="0.25">
      <c r="A65" s="234">
        <v>34</v>
      </c>
      <c r="B65" s="235" t="s">
        <v>490</v>
      </c>
      <c r="C65" s="253" t="s">
        <v>491</v>
      </c>
      <c r="D65" s="236" t="s">
        <v>231</v>
      </c>
      <c r="E65" s="237">
        <v>32</v>
      </c>
      <c r="F65" s="238"/>
      <c r="G65" s="239">
        <f>ROUND(E65*F65,2)</f>
        <v>0</v>
      </c>
      <c r="H65" s="238"/>
      <c r="I65" s="239">
        <f>ROUND(E65*H65,2)</f>
        <v>0</v>
      </c>
      <c r="J65" s="238"/>
      <c r="K65" s="239">
        <f>ROUND(E65*J65,2)</f>
        <v>0</v>
      </c>
      <c r="L65" s="239">
        <v>21</v>
      </c>
      <c r="M65" s="239">
        <f>G65*(1+L65/100)</f>
        <v>0</v>
      </c>
      <c r="N65" s="237">
        <v>0</v>
      </c>
      <c r="O65" s="237">
        <f>ROUND(E65*N65,2)</f>
        <v>0</v>
      </c>
      <c r="P65" s="237">
        <v>0</v>
      </c>
      <c r="Q65" s="237">
        <f>ROUND(E65*P65,2)</f>
        <v>0</v>
      </c>
      <c r="R65" s="239"/>
      <c r="S65" s="239" t="s">
        <v>193</v>
      </c>
      <c r="T65" s="240" t="s">
        <v>193</v>
      </c>
      <c r="U65" s="222">
        <v>2.1198000000000001</v>
      </c>
      <c r="V65" s="222">
        <f>ROUND(E65*U65,2)</f>
        <v>67.83</v>
      </c>
      <c r="W65" s="222"/>
      <c r="X65" s="222" t="s">
        <v>220</v>
      </c>
      <c r="Y65" s="222" t="s">
        <v>221</v>
      </c>
      <c r="Z65" s="212"/>
      <c r="AA65" s="212"/>
      <c r="AB65" s="212"/>
      <c r="AC65" s="212"/>
      <c r="AD65" s="212"/>
      <c r="AE65" s="212"/>
      <c r="AF65" s="212"/>
      <c r="AG65" s="212" t="s">
        <v>222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2" x14ac:dyDescent="0.25">
      <c r="A66" s="219"/>
      <c r="B66" s="220"/>
      <c r="C66" s="254" t="s">
        <v>705</v>
      </c>
      <c r="D66" s="249"/>
      <c r="E66" s="249"/>
      <c r="F66" s="249"/>
      <c r="G66" s="249"/>
      <c r="H66" s="222"/>
      <c r="I66" s="222"/>
      <c r="J66" s="222"/>
      <c r="K66" s="222"/>
      <c r="L66" s="222"/>
      <c r="M66" s="222"/>
      <c r="N66" s="221"/>
      <c r="O66" s="221"/>
      <c r="P66" s="221"/>
      <c r="Q66" s="221"/>
      <c r="R66" s="222"/>
      <c r="S66" s="222"/>
      <c r="T66" s="222"/>
      <c r="U66" s="222"/>
      <c r="V66" s="222"/>
      <c r="W66" s="222"/>
      <c r="X66" s="222"/>
      <c r="Y66" s="222"/>
      <c r="Z66" s="212"/>
      <c r="AA66" s="212"/>
      <c r="AB66" s="212"/>
      <c r="AC66" s="212"/>
      <c r="AD66" s="212"/>
      <c r="AE66" s="212"/>
      <c r="AF66" s="212"/>
      <c r="AG66" s="212" t="s">
        <v>173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1" x14ac:dyDescent="0.25">
      <c r="A67" s="234">
        <v>35</v>
      </c>
      <c r="B67" s="235" t="s">
        <v>493</v>
      </c>
      <c r="C67" s="253" t="s">
        <v>494</v>
      </c>
      <c r="D67" s="236" t="s">
        <v>231</v>
      </c>
      <c r="E67" s="237">
        <v>64</v>
      </c>
      <c r="F67" s="238"/>
      <c r="G67" s="239">
        <f>ROUND(E67*F67,2)</f>
        <v>0</v>
      </c>
      <c r="H67" s="238"/>
      <c r="I67" s="239">
        <f>ROUND(E67*H67,2)</f>
        <v>0</v>
      </c>
      <c r="J67" s="238"/>
      <c r="K67" s="239">
        <f>ROUND(E67*J67,2)</f>
        <v>0</v>
      </c>
      <c r="L67" s="239">
        <v>21</v>
      </c>
      <c r="M67" s="239">
        <f>G67*(1+L67/100)</f>
        <v>0</v>
      </c>
      <c r="N67" s="237">
        <v>0.20474999999999999</v>
      </c>
      <c r="O67" s="237">
        <f>ROUND(E67*N67,2)</f>
        <v>13.1</v>
      </c>
      <c r="P67" s="237">
        <v>0</v>
      </c>
      <c r="Q67" s="237">
        <f>ROUND(E67*P67,2)</f>
        <v>0</v>
      </c>
      <c r="R67" s="239"/>
      <c r="S67" s="239" t="s">
        <v>193</v>
      </c>
      <c r="T67" s="240" t="s">
        <v>193</v>
      </c>
      <c r="U67" s="222">
        <v>9.8000000000000004E-2</v>
      </c>
      <c r="V67" s="222">
        <f>ROUND(E67*U67,2)</f>
        <v>6.27</v>
      </c>
      <c r="W67" s="222"/>
      <c r="X67" s="222" t="s">
        <v>220</v>
      </c>
      <c r="Y67" s="222" t="s">
        <v>221</v>
      </c>
      <c r="Z67" s="212"/>
      <c r="AA67" s="212"/>
      <c r="AB67" s="212"/>
      <c r="AC67" s="212"/>
      <c r="AD67" s="212"/>
      <c r="AE67" s="212"/>
      <c r="AF67" s="212"/>
      <c r="AG67" s="212" t="s">
        <v>222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2" x14ac:dyDescent="0.25">
      <c r="A68" s="219"/>
      <c r="B68" s="220"/>
      <c r="C68" s="266" t="s">
        <v>495</v>
      </c>
      <c r="D68" s="260"/>
      <c r="E68" s="261"/>
      <c r="F68" s="222"/>
      <c r="G68" s="222"/>
      <c r="H68" s="222"/>
      <c r="I68" s="222"/>
      <c r="J68" s="222"/>
      <c r="K68" s="222"/>
      <c r="L68" s="222"/>
      <c r="M68" s="222"/>
      <c r="N68" s="221"/>
      <c r="O68" s="221"/>
      <c r="P68" s="221"/>
      <c r="Q68" s="221"/>
      <c r="R68" s="222"/>
      <c r="S68" s="222"/>
      <c r="T68" s="222"/>
      <c r="U68" s="222"/>
      <c r="V68" s="222"/>
      <c r="W68" s="222"/>
      <c r="X68" s="222"/>
      <c r="Y68" s="222"/>
      <c r="Z68" s="212"/>
      <c r="AA68" s="212"/>
      <c r="AB68" s="212"/>
      <c r="AC68" s="212"/>
      <c r="AD68" s="212"/>
      <c r="AE68" s="212"/>
      <c r="AF68" s="212"/>
      <c r="AG68" s="212" t="s">
        <v>226</v>
      </c>
      <c r="AH68" s="212">
        <v>0</v>
      </c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3" x14ac:dyDescent="0.25">
      <c r="A69" s="219"/>
      <c r="B69" s="220"/>
      <c r="C69" s="266" t="s">
        <v>706</v>
      </c>
      <c r="D69" s="260"/>
      <c r="E69" s="261">
        <v>32</v>
      </c>
      <c r="F69" s="222"/>
      <c r="G69" s="222"/>
      <c r="H69" s="222"/>
      <c r="I69" s="222"/>
      <c r="J69" s="222"/>
      <c r="K69" s="222"/>
      <c r="L69" s="222"/>
      <c r="M69" s="222"/>
      <c r="N69" s="221"/>
      <c r="O69" s="221"/>
      <c r="P69" s="221"/>
      <c r="Q69" s="221"/>
      <c r="R69" s="222"/>
      <c r="S69" s="222"/>
      <c r="T69" s="222"/>
      <c r="U69" s="222"/>
      <c r="V69" s="222"/>
      <c r="W69" s="222"/>
      <c r="X69" s="222"/>
      <c r="Y69" s="222"/>
      <c r="Z69" s="212"/>
      <c r="AA69" s="212"/>
      <c r="AB69" s="212"/>
      <c r="AC69" s="212"/>
      <c r="AD69" s="212"/>
      <c r="AE69" s="212"/>
      <c r="AF69" s="212"/>
      <c r="AG69" s="212" t="s">
        <v>226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3" x14ac:dyDescent="0.25">
      <c r="A70" s="219"/>
      <c r="B70" s="220"/>
      <c r="C70" s="266" t="s">
        <v>497</v>
      </c>
      <c r="D70" s="260"/>
      <c r="E70" s="261"/>
      <c r="F70" s="222"/>
      <c r="G70" s="222"/>
      <c r="H70" s="222"/>
      <c r="I70" s="222"/>
      <c r="J70" s="222"/>
      <c r="K70" s="222"/>
      <c r="L70" s="222"/>
      <c r="M70" s="222"/>
      <c r="N70" s="221"/>
      <c r="O70" s="221"/>
      <c r="P70" s="221"/>
      <c r="Q70" s="221"/>
      <c r="R70" s="222"/>
      <c r="S70" s="222"/>
      <c r="T70" s="222"/>
      <c r="U70" s="222"/>
      <c r="V70" s="222"/>
      <c r="W70" s="222"/>
      <c r="X70" s="222"/>
      <c r="Y70" s="222"/>
      <c r="Z70" s="212"/>
      <c r="AA70" s="212"/>
      <c r="AB70" s="212"/>
      <c r="AC70" s="212"/>
      <c r="AD70" s="212"/>
      <c r="AE70" s="212"/>
      <c r="AF70" s="212"/>
      <c r="AG70" s="212" t="s">
        <v>226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3" x14ac:dyDescent="0.25">
      <c r="A71" s="219"/>
      <c r="B71" s="220"/>
      <c r="C71" s="266" t="s">
        <v>706</v>
      </c>
      <c r="D71" s="260"/>
      <c r="E71" s="261">
        <v>32</v>
      </c>
      <c r="F71" s="222"/>
      <c r="G71" s="222"/>
      <c r="H71" s="222"/>
      <c r="I71" s="222"/>
      <c r="J71" s="222"/>
      <c r="K71" s="222"/>
      <c r="L71" s="222"/>
      <c r="M71" s="222"/>
      <c r="N71" s="221"/>
      <c r="O71" s="221"/>
      <c r="P71" s="221"/>
      <c r="Q71" s="221"/>
      <c r="R71" s="222"/>
      <c r="S71" s="222"/>
      <c r="T71" s="222"/>
      <c r="U71" s="222"/>
      <c r="V71" s="222"/>
      <c r="W71" s="222"/>
      <c r="X71" s="222"/>
      <c r="Y71" s="222"/>
      <c r="Z71" s="212"/>
      <c r="AA71" s="212"/>
      <c r="AB71" s="212"/>
      <c r="AC71" s="212"/>
      <c r="AD71" s="212"/>
      <c r="AE71" s="212"/>
      <c r="AF71" s="212"/>
      <c r="AG71" s="212" t="s">
        <v>226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1" x14ac:dyDescent="0.25">
      <c r="A72" s="234">
        <v>36</v>
      </c>
      <c r="B72" s="235" t="s">
        <v>498</v>
      </c>
      <c r="C72" s="253" t="s">
        <v>499</v>
      </c>
      <c r="D72" s="236" t="s">
        <v>231</v>
      </c>
      <c r="E72" s="237">
        <v>35.200000000000003</v>
      </c>
      <c r="F72" s="238"/>
      <c r="G72" s="239">
        <f>ROUND(E72*F72,2)</f>
        <v>0</v>
      </c>
      <c r="H72" s="238"/>
      <c r="I72" s="239">
        <f>ROUND(E72*H72,2)</f>
        <v>0</v>
      </c>
      <c r="J72" s="238"/>
      <c r="K72" s="239">
        <f>ROUND(E72*J72,2)</f>
        <v>0</v>
      </c>
      <c r="L72" s="239">
        <v>21</v>
      </c>
      <c r="M72" s="239">
        <f>G72*(1+L72/100)</f>
        <v>0</v>
      </c>
      <c r="N72" s="237">
        <v>6.0000000000000002E-5</v>
      </c>
      <c r="O72" s="237">
        <f>ROUND(E72*N72,2)</f>
        <v>0</v>
      </c>
      <c r="P72" s="237">
        <v>0</v>
      </c>
      <c r="Q72" s="237">
        <f>ROUND(E72*P72,2)</f>
        <v>0</v>
      </c>
      <c r="R72" s="239"/>
      <c r="S72" s="239" t="s">
        <v>193</v>
      </c>
      <c r="T72" s="240" t="s">
        <v>193</v>
      </c>
      <c r="U72" s="222">
        <v>2.5999999999999999E-2</v>
      </c>
      <c r="V72" s="222">
        <f>ROUND(E72*U72,2)</f>
        <v>0.92</v>
      </c>
      <c r="W72" s="222"/>
      <c r="X72" s="222" t="s">
        <v>220</v>
      </c>
      <c r="Y72" s="222" t="s">
        <v>221</v>
      </c>
      <c r="Z72" s="212"/>
      <c r="AA72" s="212"/>
      <c r="AB72" s="212"/>
      <c r="AC72" s="212"/>
      <c r="AD72" s="212"/>
      <c r="AE72" s="212"/>
      <c r="AF72" s="212"/>
      <c r="AG72" s="212" t="s">
        <v>222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2" x14ac:dyDescent="0.25">
      <c r="A73" s="219"/>
      <c r="B73" s="220"/>
      <c r="C73" s="266" t="s">
        <v>707</v>
      </c>
      <c r="D73" s="260"/>
      <c r="E73" s="261">
        <v>35.200000000000003</v>
      </c>
      <c r="F73" s="222"/>
      <c r="G73" s="222"/>
      <c r="H73" s="222"/>
      <c r="I73" s="222"/>
      <c r="J73" s="222"/>
      <c r="K73" s="222"/>
      <c r="L73" s="222"/>
      <c r="M73" s="222"/>
      <c r="N73" s="221"/>
      <c r="O73" s="221"/>
      <c r="P73" s="221"/>
      <c r="Q73" s="221"/>
      <c r="R73" s="222"/>
      <c r="S73" s="222"/>
      <c r="T73" s="222"/>
      <c r="U73" s="222"/>
      <c r="V73" s="222"/>
      <c r="W73" s="222"/>
      <c r="X73" s="222"/>
      <c r="Y73" s="222"/>
      <c r="Z73" s="212"/>
      <c r="AA73" s="212"/>
      <c r="AB73" s="212"/>
      <c r="AC73" s="212"/>
      <c r="AD73" s="212"/>
      <c r="AE73" s="212"/>
      <c r="AF73" s="212"/>
      <c r="AG73" s="212" t="s">
        <v>226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1" x14ac:dyDescent="0.25">
      <c r="A74" s="241">
        <v>37</v>
      </c>
      <c r="B74" s="242" t="s">
        <v>501</v>
      </c>
      <c r="C74" s="252" t="s">
        <v>502</v>
      </c>
      <c r="D74" s="243" t="s">
        <v>231</v>
      </c>
      <c r="E74" s="244">
        <v>32</v>
      </c>
      <c r="F74" s="245"/>
      <c r="G74" s="246">
        <f>ROUND(E74*F74,2)</f>
        <v>0</v>
      </c>
      <c r="H74" s="245"/>
      <c r="I74" s="246">
        <f>ROUND(E74*H74,2)</f>
        <v>0</v>
      </c>
      <c r="J74" s="245"/>
      <c r="K74" s="246">
        <f>ROUND(E74*J74,2)</f>
        <v>0</v>
      </c>
      <c r="L74" s="246">
        <v>21</v>
      </c>
      <c r="M74" s="246">
        <f>G74*(1+L74/100)</f>
        <v>0</v>
      </c>
      <c r="N74" s="244">
        <v>0</v>
      </c>
      <c r="O74" s="244">
        <f>ROUND(E74*N74,2)</f>
        <v>0</v>
      </c>
      <c r="P74" s="244">
        <v>0</v>
      </c>
      <c r="Q74" s="244">
        <f>ROUND(E74*P74,2)</f>
        <v>0</v>
      </c>
      <c r="R74" s="246"/>
      <c r="S74" s="246" t="s">
        <v>193</v>
      </c>
      <c r="T74" s="247" t="s">
        <v>193</v>
      </c>
      <c r="U74" s="222">
        <v>0.3105</v>
      </c>
      <c r="V74" s="222">
        <f>ROUND(E74*U74,2)</f>
        <v>9.94</v>
      </c>
      <c r="W74" s="222"/>
      <c r="X74" s="222" t="s">
        <v>220</v>
      </c>
      <c r="Y74" s="222" t="s">
        <v>221</v>
      </c>
      <c r="Z74" s="212"/>
      <c r="AA74" s="212"/>
      <c r="AB74" s="212"/>
      <c r="AC74" s="212"/>
      <c r="AD74" s="212"/>
      <c r="AE74" s="212"/>
      <c r="AF74" s="212"/>
      <c r="AG74" s="212" t="s">
        <v>222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1" x14ac:dyDescent="0.25">
      <c r="A75" s="234">
        <v>38</v>
      </c>
      <c r="B75" s="235" t="s">
        <v>503</v>
      </c>
      <c r="C75" s="253" t="s">
        <v>504</v>
      </c>
      <c r="D75" s="236" t="s">
        <v>218</v>
      </c>
      <c r="E75" s="237">
        <v>16.8</v>
      </c>
      <c r="F75" s="238"/>
      <c r="G75" s="239">
        <f>ROUND(E75*F75,2)</f>
        <v>0</v>
      </c>
      <c r="H75" s="238"/>
      <c r="I75" s="239">
        <f>ROUND(E75*H75,2)</f>
        <v>0</v>
      </c>
      <c r="J75" s="238"/>
      <c r="K75" s="239">
        <f>ROUND(E75*J75,2)</f>
        <v>0</v>
      </c>
      <c r="L75" s="239">
        <v>21</v>
      </c>
      <c r="M75" s="239">
        <f>G75*(1+L75/100)</f>
        <v>0</v>
      </c>
      <c r="N75" s="237">
        <v>2.0000000000000002E-5</v>
      </c>
      <c r="O75" s="237">
        <f>ROUND(E75*N75,2)</f>
        <v>0</v>
      </c>
      <c r="P75" s="237">
        <v>0</v>
      </c>
      <c r="Q75" s="237">
        <f>ROUND(E75*P75,2)</f>
        <v>0</v>
      </c>
      <c r="R75" s="239"/>
      <c r="S75" s="239" t="s">
        <v>193</v>
      </c>
      <c r="T75" s="240" t="s">
        <v>193</v>
      </c>
      <c r="U75" s="222">
        <v>0.05</v>
      </c>
      <c r="V75" s="222">
        <f>ROUND(E75*U75,2)</f>
        <v>0.84</v>
      </c>
      <c r="W75" s="222"/>
      <c r="X75" s="222" t="s">
        <v>220</v>
      </c>
      <c r="Y75" s="222" t="s">
        <v>221</v>
      </c>
      <c r="Z75" s="212"/>
      <c r="AA75" s="212"/>
      <c r="AB75" s="212"/>
      <c r="AC75" s="212"/>
      <c r="AD75" s="212"/>
      <c r="AE75" s="212"/>
      <c r="AF75" s="212"/>
      <c r="AG75" s="212" t="s">
        <v>222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2" x14ac:dyDescent="0.25">
      <c r="A76" s="219"/>
      <c r="B76" s="220"/>
      <c r="C76" s="266" t="s">
        <v>708</v>
      </c>
      <c r="D76" s="260"/>
      <c r="E76" s="261">
        <v>16.8</v>
      </c>
      <c r="F76" s="222"/>
      <c r="G76" s="222"/>
      <c r="H76" s="222"/>
      <c r="I76" s="222"/>
      <c r="J76" s="222"/>
      <c r="K76" s="222"/>
      <c r="L76" s="222"/>
      <c r="M76" s="222"/>
      <c r="N76" s="221"/>
      <c r="O76" s="221"/>
      <c r="P76" s="221"/>
      <c r="Q76" s="221"/>
      <c r="R76" s="222"/>
      <c r="S76" s="222"/>
      <c r="T76" s="222"/>
      <c r="U76" s="222"/>
      <c r="V76" s="222"/>
      <c r="W76" s="222"/>
      <c r="X76" s="222"/>
      <c r="Y76" s="222"/>
      <c r="Z76" s="212"/>
      <c r="AA76" s="212"/>
      <c r="AB76" s="212"/>
      <c r="AC76" s="212"/>
      <c r="AD76" s="212"/>
      <c r="AE76" s="212"/>
      <c r="AF76" s="212"/>
      <c r="AG76" s="212" t="s">
        <v>226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1" x14ac:dyDescent="0.25">
      <c r="A77" s="234">
        <v>39</v>
      </c>
      <c r="B77" s="235" t="s">
        <v>506</v>
      </c>
      <c r="C77" s="253" t="s">
        <v>507</v>
      </c>
      <c r="D77" s="236" t="s">
        <v>218</v>
      </c>
      <c r="E77" s="237">
        <v>16.8</v>
      </c>
      <c r="F77" s="238"/>
      <c r="G77" s="239">
        <f>ROUND(E77*F77,2)</f>
        <v>0</v>
      </c>
      <c r="H77" s="238"/>
      <c r="I77" s="239">
        <f>ROUND(E77*H77,2)</f>
        <v>0</v>
      </c>
      <c r="J77" s="238"/>
      <c r="K77" s="239">
        <f>ROUND(E77*J77,2)</f>
        <v>0</v>
      </c>
      <c r="L77" s="239">
        <v>21</v>
      </c>
      <c r="M77" s="239">
        <f>G77*(1+L77/100)</f>
        <v>0</v>
      </c>
      <c r="N77" s="237">
        <v>0</v>
      </c>
      <c r="O77" s="237">
        <f>ROUND(E77*N77,2)</f>
        <v>0</v>
      </c>
      <c r="P77" s="237">
        <v>0</v>
      </c>
      <c r="Q77" s="237">
        <f>ROUND(E77*P77,2)</f>
        <v>0</v>
      </c>
      <c r="R77" s="239"/>
      <c r="S77" s="239" t="s">
        <v>193</v>
      </c>
      <c r="T77" s="240" t="s">
        <v>193</v>
      </c>
      <c r="U77" s="222">
        <v>0.129</v>
      </c>
      <c r="V77" s="222">
        <f>ROUND(E77*U77,2)</f>
        <v>2.17</v>
      </c>
      <c r="W77" s="222"/>
      <c r="X77" s="222" t="s">
        <v>220</v>
      </c>
      <c r="Y77" s="222" t="s">
        <v>221</v>
      </c>
      <c r="Z77" s="212"/>
      <c r="AA77" s="212"/>
      <c r="AB77" s="212"/>
      <c r="AC77" s="212"/>
      <c r="AD77" s="212"/>
      <c r="AE77" s="212"/>
      <c r="AF77" s="212"/>
      <c r="AG77" s="212" t="s">
        <v>222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2" x14ac:dyDescent="0.25">
      <c r="A78" s="219"/>
      <c r="B78" s="220"/>
      <c r="C78" s="266" t="s">
        <v>708</v>
      </c>
      <c r="D78" s="260"/>
      <c r="E78" s="261">
        <v>16.8</v>
      </c>
      <c r="F78" s="222"/>
      <c r="G78" s="222"/>
      <c r="H78" s="222"/>
      <c r="I78" s="222"/>
      <c r="J78" s="222"/>
      <c r="K78" s="222"/>
      <c r="L78" s="222"/>
      <c r="M78" s="222"/>
      <c r="N78" s="221"/>
      <c r="O78" s="221"/>
      <c r="P78" s="221"/>
      <c r="Q78" s="221"/>
      <c r="R78" s="222"/>
      <c r="S78" s="222"/>
      <c r="T78" s="222"/>
      <c r="U78" s="222"/>
      <c r="V78" s="222"/>
      <c r="W78" s="222"/>
      <c r="X78" s="222"/>
      <c r="Y78" s="222"/>
      <c r="Z78" s="212"/>
      <c r="AA78" s="212"/>
      <c r="AB78" s="212"/>
      <c r="AC78" s="212"/>
      <c r="AD78" s="212"/>
      <c r="AE78" s="212"/>
      <c r="AF78" s="212"/>
      <c r="AG78" s="212" t="s">
        <v>226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x14ac:dyDescent="0.25">
      <c r="A79" s="227" t="s">
        <v>161</v>
      </c>
      <c r="B79" s="228" t="s">
        <v>127</v>
      </c>
      <c r="C79" s="251" t="s">
        <v>128</v>
      </c>
      <c r="D79" s="229"/>
      <c r="E79" s="230"/>
      <c r="F79" s="231"/>
      <c r="G79" s="231">
        <f>SUMIF(AG80:AG97,"&lt;&gt;NOR",G80:G97)</f>
        <v>0</v>
      </c>
      <c r="H79" s="231"/>
      <c r="I79" s="231">
        <f>SUM(I80:I97)</f>
        <v>0</v>
      </c>
      <c r="J79" s="231"/>
      <c r="K79" s="231">
        <f>SUM(K80:K97)</f>
        <v>0</v>
      </c>
      <c r="L79" s="231"/>
      <c r="M79" s="231">
        <f>SUM(M80:M97)</f>
        <v>0</v>
      </c>
      <c r="N79" s="230"/>
      <c r="O79" s="230">
        <f>SUM(O80:O97)</f>
        <v>0</v>
      </c>
      <c r="P79" s="230"/>
      <c r="Q79" s="230">
        <f>SUM(Q80:Q97)</f>
        <v>0</v>
      </c>
      <c r="R79" s="231"/>
      <c r="S79" s="231"/>
      <c r="T79" s="232"/>
      <c r="U79" s="226"/>
      <c r="V79" s="226">
        <f>SUM(V80:V97)</f>
        <v>1.03</v>
      </c>
      <c r="W79" s="226"/>
      <c r="X79" s="226"/>
      <c r="Y79" s="226"/>
      <c r="AG79" t="s">
        <v>162</v>
      </c>
    </row>
    <row r="80" spans="1:60" outlineLevel="1" x14ac:dyDescent="0.25">
      <c r="A80" s="234">
        <v>40</v>
      </c>
      <c r="B80" s="235" t="s">
        <v>360</v>
      </c>
      <c r="C80" s="253" t="s">
        <v>361</v>
      </c>
      <c r="D80" s="236" t="s">
        <v>271</v>
      </c>
      <c r="E80" s="237">
        <v>1.76</v>
      </c>
      <c r="F80" s="238"/>
      <c r="G80" s="239">
        <f>ROUND(E80*F80,2)</f>
        <v>0</v>
      </c>
      <c r="H80" s="238"/>
      <c r="I80" s="239">
        <f>ROUND(E80*H80,2)</f>
        <v>0</v>
      </c>
      <c r="J80" s="238"/>
      <c r="K80" s="239">
        <f>ROUND(E80*J80,2)</f>
        <v>0</v>
      </c>
      <c r="L80" s="239">
        <v>21</v>
      </c>
      <c r="M80" s="239">
        <f>G80*(1+L80/100)</f>
        <v>0</v>
      </c>
      <c r="N80" s="237">
        <v>0</v>
      </c>
      <c r="O80" s="237">
        <f>ROUND(E80*N80,2)</f>
        <v>0</v>
      </c>
      <c r="P80" s="237">
        <v>0</v>
      </c>
      <c r="Q80" s="237">
        <f>ROUND(E80*P80,2)</f>
        <v>0</v>
      </c>
      <c r="R80" s="239" t="s">
        <v>362</v>
      </c>
      <c r="S80" s="239" t="s">
        <v>193</v>
      </c>
      <c r="T80" s="240" t="s">
        <v>193</v>
      </c>
      <c r="U80" s="222">
        <v>0.49</v>
      </c>
      <c r="V80" s="222">
        <f>ROUND(E80*U80,2)</f>
        <v>0.86</v>
      </c>
      <c r="W80" s="222"/>
      <c r="X80" s="222" t="s">
        <v>363</v>
      </c>
      <c r="Y80" s="222" t="s">
        <v>221</v>
      </c>
      <c r="Z80" s="212"/>
      <c r="AA80" s="212"/>
      <c r="AB80" s="212"/>
      <c r="AC80" s="212"/>
      <c r="AD80" s="212"/>
      <c r="AE80" s="212"/>
      <c r="AF80" s="212"/>
      <c r="AG80" s="212" t="s">
        <v>364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2" x14ac:dyDescent="0.25">
      <c r="A81" s="219"/>
      <c r="B81" s="220"/>
      <c r="C81" s="254" t="s">
        <v>365</v>
      </c>
      <c r="D81" s="249"/>
      <c r="E81" s="249"/>
      <c r="F81" s="249"/>
      <c r="G81" s="249"/>
      <c r="H81" s="222"/>
      <c r="I81" s="222"/>
      <c r="J81" s="222"/>
      <c r="K81" s="222"/>
      <c r="L81" s="222"/>
      <c r="M81" s="222"/>
      <c r="N81" s="221"/>
      <c r="O81" s="221"/>
      <c r="P81" s="221"/>
      <c r="Q81" s="221"/>
      <c r="R81" s="222"/>
      <c r="S81" s="222"/>
      <c r="T81" s="222"/>
      <c r="U81" s="222"/>
      <c r="V81" s="222"/>
      <c r="W81" s="222"/>
      <c r="X81" s="222"/>
      <c r="Y81" s="222"/>
      <c r="Z81" s="212"/>
      <c r="AA81" s="212"/>
      <c r="AB81" s="212"/>
      <c r="AC81" s="212"/>
      <c r="AD81" s="212"/>
      <c r="AE81" s="212"/>
      <c r="AF81" s="212"/>
      <c r="AG81" s="212" t="s">
        <v>173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2" x14ac:dyDescent="0.25">
      <c r="A82" s="219"/>
      <c r="B82" s="220"/>
      <c r="C82" s="266" t="s">
        <v>366</v>
      </c>
      <c r="D82" s="260"/>
      <c r="E82" s="261"/>
      <c r="F82" s="222"/>
      <c r="G82" s="222"/>
      <c r="H82" s="222"/>
      <c r="I82" s="222"/>
      <c r="J82" s="222"/>
      <c r="K82" s="222"/>
      <c r="L82" s="222"/>
      <c r="M82" s="222"/>
      <c r="N82" s="221"/>
      <c r="O82" s="221"/>
      <c r="P82" s="221"/>
      <c r="Q82" s="221"/>
      <c r="R82" s="222"/>
      <c r="S82" s="222"/>
      <c r="T82" s="222"/>
      <c r="U82" s="222"/>
      <c r="V82" s="222"/>
      <c r="W82" s="222"/>
      <c r="X82" s="222"/>
      <c r="Y82" s="222"/>
      <c r="Z82" s="212"/>
      <c r="AA82" s="212"/>
      <c r="AB82" s="212"/>
      <c r="AC82" s="212"/>
      <c r="AD82" s="212"/>
      <c r="AE82" s="212"/>
      <c r="AF82" s="212"/>
      <c r="AG82" s="212" t="s">
        <v>226</v>
      </c>
      <c r="AH82" s="212">
        <v>0</v>
      </c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3" x14ac:dyDescent="0.25">
      <c r="A83" s="219"/>
      <c r="B83" s="220"/>
      <c r="C83" s="266" t="s">
        <v>508</v>
      </c>
      <c r="D83" s="260"/>
      <c r="E83" s="261"/>
      <c r="F83" s="222"/>
      <c r="G83" s="222"/>
      <c r="H83" s="222"/>
      <c r="I83" s="222"/>
      <c r="J83" s="222"/>
      <c r="K83" s="222"/>
      <c r="L83" s="222"/>
      <c r="M83" s="222"/>
      <c r="N83" s="221"/>
      <c r="O83" s="221"/>
      <c r="P83" s="221"/>
      <c r="Q83" s="221"/>
      <c r="R83" s="222"/>
      <c r="S83" s="222"/>
      <c r="T83" s="222"/>
      <c r="U83" s="222"/>
      <c r="V83" s="222"/>
      <c r="W83" s="222"/>
      <c r="X83" s="222"/>
      <c r="Y83" s="222"/>
      <c r="Z83" s="212"/>
      <c r="AA83" s="212"/>
      <c r="AB83" s="212"/>
      <c r="AC83" s="212"/>
      <c r="AD83" s="212"/>
      <c r="AE83" s="212"/>
      <c r="AF83" s="212"/>
      <c r="AG83" s="212" t="s">
        <v>226</v>
      </c>
      <c r="AH83" s="212">
        <v>0</v>
      </c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3" x14ac:dyDescent="0.25">
      <c r="A84" s="219"/>
      <c r="B84" s="220"/>
      <c r="C84" s="266" t="s">
        <v>709</v>
      </c>
      <c r="D84" s="260"/>
      <c r="E84" s="261">
        <v>1.76</v>
      </c>
      <c r="F84" s="222"/>
      <c r="G84" s="222"/>
      <c r="H84" s="222"/>
      <c r="I84" s="222"/>
      <c r="J84" s="222"/>
      <c r="K84" s="222"/>
      <c r="L84" s="222"/>
      <c r="M84" s="222"/>
      <c r="N84" s="221"/>
      <c r="O84" s="221"/>
      <c r="P84" s="221"/>
      <c r="Q84" s="221"/>
      <c r="R84" s="222"/>
      <c r="S84" s="222"/>
      <c r="T84" s="222"/>
      <c r="U84" s="222"/>
      <c r="V84" s="222"/>
      <c r="W84" s="222"/>
      <c r="X84" s="222"/>
      <c r="Y84" s="222"/>
      <c r="Z84" s="212"/>
      <c r="AA84" s="212"/>
      <c r="AB84" s="212"/>
      <c r="AC84" s="212"/>
      <c r="AD84" s="212"/>
      <c r="AE84" s="212"/>
      <c r="AF84" s="212"/>
      <c r="AG84" s="212" t="s">
        <v>226</v>
      </c>
      <c r="AH84" s="212">
        <v>0</v>
      </c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1" x14ac:dyDescent="0.25">
      <c r="A85" s="234">
        <v>41</v>
      </c>
      <c r="B85" s="235" t="s">
        <v>369</v>
      </c>
      <c r="C85" s="253" t="s">
        <v>370</v>
      </c>
      <c r="D85" s="236" t="s">
        <v>271</v>
      </c>
      <c r="E85" s="237">
        <v>33.44</v>
      </c>
      <c r="F85" s="238"/>
      <c r="G85" s="239">
        <f>ROUND(E85*F85,2)</f>
        <v>0</v>
      </c>
      <c r="H85" s="238"/>
      <c r="I85" s="239">
        <f>ROUND(E85*H85,2)</f>
        <v>0</v>
      </c>
      <c r="J85" s="238"/>
      <c r="K85" s="239">
        <f>ROUND(E85*J85,2)</f>
        <v>0</v>
      </c>
      <c r="L85" s="239">
        <v>21</v>
      </c>
      <c r="M85" s="239">
        <f>G85*(1+L85/100)</f>
        <v>0</v>
      </c>
      <c r="N85" s="237">
        <v>0</v>
      </c>
      <c r="O85" s="237">
        <f>ROUND(E85*N85,2)</f>
        <v>0</v>
      </c>
      <c r="P85" s="237">
        <v>0</v>
      </c>
      <c r="Q85" s="237">
        <f>ROUND(E85*P85,2)</f>
        <v>0</v>
      </c>
      <c r="R85" s="239" t="s">
        <v>362</v>
      </c>
      <c r="S85" s="239" t="s">
        <v>193</v>
      </c>
      <c r="T85" s="240" t="s">
        <v>193</v>
      </c>
      <c r="U85" s="222">
        <v>0</v>
      </c>
      <c r="V85" s="222">
        <f>ROUND(E85*U85,2)</f>
        <v>0</v>
      </c>
      <c r="W85" s="222"/>
      <c r="X85" s="222" t="s">
        <v>363</v>
      </c>
      <c r="Y85" s="222" t="s">
        <v>221</v>
      </c>
      <c r="Z85" s="212"/>
      <c r="AA85" s="212"/>
      <c r="AB85" s="212"/>
      <c r="AC85" s="212"/>
      <c r="AD85" s="212"/>
      <c r="AE85" s="212"/>
      <c r="AF85" s="212"/>
      <c r="AG85" s="212" t="s">
        <v>364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2" x14ac:dyDescent="0.25">
      <c r="A86" s="219"/>
      <c r="B86" s="220"/>
      <c r="C86" s="266" t="s">
        <v>366</v>
      </c>
      <c r="D86" s="260"/>
      <c r="E86" s="261"/>
      <c r="F86" s="222"/>
      <c r="G86" s="222"/>
      <c r="H86" s="222"/>
      <c r="I86" s="222"/>
      <c r="J86" s="222"/>
      <c r="K86" s="222"/>
      <c r="L86" s="222"/>
      <c r="M86" s="222"/>
      <c r="N86" s="221"/>
      <c r="O86" s="221"/>
      <c r="P86" s="221"/>
      <c r="Q86" s="221"/>
      <c r="R86" s="222"/>
      <c r="S86" s="222"/>
      <c r="T86" s="222"/>
      <c r="U86" s="222"/>
      <c r="V86" s="222"/>
      <c r="W86" s="222"/>
      <c r="X86" s="222"/>
      <c r="Y86" s="222"/>
      <c r="Z86" s="212"/>
      <c r="AA86" s="212"/>
      <c r="AB86" s="212"/>
      <c r="AC86" s="212"/>
      <c r="AD86" s="212"/>
      <c r="AE86" s="212"/>
      <c r="AF86" s="212"/>
      <c r="AG86" s="212" t="s">
        <v>226</v>
      </c>
      <c r="AH86" s="212">
        <v>0</v>
      </c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3" x14ac:dyDescent="0.25">
      <c r="A87" s="219"/>
      <c r="B87" s="220"/>
      <c r="C87" s="266" t="s">
        <v>508</v>
      </c>
      <c r="D87" s="260"/>
      <c r="E87" s="261"/>
      <c r="F87" s="222"/>
      <c r="G87" s="222"/>
      <c r="H87" s="222"/>
      <c r="I87" s="222"/>
      <c r="J87" s="222"/>
      <c r="K87" s="222"/>
      <c r="L87" s="222"/>
      <c r="M87" s="222"/>
      <c r="N87" s="221"/>
      <c r="O87" s="221"/>
      <c r="P87" s="221"/>
      <c r="Q87" s="221"/>
      <c r="R87" s="222"/>
      <c r="S87" s="222"/>
      <c r="T87" s="222"/>
      <c r="U87" s="222"/>
      <c r="V87" s="222"/>
      <c r="W87" s="222"/>
      <c r="X87" s="222"/>
      <c r="Y87" s="222"/>
      <c r="Z87" s="212"/>
      <c r="AA87" s="212"/>
      <c r="AB87" s="212"/>
      <c r="AC87" s="212"/>
      <c r="AD87" s="212"/>
      <c r="AE87" s="212"/>
      <c r="AF87" s="212"/>
      <c r="AG87" s="212" t="s">
        <v>226</v>
      </c>
      <c r="AH87" s="212">
        <v>0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3" x14ac:dyDescent="0.25">
      <c r="A88" s="219"/>
      <c r="B88" s="220"/>
      <c r="C88" s="266" t="s">
        <v>710</v>
      </c>
      <c r="D88" s="260"/>
      <c r="E88" s="261">
        <v>33.44</v>
      </c>
      <c r="F88" s="222"/>
      <c r="G88" s="222"/>
      <c r="H88" s="222"/>
      <c r="I88" s="222"/>
      <c r="J88" s="222"/>
      <c r="K88" s="222"/>
      <c r="L88" s="222"/>
      <c r="M88" s="222"/>
      <c r="N88" s="221"/>
      <c r="O88" s="221"/>
      <c r="P88" s="221"/>
      <c r="Q88" s="221"/>
      <c r="R88" s="222"/>
      <c r="S88" s="222"/>
      <c r="T88" s="222"/>
      <c r="U88" s="222"/>
      <c r="V88" s="222"/>
      <c r="W88" s="222"/>
      <c r="X88" s="222"/>
      <c r="Y88" s="222"/>
      <c r="Z88" s="212"/>
      <c r="AA88" s="212"/>
      <c r="AB88" s="212"/>
      <c r="AC88" s="212"/>
      <c r="AD88" s="212"/>
      <c r="AE88" s="212"/>
      <c r="AF88" s="212"/>
      <c r="AG88" s="212" t="s">
        <v>226</v>
      </c>
      <c r="AH88" s="212">
        <v>0</v>
      </c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1" x14ac:dyDescent="0.25">
      <c r="A89" s="234">
        <v>42</v>
      </c>
      <c r="B89" s="235" t="s">
        <v>372</v>
      </c>
      <c r="C89" s="253" t="s">
        <v>373</v>
      </c>
      <c r="D89" s="236" t="s">
        <v>271</v>
      </c>
      <c r="E89" s="237">
        <v>1.76</v>
      </c>
      <c r="F89" s="238"/>
      <c r="G89" s="239">
        <f>ROUND(E89*F89,2)</f>
        <v>0</v>
      </c>
      <c r="H89" s="238"/>
      <c r="I89" s="239">
        <f>ROUND(E89*H89,2)</f>
        <v>0</v>
      </c>
      <c r="J89" s="238"/>
      <c r="K89" s="239">
        <f>ROUND(E89*J89,2)</f>
        <v>0</v>
      </c>
      <c r="L89" s="239">
        <v>21</v>
      </c>
      <c r="M89" s="239">
        <f>G89*(1+L89/100)</f>
        <v>0</v>
      </c>
      <c r="N89" s="237">
        <v>0</v>
      </c>
      <c r="O89" s="237">
        <f>ROUND(E89*N89,2)</f>
        <v>0</v>
      </c>
      <c r="P89" s="237">
        <v>0</v>
      </c>
      <c r="Q89" s="237">
        <f>ROUND(E89*P89,2)</f>
        <v>0</v>
      </c>
      <c r="R89" s="239" t="s">
        <v>362</v>
      </c>
      <c r="S89" s="239" t="s">
        <v>193</v>
      </c>
      <c r="T89" s="240" t="s">
        <v>193</v>
      </c>
      <c r="U89" s="222">
        <v>0</v>
      </c>
      <c r="V89" s="222">
        <f>ROUND(E89*U89,2)</f>
        <v>0</v>
      </c>
      <c r="W89" s="222"/>
      <c r="X89" s="222" t="s">
        <v>363</v>
      </c>
      <c r="Y89" s="222" t="s">
        <v>221</v>
      </c>
      <c r="Z89" s="212"/>
      <c r="AA89" s="212"/>
      <c r="AB89" s="212"/>
      <c r="AC89" s="212"/>
      <c r="AD89" s="212"/>
      <c r="AE89" s="212"/>
      <c r="AF89" s="212"/>
      <c r="AG89" s="212" t="s">
        <v>364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2" x14ac:dyDescent="0.25">
      <c r="A90" s="219"/>
      <c r="B90" s="220"/>
      <c r="C90" s="266" t="s">
        <v>366</v>
      </c>
      <c r="D90" s="260"/>
      <c r="E90" s="261"/>
      <c r="F90" s="222"/>
      <c r="G90" s="222"/>
      <c r="H90" s="222"/>
      <c r="I90" s="222"/>
      <c r="J90" s="222"/>
      <c r="K90" s="222"/>
      <c r="L90" s="222"/>
      <c r="M90" s="222"/>
      <c r="N90" s="221"/>
      <c r="O90" s="221"/>
      <c r="P90" s="221"/>
      <c r="Q90" s="221"/>
      <c r="R90" s="222"/>
      <c r="S90" s="222"/>
      <c r="T90" s="222"/>
      <c r="U90" s="222"/>
      <c r="V90" s="222"/>
      <c r="W90" s="222"/>
      <c r="X90" s="222"/>
      <c r="Y90" s="222"/>
      <c r="Z90" s="212"/>
      <c r="AA90" s="212"/>
      <c r="AB90" s="212"/>
      <c r="AC90" s="212"/>
      <c r="AD90" s="212"/>
      <c r="AE90" s="212"/>
      <c r="AF90" s="212"/>
      <c r="AG90" s="212" t="s">
        <v>226</v>
      </c>
      <c r="AH90" s="212">
        <v>0</v>
      </c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3" x14ac:dyDescent="0.25">
      <c r="A91" s="219"/>
      <c r="B91" s="220"/>
      <c r="C91" s="266" t="s">
        <v>508</v>
      </c>
      <c r="D91" s="260"/>
      <c r="E91" s="261"/>
      <c r="F91" s="222"/>
      <c r="G91" s="222"/>
      <c r="H91" s="222"/>
      <c r="I91" s="222"/>
      <c r="J91" s="222"/>
      <c r="K91" s="222"/>
      <c r="L91" s="222"/>
      <c r="M91" s="222"/>
      <c r="N91" s="221"/>
      <c r="O91" s="221"/>
      <c r="P91" s="221"/>
      <c r="Q91" s="221"/>
      <c r="R91" s="222"/>
      <c r="S91" s="222"/>
      <c r="T91" s="222"/>
      <c r="U91" s="222"/>
      <c r="V91" s="222"/>
      <c r="W91" s="222"/>
      <c r="X91" s="222"/>
      <c r="Y91" s="222"/>
      <c r="Z91" s="212"/>
      <c r="AA91" s="212"/>
      <c r="AB91" s="212"/>
      <c r="AC91" s="212"/>
      <c r="AD91" s="212"/>
      <c r="AE91" s="212"/>
      <c r="AF91" s="212"/>
      <c r="AG91" s="212" t="s">
        <v>226</v>
      </c>
      <c r="AH91" s="212">
        <v>0</v>
      </c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3" x14ac:dyDescent="0.25">
      <c r="A92" s="219"/>
      <c r="B92" s="220"/>
      <c r="C92" s="266" t="s">
        <v>709</v>
      </c>
      <c r="D92" s="260"/>
      <c r="E92" s="261">
        <v>1.76</v>
      </c>
      <c r="F92" s="222"/>
      <c r="G92" s="222"/>
      <c r="H92" s="222"/>
      <c r="I92" s="222"/>
      <c r="J92" s="222"/>
      <c r="K92" s="222"/>
      <c r="L92" s="222"/>
      <c r="M92" s="222"/>
      <c r="N92" s="221"/>
      <c r="O92" s="221"/>
      <c r="P92" s="221"/>
      <c r="Q92" s="221"/>
      <c r="R92" s="222"/>
      <c r="S92" s="222"/>
      <c r="T92" s="222"/>
      <c r="U92" s="222"/>
      <c r="V92" s="222"/>
      <c r="W92" s="222"/>
      <c r="X92" s="222"/>
      <c r="Y92" s="222"/>
      <c r="Z92" s="212"/>
      <c r="AA92" s="212"/>
      <c r="AB92" s="212"/>
      <c r="AC92" s="212"/>
      <c r="AD92" s="212"/>
      <c r="AE92" s="212"/>
      <c r="AF92" s="212"/>
      <c r="AG92" s="212" t="s">
        <v>226</v>
      </c>
      <c r="AH92" s="212">
        <v>0</v>
      </c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ht="20.399999999999999" outlineLevel="1" x14ac:dyDescent="0.25">
      <c r="A93" s="234">
        <v>43</v>
      </c>
      <c r="B93" s="235" t="s">
        <v>374</v>
      </c>
      <c r="C93" s="253" t="s">
        <v>375</v>
      </c>
      <c r="D93" s="236" t="s">
        <v>271</v>
      </c>
      <c r="E93" s="237">
        <v>1.76</v>
      </c>
      <c r="F93" s="238"/>
      <c r="G93" s="239">
        <f>ROUND(E93*F93,2)</f>
        <v>0</v>
      </c>
      <c r="H93" s="238"/>
      <c r="I93" s="239">
        <f>ROUND(E93*H93,2)</f>
        <v>0</v>
      </c>
      <c r="J93" s="238"/>
      <c r="K93" s="239">
        <f>ROUND(E93*J93,2)</f>
        <v>0</v>
      </c>
      <c r="L93" s="239">
        <v>21</v>
      </c>
      <c r="M93" s="239">
        <f>G93*(1+L93/100)</f>
        <v>0</v>
      </c>
      <c r="N93" s="237">
        <v>0</v>
      </c>
      <c r="O93" s="237">
        <f>ROUND(E93*N93,2)</f>
        <v>0</v>
      </c>
      <c r="P93" s="237">
        <v>0</v>
      </c>
      <c r="Q93" s="237">
        <f>ROUND(E93*P93,2)</f>
        <v>0</v>
      </c>
      <c r="R93" s="239" t="s">
        <v>301</v>
      </c>
      <c r="S93" s="239" t="s">
        <v>193</v>
      </c>
      <c r="T93" s="240" t="s">
        <v>193</v>
      </c>
      <c r="U93" s="222">
        <v>9.9000000000000005E-2</v>
      </c>
      <c r="V93" s="222">
        <f>ROUND(E93*U93,2)</f>
        <v>0.17</v>
      </c>
      <c r="W93" s="222"/>
      <c r="X93" s="222" t="s">
        <v>363</v>
      </c>
      <c r="Y93" s="222" t="s">
        <v>221</v>
      </c>
      <c r="Z93" s="212"/>
      <c r="AA93" s="212"/>
      <c r="AB93" s="212"/>
      <c r="AC93" s="212"/>
      <c r="AD93" s="212"/>
      <c r="AE93" s="212"/>
      <c r="AF93" s="212"/>
      <c r="AG93" s="212" t="s">
        <v>364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2" x14ac:dyDescent="0.25">
      <c r="A94" s="219"/>
      <c r="B94" s="220"/>
      <c r="C94" s="265" t="s">
        <v>376</v>
      </c>
      <c r="D94" s="264"/>
      <c r="E94" s="264"/>
      <c r="F94" s="264"/>
      <c r="G94" s="264"/>
      <c r="H94" s="222"/>
      <c r="I94" s="222"/>
      <c r="J94" s="222"/>
      <c r="K94" s="222"/>
      <c r="L94" s="222"/>
      <c r="M94" s="222"/>
      <c r="N94" s="221"/>
      <c r="O94" s="221"/>
      <c r="P94" s="221"/>
      <c r="Q94" s="221"/>
      <c r="R94" s="222"/>
      <c r="S94" s="222"/>
      <c r="T94" s="222"/>
      <c r="U94" s="222"/>
      <c r="V94" s="222"/>
      <c r="W94" s="222"/>
      <c r="X94" s="222"/>
      <c r="Y94" s="222"/>
      <c r="Z94" s="212"/>
      <c r="AA94" s="212"/>
      <c r="AB94" s="212"/>
      <c r="AC94" s="212"/>
      <c r="AD94" s="212"/>
      <c r="AE94" s="212"/>
      <c r="AF94" s="212"/>
      <c r="AG94" s="212" t="s">
        <v>224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2" x14ac:dyDescent="0.25">
      <c r="A95" s="219"/>
      <c r="B95" s="220"/>
      <c r="C95" s="266" t="s">
        <v>366</v>
      </c>
      <c r="D95" s="260"/>
      <c r="E95" s="261"/>
      <c r="F95" s="222"/>
      <c r="G95" s="222"/>
      <c r="H95" s="222"/>
      <c r="I95" s="222"/>
      <c r="J95" s="222"/>
      <c r="K95" s="222"/>
      <c r="L95" s="222"/>
      <c r="M95" s="222"/>
      <c r="N95" s="221"/>
      <c r="O95" s="221"/>
      <c r="P95" s="221"/>
      <c r="Q95" s="221"/>
      <c r="R95" s="222"/>
      <c r="S95" s="222"/>
      <c r="T95" s="222"/>
      <c r="U95" s="222"/>
      <c r="V95" s="222"/>
      <c r="W95" s="222"/>
      <c r="X95" s="222"/>
      <c r="Y95" s="222"/>
      <c r="Z95" s="212"/>
      <c r="AA95" s="212"/>
      <c r="AB95" s="212"/>
      <c r="AC95" s="212"/>
      <c r="AD95" s="212"/>
      <c r="AE95" s="212"/>
      <c r="AF95" s="212"/>
      <c r="AG95" s="212" t="s">
        <v>226</v>
      </c>
      <c r="AH95" s="212">
        <v>0</v>
      </c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3" x14ac:dyDescent="0.25">
      <c r="A96" s="219"/>
      <c r="B96" s="220"/>
      <c r="C96" s="266" t="s">
        <v>508</v>
      </c>
      <c r="D96" s="260"/>
      <c r="E96" s="261"/>
      <c r="F96" s="222"/>
      <c r="G96" s="222"/>
      <c r="H96" s="222"/>
      <c r="I96" s="222"/>
      <c r="J96" s="222"/>
      <c r="K96" s="222"/>
      <c r="L96" s="222"/>
      <c r="M96" s="222"/>
      <c r="N96" s="221"/>
      <c r="O96" s="221"/>
      <c r="P96" s="221"/>
      <c r="Q96" s="221"/>
      <c r="R96" s="222"/>
      <c r="S96" s="222"/>
      <c r="T96" s="222"/>
      <c r="U96" s="222"/>
      <c r="V96" s="222"/>
      <c r="W96" s="222"/>
      <c r="X96" s="222"/>
      <c r="Y96" s="222"/>
      <c r="Z96" s="212"/>
      <c r="AA96" s="212"/>
      <c r="AB96" s="212"/>
      <c r="AC96" s="212"/>
      <c r="AD96" s="212"/>
      <c r="AE96" s="212"/>
      <c r="AF96" s="212"/>
      <c r="AG96" s="212" t="s">
        <v>226</v>
      </c>
      <c r="AH96" s="212">
        <v>0</v>
      </c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3" x14ac:dyDescent="0.25">
      <c r="A97" s="219"/>
      <c r="B97" s="220"/>
      <c r="C97" s="266" t="s">
        <v>709</v>
      </c>
      <c r="D97" s="260"/>
      <c r="E97" s="261">
        <v>1.76</v>
      </c>
      <c r="F97" s="222"/>
      <c r="G97" s="222"/>
      <c r="H97" s="222"/>
      <c r="I97" s="222"/>
      <c r="J97" s="222"/>
      <c r="K97" s="222"/>
      <c r="L97" s="222"/>
      <c r="M97" s="222"/>
      <c r="N97" s="221"/>
      <c r="O97" s="221"/>
      <c r="P97" s="221"/>
      <c r="Q97" s="221"/>
      <c r="R97" s="222"/>
      <c r="S97" s="222"/>
      <c r="T97" s="222"/>
      <c r="U97" s="222"/>
      <c r="V97" s="222"/>
      <c r="W97" s="222"/>
      <c r="X97" s="222"/>
      <c r="Y97" s="222"/>
      <c r="Z97" s="212"/>
      <c r="AA97" s="212"/>
      <c r="AB97" s="212"/>
      <c r="AC97" s="212"/>
      <c r="AD97" s="212"/>
      <c r="AE97" s="212"/>
      <c r="AF97" s="212"/>
      <c r="AG97" s="212" t="s">
        <v>226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x14ac:dyDescent="0.25">
      <c r="A98" s="3"/>
      <c r="B98" s="4"/>
      <c r="C98" s="257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AE98">
        <v>12</v>
      </c>
      <c r="AF98">
        <v>21</v>
      </c>
      <c r="AG98" t="s">
        <v>147</v>
      </c>
    </row>
    <row r="99" spans="1:60" x14ac:dyDescent="0.25">
      <c r="A99" s="215"/>
      <c r="B99" s="216" t="s">
        <v>29</v>
      </c>
      <c r="C99" s="258"/>
      <c r="D99" s="217"/>
      <c r="E99" s="218"/>
      <c r="F99" s="218"/>
      <c r="G99" s="233">
        <f>G8+G16+G25+G30+G36+G41+G44+G46+G59+G64+G79</f>
        <v>0</v>
      </c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AE99">
        <f>SUMIF(L7:L97,AE98,G7:G97)</f>
        <v>0</v>
      </c>
      <c r="AF99">
        <f>SUMIF(L7:L97,AF98,G7:G97)</f>
        <v>0</v>
      </c>
      <c r="AG99" t="s">
        <v>213</v>
      </c>
    </row>
    <row r="100" spans="1:60" x14ac:dyDescent="0.25">
      <c r="C100" s="259"/>
      <c r="D100" s="10"/>
      <c r="AG100" t="s">
        <v>214</v>
      </c>
    </row>
    <row r="101" spans="1:60" x14ac:dyDescent="0.25">
      <c r="D101" s="10"/>
    </row>
    <row r="102" spans="1:60" x14ac:dyDescent="0.25">
      <c r="D102" s="10"/>
    </row>
    <row r="103" spans="1:60" x14ac:dyDescent="0.25">
      <c r="D103" s="10"/>
    </row>
    <row r="104" spans="1:60" x14ac:dyDescent="0.25">
      <c r="D104" s="10"/>
    </row>
    <row r="105" spans="1:60" x14ac:dyDescent="0.25">
      <c r="D105" s="10"/>
    </row>
    <row r="106" spans="1:60" x14ac:dyDescent="0.25">
      <c r="D106" s="10"/>
    </row>
    <row r="107" spans="1:60" x14ac:dyDescent="0.25">
      <c r="D107" s="10"/>
    </row>
    <row r="108" spans="1:60" x14ac:dyDescent="0.25">
      <c r="D108" s="10"/>
    </row>
    <row r="109" spans="1:60" x14ac:dyDescent="0.25">
      <c r="D109" s="10"/>
    </row>
    <row r="110" spans="1:60" x14ac:dyDescent="0.25">
      <c r="D110" s="10"/>
    </row>
    <row r="111" spans="1:60" x14ac:dyDescent="0.25">
      <c r="D111" s="10"/>
    </row>
    <row r="112" spans="1:60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Kf6n3deepU56xq8XJx2ypMvAoIHqfvk6D2DLJfaL3VSFasa0g1vhQ3cBKMuLHviRZCB8rvNALPeF0Fj/asm9VA==" saltValue="fHztA6dt0+rEoqnQnwv1uw==" spinCount="100000" sheet="1" formatRows="0"/>
  <mergeCells count="11">
    <mergeCell ref="C22:G22"/>
    <mergeCell ref="C27:G27"/>
    <mergeCell ref="C66:G66"/>
    <mergeCell ref="C81:G81"/>
    <mergeCell ref="C94:G94"/>
    <mergeCell ref="A1:G1"/>
    <mergeCell ref="C2:G2"/>
    <mergeCell ref="C3:G3"/>
    <mergeCell ref="C4:G4"/>
    <mergeCell ref="C10:G10"/>
    <mergeCell ref="C21:G2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AE975-BA1A-4E27-8261-C0E9AB33C62A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63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7" t="s">
        <v>215</v>
      </c>
      <c r="B1" s="197"/>
      <c r="C1" s="197"/>
      <c r="D1" s="197"/>
      <c r="E1" s="197"/>
      <c r="F1" s="197"/>
      <c r="G1" s="197"/>
      <c r="AG1" t="s">
        <v>133</v>
      </c>
    </row>
    <row r="2" spans="1:60" ht="25.05" customHeight="1" x14ac:dyDescent="0.25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134</v>
      </c>
    </row>
    <row r="3" spans="1:60" ht="25.05" customHeight="1" x14ac:dyDescent="0.25">
      <c r="A3" s="198" t="s">
        <v>8</v>
      </c>
      <c r="B3" s="49" t="s">
        <v>70</v>
      </c>
      <c r="C3" s="201" t="s">
        <v>71</v>
      </c>
      <c r="D3" s="199"/>
      <c r="E3" s="199"/>
      <c r="F3" s="199"/>
      <c r="G3" s="200"/>
      <c r="AC3" s="176" t="s">
        <v>134</v>
      </c>
      <c r="AG3" t="s">
        <v>137</v>
      </c>
    </row>
    <row r="4" spans="1:60" ht="25.05" customHeight="1" x14ac:dyDescent="0.25">
      <c r="A4" s="202" t="s">
        <v>9</v>
      </c>
      <c r="B4" s="203" t="s">
        <v>58</v>
      </c>
      <c r="C4" s="204" t="s">
        <v>59</v>
      </c>
      <c r="D4" s="205"/>
      <c r="E4" s="205"/>
      <c r="F4" s="205"/>
      <c r="G4" s="206"/>
      <c r="AG4" t="s">
        <v>138</v>
      </c>
    </row>
    <row r="5" spans="1:60" x14ac:dyDescent="0.25">
      <c r="D5" s="10"/>
    </row>
    <row r="6" spans="1:60" ht="39.6" x14ac:dyDescent="0.25">
      <c r="A6" s="208" t="s">
        <v>139</v>
      </c>
      <c r="B6" s="210" t="s">
        <v>140</v>
      </c>
      <c r="C6" s="210" t="s">
        <v>141</v>
      </c>
      <c r="D6" s="209" t="s">
        <v>142</v>
      </c>
      <c r="E6" s="208" t="s">
        <v>143</v>
      </c>
      <c r="F6" s="207" t="s">
        <v>144</v>
      </c>
      <c r="G6" s="208" t="s">
        <v>29</v>
      </c>
      <c r="H6" s="211" t="s">
        <v>30</v>
      </c>
      <c r="I6" s="211" t="s">
        <v>145</v>
      </c>
      <c r="J6" s="211" t="s">
        <v>31</v>
      </c>
      <c r="K6" s="211" t="s">
        <v>146</v>
      </c>
      <c r="L6" s="211" t="s">
        <v>147</v>
      </c>
      <c r="M6" s="211" t="s">
        <v>148</v>
      </c>
      <c r="N6" s="211" t="s">
        <v>149</v>
      </c>
      <c r="O6" s="211" t="s">
        <v>150</v>
      </c>
      <c r="P6" s="211" t="s">
        <v>151</v>
      </c>
      <c r="Q6" s="211" t="s">
        <v>152</v>
      </c>
      <c r="R6" s="211" t="s">
        <v>153</v>
      </c>
      <c r="S6" s="211" t="s">
        <v>154</v>
      </c>
      <c r="T6" s="211" t="s">
        <v>155</v>
      </c>
      <c r="U6" s="211" t="s">
        <v>156</v>
      </c>
      <c r="V6" s="211" t="s">
        <v>157</v>
      </c>
      <c r="W6" s="211" t="s">
        <v>158</v>
      </c>
      <c r="X6" s="211" t="s">
        <v>159</v>
      </c>
      <c r="Y6" s="211" t="s">
        <v>160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27" t="s">
        <v>161</v>
      </c>
      <c r="B8" s="228" t="s">
        <v>93</v>
      </c>
      <c r="C8" s="251" t="s">
        <v>94</v>
      </c>
      <c r="D8" s="229"/>
      <c r="E8" s="230"/>
      <c r="F8" s="231"/>
      <c r="G8" s="231">
        <f>SUMIF(AG9:AG55,"&lt;&gt;NOR",G9:G55)</f>
        <v>0</v>
      </c>
      <c r="H8" s="231"/>
      <c r="I8" s="231">
        <f>SUM(I9:I55)</f>
        <v>0</v>
      </c>
      <c r="J8" s="231"/>
      <c r="K8" s="231">
        <f>SUM(K9:K55)</f>
        <v>0</v>
      </c>
      <c r="L8" s="231"/>
      <c r="M8" s="231">
        <f>SUM(M9:M55)</f>
        <v>0</v>
      </c>
      <c r="N8" s="230"/>
      <c r="O8" s="230">
        <f>SUM(O9:O55)</f>
        <v>0</v>
      </c>
      <c r="P8" s="230"/>
      <c r="Q8" s="230">
        <f>SUM(Q9:Q55)</f>
        <v>3.96</v>
      </c>
      <c r="R8" s="231"/>
      <c r="S8" s="231"/>
      <c r="T8" s="232"/>
      <c r="U8" s="226"/>
      <c r="V8" s="226">
        <f>SUM(V9:V55)</f>
        <v>32.400000000000006</v>
      </c>
      <c r="W8" s="226"/>
      <c r="X8" s="226"/>
      <c r="Y8" s="226"/>
      <c r="AG8" t="s">
        <v>162</v>
      </c>
    </row>
    <row r="9" spans="1:60" outlineLevel="1" x14ac:dyDescent="0.25">
      <c r="A9" s="234">
        <v>1</v>
      </c>
      <c r="B9" s="235" t="s">
        <v>236</v>
      </c>
      <c r="C9" s="253" t="s">
        <v>237</v>
      </c>
      <c r="D9" s="236" t="s">
        <v>238</v>
      </c>
      <c r="E9" s="237">
        <v>9.4499999999999993</v>
      </c>
      <c r="F9" s="238"/>
      <c r="G9" s="239">
        <f>ROUND(E9*F9,2)</f>
        <v>0</v>
      </c>
      <c r="H9" s="238"/>
      <c r="I9" s="239">
        <f>ROUND(E9*H9,2)</f>
        <v>0</v>
      </c>
      <c r="J9" s="238"/>
      <c r="K9" s="239">
        <f>ROUND(E9*J9,2)</f>
        <v>0</v>
      </c>
      <c r="L9" s="239">
        <v>21</v>
      </c>
      <c r="M9" s="239">
        <f>G9*(1+L9/100)</f>
        <v>0</v>
      </c>
      <c r="N9" s="237">
        <v>0</v>
      </c>
      <c r="O9" s="237">
        <f>ROUND(E9*N9,2)</f>
        <v>0</v>
      </c>
      <c r="P9" s="237">
        <v>0</v>
      </c>
      <c r="Q9" s="237">
        <f>ROUND(E9*P9,2)</f>
        <v>0</v>
      </c>
      <c r="R9" s="239" t="s">
        <v>239</v>
      </c>
      <c r="S9" s="239" t="s">
        <v>193</v>
      </c>
      <c r="T9" s="240" t="s">
        <v>193</v>
      </c>
      <c r="U9" s="222">
        <v>1.34E-2</v>
      </c>
      <c r="V9" s="222">
        <f>ROUND(E9*U9,2)</f>
        <v>0.13</v>
      </c>
      <c r="W9" s="222"/>
      <c r="X9" s="222" t="s">
        <v>220</v>
      </c>
      <c r="Y9" s="222" t="s">
        <v>221</v>
      </c>
      <c r="Z9" s="212"/>
      <c r="AA9" s="212"/>
      <c r="AB9" s="212"/>
      <c r="AC9" s="212"/>
      <c r="AD9" s="212"/>
      <c r="AE9" s="212"/>
      <c r="AF9" s="212"/>
      <c r="AG9" s="212" t="s">
        <v>222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19"/>
      <c r="B10" s="220"/>
      <c r="C10" s="265" t="s">
        <v>240</v>
      </c>
      <c r="D10" s="264"/>
      <c r="E10" s="264"/>
      <c r="F10" s="264"/>
      <c r="G10" s="264"/>
      <c r="H10" s="222"/>
      <c r="I10" s="222"/>
      <c r="J10" s="222"/>
      <c r="K10" s="222"/>
      <c r="L10" s="222"/>
      <c r="M10" s="222"/>
      <c r="N10" s="221"/>
      <c r="O10" s="221"/>
      <c r="P10" s="221"/>
      <c r="Q10" s="221"/>
      <c r="R10" s="222"/>
      <c r="S10" s="222"/>
      <c r="T10" s="222"/>
      <c r="U10" s="222"/>
      <c r="V10" s="222"/>
      <c r="W10" s="222"/>
      <c r="X10" s="222"/>
      <c r="Y10" s="222"/>
      <c r="Z10" s="212"/>
      <c r="AA10" s="212"/>
      <c r="AB10" s="212"/>
      <c r="AC10" s="212"/>
      <c r="AD10" s="212"/>
      <c r="AE10" s="212"/>
      <c r="AF10" s="212"/>
      <c r="AG10" s="212" t="s">
        <v>224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48" t="str">
        <f>C10</f>
        <v>nebo lesní půdy, s vodorovným přemístěním na hromady v místě upotřebení nebo na dočasné či trvalé skládky se složením</v>
      </c>
      <c r="BB10" s="212"/>
      <c r="BC10" s="212"/>
      <c r="BD10" s="212"/>
      <c r="BE10" s="212"/>
      <c r="BF10" s="212"/>
      <c r="BG10" s="212"/>
      <c r="BH10" s="212"/>
    </row>
    <row r="11" spans="1:60" outlineLevel="2" x14ac:dyDescent="0.25">
      <c r="A11" s="219"/>
      <c r="B11" s="220"/>
      <c r="C11" s="266" t="s">
        <v>241</v>
      </c>
      <c r="D11" s="260"/>
      <c r="E11" s="261"/>
      <c r="F11" s="222"/>
      <c r="G11" s="222"/>
      <c r="H11" s="222"/>
      <c r="I11" s="222"/>
      <c r="J11" s="222"/>
      <c r="K11" s="222"/>
      <c r="L11" s="222"/>
      <c r="M11" s="222"/>
      <c r="N11" s="221"/>
      <c r="O11" s="221"/>
      <c r="P11" s="221"/>
      <c r="Q11" s="221"/>
      <c r="R11" s="222"/>
      <c r="S11" s="222"/>
      <c r="T11" s="222"/>
      <c r="U11" s="222"/>
      <c r="V11" s="222"/>
      <c r="W11" s="222"/>
      <c r="X11" s="222"/>
      <c r="Y11" s="222"/>
      <c r="Z11" s="212"/>
      <c r="AA11" s="212"/>
      <c r="AB11" s="212"/>
      <c r="AC11" s="212"/>
      <c r="AD11" s="212"/>
      <c r="AE11" s="212"/>
      <c r="AF11" s="212"/>
      <c r="AG11" s="212" t="s">
        <v>226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5">
      <c r="A12" s="219"/>
      <c r="B12" s="220"/>
      <c r="C12" s="266" t="s">
        <v>242</v>
      </c>
      <c r="D12" s="260"/>
      <c r="E12" s="261"/>
      <c r="F12" s="222"/>
      <c r="G12" s="222"/>
      <c r="H12" s="222"/>
      <c r="I12" s="222"/>
      <c r="J12" s="222"/>
      <c r="K12" s="222"/>
      <c r="L12" s="222"/>
      <c r="M12" s="222"/>
      <c r="N12" s="221"/>
      <c r="O12" s="221"/>
      <c r="P12" s="221"/>
      <c r="Q12" s="221"/>
      <c r="R12" s="222"/>
      <c r="S12" s="222"/>
      <c r="T12" s="222"/>
      <c r="U12" s="222"/>
      <c r="V12" s="222"/>
      <c r="W12" s="222"/>
      <c r="X12" s="222"/>
      <c r="Y12" s="222"/>
      <c r="Z12" s="212"/>
      <c r="AA12" s="212"/>
      <c r="AB12" s="212"/>
      <c r="AC12" s="212"/>
      <c r="AD12" s="212"/>
      <c r="AE12" s="212"/>
      <c r="AF12" s="212"/>
      <c r="AG12" s="212" t="s">
        <v>226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3" x14ac:dyDescent="0.25">
      <c r="A13" s="219"/>
      <c r="B13" s="220"/>
      <c r="C13" s="266" t="s">
        <v>711</v>
      </c>
      <c r="D13" s="260"/>
      <c r="E13" s="261">
        <v>9.4499999999999993</v>
      </c>
      <c r="F13" s="222"/>
      <c r="G13" s="222"/>
      <c r="H13" s="222"/>
      <c r="I13" s="222"/>
      <c r="J13" s="222"/>
      <c r="K13" s="222"/>
      <c r="L13" s="222"/>
      <c r="M13" s="222"/>
      <c r="N13" s="221"/>
      <c r="O13" s="221"/>
      <c r="P13" s="221"/>
      <c r="Q13" s="221"/>
      <c r="R13" s="222"/>
      <c r="S13" s="222"/>
      <c r="T13" s="222"/>
      <c r="U13" s="222"/>
      <c r="V13" s="222"/>
      <c r="W13" s="222"/>
      <c r="X13" s="222"/>
      <c r="Y13" s="222"/>
      <c r="Z13" s="212"/>
      <c r="AA13" s="212"/>
      <c r="AB13" s="212"/>
      <c r="AC13" s="212"/>
      <c r="AD13" s="212"/>
      <c r="AE13" s="212"/>
      <c r="AF13" s="212"/>
      <c r="AG13" s="212" t="s">
        <v>226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34">
        <v>2</v>
      </c>
      <c r="B14" s="235" t="s">
        <v>244</v>
      </c>
      <c r="C14" s="253" t="s">
        <v>245</v>
      </c>
      <c r="D14" s="236" t="s">
        <v>238</v>
      </c>
      <c r="E14" s="237">
        <v>27.4</v>
      </c>
      <c r="F14" s="238"/>
      <c r="G14" s="239">
        <f>ROUND(E14*F14,2)</f>
        <v>0</v>
      </c>
      <c r="H14" s="238"/>
      <c r="I14" s="239">
        <f>ROUND(E14*H14,2)</f>
        <v>0</v>
      </c>
      <c r="J14" s="238"/>
      <c r="K14" s="239">
        <f>ROUND(E14*J14,2)</f>
        <v>0</v>
      </c>
      <c r="L14" s="239">
        <v>21</v>
      </c>
      <c r="M14" s="239">
        <f>G14*(1+L14/100)</f>
        <v>0</v>
      </c>
      <c r="N14" s="237">
        <v>0</v>
      </c>
      <c r="O14" s="237">
        <f>ROUND(E14*N14,2)</f>
        <v>0</v>
      </c>
      <c r="P14" s="237">
        <v>0</v>
      </c>
      <c r="Q14" s="237">
        <f>ROUND(E14*P14,2)</f>
        <v>0</v>
      </c>
      <c r="R14" s="239" t="s">
        <v>239</v>
      </c>
      <c r="S14" s="239" t="s">
        <v>193</v>
      </c>
      <c r="T14" s="240" t="s">
        <v>193</v>
      </c>
      <c r="U14" s="222">
        <v>0.36799999999999999</v>
      </c>
      <c r="V14" s="222">
        <f>ROUND(E14*U14,2)</f>
        <v>10.08</v>
      </c>
      <c r="W14" s="222"/>
      <c r="X14" s="222" t="s">
        <v>220</v>
      </c>
      <c r="Y14" s="222" t="s">
        <v>221</v>
      </c>
      <c r="Z14" s="212"/>
      <c r="AA14" s="212"/>
      <c r="AB14" s="212"/>
      <c r="AC14" s="212"/>
      <c r="AD14" s="212"/>
      <c r="AE14" s="212"/>
      <c r="AF14" s="212"/>
      <c r="AG14" s="212" t="s">
        <v>222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19"/>
      <c r="B15" s="220"/>
      <c r="C15" s="265" t="s">
        <v>246</v>
      </c>
      <c r="D15" s="264"/>
      <c r="E15" s="264"/>
      <c r="F15" s="264"/>
      <c r="G15" s="264"/>
      <c r="H15" s="222"/>
      <c r="I15" s="222"/>
      <c r="J15" s="222"/>
      <c r="K15" s="222"/>
      <c r="L15" s="222"/>
      <c r="M15" s="222"/>
      <c r="N15" s="221"/>
      <c r="O15" s="221"/>
      <c r="P15" s="221"/>
      <c r="Q15" s="221"/>
      <c r="R15" s="222"/>
      <c r="S15" s="222"/>
      <c r="T15" s="222"/>
      <c r="U15" s="222"/>
      <c r="V15" s="222"/>
      <c r="W15" s="222"/>
      <c r="X15" s="222"/>
      <c r="Y15" s="222"/>
      <c r="Z15" s="212"/>
      <c r="AA15" s="212"/>
      <c r="AB15" s="212"/>
      <c r="AC15" s="212"/>
      <c r="AD15" s="212"/>
      <c r="AE15" s="212"/>
      <c r="AF15" s="212"/>
      <c r="AG15" s="212" t="s">
        <v>224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19"/>
      <c r="B16" s="220"/>
      <c r="C16" s="266" t="s">
        <v>247</v>
      </c>
      <c r="D16" s="260"/>
      <c r="E16" s="261"/>
      <c r="F16" s="222"/>
      <c r="G16" s="222"/>
      <c r="H16" s="222"/>
      <c r="I16" s="222"/>
      <c r="J16" s="222"/>
      <c r="K16" s="222"/>
      <c r="L16" s="222"/>
      <c r="M16" s="222"/>
      <c r="N16" s="221"/>
      <c r="O16" s="221"/>
      <c r="P16" s="221"/>
      <c r="Q16" s="221"/>
      <c r="R16" s="222"/>
      <c r="S16" s="222"/>
      <c r="T16" s="222"/>
      <c r="U16" s="222"/>
      <c r="V16" s="222"/>
      <c r="W16" s="222"/>
      <c r="X16" s="222"/>
      <c r="Y16" s="222"/>
      <c r="Z16" s="212"/>
      <c r="AA16" s="212"/>
      <c r="AB16" s="212"/>
      <c r="AC16" s="212"/>
      <c r="AD16" s="212"/>
      <c r="AE16" s="212"/>
      <c r="AF16" s="212"/>
      <c r="AG16" s="212" t="s">
        <v>226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5">
      <c r="A17" s="219"/>
      <c r="B17" s="220"/>
      <c r="C17" s="266" t="s">
        <v>248</v>
      </c>
      <c r="D17" s="260"/>
      <c r="E17" s="261"/>
      <c r="F17" s="222"/>
      <c r="G17" s="222"/>
      <c r="H17" s="222"/>
      <c r="I17" s="222"/>
      <c r="J17" s="222"/>
      <c r="K17" s="222"/>
      <c r="L17" s="222"/>
      <c r="M17" s="222"/>
      <c r="N17" s="221"/>
      <c r="O17" s="221"/>
      <c r="P17" s="221"/>
      <c r="Q17" s="221"/>
      <c r="R17" s="222"/>
      <c r="S17" s="222"/>
      <c r="T17" s="222"/>
      <c r="U17" s="222"/>
      <c r="V17" s="222"/>
      <c r="W17" s="222"/>
      <c r="X17" s="222"/>
      <c r="Y17" s="222"/>
      <c r="Z17" s="212"/>
      <c r="AA17" s="212"/>
      <c r="AB17" s="212"/>
      <c r="AC17" s="212"/>
      <c r="AD17" s="212"/>
      <c r="AE17" s="212"/>
      <c r="AF17" s="212"/>
      <c r="AG17" s="212" t="s">
        <v>226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5">
      <c r="A18" s="219"/>
      <c r="B18" s="220"/>
      <c r="C18" s="266" t="s">
        <v>712</v>
      </c>
      <c r="D18" s="260"/>
      <c r="E18" s="261">
        <v>27.4</v>
      </c>
      <c r="F18" s="222"/>
      <c r="G18" s="222"/>
      <c r="H18" s="222"/>
      <c r="I18" s="222"/>
      <c r="J18" s="222"/>
      <c r="K18" s="222"/>
      <c r="L18" s="222"/>
      <c r="M18" s="222"/>
      <c r="N18" s="221"/>
      <c r="O18" s="221"/>
      <c r="P18" s="221"/>
      <c r="Q18" s="221"/>
      <c r="R18" s="222"/>
      <c r="S18" s="222"/>
      <c r="T18" s="222"/>
      <c r="U18" s="222"/>
      <c r="V18" s="222"/>
      <c r="W18" s="222"/>
      <c r="X18" s="222"/>
      <c r="Y18" s="222"/>
      <c r="Z18" s="212"/>
      <c r="AA18" s="212"/>
      <c r="AB18" s="212"/>
      <c r="AC18" s="212"/>
      <c r="AD18" s="212"/>
      <c r="AE18" s="212"/>
      <c r="AF18" s="212"/>
      <c r="AG18" s="212" t="s">
        <v>226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1" x14ac:dyDescent="0.25">
      <c r="A19" s="234">
        <v>3</v>
      </c>
      <c r="B19" s="235" t="s">
        <v>250</v>
      </c>
      <c r="C19" s="253" t="s">
        <v>251</v>
      </c>
      <c r="D19" s="236" t="s">
        <v>238</v>
      </c>
      <c r="E19" s="237">
        <v>27.4</v>
      </c>
      <c r="F19" s="238"/>
      <c r="G19" s="239">
        <f>ROUND(E19*F19,2)</f>
        <v>0</v>
      </c>
      <c r="H19" s="238"/>
      <c r="I19" s="239">
        <f>ROUND(E19*H19,2)</f>
        <v>0</v>
      </c>
      <c r="J19" s="238"/>
      <c r="K19" s="239">
        <f>ROUND(E19*J19,2)</f>
        <v>0</v>
      </c>
      <c r="L19" s="239">
        <v>21</v>
      </c>
      <c r="M19" s="239">
        <f>G19*(1+L19/100)</f>
        <v>0</v>
      </c>
      <c r="N19" s="237">
        <v>0</v>
      </c>
      <c r="O19" s="237">
        <f>ROUND(E19*N19,2)</f>
        <v>0</v>
      </c>
      <c r="P19" s="237">
        <v>0</v>
      </c>
      <c r="Q19" s="237">
        <f>ROUND(E19*P19,2)</f>
        <v>0</v>
      </c>
      <c r="R19" s="239" t="s">
        <v>239</v>
      </c>
      <c r="S19" s="239" t="s">
        <v>193</v>
      </c>
      <c r="T19" s="240" t="s">
        <v>193</v>
      </c>
      <c r="U19" s="222">
        <v>1.0999999999999999E-2</v>
      </c>
      <c r="V19" s="222">
        <f>ROUND(E19*U19,2)</f>
        <v>0.3</v>
      </c>
      <c r="W19" s="222"/>
      <c r="X19" s="222" t="s">
        <v>220</v>
      </c>
      <c r="Y19" s="222" t="s">
        <v>221</v>
      </c>
      <c r="Z19" s="212"/>
      <c r="AA19" s="212"/>
      <c r="AB19" s="212"/>
      <c r="AC19" s="212"/>
      <c r="AD19" s="212"/>
      <c r="AE19" s="212"/>
      <c r="AF19" s="212"/>
      <c r="AG19" s="212" t="s">
        <v>222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2" x14ac:dyDescent="0.25">
      <c r="A20" s="219"/>
      <c r="B20" s="220"/>
      <c r="C20" s="265" t="s">
        <v>252</v>
      </c>
      <c r="D20" s="264"/>
      <c r="E20" s="264"/>
      <c r="F20" s="264"/>
      <c r="G20" s="264"/>
      <c r="H20" s="222"/>
      <c r="I20" s="222"/>
      <c r="J20" s="222"/>
      <c r="K20" s="222"/>
      <c r="L20" s="222"/>
      <c r="M20" s="222"/>
      <c r="N20" s="221"/>
      <c r="O20" s="221"/>
      <c r="P20" s="221"/>
      <c r="Q20" s="221"/>
      <c r="R20" s="222"/>
      <c r="S20" s="222"/>
      <c r="T20" s="222"/>
      <c r="U20" s="222"/>
      <c r="V20" s="222"/>
      <c r="W20" s="222"/>
      <c r="X20" s="222"/>
      <c r="Y20" s="222"/>
      <c r="Z20" s="212"/>
      <c r="AA20" s="212"/>
      <c r="AB20" s="212"/>
      <c r="AC20" s="212"/>
      <c r="AD20" s="212"/>
      <c r="AE20" s="212"/>
      <c r="AF20" s="212"/>
      <c r="AG20" s="212" t="s">
        <v>224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19"/>
      <c r="B21" s="220"/>
      <c r="C21" s="266" t="s">
        <v>253</v>
      </c>
      <c r="D21" s="260"/>
      <c r="E21" s="261"/>
      <c r="F21" s="222"/>
      <c r="G21" s="222"/>
      <c r="H21" s="222"/>
      <c r="I21" s="222"/>
      <c r="J21" s="222"/>
      <c r="K21" s="222"/>
      <c r="L21" s="222"/>
      <c r="M21" s="222"/>
      <c r="N21" s="221"/>
      <c r="O21" s="221"/>
      <c r="P21" s="221"/>
      <c r="Q21" s="221"/>
      <c r="R21" s="222"/>
      <c r="S21" s="222"/>
      <c r="T21" s="222"/>
      <c r="U21" s="222"/>
      <c r="V21" s="222"/>
      <c r="W21" s="222"/>
      <c r="X21" s="222"/>
      <c r="Y21" s="222"/>
      <c r="Z21" s="212"/>
      <c r="AA21" s="212"/>
      <c r="AB21" s="212"/>
      <c r="AC21" s="212"/>
      <c r="AD21" s="212"/>
      <c r="AE21" s="212"/>
      <c r="AF21" s="212"/>
      <c r="AG21" s="212" t="s">
        <v>226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5">
      <c r="A22" s="219"/>
      <c r="B22" s="220"/>
      <c r="C22" s="266" t="s">
        <v>247</v>
      </c>
      <c r="D22" s="260"/>
      <c r="E22" s="261"/>
      <c r="F22" s="222"/>
      <c r="G22" s="222"/>
      <c r="H22" s="222"/>
      <c r="I22" s="222"/>
      <c r="J22" s="222"/>
      <c r="K22" s="222"/>
      <c r="L22" s="222"/>
      <c r="M22" s="222"/>
      <c r="N22" s="221"/>
      <c r="O22" s="221"/>
      <c r="P22" s="221"/>
      <c r="Q22" s="221"/>
      <c r="R22" s="222"/>
      <c r="S22" s="222"/>
      <c r="T22" s="222"/>
      <c r="U22" s="222"/>
      <c r="V22" s="222"/>
      <c r="W22" s="222"/>
      <c r="X22" s="222"/>
      <c r="Y22" s="222"/>
      <c r="Z22" s="212"/>
      <c r="AA22" s="212"/>
      <c r="AB22" s="212"/>
      <c r="AC22" s="212"/>
      <c r="AD22" s="212"/>
      <c r="AE22" s="212"/>
      <c r="AF22" s="212"/>
      <c r="AG22" s="212" t="s">
        <v>226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5">
      <c r="A23" s="219"/>
      <c r="B23" s="220"/>
      <c r="C23" s="266" t="s">
        <v>248</v>
      </c>
      <c r="D23" s="260"/>
      <c r="E23" s="261"/>
      <c r="F23" s="222"/>
      <c r="G23" s="222"/>
      <c r="H23" s="222"/>
      <c r="I23" s="222"/>
      <c r="J23" s="222"/>
      <c r="K23" s="222"/>
      <c r="L23" s="222"/>
      <c r="M23" s="222"/>
      <c r="N23" s="221"/>
      <c r="O23" s="221"/>
      <c r="P23" s="221"/>
      <c r="Q23" s="221"/>
      <c r="R23" s="222"/>
      <c r="S23" s="222"/>
      <c r="T23" s="222"/>
      <c r="U23" s="222"/>
      <c r="V23" s="222"/>
      <c r="W23" s="222"/>
      <c r="X23" s="222"/>
      <c r="Y23" s="222"/>
      <c r="Z23" s="212"/>
      <c r="AA23" s="212"/>
      <c r="AB23" s="212"/>
      <c r="AC23" s="212"/>
      <c r="AD23" s="212"/>
      <c r="AE23" s="212"/>
      <c r="AF23" s="212"/>
      <c r="AG23" s="212" t="s">
        <v>226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3" x14ac:dyDescent="0.25">
      <c r="A24" s="219"/>
      <c r="B24" s="220"/>
      <c r="C24" s="266" t="s">
        <v>712</v>
      </c>
      <c r="D24" s="260"/>
      <c r="E24" s="261">
        <v>27.4</v>
      </c>
      <c r="F24" s="222"/>
      <c r="G24" s="222"/>
      <c r="H24" s="222"/>
      <c r="I24" s="222"/>
      <c r="J24" s="222"/>
      <c r="K24" s="222"/>
      <c r="L24" s="222"/>
      <c r="M24" s="222"/>
      <c r="N24" s="221"/>
      <c r="O24" s="221"/>
      <c r="P24" s="221"/>
      <c r="Q24" s="221"/>
      <c r="R24" s="222"/>
      <c r="S24" s="222"/>
      <c r="T24" s="222"/>
      <c r="U24" s="222"/>
      <c r="V24" s="222"/>
      <c r="W24" s="222"/>
      <c r="X24" s="222"/>
      <c r="Y24" s="222"/>
      <c r="Z24" s="212"/>
      <c r="AA24" s="212"/>
      <c r="AB24" s="212"/>
      <c r="AC24" s="212"/>
      <c r="AD24" s="212"/>
      <c r="AE24" s="212"/>
      <c r="AF24" s="212"/>
      <c r="AG24" s="212" t="s">
        <v>226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ht="20.399999999999999" outlineLevel="1" x14ac:dyDescent="0.25">
      <c r="A25" s="234">
        <v>4</v>
      </c>
      <c r="B25" s="235" t="s">
        <v>254</v>
      </c>
      <c r="C25" s="253" t="s">
        <v>255</v>
      </c>
      <c r="D25" s="236" t="s">
        <v>238</v>
      </c>
      <c r="E25" s="237">
        <v>274</v>
      </c>
      <c r="F25" s="238"/>
      <c r="G25" s="239">
        <f>ROUND(E25*F25,2)</f>
        <v>0</v>
      </c>
      <c r="H25" s="238"/>
      <c r="I25" s="239">
        <f>ROUND(E25*H25,2)</f>
        <v>0</v>
      </c>
      <c r="J25" s="238"/>
      <c r="K25" s="239">
        <f>ROUND(E25*J25,2)</f>
        <v>0</v>
      </c>
      <c r="L25" s="239">
        <v>21</v>
      </c>
      <c r="M25" s="239">
        <f>G25*(1+L25/100)</f>
        <v>0</v>
      </c>
      <c r="N25" s="237">
        <v>0</v>
      </c>
      <c r="O25" s="237">
        <f>ROUND(E25*N25,2)</f>
        <v>0</v>
      </c>
      <c r="P25" s="237">
        <v>0</v>
      </c>
      <c r="Q25" s="237">
        <f>ROUND(E25*P25,2)</f>
        <v>0</v>
      </c>
      <c r="R25" s="239" t="s">
        <v>239</v>
      </c>
      <c r="S25" s="239" t="s">
        <v>193</v>
      </c>
      <c r="T25" s="240" t="s">
        <v>193</v>
      </c>
      <c r="U25" s="222">
        <v>0</v>
      </c>
      <c r="V25" s="222">
        <f>ROUND(E25*U25,2)</f>
        <v>0</v>
      </c>
      <c r="W25" s="222"/>
      <c r="X25" s="222" t="s">
        <v>220</v>
      </c>
      <c r="Y25" s="222" t="s">
        <v>221</v>
      </c>
      <c r="Z25" s="212"/>
      <c r="AA25" s="212"/>
      <c r="AB25" s="212"/>
      <c r="AC25" s="212"/>
      <c r="AD25" s="212"/>
      <c r="AE25" s="212"/>
      <c r="AF25" s="212"/>
      <c r="AG25" s="212" t="s">
        <v>222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2" x14ac:dyDescent="0.25">
      <c r="A26" s="219"/>
      <c r="B26" s="220"/>
      <c r="C26" s="265" t="s">
        <v>252</v>
      </c>
      <c r="D26" s="264"/>
      <c r="E26" s="264"/>
      <c r="F26" s="264"/>
      <c r="G26" s="264"/>
      <c r="H26" s="222"/>
      <c r="I26" s="222"/>
      <c r="J26" s="222"/>
      <c r="K26" s="222"/>
      <c r="L26" s="222"/>
      <c r="M26" s="222"/>
      <c r="N26" s="221"/>
      <c r="O26" s="221"/>
      <c r="P26" s="221"/>
      <c r="Q26" s="221"/>
      <c r="R26" s="222"/>
      <c r="S26" s="222"/>
      <c r="T26" s="222"/>
      <c r="U26" s="222"/>
      <c r="V26" s="222"/>
      <c r="W26" s="222"/>
      <c r="X26" s="222"/>
      <c r="Y26" s="222"/>
      <c r="Z26" s="212"/>
      <c r="AA26" s="212"/>
      <c r="AB26" s="212"/>
      <c r="AC26" s="212"/>
      <c r="AD26" s="212"/>
      <c r="AE26" s="212"/>
      <c r="AF26" s="212"/>
      <c r="AG26" s="212" t="s">
        <v>224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2" x14ac:dyDescent="0.25">
      <c r="A27" s="219"/>
      <c r="B27" s="220"/>
      <c r="C27" s="266" t="s">
        <v>253</v>
      </c>
      <c r="D27" s="260"/>
      <c r="E27" s="261"/>
      <c r="F27" s="222"/>
      <c r="G27" s="222"/>
      <c r="H27" s="222"/>
      <c r="I27" s="222"/>
      <c r="J27" s="222"/>
      <c r="K27" s="222"/>
      <c r="L27" s="222"/>
      <c r="M27" s="222"/>
      <c r="N27" s="221"/>
      <c r="O27" s="221"/>
      <c r="P27" s="221"/>
      <c r="Q27" s="221"/>
      <c r="R27" s="222"/>
      <c r="S27" s="222"/>
      <c r="T27" s="222"/>
      <c r="U27" s="222"/>
      <c r="V27" s="222"/>
      <c r="W27" s="222"/>
      <c r="X27" s="222"/>
      <c r="Y27" s="222"/>
      <c r="Z27" s="212"/>
      <c r="AA27" s="212"/>
      <c r="AB27" s="212"/>
      <c r="AC27" s="212"/>
      <c r="AD27" s="212"/>
      <c r="AE27" s="212"/>
      <c r="AF27" s="212"/>
      <c r="AG27" s="212" t="s">
        <v>226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3" x14ac:dyDescent="0.25">
      <c r="A28" s="219"/>
      <c r="B28" s="220"/>
      <c r="C28" s="266" t="s">
        <v>247</v>
      </c>
      <c r="D28" s="260"/>
      <c r="E28" s="261"/>
      <c r="F28" s="222"/>
      <c r="G28" s="222"/>
      <c r="H28" s="222"/>
      <c r="I28" s="222"/>
      <c r="J28" s="222"/>
      <c r="K28" s="222"/>
      <c r="L28" s="222"/>
      <c r="M28" s="222"/>
      <c r="N28" s="221"/>
      <c r="O28" s="221"/>
      <c r="P28" s="221"/>
      <c r="Q28" s="221"/>
      <c r="R28" s="222"/>
      <c r="S28" s="222"/>
      <c r="T28" s="222"/>
      <c r="U28" s="222"/>
      <c r="V28" s="222"/>
      <c r="W28" s="222"/>
      <c r="X28" s="222"/>
      <c r="Y28" s="222"/>
      <c r="Z28" s="212"/>
      <c r="AA28" s="212"/>
      <c r="AB28" s="212"/>
      <c r="AC28" s="212"/>
      <c r="AD28" s="212"/>
      <c r="AE28" s="212"/>
      <c r="AF28" s="212"/>
      <c r="AG28" s="212" t="s">
        <v>226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5">
      <c r="A29" s="219"/>
      <c r="B29" s="220"/>
      <c r="C29" s="266" t="s">
        <v>248</v>
      </c>
      <c r="D29" s="260"/>
      <c r="E29" s="261"/>
      <c r="F29" s="222"/>
      <c r="G29" s="222"/>
      <c r="H29" s="222"/>
      <c r="I29" s="222"/>
      <c r="J29" s="222"/>
      <c r="K29" s="222"/>
      <c r="L29" s="222"/>
      <c r="M29" s="222"/>
      <c r="N29" s="221"/>
      <c r="O29" s="221"/>
      <c r="P29" s="221"/>
      <c r="Q29" s="221"/>
      <c r="R29" s="222"/>
      <c r="S29" s="222"/>
      <c r="T29" s="222"/>
      <c r="U29" s="222"/>
      <c r="V29" s="222"/>
      <c r="W29" s="222"/>
      <c r="X29" s="222"/>
      <c r="Y29" s="222"/>
      <c r="Z29" s="212"/>
      <c r="AA29" s="212"/>
      <c r="AB29" s="212"/>
      <c r="AC29" s="212"/>
      <c r="AD29" s="212"/>
      <c r="AE29" s="212"/>
      <c r="AF29" s="212"/>
      <c r="AG29" s="212" t="s">
        <v>226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3" x14ac:dyDescent="0.25">
      <c r="A30" s="219"/>
      <c r="B30" s="220"/>
      <c r="C30" s="266" t="s">
        <v>713</v>
      </c>
      <c r="D30" s="260"/>
      <c r="E30" s="261">
        <v>274</v>
      </c>
      <c r="F30" s="222"/>
      <c r="G30" s="222"/>
      <c r="H30" s="222"/>
      <c r="I30" s="222"/>
      <c r="J30" s="222"/>
      <c r="K30" s="222"/>
      <c r="L30" s="222"/>
      <c r="M30" s="222"/>
      <c r="N30" s="221"/>
      <c r="O30" s="221"/>
      <c r="P30" s="221"/>
      <c r="Q30" s="221"/>
      <c r="R30" s="222"/>
      <c r="S30" s="222"/>
      <c r="T30" s="222"/>
      <c r="U30" s="222"/>
      <c r="V30" s="222"/>
      <c r="W30" s="222"/>
      <c r="X30" s="222"/>
      <c r="Y30" s="222"/>
      <c r="Z30" s="212"/>
      <c r="AA30" s="212"/>
      <c r="AB30" s="212"/>
      <c r="AC30" s="212"/>
      <c r="AD30" s="212"/>
      <c r="AE30" s="212"/>
      <c r="AF30" s="212"/>
      <c r="AG30" s="212" t="s">
        <v>226</v>
      </c>
      <c r="AH30" s="212"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ht="20.399999999999999" outlineLevel="1" x14ac:dyDescent="0.25">
      <c r="A31" s="234">
        <v>5</v>
      </c>
      <c r="B31" s="235" t="s">
        <v>257</v>
      </c>
      <c r="C31" s="253" t="s">
        <v>258</v>
      </c>
      <c r="D31" s="236" t="s">
        <v>238</v>
      </c>
      <c r="E31" s="237">
        <v>27.4</v>
      </c>
      <c r="F31" s="238"/>
      <c r="G31" s="239">
        <f>ROUND(E31*F31,2)</f>
        <v>0</v>
      </c>
      <c r="H31" s="238"/>
      <c r="I31" s="239">
        <f>ROUND(E31*H31,2)</f>
        <v>0</v>
      </c>
      <c r="J31" s="238"/>
      <c r="K31" s="239">
        <f>ROUND(E31*J31,2)</f>
        <v>0</v>
      </c>
      <c r="L31" s="239">
        <v>21</v>
      </c>
      <c r="M31" s="239">
        <f>G31*(1+L31/100)</f>
        <v>0</v>
      </c>
      <c r="N31" s="237">
        <v>0</v>
      </c>
      <c r="O31" s="237">
        <f>ROUND(E31*N31,2)</f>
        <v>0</v>
      </c>
      <c r="P31" s="237">
        <v>0</v>
      </c>
      <c r="Q31" s="237">
        <f>ROUND(E31*P31,2)</f>
        <v>0</v>
      </c>
      <c r="R31" s="239" t="s">
        <v>239</v>
      </c>
      <c r="S31" s="239" t="s">
        <v>193</v>
      </c>
      <c r="T31" s="240" t="s">
        <v>193</v>
      </c>
      <c r="U31" s="222">
        <v>0.65200000000000002</v>
      </c>
      <c r="V31" s="222">
        <f>ROUND(E31*U31,2)</f>
        <v>17.86</v>
      </c>
      <c r="W31" s="222"/>
      <c r="X31" s="222" t="s">
        <v>220</v>
      </c>
      <c r="Y31" s="222" t="s">
        <v>221</v>
      </c>
      <c r="Z31" s="212"/>
      <c r="AA31" s="212"/>
      <c r="AB31" s="212"/>
      <c r="AC31" s="212"/>
      <c r="AD31" s="212"/>
      <c r="AE31" s="212"/>
      <c r="AF31" s="212"/>
      <c r="AG31" s="212" t="s">
        <v>222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5">
      <c r="A32" s="219"/>
      <c r="B32" s="220"/>
      <c r="C32" s="266" t="s">
        <v>253</v>
      </c>
      <c r="D32" s="260"/>
      <c r="E32" s="261"/>
      <c r="F32" s="222"/>
      <c r="G32" s="222"/>
      <c r="H32" s="222"/>
      <c r="I32" s="222"/>
      <c r="J32" s="222"/>
      <c r="K32" s="222"/>
      <c r="L32" s="222"/>
      <c r="M32" s="222"/>
      <c r="N32" s="221"/>
      <c r="O32" s="221"/>
      <c r="P32" s="221"/>
      <c r="Q32" s="221"/>
      <c r="R32" s="222"/>
      <c r="S32" s="222"/>
      <c r="T32" s="222"/>
      <c r="U32" s="222"/>
      <c r="V32" s="222"/>
      <c r="W32" s="222"/>
      <c r="X32" s="222"/>
      <c r="Y32" s="222"/>
      <c r="Z32" s="212"/>
      <c r="AA32" s="212"/>
      <c r="AB32" s="212"/>
      <c r="AC32" s="212"/>
      <c r="AD32" s="212"/>
      <c r="AE32" s="212"/>
      <c r="AF32" s="212"/>
      <c r="AG32" s="212" t="s">
        <v>226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3" x14ac:dyDescent="0.25">
      <c r="A33" s="219"/>
      <c r="B33" s="220"/>
      <c r="C33" s="266" t="s">
        <v>247</v>
      </c>
      <c r="D33" s="260"/>
      <c r="E33" s="261"/>
      <c r="F33" s="222"/>
      <c r="G33" s="222"/>
      <c r="H33" s="222"/>
      <c r="I33" s="222"/>
      <c r="J33" s="222"/>
      <c r="K33" s="222"/>
      <c r="L33" s="222"/>
      <c r="M33" s="222"/>
      <c r="N33" s="221"/>
      <c r="O33" s="221"/>
      <c r="P33" s="221"/>
      <c r="Q33" s="221"/>
      <c r="R33" s="222"/>
      <c r="S33" s="222"/>
      <c r="T33" s="222"/>
      <c r="U33" s="222"/>
      <c r="V33" s="222"/>
      <c r="W33" s="222"/>
      <c r="X33" s="222"/>
      <c r="Y33" s="222"/>
      <c r="Z33" s="212"/>
      <c r="AA33" s="212"/>
      <c r="AB33" s="212"/>
      <c r="AC33" s="212"/>
      <c r="AD33" s="212"/>
      <c r="AE33" s="212"/>
      <c r="AF33" s="212"/>
      <c r="AG33" s="212" t="s">
        <v>226</v>
      </c>
      <c r="AH33" s="212">
        <v>0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3" x14ac:dyDescent="0.25">
      <c r="A34" s="219"/>
      <c r="B34" s="220"/>
      <c r="C34" s="266" t="s">
        <v>248</v>
      </c>
      <c r="D34" s="260"/>
      <c r="E34" s="261"/>
      <c r="F34" s="222"/>
      <c r="G34" s="222"/>
      <c r="H34" s="222"/>
      <c r="I34" s="222"/>
      <c r="J34" s="222"/>
      <c r="K34" s="222"/>
      <c r="L34" s="222"/>
      <c r="M34" s="222"/>
      <c r="N34" s="221"/>
      <c r="O34" s="221"/>
      <c r="P34" s="221"/>
      <c r="Q34" s="221"/>
      <c r="R34" s="222"/>
      <c r="S34" s="222"/>
      <c r="T34" s="222"/>
      <c r="U34" s="222"/>
      <c r="V34" s="222"/>
      <c r="W34" s="222"/>
      <c r="X34" s="222"/>
      <c r="Y34" s="222"/>
      <c r="Z34" s="212"/>
      <c r="AA34" s="212"/>
      <c r="AB34" s="212"/>
      <c r="AC34" s="212"/>
      <c r="AD34" s="212"/>
      <c r="AE34" s="212"/>
      <c r="AF34" s="212"/>
      <c r="AG34" s="212" t="s">
        <v>226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3" x14ac:dyDescent="0.25">
      <c r="A35" s="219"/>
      <c r="B35" s="220"/>
      <c r="C35" s="266" t="s">
        <v>712</v>
      </c>
      <c r="D35" s="260"/>
      <c r="E35" s="261">
        <v>27.4</v>
      </c>
      <c r="F35" s="222"/>
      <c r="G35" s="222"/>
      <c r="H35" s="222"/>
      <c r="I35" s="222"/>
      <c r="J35" s="222"/>
      <c r="K35" s="222"/>
      <c r="L35" s="222"/>
      <c r="M35" s="222"/>
      <c r="N35" s="221"/>
      <c r="O35" s="221"/>
      <c r="P35" s="221"/>
      <c r="Q35" s="221"/>
      <c r="R35" s="222"/>
      <c r="S35" s="222"/>
      <c r="T35" s="222"/>
      <c r="U35" s="222"/>
      <c r="V35" s="222"/>
      <c r="W35" s="222"/>
      <c r="X35" s="222"/>
      <c r="Y35" s="222"/>
      <c r="Z35" s="212"/>
      <c r="AA35" s="212"/>
      <c r="AB35" s="212"/>
      <c r="AC35" s="212"/>
      <c r="AD35" s="212"/>
      <c r="AE35" s="212"/>
      <c r="AF35" s="212"/>
      <c r="AG35" s="212" t="s">
        <v>226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ht="20.399999999999999" outlineLevel="1" x14ac:dyDescent="0.25">
      <c r="A36" s="234">
        <v>6</v>
      </c>
      <c r="B36" s="235" t="s">
        <v>259</v>
      </c>
      <c r="C36" s="253" t="s">
        <v>260</v>
      </c>
      <c r="D36" s="236" t="s">
        <v>238</v>
      </c>
      <c r="E36" s="237">
        <v>27.4</v>
      </c>
      <c r="F36" s="238"/>
      <c r="G36" s="239">
        <f>ROUND(E36*F36,2)</f>
        <v>0</v>
      </c>
      <c r="H36" s="238"/>
      <c r="I36" s="239">
        <f>ROUND(E36*H36,2)</f>
        <v>0</v>
      </c>
      <c r="J36" s="238"/>
      <c r="K36" s="239">
        <f>ROUND(E36*J36,2)</f>
        <v>0</v>
      </c>
      <c r="L36" s="239">
        <v>21</v>
      </c>
      <c r="M36" s="239">
        <f>G36*(1+L36/100)</f>
        <v>0</v>
      </c>
      <c r="N36" s="237">
        <v>0</v>
      </c>
      <c r="O36" s="237">
        <f>ROUND(E36*N36,2)</f>
        <v>0</v>
      </c>
      <c r="P36" s="237">
        <v>0</v>
      </c>
      <c r="Q36" s="237">
        <f>ROUND(E36*P36,2)</f>
        <v>0</v>
      </c>
      <c r="R36" s="239" t="s">
        <v>239</v>
      </c>
      <c r="S36" s="239" t="s">
        <v>193</v>
      </c>
      <c r="T36" s="240" t="s">
        <v>193</v>
      </c>
      <c r="U36" s="222">
        <v>8.9999999999999993E-3</v>
      </c>
      <c r="V36" s="222">
        <f>ROUND(E36*U36,2)</f>
        <v>0.25</v>
      </c>
      <c r="W36" s="222"/>
      <c r="X36" s="222" t="s">
        <v>220</v>
      </c>
      <c r="Y36" s="222" t="s">
        <v>221</v>
      </c>
      <c r="Z36" s="212"/>
      <c r="AA36" s="212"/>
      <c r="AB36" s="212"/>
      <c r="AC36" s="212"/>
      <c r="AD36" s="212"/>
      <c r="AE36" s="212"/>
      <c r="AF36" s="212"/>
      <c r="AG36" s="212" t="s">
        <v>222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2" x14ac:dyDescent="0.25">
      <c r="A37" s="219"/>
      <c r="B37" s="220"/>
      <c r="C37" s="266" t="s">
        <v>253</v>
      </c>
      <c r="D37" s="260"/>
      <c r="E37" s="261"/>
      <c r="F37" s="222"/>
      <c r="G37" s="222"/>
      <c r="H37" s="222"/>
      <c r="I37" s="222"/>
      <c r="J37" s="222"/>
      <c r="K37" s="222"/>
      <c r="L37" s="222"/>
      <c r="M37" s="222"/>
      <c r="N37" s="221"/>
      <c r="O37" s="221"/>
      <c r="P37" s="221"/>
      <c r="Q37" s="221"/>
      <c r="R37" s="222"/>
      <c r="S37" s="222"/>
      <c r="T37" s="222"/>
      <c r="U37" s="222"/>
      <c r="V37" s="222"/>
      <c r="W37" s="222"/>
      <c r="X37" s="222"/>
      <c r="Y37" s="222"/>
      <c r="Z37" s="212"/>
      <c r="AA37" s="212"/>
      <c r="AB37" s="212"/>
      <c r="AC37" s="212"/>
      <c r="AD37" s="212"/>
      <c r="AE37" s="212"/>
      <c r="AF37" s="212"/>
      <c r="AG37" s="212" t="s">
        <v>226</v>
      </c>
      <c r="AH37" s="212">
        <v>0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3" x14ac:dyDescent="0.25">
      <c r="A38" s="219"/>
      <c r="B38" s="220"/>
      <c r="C38" s="266" t="s">
        <v>247</v>
      </c>
      <c r="D38" s="260"/>
      <c r="E38" s="261"/>
      <c r="F38" s="222"/>
      <c r="G38" s="222"/>
      <c r="H38" s="222"/>
      <c r="I38" s="222"/>
      <c r="J38" s="222"/>
      <c r="K38" s="222"/>
      <c r="L38" s="222"/>
      <c r="M38" s="222"/>
      <c r="N38" s="221"/>
      <c r="O38" s="221"/>
      <c r="P38" s="221"/>
      <c r="Q38" s="221"/>
      <c r="R38" s="222"/>
      <c r="S38" s="222"/>
      <c r="T38" s="222"/>
      <c r="U38" s="222"/>
      <c r="V38" s="222"/>
      <c r="W38" s="222"/>
      <c r="X38" s="222"/>
      <c r="Y38" s="222"/>
      <c r="Z38" s="212"/>
      <c r="AA38" s="212"/>
      <c r="AB38" s="212"/>
      <c r="AC38" s="212"/>
      <c r="AD38" s="212"/>
      <c r="AE38" s="212"/>
      <c r="AF38" s="212"/>
      <c r="AG38" s="212" t="s">
        <v>226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3" x14ac:dyDescent="0.25">
      <c r="A39" s="219"/>
      <c r="B39" s="220"/>
      <c r="C39" s="266" t="s">
        <v>248</v>
      </c>
      <c r="D39" s="260"/>
      <c r="E39" s="261"/>
      <c r="F39" s="222"/>
      <c r="G39" s="222"/>
      <c r="H39" s="222"/>
      <c r="I39" s="222"/>
      <c r="J39" s="222"/>
      <c r="K39" s="222"/>
      <c r="L39" s="222"/>
      <c r="M39" s="222"/>
      <c r="N39" s="221"/>
      <c r="O39" s="221"/>
      <c r="P39" s="221"/>
      <c r="Q39" s="221"/>
      <c r="R39" s="222"/>
      <c r="S39" s="222"/>
      <c r="T39" s="222"/>
      <c r="U39" s="222"/>
      <c r="V39" s="222"/>
      <c r="W39" s="222"/>
      <c r="X39" s="222"/>
      <c r="Y39" s="222"/>
      <c r="Z39" s="212"/>
      <c r="AA39" s="212"/>
      <c r="AB39" s="212"/>
      <c r="AC39" s="212"/>
      <c r="AD39" s="212"/>
      <c r="AE39" s="212"/>
      <c r="AF39" s="212"/>
      <c r="AG39" s="212" t="s">
        <v>226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3" x14ac:dyDescent="0.25">
      <c r="A40" s="219"/>
      <c r="B40" s="220"/>
      <c r="C40" s="266" t="s">
        <v>712</v>
      </c>
      <c r="D40" s="260"/>
      <c r="E40" s="261">
        <v>27.4</v>
      </c>
      <c r="F40" s="222"/>
      <c r="G40" s="222"/>
      <c r="H40" s="222"/>
      <c r="I40" s="222"/>
      <c r="J40" s="222"/>
      <c r="K40" s="222"/>
      <c r="L40" s="222"/>
      <c r="M40" s="222"/>
      <c r="N40" s="221"/>
      <c r="O40" s="221"/>
      <c r="P40" s="221"/>
      <c r="Q40" s="221"/>
      <c r="R40" s="222"/>
      <c r="S40" s="222"/>
      <c r="T40" s="222"/>
      <c r="U40" s="222"/>
      <c r="V40" s="222"/>
      <c r="W40" s="222"/>
      <c r="X40" s="222"/>
      <c r="Y40" s="222"/>
      <c r="Z40" s="212"/>
      <c r="AA40" s="212"/>
      <c r="AB40" s="212"/>
      <c r="AC40" s="212"/>
      <c r="AD40" s="212"/>
      <c r="AE40" s="212"/>
      <c r="AF40" s="212"/>
      <c r="AG40" s="212" t="s">
        <v>226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1" x14ac:dyDescent="0.25">
      <c r="A41" s="234">
        <v>7</v>
      </c>
      <c r="B41" s="235" t="s">
        <v>261</v>
      </c>
      <c r="C41" s="253" t="s">
        <v>262</v>
      </c>
      <c r="D41" s="236" t="s">
        <v>218</v>
      </c>
      <c r="E41" s="237">
        <v>71.150000000000006</v>
      </c>
      <c r="F41" s="238"/>
      <c r="G41" s="239">
        <f>ROUND(E41*F41,2)</f>
        <v>0</v>
      </c>
      <c r="H41" s="238"/>
      <c r="I41" s="239">
        <f>ROUND(E41*H41,2)</f>
        <v>0</v>
      </c>
      <c r="J41" s="238"/>
      <c r="K41" s="239">
        <f>ROUND(E41*J41,2)</f>
        <v>0</v>
      </c>
      <c r="L41" s="239">
        <v>21</v>
      </c>
      <c r="M41" s="239">
        <f>G41*(1+L41/100)</f>
        <v>0</v>
      </c>
      <c r="N41" s="237">
        <v>0</v>
      </c>
      <c r="O41" s="237">
        <f>ROUND(E41*N41,2)</f>
        <v>0</v>
      </c>
      <c r="P41" s="237">
        <v>0</v>
      </c>
      <c r="Q41" s="237">
        <f>ROUND(E41*P41,2)</f>
        <v>0</v>
      </c>
      <c r="R41" s="239" t="s">
        <v>239</v>
      </c>
      <c r="S41" s="239" t="s">
        <v>193</v>
      </c>
      <c r="T41" s="240" t="s">
        <v>193</v>
      </c>
      <c r="U41" s="222">
        <v>1.7999999999999999E-2</v>
      </c>
      <c r="V41" s="222">
        <f>ROUND(E41*U41,2)</f>
        <v>1.28</v>
      </c>
      <c r="W41" s="222"/>
      <c r="X41" s="222" t="s">
        <v>220</v>
      </c>
      <c r="Y41" s="222" t="s">
        <v>221</v>
      </c>
      <c r="Z41" s="212"/>
      <c r="AA41" s="212"/>
      <c r="AB41" s="212"/>
      <c r="AC41" s="212"/>
      <c r="AD41" s="212"/>
      <c r="AE41" s="212"/>
      <c r="AF41" s="212"/>
      <c r="AG41" s="212" t="s">
        <v>263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5">
      <c r="A42" s="219"/>
      <c r="B42" s="220"/>
      <c r="C42" s="265" t="s">
        <v>264</v>
      </c>
      <c r="D42" s="264"/>
      <c r="E42" s="264"/>
      <c r="F42" s="264"/>
      <c r="G42" s="264"/>
      <c r="H42" s="222"/>
      <c r="I42" s="222"/>
      <c r="J42" s="222"/>
      <c r="K42" s="222"/>
      <c r="L42" s="222"/>
      <c r="M42" s="222"/>
      <c r="N42" s="221"/>
      <c r="O42" s="221"/>
      <c r="P42" s="221"/>
      <c r="Q42" s="221"/>
      <c r="R42" s="222"/>
      <c r="S42" s="222"/>
      <c r="T42" s="222"/>
      <c r="U42" s="222"/>
      <c r="V42" s="222"/>
      <c r="W42" s="222"/>
      <c r="X42" s="222"/>
      <c r="Y42" s="222"/>
      <c r="Z42" s="212"/>
      <c r="AA42" s="212"/>
      <c r="AB42" s="212"/>
      <c r="AC42" s="212"/>
      <c r="AD42" s="212"/>
      <c r="AE42" s="212"/>
      <c r="AF42" s="212"/>
      <c r="AG42" s="212" t="s">
        <v>224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2" x14ac:dyDescent="0.25">
      <c r="A43" s="219"/>
      <c r="B43" s="220"/>
      <c r="C43" s="266" t="s">
        <v>526</v>
      </c>
      <c r="D43" s="260"/>
      <c r="E43" s="261"/>
      <c r="F43" s="222"/>
      <c r="G43" s="222"/>
      <c r="H43" s="222"/>
      <c r="I43" s="222"/>
      <c r="J43" s="222"/>
      <c r="K43" s="222"/>
      <c r="L43" s="222"/>
      <c r="M43" s="222"/>
      <c r="N43" s="221"/>
      <c r="O43" s="221"/>
      <c r="P43" s="221"/>
      <c r="Q43" s="221"/>
      <c r="R43" s="222"/>
      <c r="S43" s="222"/>
      <c r="T43" s="222"/>
      <c r="U43" s="222"/>
      <c r="V43" s="222"/>
      <c r="W43" s="222"/>
      <c r="X43" s="222"/>
      <c r="Y43" s="222"/>
      <c r="Z43" s="212"/>
      <c r="AA43" s="212"/>
      <c r="AB43" s="212"/>
      <c r="AC43" s="212"/>
      <c r="AD43" s="212"/>
      <c r="AE43" s="212"/>
      <c r="AF43" s="212"/>
      <c r="AG43" s="212" t="s">
        <v>226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ht="20.399999999999999" outlineLevel="3" x14ac:dyDescent="0.25">
      <c r="A44" s="219"/>
      <c r="B44" s="220"/>
      <c r="C44" s="266" t="s">
        <v>527</v>
      </c>
      <c r="D44" s="260"/>
      <c r="E44" s="261"/>
      <c r="F44" s="222"/>
      <c r="G44" s="222"/>
      <c r="H44" s="222"/>
      <c r="I44" s="222"/>
      <c r="J44" s="222"/>
      <c r="K44" s="222"/>
      <c r="L44" s="222"/>
      <c r="M44" s="222"/>
      <c r="N44" s="221"/>
      <c r="O44" s="221"/>
      <c r="P44" s="221"/>
      <c r="Q44" s="221"/>
      <c r="R44" s="222"/>
      <c r="S44" s="222"/>
      <c r="T44" s="222"/>
      <c r="U44" s="222"/>
      <c r="V44" s="222"/>
      <c r="W44" s="222"/>
      <c r="X44" s="222"/>
      <c r="Y44" s="222"/>
      <c r="Z44" s="212"/>
      <c r="AA44" s="212"/>
      <c r="AB44" s="212"/>
      <c r="AC44" s="212"/>
      <c r="AD44" s="212"/>
      <c r="AE44" s="212"/>
      <c r="AF44" s="212"/>
      <c r="AG44" s="212" t="s">
        <v>226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3" x14ac:dyDescent="0.25">
      <c r="A45" s="219"/>
      <c r="B45" s="220"/>
      <c r="C45" s="266" t="s">
        <v>267</v>
      </c>
      <c r="D45" s="260"/>
      <c r="E45" s="261"/>
      <c r="F45" s="222"/>
      <c r="G45" s="222"/>
      <c r="H45" s="222"/>
      <c r="I45" s="222"/>
      <c r="J45" s="222"/>
      <c r="K45" s="222"/>
      <c r="L45" s="222"/>
      <c r="M45" s="222"/>
      <c r="N45" s="221"/>
      <c r="O45" s="221"/>
      <c r="P45" s="221"/>
      <c r="Q45" s="221"/>
      <c r="R45" s="222"/>
      <c r="S45" s="222"/>
      <c r="T45" s="222"/>
      <c r="U45" s="222"/>
      <c r="V45" s="222"/>
      <c r="W45" s="222"/>
      <c r="X45" s="222"/>
      <c r="Y45" s="222"/>
      <c r="Z45" s="212"/>
      <c r="AA45" s="212"/>
      <c r="AB45" s="212"/>
      <c r="AC45" s="212"/>
      <c r="AD45" s="212"/>
      <c r="AE45" s="212"/>
      <c r="AF45" s="212"/>
      <c r="AG45" s="212" t="s">
        <v>226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3" x14ac:dyDescent="0.25">
      <c r="A46" s="219"/>
      <c r="B46" s="220"/>
      <c r="C46" s="266" t="s">
        <v>714</v>
      </c>
      <c r="D46" s="260"/>
      <c r="E46" s="261">
        <v>71.150000000000006</v>
      </c>
      <c r="F46" s="222"/>
      <c r="G46" s="222"/>
      <c r="H46" s="222"/>
      <c r="I46" s="222"/>
      <c r="J46" s="222"/>
      <c r="K46" s="222"/>
      <c r="L46" s="222"/>
      <c r="M46" s="222"/>
      <c r="N46" s="221"/>
      <c r="O46" s="221"/>
      <c r="P46" s="221"/>
      <c r="Q46" s="221"/>
      <c r="R46" s="222"/>
      <c r="S46" s="222"/>
      <c r="T46" s="222"/>
      <c r="U46" s="222"/>
      <c r="V46" s="222"/>
      <c r="W46" s="222"/>
      <c r="X46" s="222"/>
      <c r="Y46" s="222"/>
      <c r="Z46" s="212"/>
      <c r="AA46" s="212"/>
      <c r="AB46" s="212"/>
      <c r="AC46" s="212"/>
      <c r="AD46" s="212"/>
      <c r="AE46" s="212"/>
      <c r="AF46" s="212"/>
      <c r="AG46" s="212" t="s">
        <v>226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1" x14ac:dyDescent="0.25">
      <c r="A47" s="234">
        <v>8</v>
      </c>
      <c r="B47" s="235" t="s">
        <v>269</v>
      </c>
      <c r="C47" s="253" t="s">
        <v>270</v>
      </c>
      <c r="D47" s="236" t="s">
        <v>271</v>
      </c>
      <c r="E47" s="237">
        <v>52.06</v>
      </c>
      <c r="F47" s="238"/>
      <c r="G47" s="239">
        <f>ROUND(E47*F47,2)</f>
        <v>0</v>
      </c>
      <c r="H47" s="238"/>
      <c r="I47" s="239">
        <f>ROUND(E47*H47,2)</f>
        <v>0</v>
      </c>
      <c r="J47" s="238"/>
      <c r="K47" s="239">
        <f>ROUND(E47*J47,2)</f>
        <v>0</v>
      </c>
      <c r="L47" s="239">
        <v>21</v>
      </c>
      <c r="M47" s="239">
        <f>G47*(1+L47/100)</f>
        <v>0</v>
      </c>
      <c r="N47" s="237">
        <v>0</v>
      </c>
      <c r="O47" s="237">
        <f>ROUND(E47*N47,2)</f>
        <v>0</v>
      </c>
      <c r="P47" s="237">
        <v>0</v>
      </c>
      <c r="Q47" s="237">
        <f>ROUND(E47*P47,2)</f>
        <v>0</v>
      </c>
      <c r="R47" s="239" t="s">
        <v>239</v>
      </c>
      <c r="S47" s="239" t="s">
        <v>193</v>
      </c>
      <c r="T47" s="240" t="s">
        <v>193</v>
      </c>
      <c r="U47" s="222">
        <v>0</v>
      </c>
      <c r="V47" s="222">
        <f>ROUND(E47*U47,2)</f>
        <v>0</v>
      </c>
      <c r="W47" s="222"/>
      <c r="X47" s="222" t="s">
        <v>220</v>
      </c>
      <c r="Y47" s="222" t="s">
        <v>221</v>
      </c>
      <c r="Z47" s="212"/>
      <c r="AA47" s="212"/>
      <c r="AB47" s="212"/>
      <c r="AC47" s="212"/>
      <c r="AD47" s="212"/>
      <c r="AE47" s="212"/>
      <c r="AF47" s="212"/>
      <c r="AG47" s="212" t="s">
        <v>222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2" x14ac:dyDescent="0.25">
      <c r="A48" s="219"/>
      <c r="B48" s="220"/>
      <c r="C48" s="266" t="s">
        <v>253</v>
      </c>
      <c r="D48" s="260"/>
      <c r="E48" s="261"/>
      <c r="F48" s="222"/>
      <c r="G48" s="222"/>
      <c r="H48" s="222"/>
      <c r="I48" s="222"/>
      <c r="J48" s="222"/>
      <c r="K48" s="222"/>
      <c r="L48" s="222"/>
      <c r="M48" s="222"/>
      <c r="N48" s="221"/>
      <c r="O48" s="221"/>
      <c r="P48" s="221"/>
      <c r="Q48" s="221"/>
      <c r="R48" s="222"/>
      <c r="S48" s="222"/>
      <c r="T48" s="222"/>
      <c r="U48" s="222"/>
      <c r="V48" s="222"/>
      <c r="W48" s="222"/>
      <c r="X48" s="222"/>
      <c r="Y48" s="222"/>
      <c r="Z48" s="212"/>
      <c r="AA48" s="212"/>
      <c r="AB48" s="212"/>
      <c r="AC48" s="212"/>
      <c r="AD48" s="212"/>
      <c r="AE48" s="212"/>
      <c r="AF48" s="212"/>
      <c r="AG48" s="212" t="s">
        <v>226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3" x14ac:dyDescent="0.25">
      <c r="A49" s="219"/>
      <c r="B49" s="220"/>
      <c r="C49" s="266" t="s">
        <v>247</v>
      </c>
      <c r="D49" s="260"/>
      <c r="E49" s="261"/>
      <c r="F49" s="222"/>
      <c r="G49" s="222"/>
      <c r="H49" s="222"/>
      <c r="I49" s="222"/>
      <c r="J49" s="222"/>
      <c r="K49" s="222"/>
      <c r="L49" s="222"/>
      <c r="M49" s="222"/>
      <c r="N49" s="221"/>
      <c r="O49" s="221"/>
      <c r="P49" s="221"/>
      <c r="Q49" s="221"/>
      <c r="R49" s="222"/>
      <c r="S49" s="222"/>
      <c r="T49" s="222"/>
      <c r="U49" s="222"/>
      <c r="V49" s="222"/>
      <c r="W49" s="222"/>
      <c r="X49" s="222"/>
      <c r="Y49" s="222"/>
      <c r="Z49" s="212"/>
      <c r="AA49" s="212"/>
      <c r="AB49" s="212"/>
      <c r="AC49" s="212"/>
      <c r="AD49" s="212"/>
      <c r="AE49" s="212"/>
      <c r="AF49" s="212"/>
      <c r="AG49" s="212" t="s">
        <v>226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3" x14ac:dyDescent="0.25">
      <c r="A50" s="219"/>
      <c r="B50" s="220"/>
      <c r="C50" s="266" t="s">
        <v>248</v>
      </c>
      <c r="D50" s="260"/>
      <c r="E50" s="261"/>
      <c r="F50" s="222"/>
      <c r="G50" s="222"/>
      <c r="H50" s="222"/>
      <c r="I50" s="222"/>
      <c r="J50" s="222"/>
      <c r="K50" s="222"/>
      <c r="L50" s="222"/>
      <c r="M50" s="222"/>
      <c r="N50" s="221"/>
      <c r="O50" s="221"/>
      <c r="P50" s="221"/>
      <c r="Q50" s="221"/>
      <c r="R50" s="222"/>
      <c r="S50" s="222"/>
      <c r="T50" s="222"/>
      <c r="U50" s="222"/>
      <c r="V50" s="222"/>
      <c r="W50" s="222"/>
      <c r="X50" s="222"/>
      <c r="Y50" s="222"/>
      <c r="Z50" s="212"/>
      <c r="AA50" s="212"/>
      <c r="AB50" s="212"/>
      <c r="AC50" s="212"/>
      <c r="AD50" s="212"/>
      <c r="AE50" s="212"/>
      <c r="AF50" s="212"/>
      <c r="AG50" s="212" t="s">
        <v>226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3" x14ac:dyDescent="0.25">
      <c r="A51" s="219"/>
      <c r="B51" s="220"/>
      <c r="C51" s="266" t="s">
        <v>715</v>
      </c>
      <c r="D51" s="260"/>
      <c r="E51" s="261">
        <v>52.06</v>
      </c>
      <c r="F51" s="222"/>
      <c r="G51" s="222"/>
      <c r="H51" s="222"/>
      <c r="I51" s="222"/>
      <c r="J51" s="222"/>
      <c r="K51" s="222"/>
      <c r="L51" s="222"/>
      <c r="M51" s="222"/>
      <c r="N51" s="221"/>
      <c r="O51" s="221"/>
      <c r="P51" s="221"/>
      <c r="Q51" s="221"/>
      <c r="R51" s="222"/>
      <c r="S51" s="222"/>
      <c r="T51" s="222"/>
      <c r="U51" s="222"/>
      <c r="V51" s="222"/>
      <c r="W51" s="222"/>
      <c r="X51" s="222"/>
      <c r="Y51" s="222"/>
      <c r="Z51" s="212"/>
      <c r="AA51" s="212"/>
      <c r="AB51" s="212"/>
      <c r="AC51" s="212"/>
      <c r="AD51" s="212"/>
      <c r="AE51" s="212"/>
      <c r="AF51" s="212"/>
      <c r="AG51" s="212" t="s">
        <v>226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1" x14ac:dyDescent="0.25">
      <c r="A52" s="234">
        <v>9</v>
      </c>
      <c r="B52" s="235" t="s">
        <v>716</v>
      </c>
      <c r="C52" s="253" t="s">
        <v>717</v>
      </c>
      <c r="D52" s="236" t="s">
        <v>218</v>
      </c>
      <c r="E52" s="237">
        <v>17.600000000000001</v>
      </c>
      <c r="F52" s="238"/>
      <c r="G52" s="239">
        <f>ROUND(E52*F52,2)</f>
        <v>0</v>
      </c>
      <c r="H52" s="238"/>
      <c r="I52" s="239">
        <f>ROUND(E52*H52,2)</f>
        <v>0</v>
      </c>
      <c r="J52" s="238"/>
      <c r="K52" s="239">
        <f>ROUND(E52*J52,2)</f>
        <v>0</v>
      </c>
      <c r="L52" s="239">
        <v>21</v>
      </c>
      <c r="M52" s="239">
        <f>G52*(1+L52/100)</f>
        <v>0</v>
      </c>
      <c r="N52" s="237">
        <v>0</v>
      </c>
      <c r="O52" s="237">
        <f>ROUND(E52*N52,2)</f>
        <v>0</v>
      </c>
      <c r="P52" s="237">
        <v>0.22500000000000001</v>
      </c>
      <c r="Q52" s="237">
        <f>ROUND(E52*P52,2)</f>
        <v>3.96</v>
      </c>
      <c r="R52" s="239"/>
      <c r="S52" s="239" t="s">
        <v>166</v>
      </c>
      <c r="T52" s="240" t="s">
        <v>167</v>
      </c>
      <c r="U52" s="222">
        <v>0.14199999999999999</v>
      </c>
      <c r="V52" s="222">
        <f>ROUND(E52*U52,2)</f>
        <v>2.5</v>
      </c>
      <c r="W52" s="222"/>
      <c r="X52" s="222" t="s">
        <v>220</v>
      </c>
      <c r="Y52" s="222" t="s">
        <v>221</v>
      </c>
      <c r="Z52" s="212"/>
      <c r="AA52" s="212"/>
      <c r="AB52" s="212"/>
      <c r="AC52" s="212"/>
      <c r="AD52" s="212"/>
      <c r="AE52" s="212"/>
      <c r="AF52" s="212"/>
      <c r="AG52" s="212" t="s">
        <v>222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2" x14ac:dyDescent="0.25">
      <c r="A53" s="219"/>
      <c r="B53" s="220"/>
      <c r="C53" s="266" t="s">
        <v>718</v>
      </c>
      <c r="D53" s="260"/>
      <c r="E53" s="261"/>
      <c r="F53" s="222"/>
      <c r="G53" s="222"/>
      <c r="H53" s="222"/>
      <c r="I53" s="222"/>
      <c r="J53" s="222"/>
      <c r="K53" s="222"/>
      <c r="L53" s="222"/>
      <c r="M53" s="222"/>
      <c r="N53" s="221"/>
      <c r="O53" s="221"/>
      <c r="P53" s="221"/>
      <c r="Q53" s="221"/>
      <c r="R53" s="222"/>
      <c r="S53" s="222"/>
      <c r="T53" s="222"/>
      <c r="U53" s="222"/>
      <c r="V53" s="222"/>
      <c r="W53" s="222"/>
      <c r="X53" s="222"/>
      <c r="Y53" s="222"/>
      <c r="Z53" s="212"/>
      <c r="AA53" s="212"/>
      <c r="AB53" s="212"/>
      <c r="AC53" s="212"/>
      <c r="AD53" s="212"/>
      <c r="AE53" s="212"/>
      <c r="AF53" s="212"/>
      <c r="AG53" s="212" t="s">
        <v>226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3" x14ac:dyDescent="0.25">
      <c r="A54" s="219"/>
      <c r="B54" s="220"/>
      <c r="C54" s="266" t="s">
        <v>719</v>
      </c>
      <c r="D54" s="260"/>
      <c r="E54" s="261"/>
      <c r="F54" s="222"/>
      <c r="G54" s="222"/>
      <c r="H54" s="222"/>
      <c r="I54" s="222"/>
      <c r="J54" s="222"/>
      <c r="K54" s="222"/>
      <c r="L54" s="222"/>
      <c r="M54" s="222"/>
      <c r="N54" s="221"/>
      <c r="O54" s="221"/>
      <c r="P54" s="221"/>
      <c r="Q54" s="221"/>
      <c r="R54" s="222"/>
      <c r="S54" s="222"/>
      <c r="T54" s="222"/>
      <c r="U54" s="222"/>
      <c r="V54" s="222"/>
      <c r="W54" s="222"/>
      <c r="X54" s="222"/>
      <c r="Y54" s="222"/>
      <c r="Z54" s="212"/>
      <c r="AA54" s="212"/>
      <c r="AB54" s="212"/>
      <c r="AC54" s="212"/>
      <c r="AD54" s="212"/>
      <c r="AE54" s="212"/>
      <c r="AF54" s="212"/>
      <c r="AG54" s="212" t="s">
        <v>226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3" x14ac:dyDescent="0.25">
      <c r="A55" s="219"/>
      <c r="B55" s="220"/>
      <c r="C55" s="266" t="s">
        <v>720</v>
      </c>
      <c r="D55" s="260"/>
      <c r="E55" s="261">
        <v>17.600000000000001</v>
      </c>
      <c r="F55" s="222"/>
      <c r="G55" s="222"/>
      <c r="H55" s="222"/>
      <c r="I55" s="222"/>
      <c r="J55" s="222"/>
      <c r="K55" s="222"/>
      <c r="L55" s="222"/>
      <c r="M55" s="222"/>
      <c r="N55" s="221"/>
      <c r="O55" s="221"/>
      <c r="P55" s="221"/>
      <c r="Q55" s="221"/>
      <c r="R55" s="222"/>
      <c r="S55" s="222"/>
      <c r="T55" s="222"/>
      <c r="U55" s="222"/>
      <c r="V55" s="222"/>
      <c r="W55" s="222"/>
      <c r="X55" s="222"/>
      <c r="Y55" s="222"/>
      <c r="Z55" s="212"/>
      <c r="AA55" s="212"/>
      <c r="AB55" s="212"/>
      <c r="AC55" s="212"/>
      <c r="AD55" s="212"/>
      <c r="AE55" s="212"/>
      <c r="AF55" s="212"/>
      <c r="AG55" s="212" t="s">
        <v>226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x14ac:dyDescent="0.25">
      <c r="A56" s="227" t="s">
        <v>161</v>
      </c>
      <c r="B56" s="228" t="s">
        <v>95</v>
      </c>
      <c r="C56" s="251" t="s">
        <v>96</v>
      </c>
      <c r="D56" s="229"/>
      <c r="E56" s="230"/>
      <c r="F56" s="231"/>
      <c r="G56" s="231">
        <f>SUMIF(AG57:AG88,"&lt;&gt;NOR",G57:G88)</f>
        <v>0</v>
      </c>
      <c r="H56" s="231"/>
      <c r="I56" s="231">
        <f>SUM(I57:I88)</f>
        <v>0</v>
      </c>
      <c r="J56" s="231"/>
      <c r="K56" s="231">
        <f>SUM(K57:K88)</f>
        <v>0</v>
      </c>
      <c r="L56" s="231"/>
      <c r="M56" s="231">
        <f>SUM(M57:M88)</f>
        <v>0</v>
      </c>
      <c r="N56" s="230"/>
      <c r="O56" s="230">
        <f>SUM(O57:O88)</f>
        <v>0</v>
      </c>
      <c r="P56" s="230"/>
      <c r="Q56" s="230">
        <f>SUM(Q57:Q88)</f>
        <v>0</v>
      </c>
      <c r="R56" s="231"/>
      <c r="S56" s="231"/>
      <c r="T56" s="232"/>
      <c r="U56" s="226"/>
      <c r="V56" s="226">
        <f>SUM(V57:V88)</f>
        <v>18.04</v>
      </c>
      <c r="W56" s="226"/>
      <c r="X56" s="226"/>
      <c r="Y56" s="226"/>
      <c r="AG56" t="s">
        <v>162</v>
      </c>
    </row>
    <row r="57" spans="1:60" outlineLevel="1" x14ac:dyDescent="0.25">
      <c r="A57" s="234">
        <v>10</v>
      </c>
      <c r="B57" s="235" t="s">
        <v>273</v>
      </c>
      <c r="C57" s="253" t="s">
        <v>274</v>
      </c>
      <c r="D57" s="236" t="s">
        <v>238</v>
      </c>
      <c r="E57" s="237">
        <v>3.44</v>
      </c>
      <c r="F57" s="238"/>
      <c r="G57" s="239">
        <f>ROUND(E57*F57,2)</f>
        <v>0</v>
      </c>
      <c r="H57" s="238"/>
      <c r="I57" s="239">
        <f>ROUND(E57*H57,2)</f>
        <v>0</v>
      </c>
      <c r="J57" s="238"/>
      <c r="K57" s="239">
        <f>ROUND(E57*J57,2)</f>
        <v>0</v>
      </c>
      <c r="L57" s="239">
        <v>21</v>
      </c>
      <c r="M57" s="239">
        <f>G57*(1+L57/100)</f>
        <v>0</v>
      </c>
      <c r="N57" s="237">
        <v>0</v>
      </c>
      <c r="O57" s="237">
        <f>ROUND(E57*N57,2)</f>
        <v>0</v>
      </c>
      <c r="P57" s="237">
        <v>0</v>
      </c>
      <c r="Q57" s="237">
        <f>ROUND(E57*P57,2)</f>
        <v>0</v>
      </c>
      <c r="R57" s="239" t="s">
        <v>239</v>
      </c>
      <c r="S57" s="239" t="s">
        <v>193</v>
      </c>
      <c r="T57" s="240" t="s">
        <v>193</v>
      </c>
      <c r="U57" s="222">
        <v>1.0999999999999999E-2</v>
      </c>
      <c r="V57" s="222">
        <f>ROUND(E57*U57,2)</f>
        <v>0.04</v>
      </c>
      <c r="W57" s="222"/>
      <c r="X57" s="222" t="s">
        <v>220</v>
      </c>
      <c r="Y57" s="222" t="s">
        <v>221</v>
      </c>
      <c r="Z57" s="212"/>
      <c r="AA57" s="212"/>
      <c r="AB57" s="212"/>
      <c r="AC57" s="212"/>
      <c r="AD57" s="212"/>
      <c r="AE57" s="212"/>
      <c r="AF57" s="212"/>
      <c r="AG57" s="212" t="s">
        <v>263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2" x14ac:dyDescent="0.25">
      <c r="A58" s="219"/>
      <c r="B58" s="220"/>
      <c r="C58" s="265" t="s">
        <v>252</v>
      </c>
      <c r="D58" s="264"/>
      <c r="E58" s="264"/>
      <c r="F58" s="264"/>
      <c r="G58" s="264"/>
      <c r="H58" s="222"/>
      <c r="I58" s="222"/>
      <c r="J58" s="222"/>
      <c r="K58" s="222"/>
      <c r="L58" s="222"/>
      <c r="M58" s="222"/>
      <c r="N58" s="221"/>
      <c r="O58" s="221"/>
      <c r="P58" s="221"/>
      <c r="Q58" s="221"/>
      <c r="R58" s="222"/>
      <c r="S58" s="222"/>
      <c r="T58" s="222"/>
      <c r="U58" s="222"/>
      <c r="V58" s="222"/>
      <c r="W58" s="222"/>
      <c r="X58" s="222"/>
      <c r="Y58" s="222"/>
      <c r="Z58" s="212"/>
      <c r="AA58" s="212"/>
      <c r="AB58" s="212"/>
      <c r="AC58" s="212"/>
      <c r="AD58" s="212"/>
      <c r="AE58" s="212"/>
      <c r="AF58" s="212"/>
      <c r="AG58" s="212" t="s">
        <v>224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2" x14ac:dyDescent="0.25">
      <c r="A59" s="219"/>
      <c r="B59" s="220"/>
      <c r="C59" s="266" t="s">
        <v>275</v>
      </c>
      <c r="D59" s="260"/>
      <c r="E59" s="261"/>
      <c r="F59" s="222"/>
      <c r="G59" s="222"/>
      <c r="H59" s="222"/>
      <c r="I59" s="222"/>
      <c r="J59" s="222"/>
      <c r="K59" s="222"/>
      <c r="L59" s="222"/>
      <c r="M59" s="222"/>
      <c r="N59" s="221"/>
      <c r="O59" s="221"/>
      <c r="P59" s="221"/>
      <c r="Q59" s="221"/>
      <c r="R59" s="222"/>
      <c r="S59" s="222"/>
      <c r="T59" s="222"/>
      <c r="U59" s="222"/>
      <c r="V59" s="222"/>
      <c r="W59" s="222"/>
      <c r="X59" s="222"/>
      <c r="Y59" s="222"/>
      <c r="Z59" s="212"/>
      <c r="AA59" s="212"/>
      <c r="AB59" s="212"/>
      <c r="AC59" s="212"/>
      <c r="AD59" s="212"/>
      <c r="AE59" s="212"/>
      <c r="AF59" s="212"/>
      <c r="AG59" s="212" t="s">
        <v>226</v>
      </c>
      <c r="AH59" s="212">
        <v>0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3" x14ac:dyDescent="0.25">
      <c r="A60" s="219"/>
      <c r="B60" s="220"/>
      <c r="C60" s="266" t="s">
        <v>276</v>
      </c>
      <c r="D60" s="260"/>
      <c r="E60" s="261"/>
      <c r="F60" s="222"/>
      <c r="G60" s="222"/>
      <c r="H60" s="222"/>
      <c r="I60" s="222"/>
      <c r="J60" s="222"/>
      <c r="K60" s="222"/>
      <c r="L60" s="222"/>
      <c r="M60" s="222"/>
      <c r="N60" s="221"/>
      <c r="O60" s="221"/>
      <c r="P60" s="221"/>
      <c r="Q60" s="221"/>
      <c r="R60" s="222"/>
      <c r="S60" s="222"/>
      <c r="T60" s="222"/>
      <c r="U60" s="222"/>
      <c r="V60" s="222"/>
      <c r="W60" s="222"/>
      <c r="X60" s="222"/>
      <c r="Y60" s="222"/>
      <c r="Z60" s="212"/>
      <c r="AA60" s="212"/>
      <c r="AB60" s="212"/>
      <c r="AC60" s="212"/>
      <c r="AD60" s="212"/>
      <c r="AE60" s="212"/>
      <c r="AF60" s="212"/>
      <c r="AG60" s="212" t="s">
        <v>226</v>
      </c>
      <c r="AH60" s="212">
        <v>0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3" x14ac:dyDescent="0.25">
      <c r="A61" s="219"/>
      <c r="B61" s="220"/>
      <c r="C61" s="266" t="s">
        <v>721</v>
      </c>
      <c r="D61" s="260"/>
      <c r="E61" s="261">
        <v>3.44</v>
      </c>
      <c r="F61" s="222"/>
      <c r="G61" s="222"/>
      <c r="H61" s="222"/>
      <c r="I61" s="222"/>
      <c r="J61" s="222"/>
      <c r="K61" s="222"/>
      <c r="L61" s="222"/>
      <c r="M61" s="222"/>
      <c r="N61" s="221"/>
      <c r="O61" s="221"/>
      <c r="P61" s="221"/>
      <c r="Q61" s="221"/>
      <c r="R61" s="222"/>
      <c r="S61" s="222"/>
      <c r="T61" s="222"/>
      <c r="U61" s="222"/>
      <c r="V61" s="222"/>
      <c r="W61" s="222"/>
      <c r="X61" s="222"/>
      <c r="Y61" s="222"/>
      <c r="Z61" s="212"/>
      <c r="AA61" s="212"/>
      <c r="AB61" s="212"/>
      <c r="AC61" s="212"/>
      <c r="AD61" s="212"/>
      <c r="AE61" s="212"/>
      <c r="AF61" s="212"/>
      <c r="AG61" s="212" t="s">
        <v>226</v>
      </c>
      <c r="AH61" s="212">
        <v>0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ht="20.399999999999999" outlineLevel="1" x14ac:dyDescent="0.25">
      <c r="A62" s="234">
        <v>11</v>
      </c>
      <c r="B62" s="235" t="s">
        <v>257</v>
      </c>
      <c r="C62" s="253" t="s">
        <v>258</v>
      </c>
      <c r="D62" s="236" t="s">
        <v>238</v>
      </c>
      <c r="E62" s="237">
        <v>3.44</v>
      </c>
      <c r="F62" s="238"/>
      <c r="G62" s="239">
        <f>ROUND(E62*F62,2)</f>
        <v>0</v>
      </c>
      <c r="H62" s="238"/>
      <c r="I62" s="239">
        <f>ROUND(E62*H62,2)</f>
        <v>0</v>
      </c>
      <c r="J62" s="238"/>
      <c r="K62" s="239">
        <f>ROUND(E62*J62,2)</f>
        <v>0</v>
      </c>
      <c r="L62" s="239">
        <v>21</v>
      </c>
      <c r="M62" s="239">
        <f>G62*(1+L62/100)</f>
        <v>0</v>
      </c>
      <c r="N62" s="237">
        <v>0</v>
      </c>
      <c r="O62" s="237">
        <f>ROUND(E62*N62,2)</f>
        <v>0</v>
      </c>
      <c r="P62" s="237">
        <v>0</v>
      </c>
      <c r="Q62" s="237">
        <f>ROUND(E62*P62,2)</f>
        <v>0</v>
      </c>
      <c r="R62" s="239" t="s">
        <v>239</v>
      </c>
      <c r="S62" s="239" t="s">
        <v>193</v>
      </c>
      <c r="T62" s="240" t="s">
        <v>193</v>
      </c>
      <c r="U62" s="222">
        <v>0.65200000000000002</v>
      </c>
      <c r="V62" s="222">
        <f>ROUND(E62*U62,2)</f>
        <v>2.2400000000000002</v>
      </c>
      <c r="W62" s="222"/>
      <c r="X62" s="222" t="s">
        <v>220</v>
      </c>
      <c r="Y62" s="222" t="s">
        <v>221</v>
      </c>
      <c r="Z62" s="212"/>
      <c r="AA62" s="212"/>
      <c r="AB62" s="212"/>
      <c r="AC62" s="212"/>
      <c r="AD62" s="212"/>
      <c r="AE62" s="212"/>
      <c r="AF62" s="212"/>
      <c r="AG62" s="212" t="s">
        <v>263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2" x14ac:dyDescent="0.25">
      <c r="A63" s="219"/>
      <c r="B63" s="220"/>
      <c r="C63" s="266" t="s">
        <v>275</v>
      </c>
      <c r="D63" s="260"/>
      <c r="E63" s="261"/>
      <c r="F63" s="222"/>
      <c r="G63" s="222"/>
      <c r="H63" s="222"/>
      <c r="I63" s="222"/>
      <c r="J63" s="222"/>
      <c r="K63" s="222"/>
      <c r="L63" s="222"/>
      <c r="M63" s="222"/>
      <c r="N63" s="221"/>
      <c r="O63" s="221"/>
      <c r="P63" s="221"/>
      <c r="Q63" s="221"/>
      <c r="R63" s="222"/>
      <c r="S63" s="222"/>
      <c r="T63" s="222"/>
      <c r="U63" s="222"/>
      <c r="V63" s="222"/>
      <c r="W63" s="222"/>
      <c r="X63" s="222"/>
      <c r="Y63" s="222"/>
      <c r="Z63" s="212"/>
      <c r="AA63" s="212"/>
      <c r="AB63" s="212"/>
      <c r="AC63" s="212"/>
      <c r="AD63" s="212"/>
      <c r="AE63" s="212"/>
      <c r="AF63" s="212"/>
      <c r="AG63" s="212" t="s">
        <v>226</v>
      </c>
      <c r="AH63" s="212">
        <v>0</v>
      </c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3" x14ac:dyDescent="0.25">
      <c r="A64" s="219"/>
      <c r="B64" s="220"/>
      <c r="C64" s="266" t="s">
        <v>276</v>
      </c>
      <c r="D64" s="260"/>
      <c r="E64" s="261"/>
      <c r="F64" s="222"/>
      <c r="G64" s="222"/>
      <c r="H64" s="222"/>
      <c r="I64" s="222"/>
      <c r="J64" s="222"/>
      <c r="K64" s="222"/>
      <c r="L64" s="222"/>
      <c r="M64" s="222"/>
      <c r="N64" s="221"/>
      <c r="O64" s="221"/>
      <c r="P64" s="221"/>
      <c r="Q64" s="221"/>
      <c r="R64" s="222"/>
      <c r="S64" s="222"/>
      <c r="T64" s="222"/>
      <c r="U64" s="222"/>
      <c r="V64" s="222"/>
      <c r="W64" s="222"/>
      <c r="X64" s="222"/>
      <c r="Y64" s="222"/>
      <c r="Z64" s="212"/>
      <c r="AA64" s="212"/>
      <c r="AB64" s="212"/>
      <c r="AC64" s="212"/>
      <c r="AD64" s="212"/>
      <c r="AE64" s="212"/>
      <c r="AF64" s="212"/>
      <c r="AG64" s="212" t="s">
        <v>226</v>
      </c>
      <c r="AH64" s="212">
        <v>0</v>
      </c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3" x14ac:dyDescent="0.25">
      <c r="A65" s="219"/>
      <c r="B65" s="220"/>
      <c r="C65" s="266" t="s">
        <v>721</v>
      </c>
      <c r="D65" s="260"/>
      <c r="E65" s="261">
        <v>3.44</v>
      </c>
      <c r="F65" s="222"/>
      <c r="G65" s="222"/>
      <c r="H65" s="222"/>
      <c r="I65" s="222"/>
      <c r="J65" s="222"/>
      <c r="K65" s="222"/>
      <c r="L65" s="222"/>
      <c r="M65" s="222"/>
      <c r="N65" s="221"/>
      <c r="O65" s="221"/>
      <c r="P65" s="221"/>
      <c r="Q65" s="221"/>
      <c r="R65" s="222"/>
      <c r="S65" s="222"/>
      <c r="T65" s="222"/>
      <c r="U65" s="222"/>
      <c r="V65" s="222"/>
      <c r="W65" s="222"/>
      <c r="X65" s="222"/>
      <c r="Y65" s="222"/>
      <c r="Z65" s="212"/>
      <c r="AA65" s="212"/>
      <c r="AB65" s="212"/>
      <c r="AC65" s="212"/>
      <c r="AD65" s="212"/>
      <c r="AE65" s="212"/>
      <c r="AF65" s="212"/>
      <c r="AG65" s="212" t="s">
        <v>226</v>
      </c>
      <c r="AH65" s="212">
        <v>0</v>
      </c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1" x14ac:dyDescent="0.25">
      <c r="A66" s="234">
        <v>12</v>
      </c>
      <c r="B66" s="235" t="s">
        <v>279</v>
      </c>
      <c r="C66" s="253" t="s">
        <v>280</v>
      </c>
      <c r="D66" s="236" t="s">
        <v>218</v>
      </c>
      <c r="E66" s="237">
        <v>34.4</v>
      </c>
      <c r="F66" s="238"/>
      <c r="G66" s="239">
        <f>ROUND(E66*F66,2)</f>
        <v>0</v>
      </c>
      <c r="H66" s="238"/>
      <c r="I66" s="239">
        <f>ROUND(E66*H66,2)</f>
        <v>0</v>
      </c>
      <c r="J66" s="238"/>
      <c r="K66" s="239">
        <f>ROUND(E66*J66,2)</f>
        <v>0</v>
      </c>
      <c r="L66" s="239">
        <v>21</v>
      </c>
      <c r="M66" s="239">
        <f>G66*(1+L66/100)</f>
        <v>0</v>
      </c>
      <c r="N66" s="237">
        <v>0</v>
      </c>
      <c r="O66" s="237">
        <f>ROUND(E66*N66,2)</f>
        <v>0</v>
      </c>
      <c r="P66" s="237">
        <v>0</v>
      </c>
      <c r="Q66" s="237">
        <f>ROUND(E66*P66,2)</f>
        <v>0</v>
      </c>
      <c r="R66" s="239" t="s">
        <v>281</v>
      </c>
      <c r="S66" s="239" t="s">
        <v>193</v>
      </c>
      <c r="T66" s="240" t="s">
        <v>193</v>
      </c>
      <c r="U66" s="222">
        <v>9.7000000000000003E-2</v>
      </c>
      <c r="V66" s="222">
        <f>ROUND(E66*U66,2)</f>
        <v>3.34</v>
      </c>
      <c r="W66" s="222"/>
      <c r="X66" s="222" t="s">
        <v>220</v>
      </c>
      <c r="Y66" s="222" t="s">
        <v>221</v>
      </c>
      <c r="Z66" s="212"/>
      <c r="AA66" s="212"/>
      <c r="AB66" s="212"/>
      <c r="AC66" s="212"/>
      <c r="AD66" s="212"/>
      <c r="AE66" s="212"/>
      <c r="AF66" s="212"/>
      <c r="AG66" s="212" t="s">
        <v>263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2" x14ac:dyDescent="0.25">
      <c r="A67" s="219"/>
      <c r="B67" s="220"/>
      <c r="C67" s="265" t="s">
        <v>282</v>
      </c>
      <c r="D67" s="264"/>
      <c r="E67" s="264"/>
      <c r="F67" s="264"/>
      <c r="G67" s="264"/>
      <c r="H67" s="222"/>
      <c r="I67" s="222"/>
      <c r="J67" s="222"/>
      <c r="K67" s="222"/>
      <c r="L67" s="222"/>
      <c r="M67" s="222"/>
      <c r="N67" s="221"/>
      <c r="O67" s="221"/>
      <c r="P67" s="221"/>
      <c r="Q67" s="221"/>
      <c r="R67" s="222"/>
      <c r="S67" s="222"/>
      <c r="T67" s="222"/>
      <c r="U67" s="222"/>
      <c r="V67" s="222"/>
      <c r="W67" s="222"/>
      <c r="X67" s="222"/>
      <c r="Y67" s="222"/>
      <c r="Z67" s="212"/>
      <c r="AA67" s="212"/>
      <c r="AB67" s="212"/>
      <c r="AC67" s="212"/>
      <c r="AD67" s="212"/>
      <c r="AE67" s="212"/>
      <c r="AF67" s="212"/>
      <c r="AG67" s="212" t="s">
        <v>224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2" x14ac:dyDescent="0.25">
      <c r="A68" s="219"/>
      <c r="B68" s="220"/>
      <c r="C68" s="266" t="s">
        <v>275</v>
      </c>
      <c r="D68" s="260"/>
      <c r="E68" s="261"/>
      <c r="F68" s="222"/>
      <c r="G68" s="222"/>
      <c r="H68" s="222"/>
      <c r="I68" s="222"/>
      <c r="J68" s="222"/>
      <c r="K68" s="222"/>
      <c r="L68" s="222"/>
      <c r="M68" s="222"/>
      <c r="N68" s="221"/>
      <c r="O68" s="221"/>
      <c r="P68" s="221"/>
      <c r="Q68" s="221"/>
      <c r="R68" s="222"/>
      <c r="S68" s="222"/>
      <c r="T68" s="222"/>
      <c r="U68" s="222"/>
      <c r="V68" s="222"/>
      <c r="W68" s="222"/>
      <c r="X68" s="222"/>
      <c r="Y68" s="222"/>
      <c r="Z68" s="212"/>
      <c r="AA68" s="212"/>
      <c r="AB68" s="212"/>
      <c r="AC68" s="212"/>
      <c r="AD68" s="212"/>
      <c r="AE68" s="212"/>
      <c r="AF68" s="212"/>
      <c r="AG68" s="212" t="s">
        <v>226</v>
      </c>
      <c r="AH68" s="212">
        <v>0</v>
      </c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3" x14ac:dyDescent="0.25">
      <c r="A69" s="219"/>
      <c r="B69" s="220"/>
      <c r="C69" s="266" t="s">
        <v>276</v>
      </c>
      <c r="D69" s="260"/>
      <c r="E69" s="261"/>
      <c r="F69" s="222"/>
      <c r="G69" s="222"/>
      <c r="H69" s="222"/>
      <c r="I69" s="222"/>
      <c r="J69" s="222"/>
      <c r="K69" s="222"/>
      <c r="L69" s="222"/>
      <c r="M69" s="222"/>
      <c r="N69" s="221"/>
      <c r="O69" s="221"/>
      <c r="P69" s="221"/>
      <c r="Q69" s="221"/>
      <c r="R69" s="222"/>
      <c r="S69" s="222"/>
      <c r="T69" s="222"/>
      <c r="U69" s="222"/>
      <c r="V69" s="222"/>
      <c r="W69" s="222"/>
      <c r="X69" s="222"/>
      <c r="Y69" s="222"/>
      <c r="Z69" s="212"/>
      <c r="AA69" s="212"/>
      <c r="AB69" s="212"/>
      <c r="AC69" s="212"/>
      <c r="AD69" s="212"/>
      <c r="AE69" s="212"/>
      <c r="AF69" s="212"/>
      <c r="AG69" s="212" t="s">
        <v>226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3" x14ac:dyDescent="0.25">
      <c r="A70" s="219"/>
      <c r="B70" s="220"/>
      <c r="C70" s="266" t="s">
        <v>722</v>
      </c>
      <c r="D70" s="260"/>
      <c r="E70" s="261">
        <v>34.4</v>
      </c>
      <c r="F70" s="222"/>
      <c r="G70" s="222"/>
      <c r="H70" s="222"/>
      <c r="I70" s="222"/>
      <c r="J70" s="222"/>
      <c r="K70" s="222"/>
      <c r="L70" s="222"/>
      <c r="M70" s="222"/>
      <c r="N70" s="221"/>
      <c r="O70" s="221"/>
      <c r="P70" s="221"/>
      <c r="Q70" s="221"/>
      <c r="R70" s="222"/>
      <c r="S70" s="222"/>
      <c r="T70" s="222"/>
      <c r="U70" s="222"/>
      <c r="V70" s="222"/>
      <c r="W70" s="222"/>
      <c r="X70" s="222"/>
      <c r="Y70" s="222"/>
      <c r="Z70" s="212"/>
      <c r="AA70" s="212"/>
      <c r="AB70" s="212"/>
      <c r="AC70" s="212"/>
      <c r="AD70" s="212"/>
      <c r="AE70" s="212"/>
      <c r="AF70" s="212"/>
      <c r="AG70" s="212" t="s">
        <v>226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1" x14ac:dyDescent="0.25">
      <c r="A71" s="234">
        <v>13</v>
      </c>
      <c r="B71" s="235" t="s">
        <v>283</v>
      </c>
      <c r="C71" s="253" t="s">
        <v>284</v>
      </c>
      <c r="D71" s="236" t="s">
        <v>218</v>
      </c>
      <c r="E71" s="237">
        <v>34.4</v>
      </c>
      <c r="F71" s="238"/>
      <c r="G71" s="239">
        <f>ROUND(E71*F71,2)</f>
        <v>0</v>
      </c>
      <c r="H71" s="238"/>
      <c r="I71" s="239">
        <f>ROUND(E71*H71,2)</f>
        <v>0</v>
      </c>
      <c r="J71" s="238"/>
      <c r="K71" s="239">
        <f>ROUND(E71*J71,2)</f>
        <v>0</v>
      </c>
      <c r="L71" s="239">
        <v>21</v>
      </c>
      <c r="M71" s="239">
        <f>G71*(1+L71/100)</f>
        <v>0</v>
      </c>
      <c r="N71" s="237">
        <v>0</v>
      </c>
      <c r="O71" s="237">
        <f>ROUND(E71*N71,2)</f>
        <v>0</v>
      </c>
      <c r="P71" s="237">
        <v>0</v>
      </c>
      <c r="Q71" s="237">
        <f>ROUND(E71*P71,2)</f>
        <v>0</v>
      </c>
      <c r="R71" s="239" t="s">
        <v>281</v>
      </c>
      <c r="S71" s="239" t="s">
        <v>193</v>
      </c>
      <c r="T71" s="240" t="s">
        <v>193</v>
      </c>
      <c r="U71" s="222">
        <v>0.17100000000000001</v>
      </c>
      <c r="V71" s="222">
        <f>ROUND(E71*U71,2)</f>
        <v>5.88</v>
      </c>
      <c r="W71" s="222"/>
      <c r="X71" s="222" t="s">
        <v>220</v>
      </c>
      <c r="Y71" s="222" t="s">
        <v>221</v>
      </c>
      <c r="Z71" s="212"/>
      <c r="AA71" s="212"/>
      <c r="AB71" s="212"/>
      <c r="AC71" s="212"/>
      <c r="AD71" s="212"/>
      <c r="AE71" s="212"/>
      <c r="AF71" s="212"/>
      <c r="AG71" s="212" t="s">
        <v>263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2" x14ac:dyDescent="0.25">
      <c r="A72" s="219"/>
      <c r="B72" s="220"/>
      <c r="C72" s="265" t="s">
        <v>285</v>
      </c>
      <c r="D72" s="264"/>
      <c r="E72" s="264"/>
      <c r="F72" s="264"/>
      <c r="G72" s="264"/>
      <c r="H72" s="222"/>
      <c r="I72" s="222"/>
      <c r="J72" s="222"/>
      <c r="K72" s="222"/>
      <c r="L72" s="222"/>
      <c r="M72" s="222"/>
      <c r="N72" s="221"/>
      <c r="O72" s="221"/>
      <c r="P72" s="221"/>
      <c r="Q72" s="221"/>
      <c r="R72" s="222"/>
      <c r="S72" s="222"/>
      <c r="T72" s="222"/>
      <c r="U72" s="222"/>
      <c r="V72" s="222"/>
      <c r="W72" s="222"/>
      <c r="X72" s="222"/>
      <c r="Y72" s="222"/>
      <c r="Z72" s="212"/>
      <c r="AA72" s="212"/>
      <c r="AB72" s="212"/>
      <c r="AC72" s="212"/>
      <c r="AD72" s="212"/>
      <c r="AE72" s="212"/>
      <c r="AF72" s="212"/>
      <c r="AG72" s="212" t="s">
        <v>224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2" x14ac:dyDescent="0.25">
      <c r="A73" s="219"/>
      <c r="B73" s="220"/>
      <c r="C73" s="266" t="s">
        <v>275</v>
      </c>
      <c r="D73" s="260"/>
      <c r="E73" s="261"/>
      <c r="F73" s="222"/>
      <c r="G73" s="222"/>
      <c r="H73" s="222"/>
      <c r="I73" s="222"/>
      <c r="J73" s="222"/>
      <c r="K73" s="222"/>
      <c r="L73" s="222"/>
      <c r="M73" s="222"/>
      <c r="N73" s="221"/>
      <c r="O73" s="221"/>
      <c r="P73" s="221"/>
      <c r="Q73" s="221"/>
      <c r="R73" s="222"/>
      <c r="S73" s="222"/>
      <c r="T73" s="222"/>
      <c r="U73" s="222"/>
      <c r="V73" s="222"/>
      <c r="W73" s="222"/>
      <c r="X73" s="222"/>
      <c r="Y73" s="222"/>
      <c r="Z73" s="212"/>
      <c r="AA73" s="212"/>
      <c r="AB73" s="212"/>
      <c r="AC73" s="212"/>
      <c r="AD73" s="212"/>
      <c r="AE73" s="212"/>
      <c r="AF73" s="212"/>
      <c r="AG73" s="212" t="s">
        <v>226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3" x14ac:dyDescent="0.25">
      <c r="A74" s="219"/>
      <c r="B74" s="220"/>
      <c r="C74" s="266" t="s">
        <v>276</v>
      </c>
      <c r="D74" s="260"/>
      <c r="E74" s="261"/>
      <c r="F74" s="222"/>
      <c r="G74" s="222"/>
      <c r="H74" s="222"/>
      <c r="I74" s="222"/>
      <c r="J74" s="222"/>
      <c r="K74" s="222"/>
      <c r="L74" s="222"/>
      <c r="M74" s="222"/>
      <c r="N74" s="221"/>
      <c r="O74" s="221"/>
      <c r="P74" s="221"/>
      <c r="Q74" s="221"/>
      <c r="R74" s="222"/>
      <c r="S74" s="222"/>
      <c r="T74" s="222"/>
      <c r="U74" s="222"/>
      <c r="V74" s="222"/>
      <c r="W74" s="222"/>
      <c r="X74" s="222"/>
      <c r="Y74" s="222"/>
      <c r="Z74" s="212"/>
      <c r="AA74" s="212"/>
      <c r="AB74" s="212"/>
      <c r="AC74" s="212"/>
      <c r="AD74" s="212"/>
      <c r="AE74" s="212"/>
      <c r="AF74" s="212"/>
      <c r="AG74" s="212" t="s">
        <v>226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3" x14ac:dyDescent="0.25">
      <c r="A75" s="219"/>
      <c r="B75" s="220"/>
      <c r="C75" s="266" t="s">
        <v>722</v>
      </c>
      <c r="D75" s="260"/>
      <c r="E75" s="261">
        <v>34.4</v>
      </c>
      <c r="F75" s="222"/>
      <c r="G75" s="222"/>
      <c r="H75" s="222"/>
      <c r="I75" s="222"/>
      <c r="J75" s="222"/>
      <c r="K75" s="222"/>
      <c r="L75" s="222"/>
      <c r="M75" s="222"/>
      <c r="N75" s="221"/>
      <c r="O75" s="221"/>
      <c r="P75" s="221"/>
      <c r="Q75" s="221"/>
      <c r="R75" s="222"/>
      <c r="S75" s="222"/>
      <c r="T75" s="222"/>
      <c r="U75" s="222"/>
      <c r="V75" s="222"/>
      <c r="W75" s="222"/>
      <c r="X75" s="222"/>
      <c r="Y75" s="222"/>
      <c r="Z75" s="212"/>
      <c r="AA75" s="212"/>
      <c r="AB75" s="212"/>
      <c r="AC75" s="212"/>
      <c r="AD75" s="212"/>
      <c r="AE75" s="212"/>
      <c r="AF75" s="212"/>
      <c r="AG75" s="212" t="s">
        <v>226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1" x14ac:dyDescent="0.25">
      <c r="A76" s="234">
        <v>14</v>
      </c>
      <c r="B76" s="235" t="s">
        <v>286</v>
      </c>
      <c r="C76" s="253" t="s">
        <v>287</v>
      </c>
      <c r="D76" s="236" t="s">
        <v>218</v>
      </c>
      <c r="E76" s="237">
        <v>34.4</v>
      </c>
      <c r="F76" s="238"/>
      <c r="G76" s="239">
        <f>ROUND(E76*F76,2)</f>
        <v>0</v>
      </c>
      <c r="H76" s="238"/>
      <c r="I76" s="239">
        <f>ROUND(E76*H76,2)</f>
        <v>0</v>
      </c>
      <c r="J76" s="238"/>
      <c r="K76" s="239">
        <f>ROUND(E76*J76,2)</f>
        <v>0</v>
      </c>
      <c r="L76" s="239">
        <v>21</v>
      </c>
      <c r="M76" s="239">
        <f>G76*(1+L76/100)</f>
        <v>0</v>
      </c>
      <c r="N76" s="237">
        <v>0</v>
      </c>
      <c r="O76" s="237">
        <f>ROUND(E76*N76,2)</f>
        <v>0</v>
      </c>
      <c r="P76" s="237">
        <v>0</v>
      </c>
      <c r="Q76" s="237">
        <f>ROUND(E76*P76,2)</f>
        <v>0</v>
      </c>
      <c r="R76" s="239" t="s">
        <v>239</v>
      </c>
      <c r="S76" s="239" t="s">
        <v>193</v>
      </c>
      <c r="T76" s="240" t="s">
        <v>193</v>
      </c>
      <c r="U76" s="222">
        <v>0.19</v>
      </c>
      <c r="V76" s="222">
        <f>ROUND(E76*U76,2)</f>
        <v>6.54</v>
      </c>
      <c r="W76" s="222"/>
      <c r="X76" s="222" t="s">
        <v>220</v>
      </c>
      <c r="Y76" s="222" t="s">
        <v>221</v>
      </c>
      <c r="Z76" s="212"/>
      <c r="AA76" s="212"/>
      <c r="AB76" s="212"/>
      <c r="AC76" s="212"/>
      <c r="AD76" s="212"/>
      <c r="AE76" s="212"/>
      <c r="AF76" s="212"/>
      <c r="AG76" s="212" t="s">
        <v>263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2" x14ac:dyDescent="0.25">
      <c r="A77" s="219"/>
      <c r="B77" s="220"/>
      <c r="C77" s="265" t="s">
        <v>288</v>
      </c>
      <c r="D77" s="264"/>
      <c r="E77" s="264"/>
      <c r="F77" s="264"/>
      <c r="G77" s="264"/>
      <c r="H77" s="222"/>
      <c r="I77" s="222"/>
      <c r="J77" s="222"/>
      <c r="K77" s="222"/>
      <c r="L77" s="222"/>
      <c r="M77" s="222"/>
      <c r="N77" s="221"/>
      <c r="O77" s="221"/>
      <c r="P77" s="221"/>
      <c r="Q77" s="221"/>
      <c r="R77" s="222"/>
      <c r="S77" s="222"/>
      <c r="T77" s="222"/>
      <c r="U77" s="222"/>
      <c r="V77" s="222"/>
      <c r="W77" s="222"/>
      <c r="X77" s="222"/>
      <c r="Y77" s="222"/>
      <c r="Z77" s="212"/>
      <c r="AA77" s="212"/>
      <c r="AB77" s="212"/>
      <c r="AC77" s="212"/>
      <c r="AD77" s="212"/>
      <c r="AE77" s="212"/>
      <c r="AF77" s="212"/>
      <c r="AG77" s="212" t="s">
        <v>224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48" t="str">
        <f>C77</f>
        <v>s případným nutným přemístěním hromad nebo dočasných skládek na místo potřeby ze vzdálenosti do 30 m, ve svahu sklonu přes 1 : 5,</v>
      </c>
      <c r="BB77" s="212"/>
      <c r="BC77" s="212"/>
      <c r="BD77" s="212"/>
      <c r="BE77" s="212"/>
      <c r="BF77" s="212"/>
      <c r="BG77" s="212"/>
      <c r="BH77" s="212"/>
    </row>
    <row r="78" spans="1:60" outlineLevel="2" x14ac:dyDescent="0.25">
      <c r="A78" s="219"/>
      <c r="B78" s="220"/>
      <c r="C78" s="266" t="s">
        <v>275</v>
      </c>
      <c r="D78" s="260"/>
      <c r="E78" s="261"/>
      <c r="F78" s="222"/>
      <c r="G78" s="222"/>
      <c r="H78" s="222"/>
      <c r="I78" s="222"/>
      <c r="J78" s="222"/>
      <c r="K78" s="222"/>
      <c r="L78" s="222"/>
      <c r="M78" s="222"/>
      <c r="N78" s="221"/>
      <c r="O78" s="221"/>
      <c r="P78" s="221"/>
      <c r="Q78" s="221"/>
      <c r="R78" s="222"/>
      <c r="S78" s="222"/>
      <c r="T78" s="222"/>
      <c r="U78" s="222"/>
      <c r="V78" s="222"/>
      <c r="W78" s="222"/>
      <c r="X78" s="222"/>
      <c r="Y78" s="222"/>
      <c r="Z78" s="212"/>
      <c r="AA78" s="212"/>
      <c r="AB78" s="212"/>
      <c r="AC78" s="212"/>
      <c r="AD78" s="212"/>
      <c r="AE78" s="212"/>
      <c r="AF78" s="212"/>
      <c r="AG78" s="212" t="s">
        <v>226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3" x14ac:dyDescent="0.25">
      <c r="A79" s="219"/>
      <c r="B79" s="220"/>
      <c r="C79" s="266" t="s">
        <v>276</v>
      </c>
      <c r="D79" s="260"/>
      <c r="E79" s="261"/>
      <c r="F79" s="222"/>
      <c r="G79" s="222"/>
      <c r="H79" s="222"/>
      <c r="I79" s="222"/>
      <c r="J79" s="222"/>
      <c r="K79" s="222"/>
      <c r="L79" s="222"/>
      <c r="M79" s="222"/>
      <c r="N79" s="221"/>
      <c r="O79" s="221"/>
      <c r="P79" s="221"/>
      <c r="Q79" s="221"/>
      <c r="R79" s="222"/>
      <c r="S79" s="222"/>
      <c r="T79" s="222"/>
      <c r="U79" s="222"/>
      <c r="V79" s="222"/>
      <c r="W79" s="222"/>
      <c r="X79" s="222"/>
      <c r="Y79" s="222"/>
      <c r="Z79" s="212"/>
      <c r="AA79" s="212"/>
      <c r="AB79" s="212"/>
      <c r="AC79" s="212"/>
      <c r="AD79" s="212"/>
      <c r="AE79" s="212"/>
      <c r="AF79" s="212"/>
      <c r="AG79" s="212" t="s">
        <v>226</v>
      </c>
      <c r="AH79" s="212">
        <v>0</v>
      </c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3" x14ac:dyDescent="0.25">
      <c r="A80" s="219"/>
      <c r="B80" s="220"/>
      <c r="C80" s="266" t="s">
        <v>722</v>
      </c>
      <c r="D80" s="260"/>
      <c r="E80" s="261">
        <v>34.4</v>
      </c>
      <c r="F80" s="222"/>
      <c r="G80" s="222"/>
      <c r="H80" s="222"/>
      <c r="I80" s="222"/>
      <c r="J80" s="222"/>
      <c r="K80" s="222"/>
      <c r="L80" s="222"/>
      <c r="M80" s="222"/>
      <c r="N80" s="221"/>
      <c r="O80" s="221"/>
      <c r="P80" s="221"/>
      <c r="Q80" s="221"/>
      <c r="R80" s="222"/>
      <c r="S80" s="222"/>
      <c r="T80" s="222"/>
      <c r="U80" s="222"/>
      <c r="V80" s="222"/>
      <c r="W80" s="222"/>
      <c r="X80" s="222"/>
      <c r="Y80" s="222"/>
      <c r="Z80" s="212"/>
      <c r="AA80" s="212"/>
      <c r="AB80" s="212"/>
      <c r="AC80" s="212"/>
      <c r="AD80" s="212"/>
      <c r="AE80" s="212"/>
      <c r="AF80" s="212"/>
      <c r="AG80" s="212" t="s">
        <v>226</v>
      </c>
      <c r="AH80" s="212">
        <v>0</v>
      </c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1" x14ac:dyDescent="0.25">
      <c r="A81" s="241">
        <v>15</v>
      </c>
      <c r="B81" s="242" t="s">
        <v>630</v>
      </c>
      <c r="C81" s="252" t="s">
        <v>672</v>
      </c>
      <c r="D81" s="243" t="s">
        <v>341</v>
      </c>
      <c r="E81" s="244">
        <v>4</v>
      </c>
      <c r="F81" s="245"/>
      <c r="G81" s="246">
        <f>ROUND(E81*F81,2)</f>
        <v>0</v>
      </c>
      <c r="H81" s="245"/>
      <c r="I81" s="246">
        <f>ROUND(E81*H81,2)</f>
        <v>0</v>
      </c>
      <c r="J81" s="245"/>
      <c r="K81" s="246">
        <f>ROUND(E81*J81,2)</f>
        <v>0</v>
      </c>
      <c r="L81" s="246">
        <v>21</v>
      </c>
      <c r="M81" s="246">
        <f>G81*(1+L81/100)</f>
        <v>0</v>
      </c>
      <c r="N81" s="244">
        <v>0</v>
      </c>
      <c r="O81" s="244">
        <f>ROUND(E81*N81,2)</f>
        <v>0</v>
      </c>
      <c r="P81" s="244">
        <v>0</v>
      </c>
      <c r="Q81" s="244">
        <f>ROUND(E81*P81,2)</f>
        <v>0</v>
      </c>
      <c r="R81" s="246"/>
      <c r="S81" s="246" t="s">
        <v>166</v>
      </c>
      <c r="T81" s="247" t="s">
        <v>167</v>
      </c>
      <c r="U81" s="222">
        <v>0</v>
      </c>
      <c r="V81" s="222">
        <f>ROUND(E81*U81,2)</f>
        <v>0</v>
      </c>
      <c r="W81" s="222"/>
      <c r="X81" s="222" t="s">
        <v>220</v>
      </c>
      <c r="Y81" s="222" t="s">
        <v>221</v>
      </c>
      <c r="Z81" s="212"/>
      <c r="AA81" s="212"/>
      <c r="AB81" s="212"/>
      <c r="AC81" s="212"/>
      <c r="AD81" s="212"/>
      <c r="AE81" s="212"/>
      <c r="AF81" s="212"/>
      <c r="AG81" s="212" t="s">
        <v>222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1" x14ac:dyDescent="0.25">
      <c r="A82" s="234">
        <v>16</v>
      </c>
      <c r="B82" s="235" t="s">
        <v>289</v>
      </c>
      <c r="C82" s="253" t="s">
        <v>290</v>
      </c>
      <c r="D82" s="236" t="s">
        <v>291</v>
      </c>
      <c r="E82" s="237">
        <v>3.4056000000000002</v>
      </c>
      <c r="F82" s="238"/>
      <c r="G82" s="239">
        <f>ROUND(E82*F82,2)</f>
        <v>0</v>
      </c>
      <c r="H82" s="238"/>
      <c r="I82" s="239">
        <f>ROUND(E82*H82,2)</f>
        <v>0</v>
      </c>
      <c r="J82" s="238"/>
      <c r="K82" s="239">
        <f>ROUND(E82*J82,2)</f>
        <v>0</v>
      </c>
      <c r="L82" s="239">
        <v>21</v>
      </c>
      <c r="M82" s="239">
        <f>G82*(1+L82/100)</f>
        <v>0</v>
      </c>
      <c r="N82" s="237">
        <v>1E-3</v>
      </c>
      <c r="O82" s="237">
        <f>ROUND(E82*N82,2)</f>
        <v>0</v>
      </c>
      <c r="P82" s="237">
        <v>0</v>
      </c>
      <c r="Q82" s="237">
        <f>ROUND(E82*P82,2)</f>
        <v>0</v>
      </c>
      <c r="R82" s="239" t="s">
        <v>292</v>
      </c>
      <c r="S82" s="239" t="s">
        <v>193</v>
      </c>
      <c r="T82" s="240" t="s">
        <v>193</v>
      </c>
      <c r="U82" s="222">
        <v>0</v>
      </c>
      <c r="V82" s="222">
        <f>ROUND(E82*U82,2)</f>
        <v>0</v>
      </c>
      <c r="W82" s="222"/>
      <c r="X82" s="222" t="s">
        <v>293</v>
      </c>
      <c r="Y82" s="222" t="s">
        <v>221</v>
      </c>
      <c r="Z82" s="212"/>
      <c r="AA82" s="212"/>
      <c r="AB82" s="212"/>
      <c r="AC82" s="212"/>
      <c r="AD82" s="212"/>
      <c r="AE82" s="212"/>
      <c r="AF82" s="212"/>
      <c r="AG82" s="212" t="s">
        <v>294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2" x14ac:dyDescent="0.25">
      <c r="A83" s="219"/>
      <c r="B83" s="220"/>
      <c r="C83" s="266" t="s">
        <v>275</v>
      </c>
      <c r="D83" s="260"/>
      <c r="E83" s="261"/>
      <c r="F83" s="222"/>
      <c r="G83" s="222"/>
      <c r="H83" s="222"/>
      <c r="I83" s="222"/>
      <c r="J83" s="222"/>
      <c r="K83" s="222"/>
      <c r="L83" s="222"/>
      <c r="M83" s="222"/>
      <c r="N83" s="221"/>
      <c r="O83" s="221"/>
      <c r="P83" s="221"/>
      <c r="Q83" s="221"/>
      <c r="R83" s="222"/>
      <c r="S83" s="222"/>
      <c r="T83" s="222"/>
      <c r="U83" s="222"/>
      <c r="V83" s="222"/>
      <c r="W83" s="222"/>
      <c r="X83" s="222"/>
      <c r="Y83" s="222"/>
      <c r="Z83" s="212"/>
      <c r="AA83" s="212"/>
      <c r="AB83" s="212"/>
      <c r="AC83" s="212"/>
      <c r="AD83" s="212"/>
      <c r="AE83" s="212"/>
      <c r="AF83" s="212"/>
      <c r="AG83" s="212" t="s">
        <v>226</v>
      </c>
      <c r="AH83" s="212">
        <v>0</v>
      </c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3" x14ac:dyDescent="0.25">
      <c r="A84" s="219"/>
      <c r="B84" s="220"/>
      <c r="C84" s="266" t="s">
        <v>276</v>
      </c>
      <c r="D84" s="260"/>
      <c r="E84" s="261"/>
      <c r="F84" s="222"/>
      <c r="G84" s="222"/>
      <c r="H84" s="222"/>
      <c r="I84" s="222"/>
      <c r="J84" s="222"/>
      <c r="K84" s="222"/>
      <c r="L84" s="222"/>
      <c r="M84" s="222"/>
      <c r="N84" s="221"/>
      <c r="O84" s="221"/>
      <c r="P84" s="221"/>
      <c r="Q84" s="221"/>
      <c r="R84" s="222"/>
      <c r="S84" s="222"/>
      <c r="T84" s="222"/>
      <c r="U84" s="222"/>
      <c r="V84" s="222"/>
      <c r="W84" s="222"/>
      <c r="X84" s="222"/>
      <c r="Y84" s="222"/>
      <c r="Z84" s="212"/>
      <c r="AA84" s="212"/>
      <c r="AB84" s="212"/>
      <c r="AC84" s="212"/>
      <c r="AD84" s="212"/>
      <c r="AE84" s="212"/>
      <c r="AF84" s="212"/>
      <c r="AG84" s="212" t="s">
        <v>226</v>
      </c>
      <c r="AH84" s="212">
        <v>0</v>
      </c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3" x14ac:dyDescent="0.25">
      <c r="A85" s="219"/>
      <c r="B85" s="220"/>
      <c r="C85" s="267" t="s">
        <v>295</v>
      </c>
      <c r="D85" s="262"/>
      <c r="E85" s="263"/>
      <c r="F85" s="222"/>
      <c r="G85" s="222"/>
      <c r="H85" s="222"/>
      <c r="I85" s="222"/>
      <c r="J85" s="222"/>
      <c r="K85" s="222"/>
      <c r="L85" s="222"/>
      <c r="M85" s="222"/>
      <c r="N85" s="221"/>
      <c r="O85" s="221"/>
      <c r="P85" s="221"/>
      <c r="Q85" s="221"/>
      <c r="R85" s="222"/>
      <c r="S85" s="222"/>
      <c r="T85" s="222"/>
      <c r="U85" s="222"/>
      <c r="V85" s="222"/>
      <c r="W85" s="222"/>
      <c r="X85" s="222"/>
      <c r="Y85" s="222"/>
      <c r="Z85" s="212"/>
      <c r="AA85" s="212"/>
      <c r="AB85" s="212"/>
      <c r="AC85" s="212"/>
      <c r="AD85" s="212"/>
      <c r="AE85" s="212"/>
      <c r="AF85" s="212"/>
      <c r="AG85" s="212" t="s">
        <v>226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3" x14ac:dyDescent="0.25">
      <c r="A86" s="219"/>
      <c r="B86" s="220"/>
      <c r="C86" s="268" t="s">
        <v>723</v>
      </c>
      <c r="D86" s="262"/>
      <c r="E86" s="263">
        <v>34.4</v>
      </c>
      <c r="F86" s="222"/>
      <c r="G86" s="222"/>
      <c r="H86" s="222"/>
      <c r="I86" s="222"/>
      <c r="J86" s="222"/>
      <c r="K86" s="222"/>
      <c r="L86" s="222"/>
      <c r="M86" s="222"/>
      <c r="N86" s="221"/>
      <c r="O86" s="221"/>
      <c r="P86" s="221"/>
      <c r="Q86" s="221"/>
      <c r="R86" s="222"/>
      <c r="S86" s="222"/>
      <c r="T86" s="222"/>
      <c r="U86" s="222"/>
      <c r="V86" s="222"/>
      <c r="W86" s="222"/>
      <c r="X86" s="222"/>
      <c r="Y86" s="222"/>
      <c r="Z86" s="212"/>
      <c r="AA86" s="212"/>
      <c r="AB86" s="212"/>
      <c r="AC86" s="212"/>
      <c r="AD86" s="212"/>
      <c r="AE86" s="212"/>
      <c r="AF86" s="212"/>
      <c r="AG86" s="212" t="s">
        <v>226</v>
      </c>
      <c r="AH86" s="212">
        <v>2</v>
      </c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3" x14ac:dyDescent="0.25">
      <c r="A87" s="219"/>
      <c r="B87" s="220"/>
      <c r="C87" s="267" t="s">
        <v>297</v>
      </c>
      <c r="D87" s="262"/>
      <c r="E87" s="263"/>
      <c r="F87" s="222"/>
      <c r="G87" s="222"/>
      <c r="H87" s="222"/>
      <c r="I87" s="222"/>
      <c r="J87" s="222"/>
      <c r="K87" s="222"/>
      <c r="L87" s="222"/>
      <c r="M87" s="222"/>
      <c r="N87" s="221"/>
      <c r="O87" s="221"/>
      <c r="P87" s="221"/>
      <c r="Q87" s="221"/>
      <c r="R87" s="222"/>
      <c r="S87" s="222"/>
      <c r="T87" s="222"/>
      <c r="U87" s="222"/>
      <c r="V87" s="222"/>
      <c r="W87" s="222"/>
      <c r="X87" s="222"/>
      <c r="Y87" s="222"/>
      <c r="Z87" s="212"/>
      <c r="AA87" s="212"/>
      <c r="AB87" s="212"/>
      <c r="AC87" s="212"/>
      <c r="AD87" s="212"/>
      <c r="AE87" s="212"/>
      <c r="AF87" s="212"/>
      <c r="AG87" s="212" t="s">
        <v>226</v>
      </c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3" x14ac:dyDescent="0.25">
      <c r="A88" s="219"/>
      <c r="B88" s="220"/>
      <c r="C88" s="266" t="s">
        <v>724</v>
      </c>
      <c r="D88" s="260"/>
      <c r="E88" s="261">
        <v>3.4056000000000002</v>
      </c>
      <c r="F88" s="222"/>
      <c r="G88" s="222"/>
      <c r="H88" s="222"/>
      <c r="I88" s="222"/>
      <c r="J88" s="222"/>
      <c r="K88" s="222"/>
      <c r="L88" s="222"/>
      <c r="M88" s="222"/>
      <c r="N88" s="221"/>
      <c r="O88" s="221"/>
      <c r="P88" s="221"/>
      <c r="Q88" s="221"/>
      <c r="R88" s="222"/>
      <c r="S88" s="222"/>
      <c r="T88" s="222"/>
      <c r="U88" s="222"/>
      <c r="V88" s="222"/>
      <c r="W88" s="222"/>
      <c r="X88" s="222"/>
      <c r="Y88" s="222"/>
      <c r="Z88" s="212"/>
      <c r="AA88" s="212"/>
      <c r="AB88" s="212"/>
      <c r="AC88" s="212"/>
      <c r="AD88" s="212"/>
      <c r="AE88" s="212"/>
      <c r="AF88" s="212"/>
      <c r="AG88" s="212" t="s">
        <v>226</v>
      </c>
      <c r="AH88" s="212">
        <v>0</v>
      </c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x14ac:dyDescent="0.25">
      <c r="A89" s="227" t="s">
        <v>161</v>
      </c>
      <c r="B89" s="228" t="s">
        <v>97</v>
      </c>
      <c r="C89" s="251" t="s">
        <v>98</v>
      </c>
      <c r="D89" s="229"/>
      <c r="E89" s="230"/>
      <c r="F89" s="231"/>
      <c r="G89" s="231">
        <f>SUMIF(AG90:AG92,"&lt;&gt;NOR",G90:G92)</f>
        <v>0</v>
      </c>
      <c r="H89" s="231"/>
      <c r="I89" s="231">
        <f>SUM(I90:I92)</f>
        <v>0</v>
      </c>
      <c r="J89" s="231"/>
      <c r="K89" s="231">
        <f>SUM(K90:K92)</f>
        <v>0</v>
      </c>
      <c r="L89" s="231"/>
      <c r="M89" s="231">
        <f>SUM(M90:M92)</f>
        <v>0</v>
      </c>
      <c r="N89" s="230"/>
      <c r="O89" s="230">
        <f>SUM(O90:O92)</f>
        <v>1.81</v>
      </c>
      <c r="P89" s="230"/>
      <c r="Q89" s="230">
        <f>SUM(Q90:Q92)</f>
        <v>0</v>
      </c>
      <c r="R89" s="231"/>
      <c r="S89" s="231"/>
      <c r="T89" s="232"/>
      <c r="U89" s="226"/>
      <c r="V89" s="226">
        <f>SUM(V90:V92)</f>
        <v>0.91</v>
      </c>
      <c r="W89" s="226"/>
      <c r="X89" s="226"/>
      <c r="Y89" s="226"/>
      <c r="AG89" t="s">
        <v>162</v>
      </c>
    </row>
    <row r="90" spans="1:60" outlineLevel="1" x14ac:dyDescent="0.25">
      <c r="A90" s="234">
        <v>17</v>
      </c>
      <c r="B90" s="235" t="s">
        <v>299</v>
      </c>
      <c r="C90" s="253" t="s">
        <v>300</v>
      </c>
      <c r="D90" s="236" t="s">
        <v>238</v>
      </c>
      <c r="E90" s="237">
        <v>0.84</v>
      </c>
      <c r="F90" s="238"/>
      <c r="G90" s="239">
        <f>ROUND(E90*F90,2)</f>
        <v>0</v>
      </c>
      <c r="H90" s="238"/>
      <c r="I90" s="239">
        <f>ROUND(E90*H90,2)</f>
        <v>0</v>
      </c>
      <c r="J90" s="238"/>
      <c r="K90" s="239">
        <f>ROUND(E90*J90,2)</f>
        <v>0</v>
      </c>
      <c r="L90" s="239">
        <v>21</v>
      </c>
      <c r="M90" s="239">
        <f>G90*(1+L90/100)</f>
        <v>0</v>
      </c>
      <c r="N90" s="237">
        <v>2.16</v>
      </c>
      <c r="O90" s="237">
        <f>ROUND(E90*N90,2)</f>
        <v>1.81</v>
      </c>
      <c r="P90" s="237">
        <v>0</v>
      </c>
      <c r="Q90" s="237">
        <f>ROUND(E90*P90,2)</f>
        <v>0</v>
      </c>
      <c r="R90" s="239" t="s">
        <v>301</v>
      </c>
      <c r="S90" s="239" t="s">
        <v>193</v>
      </c>
      <c r="T90" s="240" t="s">
        <v>193</v>
      </c>
      <c r="U90" s="222">
        <v>1.085</v>
      </c>
      <c r="V90" s="222">
        <f>ROUND(E90*U90,2)</f>
        <v>0.91</v>
      </c>
      <c r="W90" s="222"/>
      <c r="X90" s="222" t="s">
        <v>220</v>
      </c>
      <c r="Y90" s="222" t="s">
        <v>221</v>
      </c>
      <c r="Z90" s="212"/>
      <c r="AA90" s="212"/>
      <c r="AB90" s="212"/>
      <c r="AC90" s="212"/>
      <c r="AD90" s="212"/>
      <c r="AE90" s="212"/>
      <c r="AF90" s="212"/>
      <c r="AG90" s="212" t="s">
        <v>222</v>
      </c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2" x14ac:dyDescent="0.25">
      <c r="A91" s="219"/>
      <c r="B91" s="220"/>
      <c r="C91" s="266" t="s">
        <v>534</v>
      </c>
      <c r="D91" s="260"/>
      <c r="E91" s="261"/>
      <c r="F91" s="222"/>
      <c r="G91" s="222"/>
      <c r="H91" s="222"/>
      <c r="I91" s="222"/>
      <c r="J91" s="222"/>
      <c r="K91" s="222"/>
      <c r="L91" s="222"/>
      <c r="M91" s="222"/>
      <c r="N91" s="221"/>
      <c r="O91" s="221"/>
      <c r="P91" s="221"/>
      <c r="Q91" s="221"/>
      <c r="R91" s="222"/>
      <c r="S91" s="222"/>
      <c r="T91" s="222"/>
      <c r="U91" s="222"/>
      <c r="V91" s="222"/>
      <c r="W91" s="222"/>
      <c r="X91" s="222"/>
      <c r="Y91" s="222"/>
      <c r="Z91" s="212"/>
      <c r="AA91" s="212"/>
      <c r="AB91" s="212"/>
      <c r="AC91" s="212"/>
      <c r="AD91" s="212"/>
      <c r="AE91" s="212"/>
      <c r="AF91" s="212"/>
      <c r="AG91" s="212" t="s">
        <v>226</v>
      </c>
      <c r="AH91" s="212">
        <v>0</v>
      </c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3" x14ac:dyDescent="0.25">
      <c r="A92" s="219"/>
      <c r="B92" s="220"/>
      <c r="C92" s="266" t="s">
        <v>725</v>
      </c>
      <c r="D92" s="260"/>
      <c r="E92" s="261">
        <v>0.84</v>
      </c>
      <c r="F92" s="222"/>
      <c r="G92" s="222"/>
      <c r="H92" s="222"/>
      <c r="I92" s="222"/>
      <c r="J92" s="222"/>
      <c r="K92" s="222"/>
      <c r="L92" s="222"/>
      <c r="M92" s="222"/>
      <c r="N92" s="221"/>
      <c r="O92" s="221"/>
      <c r="P92" s="221"/>
      <c r="Q92" s="221"/>
      <c r="R92" s="222"/>
      <c r="S92" s="222"/>
      <c r="T92" s="222"/>
      <c r="U92" s="222"/>
      <c r="V92" s="222"/>
      <c r="W92" s="222"/>
      <c r="X92" s="222"/>
      <c r="Y92" s="222"/>
      <c r="Z92" s="212"/>
      <c r="AA92" s="212"/>
      <c r="AB92" s="212"/>
      <c r="AC92" s="212"/>
      <c r="AD92" s="212"/>
      <c r="AE92" s="212"/>
      <c r="AF92" s="212"/>
      <c r="AG92" s="212" t="s">
        <v>226</v>
      </c>
      <c r="AH92" s="212">
        <v>0</v>
      </c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x14ac:dyDescent="0.25">
      <c r="A93" s="227" t="s">
        <v>161</v>
      </c>
      <c r="B93" s="228" t="s">
        <v>99</v>
      </c>
      <c r="C93" s="251" t="s">
        <v>100</v>
      </c>
      <c r="D93" s="229"/>
      <c r="E93" s="230"/>
      <c r="F93" s="231"/>
      <c r="G93" s="231">
        <f>SUMIF(AG94:AG142,"&lt;&gt;NOR",G94:G142)</f>
        <v>0</v>
      </c>
      <c r="H93" s="231"/>
      <c r="I93" s="231">
        <f>SUM(I94:I142)</f>
        <v>0</v>
      </c>
      <c r="J93" s="231"/>
      <c r="K93" s="231">
        <f>SUM(K94:K142)</f>
        <v>0</v>
      </c>
      <c r="L93" s="231"/>
      <c r="M93" s="231">
        <f>SUM(M94:M142)</f>
        <v>0</v>
      </c>
      <c r="N93" s="230"/>
      <c r="O93" s="230">
        <f>SUM(O94:O142)</f>
        <v>61.959999999999987</v>
      </c>
      <c r="P93" s="230"/>
      <c r="Q93" s="230">
        <f>SUM(Q94:Q142)</f>
        <v>0</v>
      </c>
      <c r="R93" s="231"/>
      <c r="S93" s="231"/>
      <c r="T93" s="232"/>
      <c r="U93" s="226"/>
      <c r="V93" s="226">
        <f>SUM(V94:V142)</f>
        <v>66.09</v>
      </c>
      <c r="W93" s="226"/>
      <c r="X93" s="226"/>
      <c r="Y93" s="226"/>
      <c r="AG93" t="s">
        <v>162</v>
      </c>
    </row>
    <row r="94" spans="1:60" ht="20.399999999999999" outlineLevel="1" x14ac:dyDescent="0.25">
      <c r="A94" s="234">
        <v>18</v>
      </c>
      <c r="B94" s="235" t="s">
        <v>304</v>
      </c>
      <c r="C94" s="253" t="s">
        <v>305</v>
      </c>
      <c r="D94" s="236" t="s">
        <v>218</v>
      </c>
      <c r="E94" s="237">
        <v>71.150000000000006</v>
      </c>
      <c r="F94" s="238"/>
      <c r="G94" s="239">
        <f>ROUND(E94*F94,2)</f>
        <v>0</v>
      </c>
      <c r="H94" s="238"/>
      <c r="I94" s="239">
        <f>ROUND(E94*H94,2)</f>
        <v>0</v>
      </c>
      <c r="J94" s="238"/>
      <c r="K94" s="239">
        <f>ROUND(E94*J94,2)</f>
        <v>0</v>
      </c>
      <c r="L94" s="239">
        <v>21</v>
      </c>
      <c r="M94" s="239">
        <f>G94*(1+L94/100)</f>
        <v>0</v>
      </c>
      <c r="N94" s="237">
        <v>0.57499999999999996</v>
      </c>
      <c r="O94" s="237">
        <f>ROUND(E94*N94,2)</f>
        <v>40.909999999999997</v>
      </c>
      <c r="P94" s="237">
        <v>0</v>
      </c>
      <c r="Q94" s="237">
        <f>ROUND(E94*P94,2)</f>
        <v>0</v>
      </c>
      <c r="R94" s="239" t="s">
        <v>219</v>
      </c>
      <c r="S94" s="239" t="s">
        <v>193</v>
      </c>
      <c r="T94" s="240" t="s">
        <v>193</v>
      </c>
      <c r="U94" s="222">
        <v>2.7E-2</v>
      </c>
      <c r="V94" s="222">
        <f>ROUND(E94*U94,2)</f>
        <v>1.92</v>
      </c>
      <c r="W94" s="222"/>
      <c r="X94" s="222" t="s">
        <v>220</v>
      </c>
      <c r="Y94" s="222" t="s">
        <v>221</v>
      </c>
      <c r="Z94" s="212"/>
      <c r="AA94" s="212"/>
      <c r="AB94" s="212"/>
      <c r="AC94" s="212"/>
      <c r="AD94" s="212"/>
      <c r="AE94" s="212"/>
      <c r="AF94" s="212"/>
      <c r="AG94" s="212" t="s">
        <v>263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2" x14ac:dyDescent="0.25">
      <c r="A95" s="219"/>
      <c r="B95" s="220"/>
      <c r="C95" s="266" t="s">
        <v>526</v>
      </c>
      <c r="D95" s="260"/>
      <c r="E95" s="261"/>
      <c r="F95" s="222"/>
      <c r="G95" s="222"/>
      <c r="H95" s="222"/>
      <c r="I95" s="222"/>
      <c r="J95" s="222"/>
      <c r="K95" s="222"/>
      <c r="L95" s="222"/>
      <c r="M95" s="222"/>
      <c r="N95" s="221"/>
      <c r="O95" s="221"/>
      <c r="P95" s="221"/>
      <c r="Q95" s="221"/>
      <c r="R95" s="222"/>
      <c r="S95" s="222"/>
      <c r="T95" s="222"/>
      <c r="U95" s="222"/>
      <c r="V95" s="222"/>
      <c r="W95" s="222"/>
      <c r="X95" s="222"/>
      <c r="Y95" s="222"/>
      <c r="Z95" s="212"/>
      <c r="AA95" s="212"/>
      <c r="AB95" s="212"/>
      <c r="AC95" s="212"/>
      <c r="AD95" s="212"/>
      <c r="AE95" s="212"/>
      <c r="AF95" s="212"/>
      <c r="AG95" s="212" t="s">
        <v>226</v>
      </c>
      <c r="AH95" s="212">
        <v>0</v>
      </c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ht="20.399999999999999" outlineLevel="3" x14ac:dyDescent="0.25">
      <c r="A96" s="219"/>
      <c r="B96" s="220"/>
      <c r="C96" s="266" t="s">
        <v>527</v>
      </c>
      <c r="D96" s="260"/>
      <c r="E96" s="261"/>
      <c r="F96" s="222"/>
      <c r="G96" s="222"/>
      <c r="H96" s="222"/>
      <c r="I96" s="222"/>
      <c r="J96" s="222"/>
      <c r="K96" s="222"/>
      <c r="L96" s="222"/>
      <c r="M96" s="222"/>
      <c r="N96" s="221"/>
      <c r="O96" s="221"/>
      <c r="P96" s="221"/>
      <c r="Q96" s="221"/>
      <c r="R96" s="222"/>
      <c r="S96" s="222"/>
      <c r="T96" s="222"/>
      <c r="U96" s="222"/>
      <c r="V96" s="222"/>
      <c r="W96" s="222"/>
      <c r="X96" s="222"/>
      <c r="Y96" s="222"/>
      <c r="Z96" s="212"/>
      <c r="AA96" s="212"/>
      <c r="AB96" s="212"/>
      <c r="AC96" s="212"/>
      <c r="AD96" s="212"/>
      <c r="AE96" s="212"/>
      <c r="AF96" s="212"/>
      <c r="AG96" s="212" t="s">
        <v>226</v>
      </c>
      <c r="AH96" s="212">
        <v>0</v>
      </c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3" x14ac:dyDescent="0.25">
      <c r="A97" s="219"/>
      <c r="B97" s="220"/>
      <c r="C97" s="266" t="s">
        <v>306</v>
      </c>
      <c r="D97" s="260"/>
      <c r="E97" s="261"/>
      <c r="F97" s="222"/>
      <c r="G97" s="222"/>
      <c r="H97" s="222"/>
      <c r="I97" s="222"/>
      <c r="J97" s="222"/>
      <c r="K97" s="222"/>
      <c r="L97" s="222"/>
      <c r="M97" s="222"/>
      <c r="N97" s="221"/>
      <c r="O97" s="221"/>
      <c r="P97" s="221"/>
      <c r="Q97" s="221"/>
      <c r="R97" s="222"/>
      <c r="S97" s="222"/>
      <c r="T97" s="222"/>
      <c r="U97" s="222"/>
      <c r="V97" s="222"/>
      <c r="W97" s="222"/>
      <c r="X97" s="222"/>
      <c r="Y97" s="222"/>
      <c r="Z97" s="212"/>
      <c r="AA97" s="212"/>
      <c r="AB97" s="212"/>
      <c r="AC97" s="212"/>
      <c r="AD97" s="212"/>
      <c r="AE97" s="212"/>
      <c r="AF97" s="212"/>
      <c r="AG97" s="212" t="s">
        <v>226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3" x14ac:dyDescent="0.25">
      <c r="A98" s="219"/>
      <c r="B98" s="220"/>
      <c r="C98" s="266" t="s">
        <v>714</v>
      </c>
      <c r="D98" s="260"/>
      <c r="E98" s="261">
        <v>71.150000000000006</v>
      </c>
      <c r="F98" s="222"/>
      <c r="G98" s="222"/>
      <c r="H98" s="222"/>
      <c r="I98" s="222"/>
      <c r="J98" s="222"/>
      <c r="K98" s="222"/>
      <c r="L98" s="222"/>
      <c r="M98" s="222"/>
      <c r="N98" s="221"/>
      <c r="O98" s="221"/>
      <c r="P98" s="221"/>
      <c r="Q98" s="221"/>
      <c r="R98" s="222"/>
      <c r="S98" s="222"/>
      <c r="T98" s="222"/>
      <c r="U98" s="222"/>
      <c r="V98" s="222"/>
      <c r="W98" s="222"/>
      <c r="X98" s="222"/>
      <c r="Y98" s="222"/>
      <c r="Z98" s="212"/>
      <c r="AA98" s="212"/>
      <c r="AB98" s="212"/>
      <c r="AC98" s="212"/>
      <c r="AD98" s="212"/>
      <c r="AE98" s="212"/>
      <c r="AF98" s="212"/>
      <c r="AG98" s="212" t="s">
        <v>226</v>
      </c>
      <c r="AH98" s="212">
        <v>0</v>
      </c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1" x14ac:dyDescent="0.25">
      <c r="A99" s="234">
        <v>19</v>
      </c>
      <c r="B99" s="235" t="s">
        <v>542</v>
      </c>
      <c r="C99" s="253" t="s">
        <v>543</v>
      </c>
      <c r="D99" s="236" t="s">
        <v>218</v>
      </c>
      <c r="E99" s="237">
        <v>71.150000000000006</v>
      </c>
      <c r="F99" s="238"/>
      <c r="G99" s="239">
        <f>ROUND(E99*F99,2)</f>
        <v>0</v>
      </c>
      <c r="H99" s="238"/>
      <c r="I99" s="239">
        <f>ROUND(E99*H99,2)</f>
        <v>0</v>
      </c>
      <c r="J99" s="238"/>
      <c r="K99" s="239">
        <f>ROUND(E99*J99,2)</f>
        <v>0</v>
      </c>
      <c r="L99" s="239">
        <v>21</v>
      </c>
      <c r="M99" s="239">
        <f>G99*(1+L99/100)</f>
        <v>0</v>
      </c>
      <c r="N99" s="237">
        <v>7.3899999999999993E-2</v>
      </c>
      <c r="O99" s="237">
        <f>ROUND(E99*N99,2)</f>
        <v>5.26</v>
      </c>
      <c r="P99" s="237">
        <v>0</v>
      </c>
      <c r="Q99" s="237">
        <f>ROUND(E99*P99,2)</f>
        <v>0</v>
      </c>
      <c r="R99" s="239" t="s">
        <v>219</v>
      </c>
      <c r="S99" s="239" t="s">
        <v>193</v>
      </c>
      <c r="T99" s="240" t="s">
        <v>193</v>
      </c>
      <c r="U99" s="222">
        <v>0.47799999999999998</v>
      </c>
      <c r="V99" s="222">
        <f>ROUND(E99*U99,2)</f>
        <v>34.01</v>
      </c>
      <c r="W99" s="222"/>
      <c r="X99" s="222" t="s">
        <v>220</v>
      </c>
      <c r="Y99" s="222" t="s">
        <v>221</v>
      </c>
      <c r="Z99" s="212"/>
      <c r="AA99" s="212"/>
      <c r="AB99" s="212"/>
      <c r="AC99" s="212"/>
      <c r="AD99" s="212"/>
      <c r="AE99" s="212"/>
      <c r="AF99" s="212"/>
      <c r="AG99" s="212" t="s">
        <v>222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ht="21" outlineLevel="2" x14ac:dyDescent="0.25">
      <c r="A100" s="219"/>
      <c r="B100" s="220"/>
      <c r="C100" s="265" t="s">
        <v>314</v>
      </c>
      <c r="D100" s="264"/>
      <c r="E100" s="264"/>
      <c r="F100" s="264"/>
      <c r="G100" s="264"/>
      <c r="H100" s="222"/>
      <c r="I100" s="222"/>
      <c r="J100" s="222"/>
      <c r="K100" s="222"/>
      <c r="L100" s="222"/>
      <c r="M100" s="222"/>
      <c r="N100" s="221"/>
      <c r="O100" s="221"/>
      <c r="P100" s="221"/>
      <c r="Q100" s="221"/>
      <c r="R100" s="222"/>
      <c r="S100" s="222"/>
      <c r="T100" s="222"/>
      <c r="U100" s="222"/>
      <c r="V100" s="222"/>
      <c r="W100" s="222"/>
      <c r="X100" s="222"/>
      <c r="Y100" s="222"/>
      <c r="Z100" s="212"/>
      <c r="AA100" s="212"/>
      <c r="AB100" s="212"/>
      <c r="AC100" s="212"/>
      <c r="AD100" s="212"/>
      <c r="AE100" s="212"/>
      <c r="AF100" s="212"/>
      <c r="AG100" s="212" t="s">
        <v>224</v>
      </c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48" t="str">
        <f>C100</f>
        <v>s provedením lože z kameniva drceného, s vyplněním spár, s dvojitým hutněním a se smetením přebytečného materiálu na krajnici. S dodáním hmot pro lože a výplň spár.</v>
      </c>
      <c r="BB100" s="212"/>
      <c r="BC100" s="212"/>
      <c r="BD100" s="212"/>
      <c r="BE100" s="212"/>
      <c r="BF100" s="212"/>
      <c r="BG100" s="212"/>
      <c r="BH100" s="212"/>
    </row>
    <row r="101" spans="1:60" outlineLevel="2" x14ac:dyDescent="0.25">
      <c r="A101" s="219"/>
      <c r="B101" s="220"/>
      <c r="C101" s="266" t="s">
        <v>526</v>
      </c>
      <c r="D101" s="260"/>
      <c r="E101" s="261"/>
      <c r="F101" s="222"/>
      <c r="G101" s="222"/>
      <c r="H101" s="222"/>
      <c r="I101" s="222"/>
      <c r="J101" s="222"/>
      <c r="K101" s="222"/>
      <c r="L101" s="222"/>
      <c r="M101" s="222"/>
      <c r="N101" s="221"/>
      <c r="O101" s="221"/>
      <c r="P101" s="221"/>
      <c r="Q101" s="221"/>
      <c r="R101" s="222"/>
      <c r="S101" s="222"/>
      <c r="T101" s="222"/>
      <c r="U101" s="222"/>
      <c r="V101" s="222"/>
      <c r="W101" s="222"/>
      <c r="X101" s="222"/>
      <c r="Y101" s="222"/>
      <c r="Z101" s="212"/>
      <c r="AA101" s="212"/>
      <c r="AB101" s="212"/>
      <c r="AC101" s="212"/>
      <c r="AD101" s="212"/>
      <c r="AE101" s="212"/>
      <c r="AF101" s="212"/>
      <c r="AG101" s="212" t="s">
        <v>226</v>
      </c>
      <c r="AH101" s="212">
        <v>0</v>
      </c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ht="20.399999999999999" outlineLevel="3" x14ac:dyDescent="0.25">
      <c r="A102" s="219"/>
      <c r="B102" s="220"/>
      <c r="C102" s="266" t="s">
        <v>527</v>
      </c>
      <c r="D102" s="260"/>
      <c r="E102" s="261"/>
      <c r="F102" s="222"/>
      <c r="G102" s="222"/>
      <c r="H102" s="222"/>
      <c r="I102" s="222"/>
      <c r="J102" s="222"/>
      <c r="K102" s="222"/>
      <c r="L102" s="222"/>
      <c r="M102" s="222"/>
      <c r="N102" s="221"/>
      <c r="O102" s="221"/>
      <c r="P102" s="221"/>
      <c r="Q102" s="221"/>
      <c r="R102" s="222"/>
      <c r="S102" s="222"/>
      <c r="T102" s="222"/>
      <c r="U102" s="222"/>
      <c r="V102" s="222"/>
      <c r="W102" s="222"/>
      <c r="X102" s="222"/>
      <c r="Y102" s="222"/>
      <c r="Z102" s="212"/>
      <c r="AA102" s="212"/>
      <c r="AB102" s="212"/>
      <c r="AC102" s="212"/>
      <c r="AD102" s="212"/>
      <c r="AE102" s="212"/>
      <c r="AF102" s="212"/>
      <c r="AG102" s="212" t="s">
        <v>226</v>
      </c>
      <c r="AH102" s="212">
        <v>0</v>
      </c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3" x14ac:dyDescent="0.25">
      <c r="A103" s="219"/>
      <c r="B103" s="220"/>
      <c r="C103" s="266" t="s">
        <v>544</v>
      </c>
      <c r="D103" s="260"/>
      <c r="E103" s="261"/>
      <c r="F103" s="222"/>
      <c r="G103" s="222"/>
      <c r="H103" s="222"/>
      <c r="I103" s="222"/>
      <c r="J103" s="222"/>
      <c r="K103" s="222"/>
      <c r="L103" s="222"/>
      <c r="M103" s="222"/>
      <c r="N103" s="221"/>
      <c r="O103" s="221"/>
      <c r="P103" s="221"/>
      <c r="Q103" s="221"/>
      <c r="R103" s="222"/>
      <c r="S103" s="222"/>
      <c r="T103" s="222"/>
      <c r="U103" s="222"/>
      <c r="V103" s="222"/>
      <c r="W103" s="222"/>
      <c r="X103" s="222"/>
      <c r="Y103" s="222"/>
      <c r="Z103" s="212"/>
      <c r="AA103" s="212"/>
      <c r="AB103" s="212"/>
      <c r="AC103" s="212"/>
      <c r="AD103" s="212"/>
      <c r="AE103" s="212"/>
      <c r="AF103" s="212"/>
      <c r="AG103" s="212" t="s">
        <v>226</v>
      </c>
      <c r="AH103" s="212">
        <v>0</v>
      </c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3" x14ac:dyDescent="0.25">
      <c r="A104" s="219"/>
      <c r="B104" s="220"/>
      <c r="C104" s="266" t="s">
        <v>311</v>
      </c>
      <c r="D104" s="260"/>
      <c r="E104" s="261"/>
      <c r="F104" s="222"/>
      <c r="G104" s="222"/>
      <c r="H104" s="222"/>
      <c r="I104" s="222"/>
      <c r="J104" s="222"/>
      <c r="K104" s="222"/>
      <c r="L104" s="222"/>
      <c r="M104" s="222"/>
      <c r="N104" s="221"/>
      <c r="O104" s="221"/>
      <c r="P104" s="221"/>
      <c r="Q104" s="221"/>
      <c r="R104" s="222"/>
      <c r="S104" s="222"/>
      <c r="T104" s="222"/>
      <c r="U104" s="222"/>
      <c r="V104" s="222"/>
      <c r="W104" s="222"/>
      <c r="X104" s="222"/>
      <c r="Y104" s="222"/>
      <c r="Z104" s="212"/>
      <c r="AA104" s="212"/>
      <c r="AB104" s="212"/>
      <c r="AC104" s="212"/>
      <c r="AD104" s="212"/>
      <c r="AE104" s="212"/>
      <c r="AF104" s="212"/>
      <c r="AG104" s="212" t="s">
        <v>226</v>
      </c>
      <c r="AH104" s="212">
        <v>0</v>
      </c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3" x14ac:dyDescent="0.25">
      <c r="A105" s="219"/>
      <c r="B105" s="220"/>
      <c r="C105" s="266" t="s">
        <v>714</v>
      </c>
      <c r="D105" s="260"/>
      <c r="E105" s="261">
        <v>71.150000000000006</v>
      </c>
      <c r="F105" s="222"/>
      <c r="G105" s="222"/>
      <c r="H105" s="222"/>
      <c r="I105" s="222"/>
      <c r="J105" s="222"/>
      <c r="K105" s="222"/>
      <c r="L105" s="222"/>
      <c r="M105" s="222"/>
      <c r="N105" s="221"/>
      <c r="O105" s="221"/>
      <c r="P105" s="221"/>
      <c r="Q105" s="221"/>
      <c r="R105" s="222"/>
      <c r="S105" s="222"/>
      <c r="T105" s="222"/>
      <c r="U105" s="222"/>
      <c r="V105" s="222"/>
      <c r="W105" s="222"/>
      <c r="X105" s="222"/>
      <c r="Y105" s="222"/>
      <c r="Z105" s="212"/>
      <c r="AA105" s="212"/>
      <c r="AB105" s="212"/>
      <c r="AC105" s="212"/>
      <c r="AD105" s="212"/>
      <c r="AE105" s="212"/>
      <c r="AF105" s="212"/>
      <c r="AG105" s="212" t="s">
        <v>226</v>
      </c>
      <c r="AH105" s="212">
        <v>0</v>
      </c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outlineLevel="1" x14ac:dyDescent="0.25">
      <c r="A106" s="234">
        <v>20</v>
      </c>
      <c r="B106" s="235" t="s">
        <v>547</v>
      </c>
      <c r="C106" s="253" t="s">
        <v>548</v>
      </c>
      <c r="D106" s="236" t="s">
        <v>231</v>
      </c>
      <c r="E106" s="237">
        <v>38</v>
      </c>
      <c r="F106" s="238"/>
      <c r="G106" s="239">
        <f>ROUND(E106*F106,2)</f>
        <v>0</v>
      </c>
      <c r="H106" s="238"/>
      <c r="I106" s="239">
        <f>ROUND(E106*H106,2)</f>
        <v>0</v>
      </c>
      <c r="J106" s="238"/>
      <c r="K106" s="239">
        <f>ROUND(E106*J106,2)</f>
        <v>0</v>
      </c>
      <c r="L106" s="239">
        <v>21</v>
      </c>
      <c r="M106" s="239">
        <f>G106*(1+L106/100)</f>
        <v>0</v>
      </c>
      <c r="N106" s="237">
        <v>3.6000000000000002E-4</v>
      </c>
      <c r="O106" s="237">
        <f>ROUND(E106*N106,2)</f>
        <v>0.01</v>
      </c>
      <c r="P106" s="237">
        <v>0</v>
      </c>
      <c r="Q106" s="237">
        <f>ROUND(E106*P106,2)</f>
        <v>0</v>
      </c>
      <c r="R106" s="239" t="s">
        <v>219</v>
      </c>
      <c r="S106" s="239" t="s">
        <v>193</v>
      </c>
      <c r="T106" s="240" t="s">
        <v>193</v>
      </c>
      <c r="U106" s="222">
        <v>0.43</v>
      </c>
      <c r="V106" s="222">
        <f>ROUND(E106*U106,2)</f>
        <v>16.34</v>
      </c>
      <c r="W106" s="222"/>
      <c r="X106" s="222" t="s">
        <v>220</v>
      </c>
      <c r="Y106" s="222" t="s">
        <v>221</v>
      </c>
      <c r="Z106" s="212"/>
      <c r="AA106" s="212"/>
      <c r="AB106" s="212"/>
      <c r="AC106" s="212"/>
      <c r="AD106" s="212"/>
      <c r="AE106" s="212"/>
      <c r="AF106" s="212"/>
      <c r="AG106" s="212" t="s">
        <v>222</v>
      </c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outlineLevel="2" x14ac:dyDescent="0.25">
      <c r="A107" s="219"/>
      <c r="B107" s="220"/>
      <c r="C107" s="266" t="s">
        <v>526</v>
      </c>
      <c r="D107" s="260"/>
      <c r="E107" s="261"/>
      <c r="F107" s="222"/>
      <c r="G107" s="222"/>
      <c r="H107" s="222"/>
      <c r="I107" s="222"/>
      <c r="J107" s="222"/>
      <c r="K107" s="222"/>
      <c r="L107" s="222"/>
      <c r="M107" s="222"/>
      <c r="N107" s="221"/>
      <c r="O107" s="221"/>
      <c r="P107" s="221"/>
      <c r="Q107" s="221"/>
      <c r="R107" s="222"/>
      <c r="S107" s="222"/>
      <c r="T107" s="222"/>
      <c r="U107" s="222"/>
      <c r="V107" s="222"/>
      <c r="W107" s="222"/>
      <c r="X107" s="222"/>
      <c r="Y107" s="222"/>
      <c r="Z107" s="212"/>
      <c r="AA107" s="212"/>
      <c r="AB107" s="212"/>
      <c r="AC107" s="212"/>
      <c r="AD107" s="212"/>
      <c r="AE107" s="212"/>
      <c r="AF107" s="212"/>
      <c r="AG107" s="212" t="s">
        <v>226</v>
      </c>
      <c r="AH107" s="212">
        <v>0</v>
      </c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ht="20.399999999999999" outlineLevel="3" x14ac:dyDescent="0.25">
      <c r="A108" s="219"/>
      <c r="B108" s="220"/>
      <c r="C108" s="266" t="s">
        <v>527</v>
      </c>
      <c r="D108" s="260"/>
      <c r="E108" s="261"/>
      <c r="F108" s="222"/>
      <c r="G108" s="222"/>
      <c r="H108" s="222"/>
      <c r="I108" s="222"/>
      <c r="J108" s="222"/>
      <c r="K108" s="222"/>
      <c r="L108" s="222"/>
      <c r="M108" s="222"/>
      <c r="N108" s="221"/>
      <c r="O108" s="221"/>
      <c r="P108" s="221"/>
      <c r="Q108" s="221"/>
      <c r="R108" s="222"/>
      <c r="S108" s="222"/>
      <c r="T108" s="222"/>
      <c r="U108" s="222"/>
      <c r="V108" s="222"/>
      <c r="W108" s="222"/>
      <c r="X108" s="222"/>
      <c r="Y108" s="222"/>
      <c r="Z108" s="212"/>
      <c r="AA108" s="212"/>
      <c r="AB108" s="212"/>
      <c r="AC108" s="212"/>
      <c r="AD108" s="212"/>
      <c r="AE108" s="212"/>
      <c r="AF108" s="212"/>
      <c r="AG108" s="212" t="s">
        <v>226</v>
      </c>
      <c r="AH108" s="212">
        <v>0</v>
      </c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3" x14ac:dyDescent="0.25">
      <c r="A109" s="219"/>
      <c r="B109" s="220"/>
      <c r="C109" s="266" t="s">
        <v>544</v>
      </c>
      <c r="D109" s="260"/>
      <c r="E109" s="261"/>
      <c r="F109" s="222"/>
      <c r="G109" s="222"/>
      <c r="H109" s="222"/>
      <c r="I109" s="222"/>
      <c r="J109" s="222"/>
      <c r="K109" s="222"/>
      <c r="L109" s="222"/>
      <c r="M109" s="222"/>
      <c r="N109" s="221"/>
      <c r="O109" s="221"/>
      <c r="P109" s="221"/>
      <c r="Q109" s="221"/>
      <c r="R109" s="222"/>
      <c r="S109" s="222"/>
      <c r="T109" s="222"/>
      <c r="U109" s="222"/>
      <c r="V109" s="222"/>
      <c r="W109" s="222"/>
      <c r="X109" s="222"/>
      <c r="Y109" s="222"/>
      <c r="Z109" s="212"/>
      <c r="AA109" s="212"/>
      <c r="AB109" s="212"/>
      <c r="AC109" s="212"/>
      <c r="AD109" s="212"/>
      <c r="AE109" s="212"/>
      <c r="AF109" s="212"/>
      <c r="AG109" s="212" t="s">
        <v>226</v>
      </c>
      <c r="AH109" s="212">
        <v>0</v>
      </c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3" x14ac:dyDescent="0.25">
      <c r="A110" s="219"/>
      <c r="B110" s="220"/>
      <c r="C110" s="266" t="s">
        <v>311</v>
      </c>
      <c r="D110" s="260"/>
      <c r="E110" s="261"/>
      <c r="F110" s="222"/>
      <c r="G110" s="222"/>
      <c r="H110" s="222"/>
      <c r="I110" s="222"/>
      <c r="J110" s="222"/>
      <c r="K110" s="222"/>
      <c r="L110" s="222"/>
      <c r="M110" s="222"/>
      <c r="N110" s="221"/>
      <c r="O110" s="221"/>
      <c r="P110" s="221"/>
      <c r="Q110" s="221"/>
      <c r="R110" s="222"/>
      <c r="S110" s="222"/>
      <c r="T110" s="222"/>
      <c r="U110" s="222"/>
      <c r="V110" s="222"/>
      <c r="W110" s="222"/>
      <c r="X110" s="222"/>
      <c r="Y110" s="222"/>
      <c r="Z110" s="212"/>
      <c r="AA110" s="212"/>
      <c r="AB110" s="212"/>
      <c r="AC110" s="212"/>
      <c r="AD110" s="212"/>
      <c r="AE110" s="212"/>
      <c r="AF110" s="212"/>
      <c r="AG110" s="212" t="s">
        <v>226</v>
      </c>
      <c r="AH110" s="212">
        <v>0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3" x14ac:dyDescent="0.25">
      <c r="A111" s="219"/>
      <c r="B111" s="220"/>
      <c r="C111" s="266" t="s">
        <v>726</v>
      </c>
      <c r="D111" s="260"/>
      <c r="E111" s="261">
        <v>38</v>
      </c>
      <c r="F111" s="222"/>
      <c r="G111" s="222"/>
      <c r="H111" s="222"/>
      <c r="I111" s="222"/>
      <c r="J111" s="222"/>
      <c r="K111" s="222"/>
      <c r="L111" s="222"/>
      <c r="M111" s="222"/>
      <c r="N111" s="221"/>
      <c r="O111" s="221"/>
      <c r="P111" s="221"/>
      <c r="Q111" s="221"/>
      <c r="R111" s="222"/>
      <c r="S111" s="222"/>
      <c r="T111" s="222"/>
      <c r="U111" s="222"/>
      <c r="V111" s="222"/>
      <c r="W111" s="222"/>
      <c r="X111" s="222"/>
      <c r="Y111" s="222"/>
      <c r="Z111" s="212"/>
      <c r="AA111" s="212"/>
      <c r="AB111" s="212"/>
      <c r="AC111" s="212"/>
      <c r="AD111" s="212"/>
      <c r="AE111" s="212"/>
      <c r="AF111" s="212"/>
      <c r="AG111" s="212" t="s">
        <v>226</v>
      </c>
      <c r="AH111" s="212">
        <v>0</v>
      </c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1" x14ac:dyDescent="0.25">
      <c r="A112" s="234">
        <v>21</v>
      </c>
      <c r="B112" s="235" t="s">
        <v>727</v>
      </c>
      <c r="C112" s="253" t="s">
        <v>728</v>
      </c>
      <c r="D112" s="236" t="s">
        <v>218</v>
      </c>
      <c r="E112" s="237">
        <v>17.600000000000001</v>
      </c>
      <c r="F112" s="238"/>
      <c r="G112" s="239">
        <f>ROUND(E112*F112,2)</f>
        <v>0</v>
      </c>
      <c r="H112" s="238"/>
      <c r="I112" s="239">
        <f>ROUND(E112*H112,2)</f>
        <v>0</v>
      </c>
      <c r="J112" s="238"/>
      <c r="K112" s="239">
        <f>ROUND(E112*J112,2)</f>
        <v>0</v>
      </c>
      <c r="L112" s="239">
        <v>21</v>
      </c>
      <c r="M112" s="239">
        <f>G112*(1+L112/100)</f>
        <v>0</v>
      </c>
      <c r="N112" s="237">
        <v>3.15E-2</v>
      </c>
      <c r="O112" s="237">
        <f>ROUND(E112*N112,2)</f>
        <v>0.55000000000000004</v>
      </c>
      <c r="P112" s="237">
        <v>0</v>
      </c>
      <c r="Q112" s="237">
        <f>ROUND(E112*P112,2)</f>
        <v>0</v>
      </c>
      <c r="R112" s="239" t="s">
        <v>219</v>
      </c>
      <c r="S112" s="239" t="s">
        <v>193</v>
      </c>
      <c r="T112" s="240" t="s">
        <v>193</v>
      </c>
      <c r="U112" s="222">
        <v>0.61499999999999999</v>
      </c>
      <c r="V112" s="222">
        <f>ROUND(E112*U112,2)</f>
        <v>10.82</v>
      </c>
      <c r="W112" s="222"/>
      <c r="X112" s="222" t="s">
        <v>220</v>
      </c>
      <c r="Y112" s="222" t="s">
        <v>221</v>
      </c>
      <c r="Z112" s="212"/>
      <c r="AA112" s="212"/>
      <c r="AB112" s="212"/>
      <c r="AC112" s="212"/>
      <c r="AD112" s="212"/>
      <c r="AE112" s="212"/>
      <c r="AF112" s="212"/>
      <c r="AG112" s="212" t="s">
        <v>222</v>
      </c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2" x14ac:dyDescent="0.25">
      <c r="A113" s="219"/>
      <c r="B113" s="220"/>
      <c r="C113" s="265" t="s">
        <v>729</v>
      </c>
      <c r="D113" s="264"/>
      <c r="E113" s="264"/>
      <c r="F113" s="264"/>
      <c r="G113" s="264"/>
      <c r="H113" s="222"/>
      <c r="I113" s="222"/>
      <c r="J113" s="222"/>
      <c r="K113" s="222"/>
      <c r="L113" s="222"/>
      <c r="M113" s="222"/>
      <c r="N113" s="221"/>
      <c r="O113" s="221"/>
      <c r="P113" s="221"/>
      <c r="Q113" s="221"/>
      <c r="R113" s="222"/>
      <c r="S113" s="222"/>
      <c r="T113" s="222"/>
      <c r="U113" s="222"/>
      <c r="V113" s="222"/>
      <c r="W113" s="222"/>
      <c r="X113" s="222"/>
      <c r="Y113" s="222"/>
      <c r="Z113" s="212"/>
      <c r="AA113" s="212"/>
      <c r="AB113" s="212"/>
      <c r="AC113" s="212"/>
      <c r="AD113" s="212"/>
      <c r="AE113" s="212"/>
      <c r="AF113" s="212"/>
      <c r="AG113" s="212" t="s">
        <v>224</v>
      </c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2" x14ac:dyDescent="0.25">
      <c r="A114" s="219"/>
      <c r="B114" s="220"/>
      <c r="C114" s="266" t="s">
        <v>718</v>
      </c>
      <c r="D114" s="260"/>
      <c r="E114" s="261"/>
      <c r="F114" s="222"/>
      <c r="G114" s="222"/>
      <c r="H114" s="222"/>
      <c r="I114" s="222"/>
      <c r="J114" s="222"/>
      <c r="K114" s="222"/>
      <c r="L114" s="222"/>
      <c r="M114" s="222"/>
      <c r="N114" s="221"/>
      <c r="O114" s="221"/>
      <c r="P114" s="221"/>
      <c r="Q114" s="221"/>
      <c r="R114" s="222"/>
      <c r="S114" s="222"/>
      <c r="T114" s="222"/>
      <c r="U114" s="222"/>
      <c r="V114" s="222"/>
      <c r="W114" s="222"/>
      <c r="X114" s="222"/>
      <c r="Y114" s="222"/>
      <c r="Z114" s="212"/>
      <c r="AA114" s="212"/>
      <c r="AB114" s="212"/>
      <c r="AC114" s="212"/>
      <c r="AD114" s="212"/>
      <c r="AE114" s="212"/>
      <c r="AF114" s="212"/>
      <c r="AG114" s="212" t="s">
        <v>226</v>
      </c>
      <c r="AH114" s="212">
        <v>0</v>
      </c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3" x14ac:dyDescent="0.25">
      <c r="A115" s="219"/>
      <c r="B115" s="220"/>
      <c r="C115" s="266" t="s">
        <v>730</v>
      </c>
      <c r="D115" s="260"/>
      <c r="E115" s="261"/>
      <c r="F115" s="222"/>
      <c r="G115" s="222"/>
      <c r="H115" s="222"/>
      <c r="I115" s="222"/>
      <c r="J115" s="222"/>
      <c r="K115" s="222"/>
      <c r="L115" s="222"/>
      <c r="M115" s="222"/>
      <c r="N115" s="221"/>
      <c r="O115" s="221"/>
      <c r="P115" s="221"/>
      <c r="Q115" s="221"/>
      <c r="R115" s="222"/>
      <c r="S115" s="222"/>
      <c r="T115" s="222"/>
      <c r="U115" s="222"/>
      <c r="V115" s="222"/>
      <c r="W115" s="222"/>
      <c r="X115" s="222"/>
      <c r="Y115" s="222"/>
      <c r="Z115" s="212"/>
      <c r="AA115" s="212"/>
      <c r="AB115" s="212"/>
      <c r="AC115" s="212"/>
      <c r="AD115" s="212"/>
      <c r="AE115" s="212"/>
      <c r="AF115" s="212"/>
      <c r="AG115" s="212" t="s">
        <v>226</v>
      </c>
      <c r="AH115" s="212">
        <v>0</v>
      </c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3" x14ac:dyDescent="0.25">
      <c r="A116" s="219"/>
      <c r="B116" s="220"/>
      <c r="C116" s="266" t="s">
        <v>541</v>
      </c>
      <c r="D116" s="260"/>
      <c r="E116" s="261"/>
      <c r="F116" s="222"/>
      <c r="G116" s="222"/>
      <c r="H116" s="222"/>
      <c r="I116" s="222"/>
      <c r="J116" s="222"/>
      <c r="K116" s="222"/>
      <c r="L116" s="222"/>
      <c r="M116" s="222"/>
      <c r="N116" s="221"/>
      <c r="O116" s="221"/>
      <c r="P116" s="221"/>
      <c r="Q116" s="221"/>
      <c r="R116" s="222"/>
      <c r="S116" s="222"/>
      <c r="T116" s="222"/>
      <c r="U116" s="222"/>
      <c r="V116" s="222"/>
      <c r="W116" s="222"/>
      <c r="X116" s="222"/>
      <c r="Y116" s="222"/>
      <c r="Z116" s="212"/>
      <c r="AA116" s="212"/>
      <c r="AB116" s="212"/>
      <c r="AC116" s="212"/>
      <c r="AD116" s="212"/>
      <c r="AE116" s="212"/>
      <c r="AF116" s="212"/>
      <c r="AG116" s="212" t="s">
        <v>226</v>
      </c>
      <c r="AH116" s="212">
        <v>0</v>
      </c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3" x14ac:dyDescent="0.25">
      <c r="A117" s="219"/>
      <c r="B117" s="220"/>
      <c r="C117" s="266" t="s">
        <v>720</v>
      </c>
      <c r="D117" s="260"/>
      <c r="E117" s="261">
        <v>17.600000000000001</v>
      </c>
      <c r="F117" s="222"/>
      <c r="G117" s="222"/>
      <c r="H117" s="222"/>
      <c r="I117" s="222"/>
      <c r="J117" s="222"/>
      <c r="K117" s="222"/>
      <c r="L117" s="222"/>
      <c r="M117" s="222"/>
      <c r="N117" s="221"/>
      <c r="O117" s="221"/>
      <c r="P117" s="221"/>
      <c r="Q117" s="221"/>
      <c r="R117" s="222"/>
      <c r="S117" s="222"/>
      <c r="T117" s="222"/>
      <c r="U117" s="222"/>
      <c r="V117" s="222"/>
      <c r="W117" s="222"/>
      <c r="X117" s="222"/>
      <c r="Y117" s="222"/>
      <c r="Z117" s="212"/>
      <c r="AA117" s="212"/>
      <c r="AB117" s="212"/>
      <c r="AC117" s="212"/>
      <c r="AD117" s="212"/>
      <c r="AE117" s="212"/>
      <c r="AF117" s="212"/>
      <c r="AG117" s="212" t="s">
        <v>226</v>
      </c>
      <c r="AH117" s="212">
        <v>0</v>
      </c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1" x14ac:dyDescent="0.25">
      <c r="A118" s="234">
        <v>22</v>
      </c>
      <c r="B118" s="235" t="s">
        <v>731</v>
      </c>
      <c r="C118" s="253" t="s">
        <v>732</v>
      </c>
      <c r="D118" s="236" t="s">
        <v>238</v>
      </c>
      <c r="E118" s="237">
        <v>1</v>
      </c>
      <c r="F118" s="238"/>
      <c r="G118" s="239">
        <f>ROUND(E118*F118,2)</f>
        <v>0</v>
      </c>
      <c r="H118" s="238"/>
      <c r="I118" s="239">
        <f>ROUND(E118*H118,2)</f>
        <v>0</v>
      </c>
      <c r="J118" s="238"/>
      <c r="K118" s="239">
        <f>ROUND(E118*J118,2)</f>
        <v>0</v>
      </c>
      <c r="L118" s="239">
        <v>21</v>
      </c>
      <c r="M118" s="239">
        <f>G118*(1+L118/100)</f>
        <v>0</v>
      </c>
      <c r="N118" s="237">
        <v>0</v>
      </c>
      <c r="O118" s="237">
        <f>ROUND(E118*N118,2)</f>
        <v>0</v>
      </c>
      <c r="P118" s="237">
        <v>0</v>
      </c>
      <c r="Q118" s="237">
        <f>ROUND(E118*P118,2)</f>
        <v>0</v>
      </c>
      <c r="R118" s="239" t="s">
        <v>219</v>
      </c>
      <c r="S118" s="239" t="s">
        <v>193</v>
      </c>
      <c r="T118" s="240" t="s">
        <v>193</v>
      </c>
      <c r="U118" s="222">
        <v>3</v>
      </c>
      <c r="V118" s="222">
        <f>ROUND(E118*U118,2)</f>
        <v>3</v>
      </c>
      <c r="W118" s="222"/>
      <c r="X118" s="222" t="s">
        <v>220</v>
      </c>
      <c r="Y118" s="222" t="s">
        <v>221</v>
      </c>
      <c r="Z118" s="212"/>
      <c r="AA118" s="212"/>
      <c r="AB118" s="212"/>
      <c r="AC118" s="212"/>
      <c r="AD118" s="212"/>
      <c r="AE118" s="212"/>
      <c r="AF118" s="212"/>
      <c r="AG118" s="212" t="s">
        <v>222</v>
      </c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2" x14ac:dyDescent="0.25">
      <c r="A119" s="219"/>
      <c r="B119" s="220"/>
      <c r="C119" s="265" t="s">
        <v>733</v>
      </c>
      <c r="D119" s="264"/>
      <c r="E119" s="264"/>
      <c r="F119" s="264"/>
      <c r="G119" s="264"/>
      <c r="H119" s="222"/>
      <c r="I119" s="222"/>
      <c r="J119" s="222"/>
      <c r="K119" s="222"/>
      <c r="L119" s="222"/>
      <c r="M119" s="222"/>
      <c r="N119" s="221"/>
      <c r="O119" s="221"/>
      <c r="P119" s="221"/>
      <c r="Q119" s="221"/>
      <c r="R119" s="222"/>
      <c r="S119" s="222"/>
      <c r="T119" s="222"/>
      <c r="U119" s="222"/>
      <c r="V119" s="222"/>
      <c r="W119" s="222"/>
      <c r="X119" s="222"/>
      <c r="Y119" s="222"/>
      <c r="Z119" s="212"/>
      <c r="AA119" s="212"/>
      <c r="AB119" s="212"/>
      <c r="AC119" s="212"/>
      <c r="AD119" s="212"/>
      <c r="AE119" s="212"/>
      <c r="AF119" s="212"/>
      <c r="AG119" s="212" t="s">
        <v>224</v>
      </c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2" x14ac:dyDescent="0.25">
      <c r="A120" s="219"/>
      <c r="B120" s="220"/>
      <c r="C120" s="256" t="s">
        <v>734</v>
      </c>
      <c r="D120" s="250"/>
      <c r="E120" s="250"/>
      <c r="F120" s="250"/>
      <c r="G120" s="250"/>
      <c r="H120" s="222"/>
      <c r="I120" s="222"/>
      <c r="J120" s="222"/>
      <c r="K120" s="222"/>
      <c r="L120" s="222"/>
      <c r="M120" s="222"/>
      <c r="N120" s="221"/>
      <c r="O120" s="221"/>
      <c r="P120" s="221"/>
      <c r="Q120" s="221"/>
      <c r="R120" s="222"/>
      <c r="S120" s="222"/>
      <c r="T120" s="222"/>
      <c r="U120" s="222"/>
      <c r="V120" s="222"/>
      <c r="W120" s="222"/>
      <c r="X120" s="222"/>
      <c r="Y120" s="222"/>
      <c r="Z120" s="212"/>
      <c r="AA120" s="212"/>
      <c r="AB120" s="212"/>
      <c r="AC120" s="212"/>
      <c r="AD120" s="212"/>
      <c r="AE120" s="212"/>
      <c r="AF120" s="212"/>
      <c r="AG120" s="212" t="s">
        <v>173</v>
      </c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2" x14ac:dyDescent="0.25">
      <c r="A121" s="219"/>
      <c r="B121" s="220"/>
      <c r="C121" s="266" t="s">
        <v>718</v>
      </c>
      <c r="D121" s="260"/>
      <c r="E121" s="261"/>
      <c r="F121" s="222"/>
      <c r="G121" s="222"/>
      <c r="H121" s="222"/>
      <c r="I121" s="222"/>
      <c r="J121" s="222"/>
      <c r="K121" s="222"/>
      <c r="L121" s="222"/>
      <c r="M121" s="222"/>
      <c r="N121" s="221"/>
      <c r="O121" s="221"/>
      <c r="P121" s="221"/>
      <c r="Q121" s="221"/>
      <c r="R121" s="222"/>
      <c r="S121" s="222"/>
      <c r="T121" s="222"/>
      <c r="U121" s="222"/>
      <c r="V121" s="222"/>
      <c r="W121" s="222"/>
      <c r="X121" s="222"/>
      <c r="Y121" s="222"/>
      <c r="Z121" s="212"/>
      <c r="AA121" s="212"/>
      <c r="AB121" s="212"/>
      <c r="AC121" s="212"/>
      <c r="AD121" s="212"/>
      <c r="AE121" s="212"/>
      <c r="AF121" s="212"/>
      <c r="AG121" s="212" t="s">
        <v>226</v>
      </c>
      <c r="AH121" s="212">
        <v>0</v>
      </c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3" x14ac:dyDescent="0.25">
      <c r="A122" s="219"/>
      <c r="B122" s="220"/>
      <c r="C122" s="266" t="s">
        <v>730</v>
      </c>
      <c r="D122" s="260"/>
      <c r="E122" s="261"/>
      <c r="F122" s="222"/>
      <c r="G122" s="222"/>
      <c r="H122" s="222"/>
      <c r="I122" s="222"/>
      <c r="J122" s="222"/>
      <c r="K122" s="222"/>
      <c r="L122" s="222"/>
      <c r="M122" s="222"/>
      <c r="N122" s="221"/>
      <c r="O122" s="221"/>
      <c r="P122" s="221"/>
      <c r="Q122" s="221"/>
      <c r="R122" s="222"/>
      <c r="S122" s="222"/>
      <c r="T122" s="222"/>
      <c r="U122" s="222"/>
      <c r="V122" s="222"/>
      <c r="W122" s="222"/>
      <c r="X122" s="222"/>
      <c r="Y122" s="222"/>
      <c r="Z122" s="212"/>
      <c r="AA122" s="212"/>
      <c r="AB122" s="212"/>
      <c r="AC122" s="212"/>
      <c r="AD122" s="212"/>
      <c r="AE122" s="212"/>
      <c r="AF122" s="212"/>
      <c r="AG122" s="212" t="s">
        <v>226</v>
      </c>
      <c r="AH122" s="212">
        <v>0</v>
      </c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outlineLevel="3" x14ac:dyDescent="0.25">
      <c r="A123" s="219"/>
      <c r="B123" s="220"/>
      <c r="C123" s="266" t="s">
        <v>541</v>
      </c>
      <c r="D123" s="260"/>
      <c r="E123" s="261"/>
      <c r="F123" s="222"/>
      <c r="G123" s="222"/>
      <c r="H123" s="222"/>
      <c r="I123" s="222"/>
      <c r="J123" s="222"/>
      <c r="K123" s="222"/>
      <c r="L123" s="222"/>
      <c r="M123" s="222"/>
      <c r="N123" s="221"/>
      <c r="O123" s="221"/>
      <c r="P123" s="221"/>
      <c r="Q123" s="221"/>
      <c r="R123" s="222"/>
      <c r="S123" s="222"/>
      <c r="T123" s="222"/>
      <c r="U123" s="222"/>
      <c r="V123" s="222"/>
      <c r="W123" s="222"/>
      <c r="X123" s="222"/>
      <c r="Y123" s="222"/>
      <c r="Z123" s="212"/>
      <c r="AA123" s="212"/>
      <c r="AB123" s="212"/>
      <c r="AC123" s="212"/>
      <c r="AD123" s="212"/>
      <c r="AE123" s="212"/>
      <c r="AF123" s="212"/>
      <c r="AG123" s="212" t="s">
        <v>226</v>
      </c>
      <c r="AH123" s="212">
        <v>0</v>
      </c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outlineLevel="3" x14ac:dyDescent="0.25">
      <c r="A124" s="219"/>
      <c r="B124" s="220"/>
      <c r="C124" s="266" t="s">
        <v>321</v>
      </c>
      <c r="D124" s="260"/>
      <c r="E124" s="261">
        <v>1</v>
      </c>
      <c r="F124" s="222"/>
      <c r="G124" s="222"/>
      <c r="H124" s="222"/>
      <c r="I124" s="222"/>
      <c r="J124" s="222"/>
      <c r="K124" s="222"/>
      <c r="L124" s="222"/>
      <c r="M124" s="222"/>
      <c r="N124" s="221"/>
      <c r="O124" s="221"/>
      <c r="P124" s="221"/>
      <c r="Q124" s="221"/>
      <c r="R124" s="222"/>
      <c r="S124" s="222"/>
      <c r="T124" s="222"/>
      <c r="U124" s="222"/>
      <c r="V124" s="222"/>
      <c r="W124" s="222"/>
      <c r="X124" s="222"/>
      <c r="Y124" s="222"/>
      <c r="Z124" s="212"/>
      <c r="AA124" s="212"/>
      <c r="AB124" s="212"/>
      <c r="AC124" s="212"/>
      <c r="AD124" s="212"/>
      <c r="AE124" s="212"/>
      <c r="AF124" s="212"/>
      <c r="AG124" s="212" t="s">
        <v>226</v>
      </c>
      <c r="AH124" s="212">
        <v>0</v>
      </c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1" x14ac:dyDescent="0.25">
      <c r="A125" s="234">
        <v>23</v>
      </c>
      <c r="B125" s="235" t="s">
        <v>322</v>
      </c>
      <c r="C125" s="253" t="s">
        <v>323</v>
      </c>
      <c r="D125" s="236" t="s">
        <v>324</v>
      </c>
      <c r="E125" s="237">
        <v>17.600000000000001</v>
      </c>
      <c r="F125" s="238"/>
      <c r="G125" s="239">
        <f>ROUND(E125*F125,2)</f>
        <v>0</v>
      </c>
      <c r="H125" s="238"/>
      <c r="I125" s="239">
        <f>ROUND(E125*H125,2)</f>
        <v>0</v>
      </c>
      <c r="J125" s="238"/>
      <c r="K125" s="239">
        <f>ROUND(E125*J125,2)</f>
        <v>0</v>
      </c>
      <c r="L125" s="239">
        <v>21</v>
      </c>
      <c r="M125" s="239">
        <f>G125*(1+L125/100)</f>
        <v>0</v>
      </c>
      <c r="N125" s="237">
        <v>0</v>
      </c>
      <c r="O125" s="237">
        <f>ROUND(E125*N125,2)</f>
        <v>0</v>
      </c>
      <c r="P125" s="237">
        <v>0</v>
      </c>
      <c r="Q125" s="237">
        <f>ROUND(E125*P125,2)</f>
        <v>0</v>
      </c>
      <c r="R125" s="239"/>
      <c r="S125" s="239" t="s">
        <v>166</v>
      </c>
      <c r="T125" s="240" t="s">
        <v>167</v>
      </c>
      <c r="U125" s="222">
        <v>0</v>
      </c>
      <c r="V125" s="222">
        <f>ROUND(E125*U125,2)</f>
        <v>0</v>
      </c>
      <c r="W125" s="222"/>
      <c r="X125" s="222" t="s">
        <v>220</v>
      </c>
      <c r="Y125" s="222" t="s">
        <v>221</v>
      </c>
      <c r="Z125" s="212"/>
      <c r="AA125" s="212"/>
      <c r="AB125" s="212"/>
      <c r="AC125" s="212"/>
      <c r="AD125" s="212"/>
      <c r="AE125" s="212"/>
      <c r="AF125" s="212"/>
      <c r="AG125" s="212" t="s">
        <v>222</v>
      </c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outlineLevel="2" x14ac:dyDescent="0.25">
      <c r="A126" s="219"/>
      <c r="B126" s="220"/>
      <c r="C126" s="266" t="s">
        <v>718</v>
      </c>
      <c r="D126" s="260"/>
      <c r="E126" s="261"/>
      <c r="F126" s="222"/>
      <c r="G126" s="222"/>
      <c r="H126" s="222"/>
      <c r="I126" s="222"/>
      <c r="J126" s="222"/>
      <c r="K126" s="222"/>
      <c r="L126" s="222"/>
      <c r="M126" s="222"/>
      <c r="N126" s="221"/>
      <c r="O126" s="221"/>
      <c r="P126" s="221"/>
      <c r="Q126" s="221"/>
      <c r="R126" s="222"/>
      <c r="S126" s="222"/>
      <c r="T126" s="222"/>
      <c r="U126" s="222"/>
      <c r="V126" s="222"/>
      <c r="W126" s="222"/>
      <c r="X126" s="222"/>
      <c r="Y126" s="222"/>
      <c r="Z126" s="212"/>
      <c r="AA126" s="212"/>
      <c r="AB126" s="212"/>
      <c r="AC126" s="212"/>
      <c r="AD126" s="212"/>
      <c r="AE126" s="212"/>
      <c r="AF126" s="212"/>
      <c r="AG126" s="212" t="s">
        <v>226</v>
      </c>
      <c r="AH126" s="212">
        <v>0</v>
      </c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3" x14ac:dyDescent="0.25">
      <c r="A127" s="219"/>
      <c r="B127" s="220"/>
      <c r="C127" s="266" t="s">
        <v>325</v>
      </c>
      <c r="D127" s="260"/>
      <c r="E127" s="261"/>
      <c r="F127" s="222"/>
      <c r="G127" s="222"/>
      <c r="H127" s="222"/>
      <c r="I127" s="222"/>
      <c r="J127" s="222"/>
      <c r="K127" s="222"/>
      <c r="L127" s="222"/>
      <c r="M127" s="222"/>
      <c r="N127" s="221"/>
      <c r="O127" s="221"/>
      <c r="P127" s="221"/>
      <c r="Q127" s="221"/>
      <c r="R127" s="222"/>
      <c r="S127" s="222"/>
      <c r="T127" s="222"/>
      <c r="U127" s="222"/>
      <c r="V127" s="222"/>
      <c r="W127" s="222"/>
      <c r="X127" s="222"/>
      <c r="Y127" s="222"/>
      <c r="Z127" s="212"/>
      <c r="AA127" s="212"/>
      <c r="AB127" s="212"/>
      <c r="AC127" s="212"/>
      <c r="AD127" s="212"/>
      <c r="AE127" s="212"/>
      <c r="AF127" s="212"/>
      <c r="AG127" s="212" t="s">
        <v>226</v>
      </c>
      <c r="AH127" s="212">
        <v>0</v>
      </c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3" x14ac:dyDescent="0.25">
      <c r="A128" s="219"/>
      <c r="B128" s="220"/>
      <c r="C128" s="266" t="s">
        <v>720</v>
      </c>
      <c r="D128" s="260"/>
      <c r="E128" s="261">
        <v>17.600000000000001</v>
      </c>
      <c r="F128" s="222"/>
      <c r="G128" s="222"/>
      <c r="H128" s="222"/>
      <c r="I128" s="222"/>
      <c r="J128" s="222"/>
      <c r="K128" s="222"/>
      <c r="L128" s="222"/>
      <c r="M128" s="222"/>
      <c r="N128" s="221"/>
      <c r="O128" s="221"/>
      <c r="P128" s="221"/>
      <c r="Q128" s="221"/>
      <c r="R128" s="222"/>
      <c r="S128" s="222"/>
      <c r="T128" s="222"/>
      <c r="U128" s="222"/>
      <c r="V128" s="222"/>
      <c r="W128" s="222"/>
      <c r="X128" s="222"/>
      <c r="Y128" s="222"/>
      <c r="Z128" s="212"/>
      <c r="AA128" s="212"/>
      <c r="AB128" s="212"/>
      <c r="AC128" s="212"/>
      <c r="AD128" s="212"/>
      <c r="AE128" s="212"/>
      <c r="AF128" s="212"/>
      <c r="AG128" s="212" t="s">
        <v>226</v>
      </c>
      <c r="AH128" s="212">
        <v>0</v>
      </c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ht="20.399999999999999" outlineLevel="1" x14ac:dyDescent="0.25">
      <c r="A129" s="234">
        <v>24</v>
      </c>
      <c r="B129" s="235" t="s">
        <v>735</v>
      </c>
      <c r="C129" s="253" t="s">
        <v>736</v>
      </c>
      <c r="D129" s="236" t="s">
        <v>569</v>
      </c>
      <c r="E129" s="237">
        <v>77</v>
      </c>
      <c r="F129" s="238"/>
      <c r="G129" s="239">
        <f>ROUND(E129*F129,2)</f>
        <v>0</v>
      </c>
      <c r="H129" s="238"/>
      <c r="I129" s="239">
        <f>ROUND(E129*H129,2)</f>
        <v>0</v>
      </c>
      <c r="J129" s="238"/>
      <c r="K129" s="239">
        <f>ROUND(E129*J129,2)</f>
        <v>0</v>
      </c>
      <c r="L129" s="239">
        <v>21</v>
      </c>
      <c r="M129" s="239">
        <f>G129*(1+L129/100)</f>
        <v>0</v>
      </c>
      <c r="N129" s="237">
        <v>2.7E-2</v>
      </c>
      <c r="O129" s="237">
        <f>ROUND(E129*N129,2)</f>
        <v>2.08</v>
      </c>
      <c r="P129" s="237">
        <v>0</v>
      </c>
      <c r="Q129" s="237">
        <f>ROUND(E129*P129,2)</f>
        <v>0</v>
      </c>
      <c r="R129" s="239" t="s">
        <v>292</v>
      </c>
      <c r="S129" s="239" t="s">
        <v>193</v>
      </c>
      <c r="T129" s="240" t="s">
        <v>193</v>
      </c>
      <c r="U129" s="222">
        <v>0</v>
      </c>
      <c r="V129" s="222">
        <f>ROUND(E129*U129,2)</f>
        <v>0</v>
      </c>
      <c r="W129" s="222"/>
      <c r="X129" s="222" t="s">
        <v>293</v>
      </c>
      <c r="Y129" s="222" t="s">
        <v>221</v>
      </c>
      <c r="Z129" s="212"/>
      <c r="AA129" s="212"/>
      <c r="AB129" s="212"/>
      <c r="AC129" s="212"/>
      <c r="AD129" s="212"/>
      <c r="AE129" s="212"/>
      <c r="AF129" s="212"/>
      <c r="AG129" s="212" t="s">
        <v>328</v>
      </c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outlineLevel="2" x14ac:dyDescent="0.25">
      <c r="A130" s="219"/>
      <c r="B130" s="220"/>
      <c r="C130" s="266" t="s">
        <v>718</v>
      </c>
      <c r="D130" s="260"/>
      <c r="E130" s="261"/>
      <c r="F130" s="222"/>
      <c r="G130" s="222"/>
      <c r="H130" s="222"/>
      <c r="I130" s="222"/>
      <c r="J130" s="222"/>
      <c r="K130" s="222"/>
      <c r="L130" s="222"/>
      <c r="M130" s="222"/>
      <c r="N130" s="221"/>
      <c r="O130" s="221"/>
      <c r="P130" s="221"/>
      <c r="Q130" s="221"/>
      <c r="R130" s="222"/>
      <c r="S130" s="222"/>
      <c r="T130" s="222"/>
      <c r="U130" s="222"/>
      <c r="V130" s="222"/>
      <c r="W130" s="222"/>
      <c r="X130" s="222"/>
      <c r="Y130" s="222"/>
      <c r="Z130" s="212"/>
      <c r="AA130" s="212"/>
      <c r="AB130" s="212"/>
      <c r="AC130" s="212"/>
      <c r="AD130" s="212"/>
      <c r="AE130" s="212"/>
      <c r="AF130" s="212"/>
      <c r="AG130" s="212" t="s">
        <v>226</v>
      </c>
      <c r="AH130" s="212">
        <v>0</v>
      </c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outlineLevel="3" x14ac:dyDescent="0.25">
      <c r="A131" s="219"/>
      <c r="B131" s="220"/>
      <c r="C131" s="266" t="s">
        <v>730</v>
      </c>
      <c r="D131" s="260"/>
      <c r="E131" s="261"/>
      <c r="F131" s="222"/>
      <c r="G131" s="222"/>
      <c r="H131" s="222"/>
      <c r="I131" s="222"/>
      <c r="J131" s="222"/>
      <c r="K131" s="222"/>
      <c r="L131" s="222"/>
      <c r="M131" s="222"/>
      <c r="N131" s="221"/>
      <c r="O131" s="221"/>
      <c r="P131" s="221"/>
      <c r="Q131" s="221"/>
      <c r="R131" s="222"/>
      <c r="S131" s="222"/>
      <c r="T131" s="222"/>
      <c r="U131" s="222"/>
      <c r="V131" s="222"/>
      <c r="W131" s="222"/>
      <c r="X131" s="222"/>
      <c r="Y131" s="222"/>
      <c r="Z131" s="212"/>
      <c r="AA131" s="212"/>
      <c r="AB131" s="212"/>
      <c r="AC131" s="212"/>
      <c r="AD131" s="212"/>
      <c r="AE131" s="212"/>
      <c r="AF131" s="212"/>
      <c r="AG131" s="212" t="s">
        <v>226</v>
      </c>
      <c r="AH131" s="212">
        <v>0</v>
      </c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3" x14ac:dyDescent="0.25">
      <c r="A132" s="219"/>
      <c r="B132" s="220"/>
      <c r="C132" s="266" t="s">
        <v>541</v>
      </c>
      <c r="D132" s="260"/>
      <c r="E132" s="261"/>
      <c r="F132" s="222"/>
      <c r="G132" s="222"/>
      <c r="H132" s="222"/>
      <c r="I132" s="222"/>
      <c r="J132" s="222"/>
      <c r="K132" s="222"/>
      <c r="L132" s="222"/>
      <c r="M132" s="222"/>
      <c r="N132" s="221"/>
      <c r="O132" s="221"/>
      <c r="P132" s="221"/>
      <c r="Q132" s="221"/>
      <c r="R132" s="222"/>
      <c r="S132" s="222"/>
      <c r="T132" s="222"/>
      <c r="U132" s="222"/>
      <c r="V132" s="222"/>
      <c r="W132" s="222"/>
      <c r="X132" s="222"/>
      <c r="Y132" s="222"/>
      <c r="Z132" s="212"/>
      <c r="AA132" s="212"/>
      <c r="AB132" s="212"/>
      <c r="AC132" s="212"/>
      <c r="AD132" s="212"/>
      <c r="AE132" s="212"/>
      <c r="AF132" s="212"/>
      <c r="AG132" s="212" t="s">
        <v>226</v>
      </c>
      <c r="AH132" s="212">
        <v>0</v>
      </c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3" x14ac:dyDescent="0.25">
      <c r="A133" s="219"/>
      <c r="B133" s="220"/>
      <c r="C133" s="267" t="s">
        <v>295</v>
      </c>
      <c r="D133" s="262"/>
      <c r="E133" s="263"/>
      <c r="F133" s="222"/>
      <c r="G133" s="222"/>
      <c r="H133" s="222"/>
      <c r="I133" s="222"/>
      <c r="J133" s="222"/>
      <c r="K133" s="222"/>
      <c r="L133" s="222"/>
      <c r="M133" s="222"/>
      <c r="N133" s="221"/>
      <c r="O133" s="221"/>
      <c r="P133" s="221"/>
      <c r="Q133" s="221"/>
      <c r="R133" s="222"/>
      <c r="S133" s="222"/>
      <c r="T133" s="222"/>
      <c r="U133" s="222"/>
      <c r="V133" s="222"/>
      <c r="W133" s="222"/>
      <c r="X133" s="222"/>
      <c r="Y133" s="222"/>
      <c r="Z133" s="212"/>
      <c r="AA133" s="212"/>
      <c r="AB133" s="212"/>
      <c r="AC133" s="212"/>
      <c r="AD133" s="212"/>
      <c r="AE133" s="212"/>
      <c r="AF133" s="212"/>
      <c r="AG133" s="212" t="s">
        <v>226</v>
      </c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3" x14ac:dyDescent="0.25">
      <c r="A134" s="219"/>
      <c r="B134" s="220"/>
      <c r="C134" s="268" t="s">
        <v>737</v>
      </c>
      <c r="D134" s="262"/>
      <c r="E134" s="263">
        <v>73.333330000000004</v>
      </c>
      <c r="F134" s="222"/>
      <c r="G134" s="222"/>
      <c r="H134" s="222"/>
      <c r="I134" s="222"/>
      <c r="J134" s="222"/>
      <c r="K134" s="222"/>
      <c r="L134" s="222"/>
      <c r="M134" s="222"/>
      <c r="N134" s="221"/>
      <c r="O134" s="221"/>
      <c r="P134" s="221"/>
      <c r="Q134" s="221"/>
      <c r="R134" s="222"/>
      <c r="S134" s="222"/>
      <c r="T134" s="222"/>
      <c r="U134" s="222"/>
      <c r="V134" s="222"/>
      <c r="W134" s="222"/>
      <c r="X134" s="222"/>
      <c r="Y134" s="222"/>
      <c r="Z134" s="212"/>
      <c r="AA134" s="212"/>
      <c r="AB134" s="212"/>
      <c r="AC134" s="212"/>
      <c r="AD134" s="212"/>
      <c r="AE134" s="212"/>
      <c r="AF134" s="212"/>
      <c r="AG134" s="212" t="s">
        <v>226</v>
      </c>
      <c r="AH134" s="212">
        <v>2</v>
      </c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3" x14ac:dyDescent="0.25">
      <c r="A135" s="219"/>
      <c r="B135" s="220"/>
      <c r="C135" s="267" t="s">
        <v>297</v>
      </c>
      <c r="D135" s="262"/>
      <c r="E135" s="263"/>
      <c r="F135" s="222"/>
      <c r="G135" s="222"/>
      <c r="H135" s="222"/>
      <c r="I135" s="222"/>
      <c r="J135" s="222"/>
      <c r="K135" s="222"/>
      <c r="L135" s="222"/>
      <c r="M135" s="222"/>
      <c r="N135" s="221"/>
      <c r="O135" s="221"/>
      <c r="P135" s="221"/>
      <c r="Q135" s="221"/>
      <c r="R135" s="222"/>
      <c r="S135" s="222"/>
      <c r="T135" s="222"/>
      <c r="U135" s="222"/>
      <c r="V135" s="222"/>
      <c r="W135" s="222"/>
      <c r="X135" s="222"/>
      <c r="Y135" s="222"/>
      <c r="Z135" s="212"/>
      <c r="AA135" s="212"/>
      <c r="AB135" s="212"/>
      <c r="AC135" s="212"/>
      <c r="AD135" s="212"/>
      <c r="AE135" s="212"/>
      <c r="AF135" s="212"/>
      <c r="AG135" s="212" t="s">
        <v>226</v>
      </c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outlineLevel="3" x14ac:dyDescent="0.25">
      <c r="A136" s="219"/>
      <c r="B136" s="220"/>
      <c r="C136" s="266" t="s">
        <v>738</v>
      </c>
      <c r="D136" s="260"/>
      <c r="E136" s="261">
        <v>77</v>
      </c>
      <c r="F136" s="222"/>
      <c r="G136" s="222"/>
      <c r="H136" s="222"/>
      <c r="I136" s="222"/>
      <c r="J136" s="222"/>
      <c r="K136" s="222"/>
      <c r="L136" s="222"/>
      <c r="M136" s="222"/>
      <c r="N136" s="221"/>
      <c r="O136" s="221"/>
      <c r="P136" s="221"/>
      <c r="Q136" s="221"/>
      <c r="R136" s="222"/>
      <c r="S136" s="222"/>
      <c r="T136" s="222"/>
      <c r="U136" s="222"/>
      <c r="V136" s="222"/>
      <c r="W136" s="222"/>
      <c r="X136" s="222"/>
      <c r="Y136" s="222"/>
      <c r="Z136" s="212"/>
      <c r="AA136" s="212"/>
      <c r="AB136" s="212"/>
      <c r="AC136" s="212"/>
      <c r="AD136" s="212"/>
      <c r="AE136" s="212"/>
      <c r="AF136" s="212"/>
      <c r="AG136" s="212" t="s">
        <v>226</v>
      </c>
      <c r="AH136" s="212">
        <v>0</v>
      </c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ht="20.399999999999999" outlineLevel="1" x14ac:dyDescent="0.25">
      <c r="A137" s="234">
        <v>25</v>
      </c>
      <c r="B137" s="235" t="s">
        <v>558</v>
      </c>
      <c r="C137" s="253" t="s">
        <v>559</v>
      </c>
      <c r="D137" s="236" t="s">
        <v>218</v>
      </c>
      <c r="E137" s="237">
        <v>74.707499999999996</v>
      </c>
      <c r="F137" s="238"/>
      <c r="G137" s="239">
        <f>ROUND(E137*F137,2)</f>
        <v>0</v>
      </c>
      <c r="H137" s="238"/>
      <c r="I137" s="239">
        <f>ROUND(E137*H137,2)</f>
        <v>0</v>
      </c>
      <c r="J137" s="238"/>
      <c r="K137" s="239">
        <f>ROUND(E137*J137,2)</f>
        <v>0</v>
      </c>
      <c r="L137" s="239">
        <v>21</v>
      </c>
      <c r="M137" s="239">
        <f>G137*(1+L137/100)</f>
        <v>0</v>
      </c>
      <c r="N137" s="237">
        <v>0.17599999999999999</v>
      </c>
      <c r="O137" s="237">
        <f>ROUND(E137*N137,2)</f>
        <v>13.15</v>
      </c>
      <c r="P137" s="237">
        <v>0</v>
      </c>
      <c r="Q137" s="237">
        <f>ROUND(E137*P137,2)</f>
        <v>0</v>
      </c>
      <c r="R137" s="239" t="s">
        <v>292</v>
      </c>
      <c r="S137" s="239" t="s">
        <v>193</v>
      </c>
      <c r="T137" s="240" t="s">
        <v>193</v>
      </c>
      <c r="U137" s="222">
        <v>0</v>
      </c>
      <c r="V137" s="222">
        <f>ROUND(E137*U137,2)</f>
        <v>0</v>
      </c>
      <c r="W137" s="222"/>
      <c r="X137" s="222" t="s">
        <v>293</v>
      </c>
      <c r="Y137" s="222" t="s">
        <v>221</v>
      </c>
      <c r="Z137" s="212"/>
      <c r="AA137" s="212"/>
      <c r="AB137" s="212"/>
      <c r="AC137" s="212"/>
      <c r="AD137" s="212"/>
      <c r="AE137" s="212"/>
      <c r="AF137" s="212"/>
      <c r="AG137" s="212" t="s">
        <v>328</v>
      </c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2" x14ac:dyDescent="0.25">
      <c r="A138" s="219"/>
      <c r="B138" s="220"/>
      <c r="C138" s="266" t="s">
        <v>526</v>
      </c>
      <c r="D138" s="260"/>
      <c r="E138" s="261"/>
      <c r="F138" s="222"/>
      <c r="G138" s="222"/>
      <c r="H138" s="222"/>
      <c r="I138" s="222"/>
      <c r="J138" s="222"/>
      <c r="K138" s="222"/>
      <c r="L138" s="222"/>
      <c r="M138" s="222"/>
      <c r="N138" s="221"/>
      <c r="O138" s="221"/>
      <c r="P138" s="221"/>
      <c r="Q138" s="221"/>
      <c r="R138" s="222"/>
      <c r="S138" s="222"/>
      <c r="T138" s="222"/>
      <c r="U138" s="222"/>
      <c r="V138" s="222"/>
      <c r="W138" s="222"/>
      <c r="X138" s="222"/>
      <c r="Y138" s="222"/>
      <c r="Z138" s="212"/>
      <c r="AA138" s="212"/>
      <c r="AB138" s="212"/>
      <c r="AC138" s="212"/>
      <c r="AD138" s="212"/>
      <c r="AE138" s="212"/>
      <c r="AF138" s="212"/>
      <c r="AG138" s="212" t="s">
        <v>226</v>
      </c>
      <c r="AH138" s="212">
        <v>0</v>
      </c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ht="20.399999999999999" outlineLevel="3" x14ac:dyDescent="0.25">
      <c r="A139" s="219"/>
      <c r="B139" s="220"/>
      <c r="C139" s="266" t="s">
        <v>527</v>
      </c>
      <c r="D139" s="260"/>
      <c r="E139" s="261"/>
      <c r="F139" s="222"/>
      <c r="G139" s="222"/>
      <c r="H139" s="222"/>
      <c r="I139" s="222"/>
      <c r="J139" s="222"/>
      <c r="K139" s="222"/>
      <c r="L139" s="222"/>
      <c r="M139" s="222"/>
      <c r="N139" s="221"/>
      <c r="O139" s="221"/>
      <c r="P139" s="221"/>
      <c r="Q139" s="221"/>
      <c r="R139" s="222"/>
      <c r="S139" s="222"/>
      <c r="T139" s="222"/>
      <c r="U139" s="222"/>
      <c r="V139" s="222"/>
      <c r="W139" s="222"/>
      <c r="X139" s="222"/>
      <c r="Y139" s="222"/>
      <c r="Z139" s="212"/>
      <c r="AA139" s="212"/>
      <c r="AB139" s="212"/>
      <c r="AC139" s="212"/>
      <c r="AD139" s="212"/>
      <c r="AE139" s="212"/>
      <c r="AF139" s="212"/>
      <c r="AG139" s="212" t="s">
        <v>226</v>
      </c>
      <c r="AH139" s="212">
        <v>0</v>
      </c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3" x14ac:dyDescent="0.25">
      <c r="A140" s="219"/>
      <c r="B140" s="220"/>
      <c r="C140" s="266" t="s">
        <v>544</v>
      </c>
      <c r="D140" s="260"/>
      <c r="E140" s="261"/>
      <c r="F140" s="222"/>
      <c r="G140" s="222"/>
      <c r="H140" s="222"/>
      <c r="I140" s="222"/>
      <c r="J140" s="222"/>
      <c r="K140" s="222"/>
      <c r="L140" s="222"/>
      <c r="M140" s="222"/>
      <c r="N140" s="221"/>
      <c r="O140" s="221"/>
      <c r="P140" s="221"/>
      <c r="Q140" s="221"/>
      <c r="R140" s="222"/>
      <c r="S140" s="222"/>
      <c r="T140" s="222"/>
      <c r="U140" s="222"/>
      <c r="V140" s="222"/>
      <c r="W140" s="222"/>
      <c r="X140" s="222"/>
      <c r="Y140" s="222"/>
      <c r="Z140" s="212"/>
      <c r="AA140" s="212"/>
      <c r="AB140" s="212"/>
      <c r="AC140" s="212"/>
      <c r="AD140" s="212"/>
      <c r="AE140" s="212"/>
      <c r="AF140" s="212"/>
      <c r="AG140" s="212" t="s">
        <v>226</v>
      </c>
      <c r="AH140" s="212">
        <v>0</v>
      </c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outlineLevel="3" x14ac:dyDescent="0.25">
      <c r="A141" s="219"/>
      <c r="B141" s="220"/>
      <c r="C141" s="266" t="s">
        <v>311</v>
      </c>
      <c r="D141" s="260"/>
      <c r="E141" s="261"/>
      <c r="F141" s="222"/>
      <c r="G141" s="222"/>
      <c r="H141" s="222"/>
      <c r="I141" s="222"/>
      <c r="J141" s="222"/>
      <c r="K141" s="222"/>
      <c r="L141" s="222"/>
      <c r="M141" s="222"/>
      <c r="N141" s="221"/>
      <c r="O141" s="221"/>
      <c r="P141" s="221"/>
      <c r="Q141" s="221"/>
      <c r="R141" s="222"/>
      <c r="S141" s="222"/>
      <c r="T141" s="222"/>
      <c r="U141" s="222"/>
      <c r="V141" s="222"/>
      <c r="W141" s="222"/>
      <c r="X141" s="222"/>
      <c r="Y141" s="222"/>
      <c r="Z141" s="212"/>
      <c r="AA141" s="212"/>
      <c r="AB141" s="212"/>
      <c r="AC141" s="212"/>
      <c r="AD141" s="212"/>
      <c r="AE141" s="212"/>
      <c r="AF141" s="212"/>
      <c r="AG141" s="212" t="s">
        <v>226</v>
      </c>
      <c r="AH141" s="212">
        <v>0</v>
      </c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3" x14ac:dyDescent="0.25">
      <c r="A142" s="219"/>
      <c r="B142" s="220"/>
      <c r="C142" s="266" t="s">
        <v>739</v>
      </c>
      <c r="D142" s="260"/>
      <c r="E142" s="261">
        <v>74.707499999999996</v>
      </c>
      <c r="F142" s="222"/>
      <c r="G142" s="222"/>
      <c r="H142" s="222"/>
      <c r="I142" s="222"/>
      <c r="J142" s="222"/>
      <c r="K142" s="222"/>
      <c r="L142" s="222"/>
      <c r="M142" s="222"/>
      <c r="N142" s="221"/>
      <c r="O142" s="221"/>
      <c r="P142" s="221"/>
      <c r="Q142" s="221"/>
      <c r="R142" s="222"/>
      <c r="S142" s="222"/>
      <c r="T142" s="222"/>
      <c r="U142" s="222"/>
      <c r="V142" s="222"/>
      <c r="W142" s="222"/>
      <c r="X142" s="222"/>
      <c r="Y142" s="222"/>
      <c r="Z142" s="212"/>
      <c r="AA142" s="212"/>
      <c r="AB142" s="212"/>
      <c r="AC142" s="212"/>
      <c r="AD142" s="212"/>
      <c r="AE142" s="212"/>
      <c r="AF142" s="212"/>
      <c r="AG142" s="212" t="s">
        <v>226</v>
      </c>
      <c r="AH142" s="212">
        <v>0</v>
      </c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x14ac:dyDescent="0.25">
      <c r="A143" s="227" t="s">
        <v>161</v>
      </c>
      <c r="B143" s="228" t="s">
        <v>103</v>
      </c>
      <c r="C143" s="251" t="s">
        <v>104</v>
      </c>
      <c r="D143" s="229"/>
      <c r="E143" s="230"/>
      <c r="F143" s="231"/>
      <c r="G143" s="231">
        <f>SUMIF(AG144:AG154,"&lt;&gt;NOR",G144:G154)</f>
        <v>0</v>
      </c>
      <c r="H143" s="231"/>
      <c r="I143" s="231">
        <f>SUM(I144:I154)</f>
        <v>0</v>
      </c>
      <c r="J143" s="231"/>
      <c r="K143" s="231">
        <f>SUM(K144:K154)</f>
        <v>0</v>
      </c>
      <c r="L143" s="231"/>
      <c r="M143" s="231">
        <f>SUM(M144:M154)</f>
        <v>0</v>
      </c>
      <c r="N143" s="230"/>
      <c r="O143" s="230">
        <f>SUM(O144:O154)</f>
        <v>4.2</v>
      </c>
      <c r="P143" s="230"/>
      <c r="Q143" s="230">
        <f>SUM(Q144:Q154)</f>
        <v>0</v>
      </c>
      <c r="R143" s="231"/>
      <c r="S143" s="231"/>
      <c r="T143" s="232"/>
      <c r="U143" s="226"/>
      <c r="V143" s="226">
        <f>SUM(V144:V154)</f>
        <v>3.89</v>
      </c>
      <c r="W143" s="226"/>
      <c r="X143" s="226"/>
      <c r="Y143" s="226"/>
      <c r="AG143" t="s">
        <v>162</v>
      </c>
    </row>
    <row r="144" spans="1:60" outlineLevel="1" x14ac:dyDescent="0.25">
      <c r="A144" s="234">
        <v>26</v>
      </c>
      <c r="B144" s="235" t="s">
        <v>642</v>
      </c>
      <c r="C144" s="253" t="s">
        <v>643</v>
      </c>
      <c r="D144" s="236" t="s">
        <v>231</v>
      </c>
      <c r="E144" s="237">
        <v>24</v>
      </c>
      <c r="F144" s="238"/>
      <c r="G144" s="239">
        <f>ROUND(E144*F144,2)</f>
        <v>0</v>
      </c>
      <c r="H144" s="238"/>
      <c r="I144" s="239">
        <f>ROUND(E144*H144,2)</f>
        <v>0</v>
      </c>
      <c r="J144" s="238"/>
      <c r="K144" s="239">
        <f>ROUND(E144*J144,2)</f>
        <v>0</v>
      </c>
      <c r="L144" s="239">
        <v>21</v>
      </c>
      <c r="M144" s="239">
        <f>G144*(1+L144/100)</f>
        <v>0</v>
      </c>
      <c r="N144" s="237">
        <v>0.1525</v>
      </c>
      <c r="O144" s="237">
        <f>ROUND(E144*N144,2)</f>
        <v>3.66</v>
      </c>
      <c r="P144" s="237">
        <v>0</v>
      </c>
      <c r="Q144" s="237">
        <f>ROUND(E144*P144,2)</f>
        <v>0</v>
      </c>
      <c r="R144" s="239" t="s">
        <v>219</v>
      </c>
      <c r="S144" s="239" t="s">
        <v>193</v>
      </c>
      <c r="T144" s="240" t="s">
        <v>193</v>
      </c>
      <c r="U144" s="222">
        <v>0.16200000000000001</v>
      </c>
      <c r="V144" s="222">
        <f>ROUND(E144*U144,2)</f>
        <v>3.89</v>
      </c>
      <c r="W144" s="222"/>
      <c r="X144" s="222" t="s">
        <v>220</v>
      </c>
      <c r="Y144" s="222" t="s">
        <v>221</v>
      </c>
      <c r="Z144" s="212"/>
      <c r="AA144" s="212"/>
      <c r="AB144" s="212"/>
      <c r="AC144" s="212"/>
      <c r="AD144" s="212"/>
      <c r="AE144" s="212"/>
      <c r="AF144" s="212"/>
      <c r="AG144" s="212" t="s">
        <v>263</v>
      </c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2" x14ac:dyDescent="0.25">
      <c r="A145" s="219"/>
      <c r="B145" s="220"/>
      <c r="C145" s="265" t="s">
        <v>644</v>
      </c>
      <c r="D145" s="264"/>
      <c r="E145" s="264"/>
      <c r="F145" s="264"/>
      <c r="G145" s="264"/>
      <c r="H145" s="222"/>
      <c r="I145" s="222"/>
      <c r="J145" s="222"/>
      <c r="K145" s="222"/>
      <c r="L145" s="222"/>
      <c r="M145" s="222"/>
      <c r="N145" s="221"/>
      <c r="O145" s="221"/>
      <c r="P145" s="221"/>
      <c r="Q145" s="221"/>
      <c r="R145" s="222"/>
      <c r="S145" s="222"/>
      <c r="T145" s="222"/>
      <c r="U145" s="222"/>
      <c r="V145" s="222"/>
      <c r="W145" s="222"/>
      <c r="X145" s="222"/>
      <c r="Y145" s="222"/>
      <c r="Z145" s="212"/>
      <c r="AA145" s="212"/>
      <c r="AB145" s="212"/>
      <c r="AC145" s="212"/>
      <c r="AD145" s="212"/>
      <c r="AE145" s="212"/>
      <c r="AF145" s="212"/>
      <c r="AG145" s="212" t="s">
        <v>224</v>
      </c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2" x14ac:dyDescent="0.25">
      <c r="A146" s="219"/>
      <c r="B146" s="220"/>
      <c r="C146" s="266" t="s">
        <v>345</v>
      </c>
      <c r="D146" s="260"/>
      <c r="E146" s="261"/>
      <c r="F146" s="222"/>
      <c r="G146" s="222"/>
      <c r="H146" s="222"/>
      <c r="I146" s="222"/>
      <c r="J146" s="222"/>
      <c r="K146" s="222"/>
      <c r="L146" s="222"/>
      <c r="M146" s="222"/>
      <c r="N146" s="221"/>
      <c r="O146" s="221"/>
      <c r="P146" s="221"/>
      <c r="Q146" s="221"/>
      <c r="R146" s="222"/>
      <c r="S146" s="222"/>
      <c r="T146" s="222"/>
      <c r="U146" s="222"/>
      <c r="V146" s="222"/>
      <c r="W146" s="222"/>
      <c r="X146" s="222"/>
      <c r="Y146" s="222"/>
      <c r="Z146" s="212"/>
      <c r="AA146" s="212"/>
      <c r="AB146" s="212"/>
      <c r="AC146" s="212"/>
      <c r="AD146" s="212"/>
      <c r="AE146" s="212"/>
      <c r="AF146" s="212"/>
      <c r="AG146" s="212" t="s">
        <v>226</v>
      </c>
      <c r="AH146" s="212">
        <v>0</v>
      </c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outlineLevel="3" x14ac:dyDescent="0.25">
      <c r="A147" s="219"/>
      <c r="B147" s="220"/>
      <c r="C147" s="266" t="s">
        <v>346</v>
      </c>
      <c r="D147" s="260"/>
      <c r="E147" s="261"/>
      <c r="F147" s="222"/>
      <c r="G147" s="222"/>
      <c r="H147" s="222"/>
      <c r="I147" s="222"/>
      <c r="J147" s="222"/>
      <c r="K147" s="222"/>
      <c r="L147" s="222"/>
      <c r="M147" s="222"/>
      <c r="N147" s="221"/>
      <c r="O147" s="221"/>
      <c r="P147" s="221"/>
      <c r="Q147" s="221"/>
      <c r="R147" s="222"/>
      <c r="S147" s="222"/>
      <c r="T147" s="222"/>
      <c r="U147" s="222"/>
      <c r="V147" s="222"/>
      <c r="W147" s="222"/>
      <c r="X147" s="222"/>
      <c r="Y147" s="222"/>
      <c r="Z147" s="212"/>
      <c r="AA147" s="212"/>
      <c r="AB147" s="212"/>
      <c r="AC147" s="212"/>
      <c r="AD147" s="212"/>
      <c r="AE147" s="212"/>
      <c r="AF147" s="212"/>
      <c r="AG147" s="212" t="s">
        <v>226</v>
      </c>
      <c r="AH147" s="212">
        <v>0</v>
      </c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3" x14ac:dyDescent="0.25">
      <c r="A148" s="219"/>
      <c r="B148" s="220"/>
      <c r="C148" s="266" t="s">
        <v>645</v>
      </c>
      <c r="D148" s="260"/>
      <c r="E148" s="261"/>
      <c r="F148" s="222"/>
      <c r="G148" s="222"/>
      <c r="H148" s="222"/>
      <c r="I148" s="222"/>
      <c r="J148" s="222"/>
      <c r="K148" s="222"/>
      <c r="L148" s="222"/>
      <c r="M148" s="222"/>
      <c r="N148" s="221"/>
      <c r="O148" s="221"/>
      <c r="P148" s="221"/>
      <c r="Q148" s="221"/>
      <c r="R148" s="222"/>
      <c r="S148" s="222"/>
      <c r="T148" s="222"/>
      <c r="U148" s="222"/>
      <c r="V148" s="222"/>
      <c r="W148" s="222"/>
      <c r="X148" s="222"/>
      <c r="Y148" s="222"/>
      <c r="Z148" s="212"/>
      <c r="AA148" s="212"/>
      <c r="AB148" s="212"/>
      <c r="AC148" s="212"/>
      <c r="AD148" s="212"/>
      <c r="AE148" s="212"/>
      <c r="AF148" s="212"/>
      <c r="AG148" s="212" t="s">
        <v>226</v>
      </c>
      <c r="AH148" s="212">
        <v>0</v>
      </c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3" x14ac:dyDescent="0.25">
      <c r="A149" s="219"/>
      <c r="B149" s="220"/>
      <c r="C149" s="266" t="s">
        <v>740</v>
      </c>
      <c r="D149" s="260"/>
      <c r="E149" s="261">
        <v>24</v>
      </c>
      <c r="F149" s="222"/>
      <c r="G149" s="222"/>
      <c r="H149" s="222"/>
      <c r="I149" s="222"/>
      <c r="J149" s="222"/>
      <c r="K149" s="222"/>
      <c r="L149" s="222"/>
      <c r="M149" s="222"/>
      <c r="N149" s="221"/>
      <c r="O149" s="221"/>
      <c r="P149" s="221"/>
      <c r="Q149" s="221"/>
      <c r="R149" s="222"/>
      <c r="S149" s="222"/>
      <c r="T149" s="222"/>
      <c r="U149" s="222"/>
      <c r="V149" s="222"/>
      <c r="W149" s="222"/>
      <c r="X149" s="222"/>
      <c r="Y149" s="222"/>
      <c r="Z149" s="212"/>
      <c r="AA149" s="212"/>
      <c r="AB149" s="212"/>
      <c r="AC149" s="212"/>
      <c r="AD149" s="212"/>
      <c r="AE149" s="212"/>
      <c r="AF149" s="212"/>
      <c r="AG149" s="212" t="s">
        <v>226</v>
      </c>
      <c r="AH149" s="212">
        <v>0</v>
      </c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1" x14ac:dyDescent="0.25">
      <c r="A150" s="234">
        <v>27</v>
      </c>
      <c r="B150" s="235" t="s">
        <v>647</v>
      </c>
      <c r="C150" s="253" t="s">
        <v>648</v>
      </c>
      <c r="D150" s="236" t="s">
        <v>569</v>
      </c>
      <c r="E150" s="237">
        <v>48.96</v>
      </c>
      <c r="F150" s="238"/>
      <c r="G150" s="239">
        <f>ROUND(E150*F150,2)</f>
        <v>0</v>
      </c>
      <c r="H150" s="238"/>
      <c r="I150" s="239">
        <f>ROUND(E150*H150,2)</f>
        <v>0</v>
      </c>
      <c r="J150" s="238"/>
      <c r="K150" s="239">
        <f>ROUND(E150*J150,2)</f>
        <v>0</v>
      </c>
      <c r="L150" s="239">
        <v>21</v>
      </c>
      <c r="M150" s="239">
        <f>G150*(1+L150/100)</f>
        <v>0</v>
      </c>
      <c r="N150" s="237">
        <v>1.0999999999999999E-2</v>
      </c>
      <c r="O150" s="237">
        <f>ROUND(E150*N150,2)</f>
        <v>0.54</v>
      </c>
      <c r="P150" s="237">
        <v>0</v>
      </c>
      <c r="Q150" s="237">
        <f>ROUND(E150*P150,2)</f>
        <v>0</v>
      </c>
      <c r="R150" s="239" t="s">
        <v>292</v>
      </c>
      <c r="S150" s="239" t="s">
        <v>193</v>
      </c>
      <c r="T150" s="240" t="s">
        <v>193</v>
      </c>
      <c r="U150" s="222">
        <v>0</v>
      </c>
      <c r="V150" s="222">
        <f>ROUND(E150*U150,2)</f>
        <v>0</v>
      </c>
      <c r="W150" s="222"/>
      <c r="X150" s="222" t="s">
        <v>293</v>
      </c>
      <c r="Y150" s="222" t="s">
        <v>221</v>
      </c>
      <c r="Z150" s="212"/>
      <c r="AA150" s="212"/>
      <c r="AB150" s="212"/>
      <c r="AC150" s="212"/>
      <c r="AD150" s="212"/>
      <c r="AE150" s="212"/>
      <c r="AF150" s="212"/>
      <c r="AG150" s="212" t="s">
        <v>328</v>
      </c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2" x14ac:dyDescent="0.25">
      <c r="A151" s="219"/>
      <c r="B151" s="220"/>
      <c r="C151" s="266" t="s">
        <v>345</v>
      </c>
      <c r="D151" s="260"/>
      <c r="E151" s="261"/>
      <c r="F151" s="222"/>
      <c r="G151" s="222"/>
      <c r="H151" s="222"/>
      <c r="I151" s="222"/>
      <c r="J151" s="222"/>
      <c r="K151" s="222"/>
      <c r="L151" s="222"/>
      <c r="M151" s="222"/>
      <c r="N151" s="221"/>
      <c r="O151" s="221"/>
      <c r="P151" s="221"/>
      <c r="Q151" s="221"/>
      <c r="R151" s="222"/>
      <c r="S151" s="222"/>
      <c r="T151" s="222"/>
      <c r="U151" s="222"/>
      <c r="V151" s="222"/>
      <c r="W151" s="222"/>
      <c r="X151" s="222"/>
      <c r="Y151" s="222"/>
      <c r="Z151" s="212"/>
      <c r="AA151" s="212"/>
      <c r="AB151" s="212"/>
      <c r="AC151" s="212"/>
      <c r="AD151" s="212"/>
      <c r="AE151" s="212"/>
      <c r="AF151" s="212"/>
      <c r="AG151" s="212" t="s">
        <v>226</v>
      </c>
      <c r="AH151" s="212">
        <v>0</v>
      </c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3" x14ac:dyDescent="0.25">
      <c r="A152" s="219"/>
      <c r="B152" s="220"/>
      <c r="C152" s="266" t="s">
        <v>346</v>
      </c>
      <c r="D152" s="260"/>
      <c r="E152" s="261"/>
      <c r="F152" s="222"/>
      <c r="G152" s="222"/>
      <c r="H152" s="222"/>
      <c r="I152" s="222"/>
      <c r="J152" s="222"/>
      <c r="K152" s="222"/>
      <c r="L152" s="222"/>
      <c r="M152" s="222"/>
      <c r="N152" s="221"/>
      <c r="O152" s="221"/>
      <c r="P152" s="221"/>
      <c r="Q152" s="221"/>
      <c r="R152" s="222"/>
      <c r="S152" s="222"/>
      <c r="T152" s="222"/>
      <c r="U152" s="222"/>
      <c r="V152" s="222"/>
      <c r="W152" s="222"/>
      <c r="X152" s="222"/>
      <c r="Y152" s="222"/>
      <c r="Z152" s="212"/>
      <c r="AA152" s="212"/>
      <c r="AB152" s="212"/>
      <c r="AC152" s="212"/>
      <c r="AD152" s="212"/>
      <c r="AE152" s="212"/>
      <c r="AF152" s="212"/>
      <c r="AG152" s="212" t="s">
        <v>226</v>
      </c>
      <c r="AH152" s="212">
        <v>0</v>
      </c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3" x14ac:dyDescent="0.25">
      <c r="A153" s="219"/>
      <c r="B153" s="220"/>
      <c r="C153" s="266" t="s">
        <v>645</v>
      </c>
      <c r="D153" s="260"/>
      <c r="E153" s="261"/>
      <c r="F153" s="222"/>
      <c r="G153" s="222"/>
      <c r="H153" s="222"/>
      <c r="I153" s="222"/>
      <c r="J153" s="222"/>
      <c r="K153" s="222"/>
      <c r="L153" s="222"/>
      <c r="M153" s="222"/>
      <c r="N153" s="221"/>
      <c r="O153" s="221"/>
      <c r="P153" s="221"/>
      <c r="Q153" s="221"/>
      <c r="R153" s="222"/>
      <c r="S153" s="222"/>
      <c r="T153" s="222"/>
      <c r="U153" s="222"/>
      <c r="V153" s="222"/>
      <c r="W153" s="222"/>
      <c r="X153" s="222"/>
      <c r="Y153" s="222"/>
      <c r="Z153" s="212"/>
      <c r="AA153" s="212"/>
      <c r="AB153" s="212"/>
      <c r="AC153" s="212"/>
      <c r="AD153" s="212"/>
      <c r="AE153" s="212"/>
      <c r="AF153" s="212"/>
      <c r="AG153" s="212" t="s">
        <v>226</v>
      </c>
      <c r="AH153" s="212">
        <v>0</v>
      </c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3" x14ac:dyDescent="0.25">
      <c r="A154" s="219"/>
      <c r="B154" s="220"/>
      <c r="C154" s="266" t="s">
        <v>741</v>
      </c>
      <c r="D154" s="260"/>
      <c r="E154" s="261">
        <v>48.96</v>
      </c>
      <c r="F154" s="222"/>
      <c r="G154" s="222"/>
      <c r="H154" s="222"/>
      <c r="I154" s="222"/>
      <c r="J154" s="222"/>
      <c r="K154" s="222"/>
      <c r="L154" s="222"/>
      <c r="M154" s="222"/>
      <c r="N154" s="221"/>
      <c r="O154" s="221"/>
      <c r="P154" s="221"/>
      <c r="Q154" s="221"/>
      <c r="R154" s="222"/>
      <c r="S154" s="222"/>
      <c r="T154" s="222"/>
      <c r="U154" s="222"/>
      <c r="V154" s="222"/>
      <c r="W154" s="222"/>
      <c r="X154" s="222"/>
      <c r="Y154" s="222"/>
      <c r="Z154" s="212"/>
      <c r="AA154" s="212"/>
      <c r="AB154" s="212"/>
      <c r="AC154" s="212"/>
      <c r="AD154" s="212"/>
      <c r="AE154" s="212"/>
      <c r="AF154" s="212"/>
      <c r="AG154" s="212" t="s">
        <v>226</v>
      </c>
      <c r="AH154" s="212">
        <v>0</v>
      </c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x14ac:dyDescent="0.25">
      <c r="A155" s="227" t="s">
        <v>161</v>
      </c>
      <c r="B155" s="228" t="s">
        <v>107</v>
      </c>
      <c r="C155" s="251" t="s">
        <v>108</v>
      </c>
      <c r="D155" s="229"/>
      <c r="E155" s="230"/>
      <c r="F155" s="231"/>
      <c r="G155" s="231">
        <f>SUMIF(AG156:AG160,"&lt;&gt;NOR",G156:G160)</f>
        <v>0</v>
      </c>
      <c r="H155" s="231"/>
      <c r="I155" s="231">
        <f>SUM(I156:I160)</f>
        <v>0</v>
      </c>
      <c r="J155" s="231"/>
      <c r="K155" s="231">
        <f>SUM(K156:K160)</f>
        <v>0</v>
      </c>
      <c r="L155" s="231"/>
      <c r="M155" s="231">
        <f>SUM(M156:M160)</f>
        <v>0</v>
      </c>
      <c r="N155" s="230"/>
      <c r="O155" s="230">
        <f>SUM(O156:O160)</f>
        <v>0</v>
      </c>
      <c r="P155" s="230"/>
      <c r="Q155" s="230">
        <f>SUM(Q156:Q160)</f>
        <v>0</v>
      </c>
      <c r="R155" s="231"/>
      <c r="S155" s="231"/>
      <c r="T155" s="232"/>
      <c r="U155" s="226"/>
      <c r="V155" s="226">
        <f>SUM(V156:V160)</f>
        <v>26.51</v>
      </c>
      <c r="W155" s="226"/>
      <c r="X155" s="226"/>
      <c r="Y155" s="226"/>
      <c r="AG155" t="s">
        <v>162</v>
      </c>
    </row>
    <row r="156" spans="1:60" outlineLevel="1" x14ac:dyDescent="0.25">
      <c r="A156" s="234">
        <v>28</v>
      </c>
      <c r="B156" s="235" t="s">
        <v>352</v>
      </c>
      <c r="C156" s="253" t="s">
        <v>353</v>
      </c>
      <c r="D156" s="236" t="s">
        <v>271</v>
      </c>
      <c r="E156" s="237">
        <v>67.981200000000001</v>
      </c>
      <c r="F156" s="238"/>
      <c r="G156" s="239">
        <f>ROUND(E156*F156,2)</f>
        <v>0</v>
      </c>
      <c r="H156" s="238"/>
      <c r="I156" s="239">
        <f>ROUND(E156*H156,2)</f>
        <v>0</v>
      </c>
      <c r="J156" s="238"/>
      <c r="K156" s="239">
        <f>ROUND(E156*J156,2)</f>
        <v>0</v>
      </c>
      <c r="L156" s="239">
        <v>21</v>
      </c>
      <c r="M156" s="239">
        <f>G156*(1+L156/100)</f>
        <v>0</v>
      </c>
      <c r="N156" s="237">
        <v>0</v>
      </c>
      <c r="O156" s="237">
        <f>ROUND(E156*N156,2)</f>
        <v>0</v>
      </c>
      <c r="P156" s="237">
        <v>0</v>
      </c>
      <c r="Q156" s="237">
        <f>ROUND(E156*P156,2)</f>
        <v>0</v>
      </c>
      <c r="R156" s="239" t="s">
        <v>219</v>
      </c>
      <c r="S156" s="239" t="s">
        <v>193</v>
      </c>
      <c r="T156" s="240" t="s">
        <v>193</v>
      </c>
      <c r="U156" s="222">
        <v>0.39</v>
      </c>
      <c r="V156" s="222">
        <f>ROUND(E156*U156,2)</f>
        <v>26.51</v>
      </c>
      <c r="W156" s="222"/>
      <c r="X156" s="222" t="s">
        <v>354</v>
      </c>
      <c r="Y156" s="222" t="s">
        <v>221</v>
      </c>
      <c r="Z156" s="212"/>
      <c r="AA156" s="212"/>
      <c r="AB156" s="212"/>
      <c r="AC156" s="212"/>
      <c r="AD156" s="212"/>
      <c r="AE156" s="212"/>
      <c r="AF156" s="212"/>
      <c r="AG156" s="212" t="s">
        <v>355</v>
      </c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2" x14ac:dyDescent="0.25">
      <c r="A157" s="219"/>
      <c r="B157" s="220"/>
      <c r="C157" s="265" t="s">
        <v>356</v>
      </c>
      <c r="D157" s="264"/>
      <c r="E157" s="264"/>
      <c r="F157" s="264"/>
      <c r="G157" s="264"/>
      <c r="H157" s="222"/>
      <c r="I157" s="222"/>
      <c r="J157" s="222"/>
      <c r="K157" s="222"/>
      <c r="L157" s="222"/>
      <c r="M157" s="222"/>
      <c r="N157" s="221"/>
      <c r="O157" s="221"/>
      <c r="P157" s="221"/>
      <c r="Q157" s="221"/>
      <c r="R157" s="222"/>
      <c r="S157" s="222"/>
      <c r="T157" s="222"/>
      <c r="U157" s="222"/>
      <c r="V157" s="222"/>
      <c r="W157" s="222"/>
      <c r="X157" s="222"/>
      <c r="Y157" s="222"/>
      <c r="Z157" s="212"/>
      <c r="AA157" s="212"/>
      <c r="AB157" s="212"/>
      <c r="AC157" s="212"/>
      <c r="AD157" s="212"/>
      <c r="AE157" s="212"/>
      <c r="AF157" s="212"/>
      <c r="AG157" s="212" t="s">
        <v>224</v>
      </c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outlineLevel="2" x14ac:dyDescent="0.25">
      <c r="A158" s="219"/>
      <c r="B158" s="220"/>
      <c r="C158" s="266" t="s">
        <v>357</v>
      </c>
      <c r="D158" s="260"/>
      <c r="E158" s="261"/>
      <c r="F158" s="222"/>
      <c r="G158" s="222"/>
      <c r="H158" s="222"/>
      <c r="I158" s="222"/>
      <c r="J158" s="222"/>
      <c r="K158" s="222"/>
      <c r="L158" s="222"/>
      <c r="M158" s="222"/>
      <c r="N158" s="221"/>
      <c r="O158" s="221"/>
      <c r="P158" s="221"/>
      <c r="Q158" s="221"/>
      <c r="R158" s="222"/>
      <c r="S158" s="222"/>
      <c r="T158" s="222"/>
      <c r="U158" s="222"/>
      <c r="V158" s="222"/>
      <c r="W158" s="222"/>
      <c r="X158" s="222"/>
      <c r="Y158" s="222"/>
      <c r="Z158" s="212"/>
      <c r="AA158" s="212"/>
      <c r="AB158" s="212"/>
      <c r="AC158" s="212"/>
      <c r="AD158" s="212"/>
      <c r="AE158" s="212"/>
      <c r="AF158" s="212"/>
      <c r="AG158" s="212" t="s">
        <v>226</v>
      </c>
      <c r="AH158" s="212">
        <v>0</v>
      </c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3" x14ac:dyDescent="0.25">
      <c r="A159" s="219"/>
      <c r="B159" s="220"/>
      <c r="C159" s="266" t="s">
        <v>742</v>
      </c>
      <c r="D159" s="260"/>
      <c r="E159" s="261"/>
      <c r="F159" s="222"/>
      <c r="G159" s="222"/>
      <c r="H159" s="222"/>
      <c r="I159" s="222"/>
      <c r="J159" s="222"/>
      <c r="K159" s="222"/>
      <c r="L159" s="222"/>
      <c r="M159" s="222"/>
      <c r="N159" s="221"/>
      <c r="O159" s="221"/>
      <c r="P159" s="221"/>
      <c r="Q159" s="221"/>
      <c r="R159" s="222"/>
      <c r="S159" s="222"/>
      <c r="T159" s="222"/>
      <c r="U159" s="222"/>
      <c r="V159" s="222"/>
      <c r="W159" s="222"/>
      <c r="X159" s="222"/>
      <c r="Y159" s="222"/>
      <c r="Z159" s="212"/>
      <c r="AA159" s="212"/>
      <c r="AB159" s="212"/>
      <c r="AC159" s="212"/>
      <c r="AD159" s="212"/>
      <c r="AE159" s="212"/>
      <c r="AF159" s="212"/>
      <c r="AG159" s="212" t="s">
        <v>226</v>
      </c>
      <c r="AH159" s="212">
        <v>0</v>
      </c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outlineLevel="3" x14ac:dyDescent="0.25">
      <c r="A160" s="219"/>
      <c r="B160" s="220"/>
      <c r="C160" s="266" t="s">
        <v>743</v>
      </c>
      <c r="D160" s="260"/>
      <c r="E160" s="261">
        <v>67.981200000000001</v>
      </c>
      <c r="F160" s="222"/>
      <c r="G160" s="222"/>
      <c r="H160" s="222"/>
      <c r="I160" s="222"/>
      <c r="J160" s="222"/>
      <c r="K160" s="222"/>
      <c r="L160" s="222"/>
      <c r="M160" s="222"/>
      <c r="N160" s="221"/>
      <c r="O160" s="221"/>
      <c r="P160" s="221"/>
      <c r="Q160" s="221"/>
      <c r="R160" s="222"/>
      <c r="S160" s="222"/>
      <c r="T160" s="222"/>
      <c r="U160" s="222"/>
      <c r="V160" s="222"/>
      <c r="W160" s="222"/>
      <c r="X160" s="222"/>
      <c r="Y160" s="222"/>
      <c r="Z160" s="212"/>
      <c r="AA160" s="212"/>
      <c r="AB160" s="212"/>
      <c r="AC160" s="212"/>
      <c r="AD160" s="212"/>
      <c r="AE160" s="212"/>
      <c r="AF160" s="212"/>
      <c r="AG160" s="212" t="s">
        <v>226</v>
      </c>
      <c r="AH160" s="212">
        <v>0</v>
      </c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1:60" x14ac:dyDescent="0.25">
      <c r="A161" s="227" t="s">
        <v>161</v>
      </c>
      <c r="B161" s="228" t="s">
        <v>127</v>
      </c>
      <c r="C161" s="251" t="s">
        <v>128</v>
      </c>
      <c r="D161" s="229"/>
      <c r="E161" s="230"/>
      <c r="F161" s="231"/>
      <c r="G161" s="231">
        <f>SUMIF(AG162:AG179,"&lt;&gt;NOR",G162:G179)</f>
        <v>0</v>
      </c>
      <c r="H161" s="231"/>
      <c r="I161" s="231">
        <f>SUM(I162:I179)</f>
        <v>0</v>
      </c>
      <c r="J161" s="231"/>
      <c r="K161" s="231">
        <f>SUM(K162:K179)</f>
        <v>0</v>
      </c>
      <c r="L161" s="231"/>
      <c r="M161" s="231">
        <f>SUM(M162:M179)</f>
        <v>0</v>
      </c>
      <c r="N161" s="230"/>
      <c r="O161" s="230">
        <f>SUM(O162:O179)</f>
        <v>0</v>
      </c>
      <c r="P161" s="230"/>
      <c r="Q161" s="230">
        <f>SUM(Q162:Q179)</f>
        <v>0</v>
      </c>
      <c r="R161" s="231"/>
      <c r="S161" s="231"/>
      <c r="T161" s="232"/>
      <c r="U161" s="226"/>
      <c r="V161" s="226">
        <f>SUM(V162:V179)</f>
        <v>2.33</v>
      </c>
      <c r="W161" s="226"/>
      <c r="X161" s="226"/>
      <c r="Y161" s="226"/>
      <c r="AG161" t="s">
        <v>162</v>
      </c>
    </row>
    <row r="162" spans="1:60" outlineLevel="1" x14ac:dyDescent="0.25">
      <c r="A162" s="234">
        <v>29</v>
      </c>
      <c r="B162" s="235" t="s">
        <v>360</v>
      </c>
      <c r="C162" s="253" t="s">
        <v>361</v>
      </c>
      <c r="D162" s="236" t="s">
        <v>271</v>
      </c>
      <c r="E162" s="237">
        <v>3.96</v>
      </c>
      <c r="F162" s="238"/>
      <c r="G162" s="239">
        <f>ROUND(E162*F162,2)</f>
        <v>0</v>
      </c>
      <c r="H162" s="238"/>
      <c r="I162" s="239">
        <f>ROUND(E162*H162,2)</f>
        <v>0</v>
      </c>
      <c r="J162" s="238"/>
      <c r="K162" s="239">
        <f>ROUND(E162*J162,2)</f>
        <v>0</v>
      </c>
      <c r="L162" s="239">
        <v>21</v>
      </c>
      <c r="M162" s="239">
        <f>G162*(1+L162/100)</f>
        <v>0</v>
      </c>
      <c r="N162" s="237">
        <v>0</v>
      </c>
      <c r="O162" s="237">
        <f>ROUND(E162*N162,2)</f>
        <v>0</v>
      </c>
      <c r="P162" s="237">
        <v>0</v>
      </c>
      <c r="Q162" s="237">
        <f>ROUND(E162*P162,2)</f>
        <v>0</v>
      </c>
      <c r="R162" s="239" t="s">
        <v>362</v>
      </c>
      <c r="S162" s="239" t="s">
        <v>193</v>
      </c>
      <c r="T162" s="240" t="s">
        <v>193</v>
      </c>
      <c r="U162" s="222">
        <v>0.49</v>
      </c>
      <c r="V162" s="222">
        <f>ROUND(E162*U162,2)</f>
        <v>1.94</v>
      </c>
      <c r="W162" s="222"/>
      <c r="X162" s="222" t="s">
        <v>363</v>
      </c>
      <c r="Y162" s="222" t="s">
        <v>221</v>
      </c>
      <c r="Z162" s="212"/>
      <c r="AA162" s="212"/>
      <c r="AB162" s="212"/>
      <c r="AC162" s="212"/>
      <c r="AD162" s="212"/>
      <c r="AE162" s="212"/>
      <c r="AF162" s="212"/>
      <c r="AG162" s="212" t="s">
        <v>364</v>
      </c>
      <c r="AH162" s="212"/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outlineLevel="2" x14ac:dyDescent="0.25">
      <c r="A163" s="219"/>
      <c r="B163" s="220"/>
      <c r="C163" s="254" t="s">
        <v>365</v>
      </c>
      <c r="D163" s="249"/>
      <c r="E163" s="249"/>
      <c r="F163" s="249"/>
      <c r="G163" s="249"/>
      <c r="H163" s="222"/>
      <c r="I163" s="222"/>
      <c r="J163" s="222"/>
      <c r="K163" s="222"/>
      <c r="L163" s="222"/>
      <c r="M163" s="222"/>
      <c r="N163" s="221"/>
      <c r="O163" s="221"/>
      <c r="P163" s="221"/>
      <c r="Q163" s="221"/>
      <c r="R163" s="222"/>
      <c r="S163" s="222"/>
      <c r="T163" s="222"/>
      <c r="U163" s="222"/>
      <c r="V163" s="222"/>
      <c r="W163" s="222"/>
      <c r="X163" s="222"/>
      <c r="Y163" s="222"/>
      <c r="Z163" s="212"/>
      <c r="AA163" s="212"/>
      <c r="AB163" s="212"/>
      <c r="AC163" s="212"/>
      <c r="AD163" s="212"/>
      <c r="AE163" s="212"/>
      <c r="AF163" s="212"/>
      <c r="AG163" s="212" t="s">
        <v>173</v>
      </c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1:60" outlineLevel="2" x14ac:dyDescent="0.25">
      <c r="A164" s="219"/>
      <c r="B164" s="220"/>
      <c r="C164" s="266" t="s">
        <v>366</v>
      </c>
      <c r="D164" s="260"/>
      <c r="E164" s="261"/>
      <c r="F164" s="222"/>
      <c r="G164" s="222"/>
      <c r="H164" s="222"/>
      <c r="I164" s="222"/>
      <c r="J164" s="222"/>
      <c r="K164" s="222"/>
      <c r="L164" s="222"/>
      <c r="M164" s="222"/>
      <c r="N164" s="221"/>
      <c r="O164" s="221"/>
      <c r="P164" s="221"/>
      <c r="Q164" s="221"/>
      <c r="R164" s="222"/>
      <c r="S164" s="222"/>
      <c r="T164" s="222"/>
      <c r="U164" s="222"/>
      <c r="V164" s="222"/>
      <c r="W164" s="222"/>
      <c r="X164" s="222"/>
      <c r="Y164" s="222"/>
      <c r="Z164" s="212"/>
      <c r="AA164" s="212"/>
      <c r="AB164" s="212"/>
      <c r="AC164" s="212"/>
      <c r="AD164" s="212"/>
      <c r="AE164" s="212"/>
      <c r="AF164" s="212"/>
      <c r="AG164" s="212" t="s">
        <v>226</v>
      </c>
      <c r="AH164" s="212">
        <v>0</v>
      </c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outlineLevel="3" x14ac:dyDescent="0.25">
      <c r="A165" s="219"/>
      <c r="B165" s="220"/>
      <c r="C165" s="266" t="s">
        <v>744</v>
      </c>
      <c r="D165" s="260"/>
      <c r="E165" s="261"/>
      <c r="F165" s="222"/>
      <c r="G165" s="222"/>
      <c r="H165" s="222"/>
      <c r="I165" s="222"/>
      <c r="J165" s="222"/>
      <c r="K165" s="222"/>
      <c r="L165" s="222"/>
      <c r="M165" s="222"/>
      <c r="N165" s="221"/>
      <c r="O165" s="221"/>
      <c r="P165" s="221"/>
      <c r="Q165" s="221"/>
      <c r="R165" s="222"/>
      <c r="S165" s="222"/>
      <c r="T165" s="222"/>
      <c r="U165" s="222"/>
      <c r="V165" s="222"/>
      <c r="W165" s="222"/>
      <c r="X165" s="222"/>
      <c r="Y165" s="222"/>
      <c r="Z165" s="212"/>
      <c r="AA165" s="212"/>
      <c r="AB165" s="212"/>
      <c r="AC165" s="212"/>
      <c r="AD165" s="212"/>
      <c r="AE165" s="212"/>
      <c r="AF165" s="212"/>
      <c r="AG165" s="212" t="s">
        <v>226</v>
      </c>
      <c r="AH165" s="212">
        <v>0</v>
      </c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outlineLevel="3" x14ac:dyDescent="0.25">
      <c r="A166" s="219"/>
      <c r="B166" s="220"/>
      <c r="C166" s="266" t="s">
        <v>745</v>
      </c>
      <c r="D166" s="260"/>
      <c r="E166" s="261">
        <v>3.96</v>
      </c>
      <c r="F166" s="222"/>
      <c r="G166" s="222"/>
      <c r="H166" s="222"/>
      <c r="I166" s="222"/>
      <c r="J166" s="222"/>
      <c r="K166" s="222"/>
      <c r="L166" s="222"/>
      <c r="M166" s="222"/>
      <c r="N166" s="221"/>
      <c r="O166" s="221"/>
      <c r="P166" s="221"/>
      <c r="Q166" s="221"/>
      <c r="R166" s="222"/>
      <c r="S166" s="222"/>
      <c r="T166" s="222"/>
      <c r="U166" s="222"/>
      <c r="V166" s="222"/>
      <c r="W166" s="222"/>
      <c r="X166" s="222"/>
      <c r="Y166" s="222"/>
      <c r="Z166" s="212"/>
      <c r="AA166" s="212"/>
      <c r="AB166" s="212"/>
      <c r="AC166" s="212"/>
      <c r="AD166" s="212"/>
      <c r="AE166" s="212"/>
      <c r="AF166" s="212"/>
      <c r="AG166" s="212" t="s">
        <v>226</v>
      </c>
      <c r="AH166" s="212">
        <v>0</v>
      </c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</row>
    <row r="167" spans="1:60" outlineLevel="1" x14ac:dyDescent="0.25">
      <c r="A167" s="234">
        <v>30</v>
      </c>
      <c r="B167" s="235" t="s">
        <v>369</v>
      </c>
      <c r="C167" s="253" t="s">
        <v>370</v>
      </c>
      <c r="D167" s="236" t="s">
        <v>271</v>
      </c>
      <c r="E167" s="237">
        <v>75.239999999999995</v>
      </c>
      <c r="F167" s="238"/>
      <c r="G167" s="239">
        <f>ROUND(E167*F167,2)</f>
        <v>0</v>
      </c>
      <c r="H167" s="238"/>
      <c r="I167" s="239">
        <f>ROUND(E167*H167,2)</f>
        <v>0</v>
      </c>
      <c r="J167" s="238"/>
      <c r="K167" s="239">
        <f>ROUND(E167*J167,2)</f>
        <v>0</v>
      </c>
      <c r="L167" s="239">
        <v>21</v>
      </c>
      <c r="M167" s="239">
        <f>G167*(1+L167/100)</f>
        <v>0</v>
      </c>
      <c r="N167" s="237">
        <v>0</v>
      </c>
      <c r="O167" s="237">
        <f>ROUND(E167*N167,2)</f>
        <v>0</v>
      </c>
      <c r="P167" s="237">
        <v>0</v>
      </c>
      <c r="Q167" s="237">
        <f>ROUND(E167*P167,2)</f>
        <v>0</v>
      </c>
      <c r="R167" s="239" t="s">
        <v>362</v>
      </c>
      <c r="S167" s="239" t="s">
        <v>193</v>
      </c>
      <c r="T167" s="240" t="s">
        <v>193</v>
      </c>
      <c r="U167" s="222">
        <v>0</v>
      </c>
      <c r="V167" s="222">
        <f>ROUND(E167*U167,2)</f>
        <v>0</v>
      </c>
      <c r="W167" s="222"/>
      <c r="X167" s="222" t="s">
        <v>363</v>
      </c>
      <c r="Y167" s="222" t="s">
        <v>221</v>
      </c>
      <c r="Z167" s="212"/>
      <c r="AA167" s="212"/>
      <c r="AB167" s="212"/>
      <c r="AC167" s="212"/>
      <c r="AD167" s="212"/>
      <c r="AE167" s="212"/>
      <c r="AF167" s="212"/>
      <c r="AG167" s="212" t="s">
        <v>364</v>
      </c>
      <c r="AH167" s="212"/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1:60" outlineLevel="2" x14ac:dyDescent="0.25">
      <c r="A168" s="219"/>
      <c r="B168" s="220"/>
      <c r="C168" s="266" t="s">
        <v>366</v>
      </c>
      <c r="D168" s="260"/>
      <c r="E168" s="261"/>
      <c r="F168" s="222"/>
      <c r="G168" s="222"/>
      <c r="H168" s="222"/>
      <c r="I168" s="222"/>
      <c r="J168" s="222"/>
      <c r="K168" s="222"/>
      <c r="L168" s="222"/>
      <c r="M168" s="222"/>
      <c r="N168" s="221"/>
      <c r="O168" s="221"/>
      <c r="P168" s="221"/>
      <c r="Q168" s="221"/>
      <c r="R168" s="222"/>
      <c r="S168" s="222"/>
      <c r="T168" s="222"/>
      <c r="U168" s="222"/>
      <c r="V168" s="222"/>
      <c r="W168" s="222"/>
      <c r="X168" s="222"/>
      <c r="Y168" s="222"/>
      <c r="Z168" s="212"/>
      <c r="AA168" s="212"/>
      <c r="AB168" s="212"/>
      <c r="AC168" s="212"/>
      <c r="AD168" s="212"/>
      <c r="AE168" s="212"/>
      <c r="AF168" s="212"/>
      <c r="AG168" s="212" t="s">
        <v>226</v>
      </c>
      <c r="AH168" s="212">
        <v>0</v>
      </c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1:60" outlineLevel="3" x14ac:dyDescent="0.25">
      <c r="A169" s="219"/>
      <c r="B169" s="220"/>
      <c r="C169" s="266" t="s">
        <v>744</v>
      </c>
      <c r="D169" s="260"/>
      <c r="E169" s="261"/>
      <c r="F169" s="222"/>
      <c r="G169" s="222"/>
      <c r="H169" s="222"/>
      <c r="I169" s="222"/>
      <c r="J169" s="222"/>
      <c r="K169" s="222"/>
      <c r="L169" s="222"/>
      <c r="M169" s="222"/>
      <c r="N169" s="221"/>
      <c r="O169" s="221"/>
      <c r="P169" s="221"/>
      <c r="Q169" s="221"/>
      <c r="R169" s="222"/>
      <c r="S169" s="222"/>
      <c r="T169" s="222"/>
      <c r="U169" s="222"/>
      <c r="V169" s="222"/>
      <c r="W169" s="222"/>
      <c r="X169" s="222"/>
      <c r="Y169" s="222"/>
      <c r="Z169" s="212"/>
      <c r="AA169" s="212"/>
      <c r="AB169" s="212"/>
      <c r="AC169" s="212"/>
      <c r="AD169" s="212"/>
      <c r="AE169" s="212"/>
      <c r="AF169" s="212"/>
      <c r="AG169" s="212" t="s">
        <v>226</v>
      </c>
      <c r="AH169" s="212">
        <v>0</v>
      </c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outlineLevel="3" x14ac:dyDescent="0.25">
      <c r="A170" s="219"/>
      <c r="B170" s="220"/>
      <c r="C170" s="266" t="s">
        <v>746</v>
      </c>
      <c r="D170" s="260"/>
      <c r="E170" s="261">
        <v>75.239999999999995</v>
      </c>
      <c r="F170" s="222"/>
      <c r="G170" s="222"/>
      <c r="H170" s="222"/>
      <c r="I170" s="222"/>
      <c r="J170" s="222"/>
      <c r="K170" s="222"/>
      <c r="L170" s="222"/>
      <c r="M170" s="222"/>
      <c r="N170" s="221"/>
      <c r="O170" s="221"/>
      <c r="P170" s="221"/>
      <c r="Q170" s="221"/>
      <c r="R170" s="222"/>
      <c r="S170" s="222"/>
      <c r="T170" s="222"/>
      <c r="U170" s="222"/>
      <c r="V170" s="222"/>
      <c r="W170" s="222"/>
      <c r="X170" s="222"/>
      <c r="Y170" s="222"/>
      <c r="Z170" s="212"/>
      <c r="AA170" s="212"/>
      <c r="AB170" s="212"/>
      <c r="AC170" s="212"/>
      <c r="AD170" s="212"/>
      <c r="AE170" s="212"/>
      <c r="AF170" s="212"/>
      <c r="AG170" s="212" t="s">
        <v>226</v>
      </c>
      <c r="AH170" s="212">
        <v>0</v>
      </c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outlineLevel="1" x14ac:dyDescent="0.25">
      <c r="A171" s="234">
        <v>31</v>
      </c>
      <c r="B171" s="235" t="s">
        <v>576</v>
      </c>
      <c r="C171" s="253" t="s">
        <v>577</v>
      </c>
      <c r="D171" s="236" t="s">
        <v>271</v>
      </c>
      <c r="E171" s="237">
        <v>3.96</v>
      </c>
      <c r="F171" s="238"/>
      <c r="G171" s="239">
        <f>ROUND(E171*F171,2)</f>
        <v>0</v>
      </c>
      <c r="H171" s="238"/>
      <c r="I171" s="239">
        <f>ROUND(E171*H171,2)</f>
        <v>0</v>
      </c>
      <c r="J171" s="238"/>
      <c r="K171" s="239">
        <f>ROUND(E171*J171,2)</f>
        <v>0</v>
      </c>
      <c r="L171" s="239">
        <v>21</v>
      </c>
      <c r="M171" s="239">
        <f>G171*(1+L171/100)</f>
        <v>0</v>
      </c>
      <c r="N171" s="237">
        <v>0</v>
      </c>
      <c r="O171" s="237">
        <f>ROUND(E171*N171,2)</f>
        <v>0</v>
      </c>
      <c r="P171" s="237">
        <v>0</v>
      </c>
      <c r="Q171" s="237">
        <f>ROUND(E171*P171,2)</f>
        <v>0</v>
      </c>
      <c r="R171" s="239" t="s">
        <v>362</v>
      </c>
      <c r="S171" s="239" t="s">
        <v>193</v>
      </c>
      <c r="T171" s="240" t="s">
        <v>193</v>
      </c>
      <c r="U171" s="222">
        <v>0</v>
      </c>
      <c r="V171" s="222">
        <f>ROUND(E171*U171,2)</f>
        <v>0</v>
      </c>
      <c r="W171" s="222"/>
      <c r="X171" s="222" t="s">
        <v>363</v>
      </c>
      <c r="Y171" s="222" t="s">
        <v>221</v>
      </c>
      <c r="Z171" s="212"/>
      <c r="AA171" s="212"/>
      <c r="AB171" s="212"/>
      <c r="AC171" s="212"/>
      <c r="AD171" s="212"/>
      <c r="AE171" s="212"/>
      <c r="AF171" s="212"/>
      <c r="AG171" s="212" t="s">
        <v>364</v>
      </c>
      <c r="AH171" s="212"/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1:60" outlineLevel="2" x14ac:dyDescent="0.25">
      <c r="A172" s="219"/>
      <c r="B172" s="220"/>
      <c r="C172" s="266" t="s">
        <v>366</v>
      </c>
      <c r="D172" s="260"/>
      <c r="E172" s="261"/>
      <c r="F172" s="222"/>
      <c r="G172" s="222"/>
      <c r="H172" s="222"/>
      <c r="I172" s="222"/>
      <c r="J172" s="222"/>
      <c r="K172" s="222"/>
      <c r="L172" s="222"/>
      <c r="M172" s="222"/>
      <c r="N172" s="221"/>
      <c r="O172" s="221"/>
      <c r="P172" s="221"/>
      <c r="Q172" s="221"/>
      <c r="R172" s="222"/>
      <c r="S172" s="222"/>
      <c r="T172" s="222"/>
      <c r="U172" s="222"/>
      <c r="V172" s="222"/>
      <c r="W172" s="222"/>
      <c r="X172" s="222"/>
      <c r="Y172" s="222"/>
      <c r="Z172" s="212"/>
      <c r="AA172" s="212"/>
      <c r="AB172" s="212"/>
      <c r="AC172" s="212"/>
      <c r="AD172" s="212"/>
      <c r="AE172" s="212"/>
      <c r="AF172" s="212"/>
      <c r="AG172" s="212" t="s">
        <v>226</v>
      </c>
      <c r="AH172" s="212">
        <v>0</v>
      </c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outlineLevel="3" x14ac:dyDescent="0.25">
      <c r="A173" s="219"/>
      <c r="B173" s="220"/>
      <c r="C173" s="266" t="s">
        <v>744</v>
      </c>
      <c r="D173" s="260"/>
      <c r="E173" s="261"/>
      <c r="F173" s="222"/>
      <c r="G173" s="222"/>
      <c r="H173" s="222"/>
      <c r="I173" s="222"/>
      <c r="J173" s="222"/>
      <c r="K173" s="222"/>
      <c r="L173" s="222"/>
      <c r="M173" s="222"/>
      <c r="N173" s="221"/>
      <c r="O173" s="221"/>
      <c r="P173" s="221"/>
      <c r="Q173" s="221"/>
      <c r="R173" s="222"/>
      <c r="S173" s="222"/>
      <c r="T173" s="222"/>
      <c r="U173" s="222"/>
      <c r="V173" s="222"/>
      <c r="W173" s="222"/>
      <c r="X173" s="222"/>
      <c r="Y173" s="222"/>
      <c r="Z173" s="212"/>
      <c r="AA173" s="212"/>
      <c r="AB173" s="212"/>
      <c r="AC173" s="212"/>
      <c r="AD173" s="212"/>
      <c r="AE173" s="212"/>
      <c r="AF173" s="212"/>
      <c r="AG173" s="212" t="s">
        <v>226</v>
      </c>
      <c r="AH173" s="212">
        <v>0</v>
      </c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outlineLevel="3" x14ac:dyDescent="0.25">
      <c r="A174" s="219"/>
      <c r="B174" s="220"/>
      <c r="C174" s="266" t="s">
        <v>745</v>
      </c>
      <c r="D174" s="260"/>
      <c r="E174" s="261">
        <v>3.96</v>
      </c>
      <c r="F174" s="222"/>
      <c r="G174" s="222"/>
      <c r="H174" s="222"/>
      <c r="I174" s="222"/>
      <c r="J174" s="222"/>
      <c r="K174" s="222"/>
      <c r="L174" s="222"/>
      <c r="M174" s="222"/>
      <c r="N174" s="221"/>
      <c r="O174" s="221"/>
      <c r="P174" s="221"/>
      <c r="Q174" s="221"/>
      <c r="R174" s="222"/>
      <c r="S174" s="222"/>
      <c r="T174" s="222"/>
      <c r="U174" s="222"/>
      <c r="V174" s="222"/>
      <c r="W174" s="222"/>
      <c r="X174" s="222"/>
      <c r="Y174" s="222"/>
      <c r="Z174" s="212"/>
      <c r="AA174" s="212"/>
      <c r="AB174" s="212"/>
      <c r="AC174" s="212"/>
      <c r="AD174" s="212"/>
      <c r="AE174" s="212"/>
      <c r="AF174" s="212"/>
      <c r="AG174" s="212" t="s">
        <v>226</v>
      </c>
      <c r="AH174" s="212">
        <v>0</v>
      </c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1:60" ht="20.399999999999999" outlineLevel="1" x14ac:dyDescent="0.25">
      <c r="A175" s="234">
        <v>32</v>
      </c>
      <c r="B175" s="235" t="s">
        <v>374</v>
      </c>
      <c r="C175" s="253" t="s">
        <v>375</v>
      </c>
      <c r="D175" s="236" t="s">
        <v>271</v>
      </c>
      <c r="E175" s="237">
        <v>3.96</v>
      </c>
      <c r="F175" s="238"/>
      <c r="G175" s="239">
        <f>ROUND(E175*F175,2)</f>
        <v>0</v>
      </c>
      <c r="H175" s="238"/>
      <c r="I175" s="239">
        <f>ROUND(E175*H175,2)</f>
        <v>0</v>
      </c>
      <c r="J175" s="238"/>
      <c r="K175" s="239">
        <f>ROUND(E175*J175,2)</f>
        <v>0</v>
      </c>
      <c r="L175" s="239">
        <v>21</v>
      </c>
      <c r="M175" s="239">
        <f>G175*(1+L175/100)</f>
        <v>0</v>
      </c>
      <c r="N175" s="237">
        <v>0</v>
      </c>
      <c r="O175" s="237">
        <f>ROUND(E175*N175,2)</f>
        <v>0</v>
      </c>
      <c r="P175" s="237">
        <v>0</v>
      </c>
      <c r="Q175" s="237">
        <f>ROUND(E175*P175,2)</f>
        <v>0</v>
      </c>
      <c r="R175" s="239" t="s">
        <v>301</v>
      </c>
      <c r="S175" s="239" t="s">
        <v>193</v>
      </c>
      <c r="T175" s="240" t="s">
        <v>193</v>
      </c>
      <c r="U175" s="222">
        <v>9.9000000000000005E-2</v>
      </c>
      <c r="V175" s="222">
        <f>ROUND(E175*U175,2)</f>
        <v>0.39</v>
      </c>
      <c r="W175" s="222"/>
      <c r="X175" s="222" t="s">
        <v>363</v>
      </c>
      <c r="Y175" s="222" t="s">
        <v>221</v>
      </c>
      <c r="Z175" s="212"/>
      <c r="AA175" s="212"/>
      <c r="AB175" s="212"/>
      <c r="AC175" s="212"/>
      <c r="AD175" s="212"/>
      <c r="AE175" s="212"/>
      <c r="AF175" s="212"/>
      <c r="AG175" s="212" t="s">
        <v>364</v>
      </c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outlineLevel="2" x14ac:dyDescent="0.25">
      <c r="A176" s="219"/>
      <c r="B176" s="220"/>
      <c r="C176" s="265" t="s">
        <v>376</v>
      </c>
      <c r="D176" s="264"/>
      <c r="E176" s="264"/>
      <c r="F176" s="264"/>
      <c r="G176" s="264"/>
      <c r="H176" s="222"/>
      <c r="I176" s="222"/>
      <c r="J176" s="222"/>
      <c r="K176" s="222"/>
      <c r="L176" s="222"/>
      <c r="M176" s="222"/>
      <c r="N176" s="221"/>
      <c r="O176" s="221"/>
      <c r="P176" s="221"/>
      <c r="Q176" s="221"/>
      <c r="R176" s="222"/>
      <c r="S176" s="222"/>
      <c r="T176" s="222"/>
      <c r="U176" s="222"/>
      <c r="V176" s="222"/>
      <c r="W176" s="222"/>
      <c r="X176" s="222"/>
      <c r="Y176" s="222"/>
      <c r="Z176" s="212"/>
      <c r="AA176" s="212"/>
      <c r="AB176" s="212"/>
      <c r="AC176" s="212"/>
      <c r="AD176" s="212"/>
      <c r="AE176" s="212"/>
      <c r="AF176" s="212"/>
      <c r="AG176" s="212" t="s">
        <v>224</v>
      </c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1:60" outlineLevel="2" x14ac:dyDescent="0.25">
      <c r="A177" s="219"/>
      <c r="B177" s="220"/>
      <c r="C177" s="266" t="s">
        <v>366</v>
      </c>
      <c r="D177" s="260"/>
      <c r="E177" s="261"/>
      <c r="F177" s="222"/>
      <c r="G177" s="222"/>
      <c r="H177" s="222"/>
      <c r="I177" s="222"/>
      <c r="J177" s="222"/>
      <c r="K177" s="222"/>
      <c r="L177" s="222"/>
      <c r="M177" s="222"/>
      <c r="N177" s="221"/>
      <c r="O177" s="221"/>
      <c r="P177" s="221"/>
      <c r="Q177" s="221"/>
      <c r="R177" s="222"/>
      <c r="S177" s="222"/>
      <c r="T177" s="222"/>
      <c r="U177" s="222"/>
      <c r="V177" s="222"/>
      <c r="W177" s="222"/>
      <c r="X177" s="222"/>
      <c r="Y177" s="222"/>
      <c r="Z177" s="212"/>
      <c r="AA177" s="212"/>
      <c r="AB177" s="212"/>
      <c r="AC177" s="212"/>
      <c r="AD177" s="212"/>
      <c r="AE177" s="212"/>
      <c r="AF177" s="212"/>
      <c r="AG177" s="212" t="s">
        <v>226</v>
      </c>
      <c r="AH177" s="212">
        <v>0</v>
      </c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3" x14ac:dyDescent="0.25">
      <c r="A178" s="219"/>
      <c r="B178" s="220"/>
      <c r="C178" s="266" t="s">
        <v>744</v>
      </c>
      <c r="D178" s="260"/>
      <c r="E178" s="261"/>
      <c r="F178" s="222"/>
      <c r="G178" s="222"/>
      <c r="H178" s="222"/>
      <c r="I178" s="222"/>
      <c r="J178" s="222"/>
      <c r="K178" s="222"/>
      <c r="L178" s="222"/>
      <c r="M178" s="222"/>
      <c r="N178" s="221"/>
      <c r="O178" s="221"/>
      <c r="P178" s="221"/>
      <c r="Q178" s="221"/>
      <c r="R178" s="222"/>
      <c r="S178" s="222"/>
      <c r="T178" s="222"/>
      <c r="U178" s="222"/>
      <c r="V178" s="222"/>
      <c r="W178" s="222"/>
      <c r="X178" s="222"/>
      <c r="Y178" s="222"/>
      <c r="Z178" s="212"/>
      <c r="AA178" s="212"/>
      <c r="AB178" s="212"/>
      <c r="AC178" s="212"/>
      <c r="AD178" s="212"/>
      <c r="AE178" s="212"/>
      <c r="AF178" s="212"/>
      <c r="AG178" s="212" t="s">
        <v>226</v>
      </c>
      <c r="AH178" s="212">
        <v>0</v>
      </c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outlineLevel="3" x14ac:dyDescent="0.25">
      <c r="A179" s="219"/>
      <c r="B179" s="220"/>
      <c r="C179" s="266" t="s">
        <v>745</v>
      </c>
      <c r="D179" s="260"/>
      <c r="E179" s="261">
        <v>3.96</v>
      </c>
      <c r="F179" s="222"/>
      <c r="G179" s="222"/>
      <c r="H179" s="222"/>
      <c r="I179" s="222"/>
      <c r="J179" s="222"/>
      <c r="K179" s="222"/>
      <c r="L179" s="222"/>
      <c r="M179" s="222"/>
      <c r="N179" s="221"/>
      <c r="O179" s="221"/>
      <c r="P179" s="221"/>
      <c r="Q179" s="221"/>
      <c r="R179" s="222"/>
      <c r="S179" s="222"/>
      <c r="T179" s="222"/>
      <c r="U179" s="222"/>
      <c r="V179" s="222"/>
      <c r="W179" s="222"/>
      <c r="X179" s="222"/>
      <c r="Y179" s="222"/>
      <c r="Z179" s="212"/>
      <c r="AA179" s="212"/>
      <c r="AB179" s="212"/>
      <c r="AC179" s="212"/>
      <c r="AD179" s="212"/>
      <c r="AE179" s="212"/>
      <c r="AF179" s="212"/>
      <c r="AG179" s="212" t="s">
        <v>226</v>
      </c>
      <c r="AH179" s="212">
        <v>0</v>
      </c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x14ac:dyDescent="0.25">
      <c r="A180" s="3"/>
      <c r="B180" s="4"/>
      <c r="C180" s="257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AE180">
        <v>12</v>
      </c>
      <c r="AF180">
        <v>21</v>
      </c>
      <c r="AG180" t="s">
        <v>147</v>
      </c>
    </row>
    <row r="181" spans="1:60" x14ac:dyDescent="0.25">
      <c r="A181" s="215"/>
      <c r="B181" s="216" t="s">
        <v>29</v>
      </c>
      <c r="C181" s="258"/>
      <c r="D181" s="217"/>
      <c r="E181" s="218"/>
      <c r="F181" s="218"/>
      <c r="G181" s="233">
        <f>G8+G56+G89+G93+G143+G155+G161</f>
        <v>0</v>
      </c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AE181">
        <f>SUMIF(L7:L179,AE180,G7:G179)</f>
        <v>0</v>
      </c>
      <c r="AF181">
        <f>SUMIF(L7:L179,AF180,G7:G179)</f>
        <v>0</v>
      </c>
      <c r="AG181" t="s">
        <v>213</v>
      </c>
    </row>
    <row r="182" spans="1:60" x14ac:dyDescent="0.25">
      <c r="C182" s="259"/>
      <c r="D182" s="10"/>
      <c r="AG182" t="s">
        <v>214</v>
      </c>
    </row>
    <row r="183" spans="1:60" x14ac:dyDescent="0.25">
      <c r="D183" s="10"/>
    </row>
    <row r="184" spans="1:60" x14ac:dyDescent="0.25">
      <c r="D184" s="10"/>
    </row>
    <row r="185" spans="1:60" x14ac:dyDescent="0.25">
      <c r="D185" s="10"/>
    </row>
    <row r="186" spans="1:60" x14ac:dyDescent="0.25">
      <c r="D186" s="10"/>
    </row>
    <row r="187" spans="1:60" x14ac:dyDescent="0.25">
      <c r="D187" s="10"/>
    </row>
    <row r="188" spans="1:60" x14ac:dyDescent="0.25">
      <c r="D188" s="10"/>
    </row>
    <row r="189" spans="1:60" x14ac:dyDescent="0.25">
      <c r="D189" s="10"/>
    </row>
    <row r="190" spans="1:60" x14ac:dyDescent="0.25">
      <c r="D190" s="10"/>
    </row>
    <row r="191" spans="1:60" x14ac:dyDescent="0.25">
      <c r="D191" s="10"/>
    </row>
    <row r="192" spans="1:60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dKcIiGjhx+NchLVx0H4ew5djn3bzwiX4EEeYnanUeQZiNq48uW7XoOXkxpYKTBT93vjQBH2DWhFAOrR1duO+XA==" saltValue="XhHrWod8hdhNlAl0HKhxew==" spinCount="100000" sheet="1" formatRows="0"/>
  <mergeCells count="21">
    <mergeCell ref="C157:G157"/>
    <mergeCell ref="C163:G163"/>
    <mergeCell ref="C176:G176"/>
    <mergeCell ref="C77:G77"/>
    <mergeCell ref="C100:G100"/>
    <mergeCell ref="C113:G113"/>
    <mergeCell ref="C119:G119"/>
    <mergeCell ref="C120:G120"/>
    <mergeCell ref="C145:G145"/>
    <mergeCell ref="C20:G20"/>
    <mergeCell ref="C26:G26"/>
    <mergeCell ref="C42:G42"/>
    <mergeCell ref="C58:G58"/>
    <mergeCell ref="C67:G67"/>
    <mergeCell ref="C72:G72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01104-A5C8-488E-8136-3734913648DE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63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7" t="s">
        <v>215</v>
      </c>
      <c r="B1" s="197"/>
      <c r="C1" s="197"/>
      <c r="D1" s="197"/>
      <c r="E1" s="197"/>
      <c r="F1" s="197"/>
      <c r="G1" s="197"/>
      <c r="AG1" t="s">
        <v>133</v>
      </c>
    </row>
    <row r="2" spans="1:60" ht="25.05" customHeight="1" x14ac:dyDescent="0.25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134</v>
      </c>
    </row>
    <row r="3" spans="1:60" ht="25.05" customHeight="1" x14ac:dyDescent="0.25">
      <c r="A3" s="198" t="s">
        <v>8</v>
      </c>
      <c r="B3" s="49" t="s">
        <v>70</v>
      </c>
      <c r="C3" s="201" t="s">
        <v>71</v>
      </c>
      <c r="D3" s="199"/>
      <c r="E3" s="199"/>
      <c r="F3" s="199"/>
      <c r="G3" s="200"/>
      <c r="AC3" s="176" t="s">
        <v>134</v>
      </c>
      <c r="AG3" t="s">
        <v>137</v>
      </c>
    </row>
    <row r="4" spans="1:60" ht="25.05" customHeight="1" x14ac:dyDescent="0.25">
      <c r="A4" s="202" t="s">
        <v>9</v>
      </c>
      <c r="B4" s="203" t="s">
        <v>60</v>
      </c>
      <c r="C4" s="204" t="s">
        <v>61</v>
      </c>
      <c r="D4" s="205"/>
      <c r="E4" s="205"/>
      <c r="F4" s="205"/>
      <c r="G4" s="206"/>
      <c r="AG4" t="s">
        <v>138</v>
      </c>
    </row>
    <row r="5" spans="1:60" x14ac:dyDescent="0.25">
      <c r="D5" s="10"/>
    </row>
    <row r="6" spans="1:60" ht="39.6" x14ac:dyDescent="0.25">
      <c r="A6" s="208" t="s">
        <v>139</v>
      </c>
      <c r="B6" s="210" t="s">
        <v>140</v>
      </c>
      <c r="C6" s="210" t="s">
        <v>141</v>
      </c>
      <c r="D6" s="209" t="s">
        <v>142</v>
      </c>
      <c r="E6" s="208" t="s">
        <v>143</v>
      </c>
      <c r="F6" s="207" t="s">
        <v>144</v>
      </c>
      <c r="G6" s="208" t="s">
        <v>29</v>
      </c>
      <c r="H6" s="211" t="s">
        <v>30</v>
      </c>
      <c r="I6" s="211" t="s">
        <v>145</v>
      </c>
      <c r="J6" s="211" t="s">
        <v>31</v>
      </c>
      <c r="K6" s="211" t="s">
        <v>146</v>
      </c>
      <c r="L6" s="211" t="s">
        <v>147</v>
      </c>
      <c r="M6" s="211" t="s">
        <v>148</v>
      </c>
      <c r="N6" s="211" t="s">
        <v>149</v>
      </c>
      <c r="O6" s="211" t="s">
        <v>150</v>
      </c>
      <c r="P6" s="211" t="s">
        <v>151</v>
      </c>
      <c r="Q6" s="211" t="s">
        <v>152</v>
      </c>
      <c r="R6" s="211" t="s">
        <v>153</v>
      </c>
      <c r="S6" s="211" t="s">
        <v>154</v>
      </c>
      <c r="T6" s="211" t="s">
        <v>155</v>
      </c>
      <c r="U6" s="211" t="s">
        <v>156</v>
      </c>
      <c r="V6" s="211" t="s">
        <v>157</v>
      </c>
      <c r="W6" s="211" t="s">
        <v>158</v>
      </c>
      <c r="X6" s="211" t="s">
        <v>159</v>
      </c>
      <c r="Y6" s="211" t="s">
        <v>160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27" t="s">
        <v>161</v>
      </c>
      <c r="B8" s="228" t="s">
        <v>93</v>
      </c>
      <c r="C8" s="251" t="s">
        <v>94</v>
      </c>
      <c r="D8" s="229"/>
      <c r="E8" s="230"/>
      <c r="F8" s="231"/>
      <c r="G8" s="231">
        <f>SUMIF(AG9:AG46,"&lt;&gt;NOR",G9:G46)</f>
        <v>0</v>
      </c>
      <c r="H8" s="231"/>
      <c r="I8" s="231">
        <f>SUM(I9:I46)</f>
        <v>0</v>
      </c>
      <c r="J8" s="231"/>
      <c r="K8" s="231">
        <f>SUM(K9:K46)</f>
        <v>0</v>
      </c>
      <c r="L8" s="231"/>
      <c r="M8" s="231">
        <f>SUM(M9:M46)</f>
        <v>0</v>
      </c>
      <c r="N8" s="230"/>
      <c r="O8" s="230">
        <f>SUM(O9:O46)</f>
        <v>0</v>
      </c>
      <c r="P8" s="230"/>
      <c r="Q8" s="230">
        <f>SUM(Q9:Q46)</f>
        <v>0</v>
      </c>
      <c r="R8" s="231"/>
      <c r="S8" s="231"/>
      <c r="T8" s="232"/>
      <c r="U8" s="226"/>
      <c r="V8" s="226">
        <f>SUM(V9:V46)</f>
        <v>6.71</v>
      </c>
      <c r="W8" s="226"/>
      <c r="X8" s="226"/>
      <c r="Y8" s="226"/>
      <c r="AG8" t="s">
        <v>162</v>
      </c>
    </row>
    <row r="9" spans="1:60" outlineLevel="1" x14ac:dyDescent="0.25">
      <c r="A9" s="234">
        <v>1</v>
      </c>
      <c r="B9" s="235" t="s">
        <v>377</v>
      </c>
      <c r="C9" s="253" t="s">
        <v>378</v>
      </c>
      <c r="D9" s="236" t="s">
        <v>238</v>
      </c>
      <c r="E9" s="237">
        <v>4.2</v>
      </c>
      <c r="F9" s="238"/>
      <c r="G9" s="239">
        <f>ROUND(E9*F9,2)</f>
        <v>0</v>
      </c>
      <c r="H9" s="238"/>
      <c r="I9" s="239">
        <f>ROUND(E9*H9,2)</f>
        <v>0</v>
      </c>
      <c r="J9" s="238"/>
      <c r="K9" s="239">
        <f>ROUND(E9*J9,2)</f>
        <v>0</v>
      </c>
      <c r="L9" s="239">
        <v>21</v>
      </c>
      <c r="M9" s="239">
        <f>G9*(1+L9/100)</f>
        <v>0</v>
      </c>
      <c r="N9" s="237">
        <v>0</v>
      </c>
      <c r="O9" s="237">
        <f>ROUND(E9*N9,2)</f>
        <v>0</v>
      </c>
      <c r="P9" s="237">
        <v>0</v>
      </c>
      <c r="Q9" s="237">
        <f>ROUND(E9*P9,2)</f>
        <v>0</v>
      </c>
      <c r="R9" s="239" t="s">
        <v>239</v>
      </c>
      <c r="S9" s="239" t="s">
        <v>193</v>
      </c>
      <c r="T9" s="240" t="s">
        <v>193</v>
      </c>
      <c r="U9" s="222">
        <v>0.36499999999999999</v>
      </c>
      <c r="V9" s="222">
        <f>ROUND(E9*U9,2)</f>
        <v>1.53</v>
      </c>
      <c r="W9" s="222"/>
      <c r="X9" s="222" t="s">
        <v>220</v>
      </c>
      <c r="Y9" s="222" t="s">
        <v>168</v>
      </c>
      <c r="Z9" s="212"/>
      <c r="AA9" s="212"/>
      <c r="AB9" s="212"/>
      <c r="AC9" s="212"/>
      <c r="AD9" s="212"/>
      <c r="AE9" s="212"/>
      <c r="AF9" s="212"/>
      <c r="AG9" s="212" t="s">
        <v>222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ht="21" outlineLevel="2" x14ac:dyDescent="0.25">
      <c r="A10" s="219"/>
      <c r="B10" s="220"/>
      <c r="C10" s="265" t="s">
        <v>379</v>
      </c>
      <c r="D10" s="264"/>
      <c r="E10" s="264"/>
      <c r="F10" s="264"/>
      <c r="G10" s="264"/>
      <c r="H10" s="222"/>
      <c r="I10" s="222"/>
      <c r="J10" s="222"/>
      <c r="K10" s="222"/>
      <c r="L10" s="222"/>
      <c r="M10" s="222"/>
      <c r="N10" s="221"/>
      <c r="O10" s="221"/>
      <c r="P10" s="221"/>
      <c r="Q10" s="221"/>
      <c r="R10" s="222"/>
      <c r="S10" s="222"/>
      <c r="T10" s="222"/>
      <c r="U10" s="222"/>
      <c r="V10" s="222"/>
      <c r="W10" s="222"/>
      <c r="X10" s="222"/>
      <c r="Y10" s="222"/>
      <c r="Z10" s="212"/>
      <c r="AA10" s="212"/>
      <c r="AB10" s="212"/>
      <c r="AC10" s="212"/>
      <c r="AD10" s="212"/>
      <c r="AE10" s="212"/>
      <c r="AF10" s="212"/>
      <c r="AG10" s="212" t="s">
        <v>224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48" t="str">
        <f>C10</f>
        <v>zapažených i nezapažených s urovnáním dna do předepsaného profilu a spádu, s přehozením výkopku na přilehlém terénu na vzdálenost do 3 m od podélné osy rýhy nebo s naložením výkopku na dopravní prostředek.</v>
      </c>
      <c r="BB10" s="212"/>
      <c r="BC10" s="212"/>
      <c r="BD10" s="212"/>
      <c r="BE10" s="212"/>
      <c r="BF10" s="212"/>
      <c r="BG10" s="212"/>
      <c r="BH10" s="212"/>
    </row>
    <row r="11" spans="1:60" outlineLevel="2" x14ac:dyDescent="0.25">
      <c r="A11" s="219"/>
      <c r="B11" s="220"/>
      <c r="C11" s="266" t="s">
        <v>380</v>
      </c>
      <c r="D11" s="260"/>
      <c r="E11" s="261"/>
      <c r="F11" s="222"/>
      <c r="G11" s="222"/>
      <c r="H11" s="222"/>
      <c r="I11" s="222"/>
      <c r="J11" s="222"/>
      <c r="K11" s="222"/>
      <c r="L11" s="222"/>
      <c r="M11" s="222"/>
      <c r="N11" s="221"/>
      <c r="O11" s="221"/>
      <c r="P11" s="221"/>
      <c r="Q11" s="221"/>
      <c r="R11" s="222"/>
      <c r="S11" s="222"/>
      <c r="T11" s="222"/>
      <c r="U11" s="222"/>
      <c r="V11" s="222"/>
      <c r="W11" s="222"/>
      <c r="X11" s="222"/>
      <c r="Y11" s="222"/>
      <c r="Z11" s="212"/>
      <c r="AA11" s="212"/>
      <c r="AB11" s="212"/>
      <c r="AC11" s="212"/>
      <c r="AD11" s="212"/>
      <c r="AE11" s="212"/>
      <c r="AF11" s="212"/>
      <c r="AG11" s="212" t="s">
        <v>226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5">
      <c r="A12" s="219"/>
      <c r="B12" s="220"/>
      <c r="C12" s="266" t="s">
        <v>381</v>
      </c>
      <c r="D12" s="260"/>
      <c r="E12" s="261"/>
      <c r="F12" s="222"/>
      <c r="G12" s="222"/>
      <c r="H12" s="222"/>
      <c r="I12" s="222"/>
      <c r="J12" s="222"/>
      <c r="K12" s="222"/>
      <c r="L12" s="222"/>
      <c r="M12" s="222"/>
      <c r="N12" s="221"/>
      <c r="O12" s="221"/>
      <c r="P12" s="221"/>
      <c r="Q12" s="221"/>
      <c r="R12" s="222"/>
      <c r="S12" s="222"/>
      <c r="T12" s="222"/>
      <c r="U12" s="222"/>
      <c r="V12" s="222"/>
      <c r="W12" s="222"/>
      <c r="X12" s="222"/>
      <c r="Y12" s="222"/>
      <c r="Z12" s="212"/>
      <c r="AA12" s="212"/>
      <c r="AB12" s="212"/>
      <c r="AC12" s="212"/>
      <c r="AD12" s="212"/>
      <c r="AE12" s="212"/>
      <c r="AF12" s="212"/>
      <c r="AG12" s="212" t="s">
        <v>226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3" x14ac:dyDescent="0.25">
      <c r="A13" s="219"/>
      <c r="B13" s="220"/>
      <c r="C13" s="266" t="s">
        <v>578</v>
      </c>
      <c r="D13" s="260"/>
      <c r="E13" s="261">
        <v>4.2</v>
      </c>
      <c r="F13" s="222"/>
      <c r="G13" s="222"/>
      <c r="H13" s="222"/>
      <c r="I13" s="222"/>
      <c r="J13" s="222"/>
      <c r="K13" s="222"/>
      <c r="L13" s="222"/>
      <c r="M13" s="222"/>
      <c r="N13" s="221"/>
      <c r="O13" s="221"/>
      <c r="P13" s="221"/>
      <c r="Q13" s="221"/>
      <c r="R13" s="222"/>
      <c r="S13" s="222"/>
      <c r="T13" s="222"/>
      <c r="U13" s="222"/>
      <c r="V13" s="222"/>
      <c r="W13" s="222"/>
      <c r="X13" s="222"/>
      <c r="Y13" s="222"/>
      <c r="Z13" s="212"/>
      <c r="AA13" s="212"/>
      <c r="AB13" s="212"/>
      <c r="AC13" s="212"/>
      <c r="AD13" s="212"/>
      <c r="AE13" s="212"/>
      <c r="AF13" s="212"/>
      <c r="AG13" s="212" t="s">
        <v>226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34">
        <v>2</v>
      </c>
      <c r="B14" s="235" t="s">
        <v>383</v>
      </c>
      <c r="C14" s="253" t="s">
        <v>384</v>
      </c>
      <c r="D14" s="236" t="s">
        <v>238</v>
      </c>
      <c r="E14" s="237">
        <v>0.5</v>
      </c>
      <c r="F14" s="238"/>
      <c r="G14" s="239">
        <f>ROUND(E14*F14,2)</f>
        <v>0</v>
      </c>
      <c r="H14" s="238"/>
      <c r="I14" s="239">
        <f>ROUND(E14*H14,2)</f>
        <v>0</v>
      </c>
      <c r="J14" s="238"/>
      <c r="K14" s="239">
        <f>ROUND(E14*J14,2)</f>
        <v>0</v>
      </c>
      <c r="L14" s="239">
        <v>21</v>
      </c>
      <c r="M14" s="239">
        <f>G14*(1+L14/100)</f>
        <v>0</v>
      </c>
      <c r="N14" s="237">
        <v>0</v>
      </c>
      <c r="O14" s="237">
        <f>ROUND(E14*N14,2)</f>
        <v>0</v>
      </c>
      <c r="P14" s="237">
        <v>0</v>
      </c>
      <c r="Q14" s="237">
        <f>ROUND(E14*P14,2)</f>
        <v>0</v>
      </c>
      <c r="R14" s="239" t="s">
        <v>239</v>
      </c>
      <c r="S14" s="239" t="s">
        <v>193</v>
      </c>
      <c r="T14" s="240" t="s">
        <v>193</v>
      </c>
      <c r="U14" s="222">
        <v>3.5329999999999999</v>
      </c>
      <c r="V14" s="222">
        <f>ROUND(E14*U14,2)</f>
        <v>1.77</v>
      </c>
      <c r="W14" s="222"/>
      <c r="X14" s="222" t="s">
        <v>220</v>
      </c>
      <c r="Y14" s="222" t="s">
        <v>168</v>
      </c>
      <c r="Z14" s="212"/>
      <c r="AA14" s="212"/>
      <c r="AB14" s="212"/>
      <c r="AC14" s="212"/>
      <c r="AD14" s="212"/>
      <c r="AE14" s="212"/>
      <c r="AF14" s="212"/>
      <c r="AG14" s="212" t="s">
        <v>222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19"/>
      <c r="B15" s="220"/>
      <c r="C15" s="265" t="s">
        <v>385</v>
      </c>
      <c r="D15" s="264"/>
      <c r="E15" s="264"/>
      <c r="F15" s="264"/>
      <c r="G15" s="264"/>
      <c r="H15" s="222"/>
      <c r="I15" s="222"/>
      <c r="J15" s="222"/>
      <c r="K15" s="222"/>
      <c r="L15" s="222"/>
      <c r="M15" s="222"/>
      <c r="N15" s="221"/>
      <c r="O15" s="221"/>
      <c r="P15" s="221"/>
      <c r="Q15" s="221"/>
      <c r="R15" s="222"/>
      <c r="S15" s="222"/>
      <c r="T15" s="222"/>
      <c r="U15" s="222"/>
      <c r="V15" s="222"/>
      <c r="W15" s="222"/>
      <c r="X15" s="222"/>
      <c r="Y15" s="222"/>
      <c r="Z15" s="212"/>
      <c r="AA15" s="212"/>
      <c r="AB15" s="212"/>
      <c r="AC15" s="212"/>
      <c r="AD15" s="212"/>
      <c r="AE15" s="212"/>
      <c r="AF15" s="212"/>
      <c r="AG15" s="212" t="s">
        <v>224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19"/>
      <c r="B16" s="220"/>
      <c r="C16" s="266" t="s">
        <v>380</v>
      </c>
      <c r="D16" s="260"/>
      <c r="E16" s="261"/>
      <c r="F16" s="222"/>
      <c r="G16" s="222"/>
      <c r="H16" s="222"/>
      <c r="I16" s="222"/>
      <c r="J16" s="222"/>
      <c r="K16" s="222"/>
      <c r="L16" s="222"/>
      <c r="M16" s="222"/>
      <c r="N16" s="221"/>
      <c r="O16" s="221"/>
      <c r="P16" s="221"/>
      <c r="Q16" s="221"/>
      <c r="R16" s="222"/>
      <c r="S16" s="222"/>
      <c r="T16" s="222"/>
      <c r="U16" s="222"/>
      <c r="V16" s="222"/>
      <c r="W16" s="222"/>
      <c r="X16" s="222"/>
      <c r="Y16" s="222"/>
      <c r="Z16" s="212"/>
      <c r="AA16" s="212"/>
      <c r="AB16" s="212"/>
      <c r="AC16" s="212"/>
      <c r="AD16" s="212"/>
      <c r="AE16" s="212"/>
      <c r="AF16" s="212"/>
      <c r="AG16" s="212" t="s">
        <v>226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5">
      <c r="A17" s="219"/>
      <c r="B17" s="220"/>
      <c r="C17" s="266" t="s">
        <v>386</v>
      </c>
      <c r="D17" s="260"/>
      <c r="E17" s="261"/>
      <c r="F17" s="222"/>
      <c r="G17" s="222"/>
      <c r="H17" s="222"/>
      <c r="I17" s="222"/>
      <c r="J17" s="222"/>
      <c r="K17" s="222"/>
      <c r="L17" s="222"/>
      <c r="M17" s="222"/>
      <c r="N17" s="221"/>
      <c r="O17" s="221"/>
      <c r="P17" s="221"/>
      <c r="Q17" s="221"/>
      <c r="R17" s="222"/>
      <c r="S17" s="222"/>
      <c r="T17" s="222"/>
      <c r="U17" s="222"/>
      <c r="V17" s="222"/>
      <c r="W17" s="222"/>
      <c r="X17" s="222"/>
      <c r="Y17" s="222"/>
      <c r="Z17" s="212"/>
      <c r="AA17" s="212"/>
      <c r="AB17" s="212"/>
      <c r="AC17" s="212"/>
      <c r="AD17" s="212"/>
      <c r="AE17" s="212"/>
      <c r="AF17" s="212"/>
      <c r="AG17" s="212" t="s">
        <v>226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5">
      <c r="A18" s="219"/>
      <c r="B18" s="220"/>
      <c r="C18" s="266" t="s">
        <v>579</v>
      </c>
      <c r="D18" s="260"/>
      <c r="E18" s="261">
        <v>0.5</v>
      </c>
      <c r="F18" s="222"/>
      <c r="G18" s="222"/>
      <c r="H18" s="222"/>
      <c r="I18" s="222"/>
      <c r="J18" s="222"/>
      <c r="K18" s="222"/>
      <c r="L18" s="222"/>
      <c r="M18" s="222"/>
      <c r="N18" s="221"/>
      <c r="O18" s="221"/>
      <c r="P18" s="221"/>
      <c r="Q18" s="221"/>
      <c r="R18" s="222"/>
      <c r="S18" s="222"/>
      <c r="T18" s="222"/>
      <c r="U18" s="222"/>
      <c r="V18" s="222"/>
      <c r="W18" s="222"/>
      <c r="X18" s="222"/>
      <c r="Y18" s="222"/>
      <c r="Z18" s="212"/>
      <c r="AA18" s="212"/>
      <c r="AB18" s="212"/>
      <c r="AC18" s="212"/>
      <c r="AD18" s="212"/>
      <c r="AE18" s="212"/>
      <c r="AF18" s="212"/>
      <c r="AG18" s="212" t="s">
        <v>226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1" x14ac:dyDescent="0.25">
      <c r="A19" s="234">
        <v>3</v>
      </c>
      <c r="B19" s="235" t="s">
        <v>250</v>
      </c>
      <c r="C19" s="253" t="s">
        <v>251</v>
      </c>
      <c r="D19" s="236" t="s">
        <v>238</v>
      </c>
      <c r="E19" s="237">
        <v>4.2</v>
      </c>
      <c r="F19" s="238"/>
      <c r="G19" s="239">
        <f>ROUND(E19*F19,2)</f>
        <v>0</v>
      </c>
      <c r="H19" s="238"/>
      <c r="I19" s="239">
        <f>ROUND(E19*H19,2)</f>
        <v>0</v>
      </c>
      <c r="J19" s="238"/>
      <c r="K19" s="239">
        <f>ROUND(E19*J19,2)</f>
        <v>0</v>
      </c>
      <c r="L19" s="239">
        <v>21</v>
      </c>
      <c r="M19" s="239">
        <f>G19*(1+L19/100)</f>
        <v>0</v>
      </c>
      <c r="N19" s="237">
        <v>0</v>
      </c>
      <c r="O19" s="237">
        <f>ROUND(E19*N19,2)</f>
        <v>0</v>
      </c>
      <c r="P19" s="237">
        <v>0</v>
      </c>
      <c r="Q19" s="237">
        <f>ROUND(E19*P19,2)</f>
        <v>0</v>
      </c>
      <c r="R19" s="239" t="s">
        <v>239</v>
      </c>
      <c r="S19" s="239" t="s">
        <v>193</v>
      </c>
      <c r="T19" s="240" t="s">
        <v>193</v>
      </c>
      <c r="U19" s="222">
        <v>1.0999999999999999E-2</v>
      </c>
      <c r="V19" s="222">
        <f>ROUND(E19*U19,2)</f>
        <v>0.05</v>
      </c>
      <c r="W19" s="222"/>
      <c r="X19" s="222" t="s">
        <v>220</v>
      </c>
      <c r="Y19" s="222" t="s">
        <v>168</v>
      </c>
      <c r="Z19" s="212"/>
      <c r="AA19" s="212"/>
      <c r="AB19" s="212"/>
      <c r="AC19" s="212"/>
      <c r="AD19" s="212"/>
      <c r="AE19" s="212"/>
      <c r="AF19" s="212"/>
      <c r="AG19" s="212" t="s">
        <v>222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2" x14ac:dyDescent="0.25">
      <c r="A20" s="219"/>
      <c r="B20" s="220"/>
      <c r="C20" s="265" t="s">
        <v>252</v>
      </c>
      <c r="D20" s="264"/>
      <c r="E20" s="264"/>
      <c r="F20" s="264"/>
      <c r="G20" s="264"/>
      <c r="H20" s="222"/>
      <c r="I20" s="222"/>
      <c r="J20" s="222"/>
      <c r="K20" s="222"/>
      <c r="L20" s="222"/>
      <c r="M20" s="222"/>
      <c r="N20" s="221"/>
      <c r="O20" s="221"/>
      <c r="P20" s="221"/>
      <c r="Q20" s="221"/>
      <c r="R20" s="222"/>
      <c r="S20" s="222"/>
      <c r="T20" s="222"/>
      <c r="U20" s="222"/>
      <c r="V20" s="222"/>
      <c r="W20" s="222"/>
      <c r="X20" s="222"/>
      <c r="Y20" s="222"/>
      <c r="Z20" s="212"/>
      <c r="AA20" s="212"/>
      <c r="AB20" s="212"/>
      <c r="AC20" s="212"/>
      <c r="AD20" s="212"/>
      <c r="AE20" s="212"/>
      <c r="AF20" s="212"/>
      <c r="AG20" s="212" t="s">
        <v>224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19"/>
      <c r="B21" s="220"/>
      <c r="C21" s="266" t="s">
        <v>253</v>
      </c>
      <c r="D21" s="260"/>
      <c r="E21" s="261"/>
      <c r="F21" s="222"/>
      <c r="G21" s="222"/>
      <c r="H21" s="222"/>
      <c r="I21" s="222"/>
      <c r="J21" s="222"/>
      <c r="K21" s="222"/>
      <c r="L21" s="222"/>
      <c r="M21" s="222"/>
      <c r="N21" s="221"/>
      <c r="O21" s="221"/>
      <c r="P21" s="221"/>
      <c r="Q21" s="221"/>
      <c r="R21" s="222"/>
      <c r="S21" s="222"/>
      <c r="T21" s="222"/>
      <c r="U21" s="222"/>
      <c r="V21" s="222"/>
      <c r="W21" s="222"/>
      <c r="X21" s="222"/>
      <c r="Y21" s="222"/>
      <c r="Z21" s="212"/>
      <c r="AA21" s="212"/>
      <c r="AB21" s="212"/>
      <c r="AC21" s="212"/>
      <c r="AD21" s="212"/>
      <c r="AE21" s="212"/>
      <c r="AF21" s="212"/>
      <c r="AG21" s="212" t="s">
        <v>226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5">
      <c r="A22" s="219"/>
      <c r="B22" s="220"/>
      <c r="C22" s="266" t="s">
        <v>578</v>
      </c>
      <c r="D22" s="260"/>
      <c r="E22" s="261">
        <v>4.2</v>
      </c>
      <c r="F22" s="222"/>
      <c r="G22" s="222"/>
      <c r="H22" s="222"/>
      <c r="I22" s="222"/>
      <c r="J22" s="222"/>
      <c r="K22" s="222"/>
      <c r="L22" s="222"/>
      <c r="M22" s="222"/>
      <c r="N22" s="221"/>
      <c r="O22" s="221"/>
      <c r="P22" s="221"/>
      <c r="Q22" s="221"/>
      <c r="R22" s="222"/>
      <c r="S22" s="222"/>
      <c r="T22" s="222"/>
      <c r="U22" s="222"/>
      <c r="V22" s="222"/>
      <c r="W22" s="222"/>
      <c r="X22" s="222"/>
      <c r="Y22" s="222"/>
      <c r="Z22" s="212"/>
      <c r="AA22" s="212"/>
      <c r="AB22" s="212"/>
      <c r="AC22" s="212"/>
      <c r="AD22" s="212"/>
      <c r="AE22" s="212"/>
      <c r="AF22" s="212"/>
      <c r="AG22" s="212" t="s">
        <v>226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ht="20.399999999999999" outlineLevel="1" x14ac:dyDescent="0.25">
      <c r="A23" s="234">
        <v>4</v>
      </c>
      <c r="B23" s="235" t="s">
        <v>254</v>
      </c>
      <c r="C23" s="253" t="s">
        <v>255</v>
      </c>
      <c r="D23" s="236" t="s">
        <v>238</v>
      </c>
      <c r="E23" s="237">
        <v>42</v>
      </c>
      <c r="F23" s="238"/>
      <c r="G23" s="239">
        <f>ROUND(E23*F23,2)</f>
        <v>0</v>
      </c>
      <c r="H23" s="238"/>
      <c r="I23" s="239">
        <f>ROUND(E23*H23,2)</f>
        <v>0</v>
      </c>
      <c r="J23" s="238"/>
      <c r="K23" s="239">
        <f>ROUND(E23*J23,2)</f>
        <v>0</v>
      </c>
      <c r="L23" s="239">
        <v>21</v>
      </c>
      <c r="M23" s="239">
        <f>G23*(1+L23/100)</f>
        <v>0</v>
      </c>
      <c r="N23" s="237">
        <v>0</v>
      </c>
      <c r="O23" s="237">
        <f>ROUND(E23*N23,2)</f>
        <v>0</v>
      </c>
      <c r="P23" s="237">
        <v>0</v>
      </c>
      <c r="Q23" s="237">
        <f>ROUND(E23*P23,2)</f>
        <v>0</v>
      </c>
      <c r="R23" s="239" t="s">
        <v>239</v>
      </c>
      <c r="S23" s="239" t="s">
        <v>193</v>
      </c>
      <c r="T23" s="240" t="s">
        <v>193</v>
      </c>
      <c r="U23" s="222">
        <v>0</v>
      </c>
      <c r="V23" s="222">
        <f>ROUND(E23*U23,2)</f>
        <v>0</v>
      </c>
      <c r="W23" s="222"/>
      <c r="X23" s="222" t="s">
        <v>220</v>
      </c>
      <c r="Y23" s="222" t="s">
        <v>168</v>
      </c>
      <c r="Z23" s="212"/>
      <c r="AA23" s="212"/>
      <c r="AB23" s="212"/>
      <c r="AC23" s="212"/>
      <c r="AD23" s="212"/>
      <c r="AE23" s="212"/>
      <c r="AF23" s="212"/>
      <c r="AG23" s="212" t="s">
        <v>222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2" x14ac:dyDescent="0.25">
      <c r="A24" s="219"/>
      <c r="B24" s="220"/>
      <c r="C24" s="265" t="s">
        <v>252</v>
      </c>
      <c r="D24" s="264"/>
      <c r="E24" s="264"/>
      <c r="F24" s="264"/>
      <c r="G24" s="264"/>
      <c r="H24" s="222"/>
      <c r="I24" s="222"/>
      <c r="J24" s="222"/>
      <c r="K24" s="222"/>
      <c r="L24" s="222"/>
      <c r="M24" s="222"/>
      <c r="N24" s="221"/>
      <c r="O24" s="221"/>
      <c r="P24" s="221"/>
      <c r="Q24" s="221"/>
      <c r="R24" s="222"/>
      <c r="S24" s="222"/>
      <c r="T24" s="222"/>
      <c r="U24" s="222"/>
      <c r="V24" s="222"/>
      <c r="W24" s="222"/>
      <c r="X24" s="222"/>
      <c r="Y24" s="222"/>
      <c r="Z24" s="212"/>
      <c r="AA24" s="212"/>
      <c r="AB24" s="212"/>
      <c r="AC24" s="212"/>
      <c r="AD24" s="212"/>
      <c r="AE24" s="212"/>
      <c r="AF24" s="212"/>
      <c r="AG24" s="212" t="s">
        <v>224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5">
      <c r="A25" s="219"/>
      <c r="B25" s="220"/>
      <c r="C25" s="266" t="s">
        <v>253</v>
      </c>
      <c r="D25" s="260"/>
      <c r="E25" s="261"/>
      <c r="F25" s="222"/>
      <c r="G25" s="222"/>
      <c r="H25" s="222"/>
      <c r="I25" s="222"/>
      <c r="J25" s="222"/>
      <c r="K25" s="222"/>
      <c r="L25" s="222"/>
      <c r="M25" s="222"/>
      <c r="N25" s="221"/>
      <c r="O25" s="221"/>
      <c r="P25" s="221"/>
      <c r="Q25" s="221"/>
      <c r="R25" s="222"/>
      <c r="S25" s="222"/>
      <c r="T25" s="222"/>
      <c r="U25" s="222"/>
      <c r="V25" s="222"/>
      <c r="W25" s="222"/>
      <c r="X25" s="222"/>
      <c r="Y25" s="222"/>
      <c r="Z25" s="212"/>
      <c r="AA25" s="212"/>
      <c r="AB25" s="212"/>
      <c r="AC25" s="212"/>
      <c r="AD25" s="212"/>
      <c r="AE25" s="212"/>
      <c r="AF25" s="212"/>
      <c r="AG25" s="212" t="s">
        <v>226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3" x14ac:dyDescent="0.25">
      <c r="A26" s="219"/>
      <c r="B26" s="220"/>
      <c r="C26" s="267" t="s">
        <v>295</v>
      </c>
      <c r="D26" s="262"/>
      <c r="E26" s="263"/>
      <c r="F26" s="222"/>
      <c r="G26" s="222"/>
      <c r="H26" s="222"/>
      <c r="I26" s="222"/>
      <c r="J26" s="222"/>
      <c r="K26" s="222"/>
      <c r="L26" s="222"/>
      <c r="M26" s="222"/>
      <c r="N26" s="221"/>
      <c r="O26" s="221"/>
      <c r="P26" s="221"/>
      <c r="Q26" s="221"/>
      <c r="R26" s="222"/>
      <c r="S26" s="222"/>
      <c r="T26" s="222"/>
      <c r="U26" s="222"/>
      <c r="V26" s="222"/>
      <c r="W26" s="222"/>
      <c r="X26" s="222"/>
      <c r="Y26" s="222"/>
      <c r="Z26" s="212"/>
      <c r="AA26" s="212"/>
      <c r="AB26" s="212"/>
      <c r="AC26" s="212"/>
      <c r="AD26" s="212"/>
      <c r="AE26" s="212"/>
      <c r="AF26" s="212"/>
      <c r="AG26" s="212" t="s">
        <v>226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3" x14ac:dyDescent="0.25">
      <c r="A27" s="219"/>
      <c r="B27" s="220"/>
      <c r="C27" s="268" t="s">
        <v>581</v>
      </c>
      <c r="D27" s="262"/>
      <c r="E27" s="263">
        <v>4.2</v>
      </c>
      <c r="F27" s="222"/>
      <c r="G27" s="222"/>
      <c r="H27" s="222"/>
      <c r="I27" s="222"/>
      <c r="J27" s="222"/>
      <c r="K27" s="222"/>
      <c r="L27" s="222"/>
      <c r="M27" s="222"/>
      <c r="N27" s="221"/>
      <c r="O27" s="221"/>
      <c r="P27" s="221"/>
      <c r="Q27" s="221"/>
      <c r="R27" s="222"/>
      <c r="S27" s="222"/>
      <c r="T27" s="222"/>
      <c r="U27" s="222"/>
      <c r="V27" s="222"/>
      <c r="W27" s="222"/>
      <c r="X27" s="222"/>
      <c r="Y27" s="222"/>
      <c r="Z27" s="212"/>
      <c r="AA27" s="212"/>
      <c r="AB27" s="212"/>
      <c r="AC27" s="212"/>
      <c r="AD27" s="212"/>
      <c r="AE27" s="212"/>
      <c r="AF27" s="212"/>
      <c r="AG27" s="212" t="s">
        <v>226</v>
      </c>
      <c r="AH27" s="212">
        <v>2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3" x14ac:dyDescent="0.25">
      <c r="A28" s="219"/>
      <c r="B28" s="220"/>
      <c r="C28" s="267" t="s">
        <v>297</v>
      </c>
      <c r="D28" s="262"/>
      <c r="E28" s="263"/>
      <c r="F28" s="222"/>
      <c r="G28" s="222"/>
      <c r="H28" s="222"/>
      <c r="I28" s="222"/>
      <c r="J28" s="222"/>
      <c r="K28" s="222"/>
      <c r="L28" s="222"/>
      <c r="M28" s="222"/>
      <c r="N28" s="221"/>
      <c r="O28" s="221"/>
      <c r="P28" s="221"/>
      <c r="Q28" s="221"/>
      <c r="R28" s="222"/>
      <c r="S28" s="222"/>
      <c r="T28" s="222"/>
      <c r="U28" s="222"/>
      <c r="V28" s="222"/>
      <c r="W28" s="222"/>
      <c r="X28" s="222"/>
      <c r="Y28" s="222"/>
      <c r="Z28" s="212"/>
      <c r="AA28" s="212"/>
      <c r="AB28" s="212"/>
      <c r="AC28" s="212"/>
      <c r="AD28" s="212"/>
      <c r="AE28" s="212"/>
      <c r="AF28" s="212"/>
      <c r="AG28" s="212" t="s">
        <v>226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5">
      <c r="A29" s="219"/>
      <c r="B29" s="220"/>
      <c r="C29" s="266" t="s">
        <v>689</v>
      </c>
      <c r="D29" s="260"/>
      <c r="E29" s="261">
        <v>42</v>
      </c>
      <c r="F29" s="222"/>
      <c r="G29" s="222"/>
      <c r="H29" s="222"/>
      <c r="I29" s="222"/>
      <c r="J29" s="222"/>
      <c r="K29" s="222"/>
      <c r="L29" s="222"/>
      <c r="M29" s="222"/>
      <c r="N29" s="221"/>
      <c r="O29" s="221"/>
      <c r="P29" s="221"/>
      <c r="Q29" s="221"/>
      <c r="R29" s="222"/>
      <c r="S29" s="222"/>
      <c r="T29" s="222"/>
      <c r="U29" s="222"/>
      <c r="V29" s="222"/>
      <c r="W29" s="222"/>
      <c r="X29" s="222"/>
      <c r="Y29" s="222"/>
      <c r="Z29" s="212"/>
      <c r="AA29" s="212"/>
      <c r="AB29" s="212"/>
      <c r="AC29" s="212"/>
      <c r="AD29" s="212"/>
      <c r="AE29" s="212"/>
      <c r="AF29" s="212"/>
      <c r="AG29" s="212" t="s">
        <v>226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ht="20.399999999999999" outlineLevel="1" x14ac:dyDescent="0.25">
      <c r="A30" s="234">
        <v>5</v>
      </c>
      <c r="B30" s="235" t="s">
        <v>257</v>
      </c>
      <c r="C30" s="253" t="s">
        <v>258</v>
      </c>
      <c r="D30" s="236" t="s">
        <v>238</v>
      </c>
      <c r="E30" s="237">
        <v>4.2</v>
      </c>
      <c r="F30" s="238"/>
      <c r="G30" s="239">
        <f>ROUND(E30*F30,2)</f>
        <v>0</v>
      </c>
      <c r="H30" s="238"/>
      <c r="I30" s="239">
        <f>ROUND(E30*H30,2)</f>
        <v>0</v>
      </c>
      <c r="J30" s="238"/>
      <c r="K30" s="239">
        <f>ROUND(E30*J30,2)</f>
        <v>0</v>
      </c>
      <c r="L30" s="239">
        <v>21</v>
      </c>
      <c r="M30" s="239">
        <f>G30*(1+L30/100)</f>
        <v>0</v>
      </c>
      <c r="N30" s="237">
        <v>0</v>
      </c>
      <c r="O30" s="237">
        <f>ROUND(E30*N30,2)</f>
        <v>0</v>
      </c>
      <c r="P30" s="237">
        <v>0</v>
      </c>
      <c r="Q30" s="237">
        <f>ROUND(E30*P30,2)</f>
        <v>0</v>
      </c>
      <c r="R30" s="239" t="s">
        <v>239</v>
      </c>
      <c r="S30" s="239" t="s">
        <v>193</v>
      </c>
      <c r="T30" s="240" t="s">
        <v>193</v>
      </c>
      <c r="U30" s="222">
        <v>0.65200000000000002</v>
      </c>
      <c r="V30" s="222">
        <f>ROUND(E30*U30,2)</f>
        <v>2.74</v>
      </c>
      <c r="W30" s="222"/>
      <c r="X30" s="222" t="s">
        <v>220</v>
      </c>
      <c r="Y30" s="222" t="s">
        <v>168</v>
      </c>
      <c r="Z30" s="212"/>
      <c r="AA30" s="212"/>
      <c r="AB30" s="212"/>
      <c r="AC30" s="212"/>
      <c r="AD30" s="212"/>
      <c r="AE30" s="212"/>
      <c r="AF30" s="212"/>
      <c r="AG30" s="212" t="s">
        <v>222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5">
      <c r="A31" s="219"/>
      <c r="B31" s="220"/>
      <c r="C31" s="266" t="s">
        <v>253</v>
      </c>
      <c r="D31" s="260"/>
      <c r="E31" s="261"/>
      <c r="F31" s="222"/>
      <c r="G31" s="222"/>
      <c r="H31" s="222"/>
      <c r="I31" s="222"/>
      <c r="J31" s="222"/>
      <c r="K31" s="222"/>
      <c r="L31" s="222"/>
      <c r="M31" s="222"/>
      <c r="N31" s="221"/>
      <c r="O31" s="221"/>
      <c r="P31" s="221"/>
      <c r="Q31" s="221"/>
      <c r="R31" s="222"/>
      <c r="S31" s="222"/>
      <c r="T31" s="222"/>
      <c r="U31" s="222"/>
      <c r="V31" s="222"/>
      <c r="W31" s="222"/>
      <c r="X31" s="222"/>
      <c r="Y31" s="222"/>
      <c r="Z31" s="212"/>
      <c r="AA31" s="212"/>
      <c r="AB31" s="212"/>
      <c r="AC31" s="212"/>
      <c r="AD31" s="212"/>
      <c r="AE31" s="212"/>
      <c r="AF31" s="212"/>
      <c r="AG31" s="212" t="s">
        <v>226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3" x14ac:dyDescent="0.25">
      <c r="A32" s="219"/>
      <c r="B32" s="220"/>
      <c r="C32" s="266" t="s">
        <v>578</v>
      </c>
      <c r="D32" s="260"/>
      <c r="E32" s="261">
        <v>4.2</v>
      </c>
      <c r="F32" s="222"/>
      <c r="G32" s="222"/>
      <c r="H32" s="222"/>
      <c r="I32" s="222"/>
      <c r="J32" s="222"/>
      <c r="K32" s="222"/>
      <c r="L32" s="222"/>
      <c r="M32" s="222"/>
      <c r="N32" s="221"/>
      <c r="O32" s="221"/>
      <c r="P32" s="221"/>
      <c r="Q32" s="221"/>
      <c r="R32" s="222"/>
      <c r="S32" s="222"/>
      <c r="T32" s="222"/>
      <c r="U32" s="222"/>
      <c r="V32" s="222"/>
      <c r="W32" s="222"/>
      <c r="X32" s="222"/>
      <c r="Y32" s="222"/>
      <c r="Z32" s="212"/>
      <c r="AA32" s="212"/>
      <c r="AB32" s="212"/>
      <c r="AC32" s="212"/>
      <c r="AD32" s="212"/>
      <c r="AE32" s="212"/>
      <c r="AF32" s="212"/>
      <c r="AG32" s="212" t="s">
        <v>226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ht="20.399999999999999" outlineLevel="1" x14ac:dyDescent="0.25">
      <c r="A33" s="234">
        <v>6</v>
      </c>
      <c r="B33" s="235" t="s">
        <v>259</v>
      </c>
      <c r="C33" s="253" t="s">
        <v>260</v>
      </c>
      <c r="D33" s="236" t="s">
        <v>238</v>
      </c>
      <c r="E33" s="237">
        <v>4.2</v>
      </c>
      <c r="F33" s="238"/>
      <c r="G33" s="239">
        <f>ROUND(E33*F33,2)</f>
        <v>0</v>
      </c>
      <c r="H33" s="238"/>
      <c r="I33" s="239">
        <f>ROUND(E33*H33,2)</f>
        <v>0</v>
      </c>
      <c r="J33" s="238"/>
      <c r="K33" s="239">
        <f>ROUND(E33*J33,2)</f>
        <v>0</v>
      </c>
      <c r="L33" s="239">
        <v>21</v>
      </c>
      <c r="M33" s="239">
        <f>G33*(1+L33/100)</f>
        <v>0</v>
      </c>
      <c r="N33" s="237">
        <v>0</v>
      </c>
      <c r="O33" s="237">
        <f>ROUND(E33*N33,2)</f>
        <v>0</v>
      </c>
      <c r="P33" s="237">
        <v>0</v>
      </c>
      <c r="Q33" s="237">
        <f>ROUND(E33*P33,2)</f>
        <v>0</v>
      </c>
      <c r="R33" s="239" t="s">
        <v>239</v>
      </c>
      <c r="S33" s="239" t="s">
        <v>193</v>
      </c>
      <c r="T33" s="240" t="s">
        <v>193</v>
      </c>
      <c r="U33" s="222">
        <v>8.9999999999999993E-3</v>
      </c>
      <c r="V33" s="222">
        <f>ROUND(E33*U33,2)</f>
        <v>0.04</v>
      </c>
      <c r="W33" s="222"/>
      <c r="X33" s="222" t="s">
        <v>220</v>
      </c>
      <c r="Y33" s="222" t="s">
        <v>168</v>
      </c>
      <c r="Z33" s="212"/>
      <c r="AA33" s="212"/>
      <c r="AB33" s="212"/>
      <c r="AC33" s="212"/>
      <c r="AD33" s="212"/>
      <c r="AE33" s="212"/>
      <c r="AF33" s="212"/>
      <c r="AG33" s="212" t="s">
        <v>222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5">
      <c r="A34" s="219"/>
      <c r="B34" s="220"/>
      <c r="C34" s="266" t="s">
        <v>253</v>
      </c>
      <c r="D34" s="260"/>
      <c r="E34" s="261"/>
      <c r="F34" s="222"/>
      <c r="G34" s="222"/>
      <c r="H34" s="222"/>
      <c r="I34" s="222"/>
      <c r="J34" s="222"/>
      <c r="K34" s="222"/>
      <c r="L34" s="222"/>
      <c r="M34" s="222"/>
      <c r="N34" s="221"/>
      <c r="O34" s="221"/>
      <c r="P34" s="221"/>
      <c r="Q34" s="221"/>
      <c r="R34" s="222"/>
      <c r="S34" s="222"/>
      <c r="T34" s="222"/>
      <c r="U34" s="222"/>
      <c r="V34" s="222"/>
      <c r="W34" s="222"/>
      <c r="X34" s="222"/>
      <c r="Y34" s="222"/>
      <c r="Z34" s="212"/>
      <c r="AA34" s="212"/>
      <c r="AB34" s="212"/>
      <c r="AC34" s="212"/>
      <c r="AD34" s="212"/>
      <c r="AE34" s="212"/>
      <c r="AF34" s="212"/>
      <c r="AG34" s="212" t="s">
        <v>226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3" x14ac:dyDescent="0.25">
      <c r="A35" s="219"/>
      <c r="B35" s="220"/>
      <c r="C35" s="266" t="s">
        <v>578</v>
      </c>
      <c r="D35" s="260"/>
      <c r="E35" s="261">
        <v>4.2</v>
      </c>
      <c r="F35" s="222"/>
      <c r="G35" s="222"/>
      <c r="H35" s="222"/>
      <c r="I35" s="222"/>
      <c r="J35" s="222"/>
      <c r="K35" s="222"/>
      <c r="L35" s="222"/>
      <c r="M35" s="222"/>
      <c r="N35" s="221"/>
      <c r="O35" s="221"/>
      <c r="P35" s="221"/>
      <c r="Q35" s="221"/>
      <c r="R35" s="222"/>
      <c r="S35" s="222"/>
      <c r="T35" s="222"/>
      <c r="U35" s="222"/>
      <c r="V35" s="222"/>
      <c r="W35" s="222"/>
      <c r="X35" s="222"/>
      <c r="Y35" s="222"/>
      <c r="Z35" s="212"/>
      <c r="AA35" s="212"/>
      <c r="AB35" s="212"/>
      <c r="AC35" s="212"/>
      <c r="AD35" s="212"/>
      <c r="AE35" s="212"/>
      <c r="AF35" s="212"/>
      <c r="AG35" s="212" t="s">
        <v>226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1" x14ac:dyDescent="0.25">
      <c r="A36" s="234">
        <v>7</v>
      </c>
      <c r="B36" s="235" t="s">
        <v>395</v>
      </c>
      <c r="C36" s="253" t="s">
        <v>396</v>
      </c>
      <c r="D36" s="236" t="s">
        <v>218</v>
      </c>
      <c r="E36" s="237">
        <v>6</v>
      </c>
      <c r="F36" s="238"/>
      <c r="G36" s="239">
        <f>ROUND(E36*F36,2)</f>
        <v>0</v>
      </c>
      <c r="H36" s="238"/>
      <c r="I36" s="239">
        <f>ROUND(E36*H36,2)</f>
        <v>0</v>
      </c>
      <c r="J36" s="238"/>
      <c r="K36" s="239">
        <f>ROUND(E36*J36,2)</f>
        <v>0</v>
      </c>
      <c r="L36" s="239">
        <v>21</v>
      </c>
      <c r="M36" s="239">
        <f>G36*(1+L36/100)</f>
        <v>0</v>
      </c>
      <c r="N36" s="237">
        <v>0</v>
      </c>
      <c r="O36" s="237">
        <f>ROUND(E36*N36,2)</f>
        <v>0</v>
      </c>
      <c r="P36" s="237">
        <v>0</v>
      </c>
      <c r="Q36" s="237">
        <f>ROUND(E36*P36,2)</f>
        <v>0</v>
      </c>
      <c r="R36" s="239" t="s">
        <v>239</v>
      </c>
      <c r="S36" s="239" t="s">
        <v>193</v>
      </c>
      <c r="T36" s="240" t="s">
        <v>193</v>
      </c>
      <c r="U36" s="222">
        <v>9.6000000000000002E-2</v>
      </c>
      <c r="V36" s="222">
        <f>ROUND(E36*U36,2)</f>
        <v>0.57999999999999996</v>
      </c>
      <c r="W36" s="222"/>
      <c r="X36" s="222" t="s">
        <v>220</v>
      </c>
      <c r="Y36" s="222" t="s">
        <v>168</v>
      </c>
      <c r="Z36" s="212"/>
      <c r="AA36" s="212"/>
      <c r="AB36" s="212"/>
      <c r="AC36" s="212"/>
      <c r="AD36" s="212"/>
      <c r="AE36" s="212"/>
      <c r="AF36" s="212"/>
      <c r="AG36" s="212" t="s">
        <v>222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2" x14ac:dyDescent="0.25">
      <c r="A37" s="219"/>
      <c r="B37" s="220"/>
      <c r="C37" s="265" t="s">
        <v>264</v>
      </c>
      <c r="D37" s="264"/>
      <c r="E37" s="264"/>
      <c r="F37" s="264"/>
      <c r="G37" s="264"/>
      <c r="H37" s="222"/>
      <c r="I37" s="222"/>
      <c r="J37" s="222"/>
      <c r="K37" s="222"/>
      <c r="L37" s="222"/>
      <c r="M37" s="222"/>
      <c r="N37" s="221"/>
      <c r="O37" s="221"/>
      <c r="P37" s="221"/>
      <c r="Q37" s="221"/>
      <c r="R37" s="222"/>
      <c r="S37" s="222"/>
      <c r="T37" s="222"/>
      <c r="U37" s="222"/>
      <c r="V37" s="222"/>
      <c r="W37" s="222"/>
      <c r="X37" s="222"/>
      <c r="Y37" s="222"/>
      <c r="Z37" s="212"/>
      <c r="AA37" s="212"/>
      <c r="AB37" s="212"/>
      <c r="AC37" s="212"/>
      <c r="AD37" s="212"/>
      <c r="AE37" s="212"/>
      <c r="AF37" s="212"/>
      <c r="AG37" s="212" t="s">
        <v>224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2" x14ac:dyDescent="0.25">
      <c r="A38" s="219"/>
      <c r="B38" s="220"/>
      <c r="C38" s="266" t="s">
        <v>380</v>
      </c>
      <c r="D38" s="260"/>
      <c r="E38" s="261"/>
      <c r="F38" s="222"/>
      <c r="G38" s="222"/>
      <c r="H38" s="222"/>
      <c r="I38" s="222"/>
      <c r="J38" s="222"/>
      <c r="K38" s="222"/>
      <c r="L38" s="222"/>
      <c r="M38" s="222"/>
      <c r="N38" s="221"/>
      <c r="O38" s="221"/>
      <c r="P38" s="221"/>
      <c r="Q38" s="221"/>
      <c r="R38" s="222"/>
      <c r="S38" s="222"/>
      <c r="T38" s="222"/>
      <c r="U38" s="222"/>
      <c r="V38" s="222"/>
      <c r="W38" s="222"/>
      <c r="X38" s="222"/>
      <c r="Y38" s="222"/>
      <c r="Z38" s="212"/>
      <c r="AA38" s="212"/>
      <c r="AB38" s="212"/>
      <c r="AC38" s="212"/>
      <c r="AD38" s="212"/>
      <c r="AE38" s="212"/>
      <c r="AF38" s="212"/>
      <c r="AG38" s="212" t="s">
        <v>226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3" x14ac:dyDescent="0.25">
      <c r="A39" s="219"/>
      <c r="B39" s="220"/>
      <c r="C39" s="266" t="s">
        <v>397</v>
      </c>
      <c r="D39" s="260"/>
      <c r="E39" s="261"/>
      <c r="F39" s="222"/>
      <c r="G39" s="222"/>
      <c r="H39" s="222"/>
      <c r="I39" s="222"/>
      <c r="J39" s="222"/>
      <c r="K39" s="222"/>
      <c r="L39" s="222"/>
      <c r="M39" s="222"/>
      <c r="N39" s="221"/>
      <c r="O39" s="221"/>
      <c r="P39" s="221"/>
      <c r="Q39" s="221"/>
      <c r="R39" s="222"/>
      <c r="S39" s="222"/>
      <c r="T39" s="222"/>
      <c r="U39" s="222"/>
      <c r="V39" s="222"/>
      <c r="W39" s="222"/>
      <c r="X39" s="222"/>
      <c r="Y39" s="222"/>
      <c r="Z39" s="212"/>
      <c r="AA39" s="212"/>
      <c r="AB39" s="212"/>
      <c r="AC39" s="212"/>
      <c r="AD39" s="212"/>
      <c r="AE39" s="212"/>
      <c r="AF39" s="212"/>
      <c r="AG39" s="212" t="s">
        <v>226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3" x14ac:dyDescent="0.25">
      <c r="A40" s="219"/>
      <c r="B40" s="220"/>
      <c r="C40" s="266" t="s">
        <v>584</v>
      </c>
      <c r="D40" s="260"/>
      <c r="E40" s="261">
        <v>6</v>
      </c>
      <c r="F40" s="222"/>
      <c r="G40" s="222"/>
      <c r="H40" s="222"/>
      <c r="I40" s="222"/>
      <c r="J40" s="222"/>
      <c r="K40" s="222"/>
      <c r="L40" s="222"/>
      <c r="M40" s="222"/>
      <c r="N40" s="221"/>
      <c r="O40" s="221"/>
      <c r="P40" s="221"/>
      <c r="Q40" s="221"/>
      <c r="R40" s="222"/>
      <c r="S40" s="222"/>
      <c r="T40" s="222"/>
      <c r="U40" s="222"/>
      <c r="V40" s="222"/>
      <c r="W40" s="222"/>
      <c r="X40" s="222"/>
      <c r="Y40" s="222"/>
      <c r="Z40" s="212"/>
      <c r="AA40" s="212"/>
      <c r="AB40" s="212"/>
      <c r="AC40" s="212"/>
      <c r="AD40" s="212"/>
      <c r="AE40" s="212"/>
      <c r="AF40" s="212"/>
      <c r="AG40" s="212" t="s">
        <v>226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1" x14ac:dyDescent="0.25">
      <c r="A41" s="234">
        <v>8</v>
      </c>
      <c r="B41" s="235" t="s">
        <v>269</v>
      </c>
      <c r="C41" s="253" t="s">
        <v>270</v>
      </c>
      <c r="D41" s="236" t="s">
        <v>271</v>
      </c>
      <c r="E41" s="237">
        <v>7.98</v>
      </c>
      <c r="F41" s="238"/>
      <c r="G41" s="239">
        <f>ROUND(E41*F41,2)</f>
        <v>0</v>
      </c>
      <c r="H41" s="238"/>
      <c r="I41" s="239">
        <f>ROUND(E41*H41,2)</f>
        <v>0</v>
      </c>
      <c r="J41" s="238"/>
      <c r="K41" s="239">
        <f>ROUND(E41*J41,2)</f>
        <v>0</v>
      </c>
      <c r="L41" s="239">
        <v>21</v>
      </c>
      <c r="M41" s="239">
        <f>G41*(1+L41/100)</f>
        <v>0</v>
      </c>
      <c r="N41" s="237">
        <v>0</v>
      </c>
      <c r="O41" s="237">
        <f>ROUND(E41*N41,2)</f>
        <v>0</v>
      </c>
      <c r="P41" s="237">
        <v>0</v>
      </c>
      <c r="Q41" s="237">
        <f>ROUND(E41*P41,2)</f>
        <v>0</v>
      </c>
      <c r="R41" s="239" t="s">
        <v>239</v>
      </c>
      <c r="S41" s="239" t="s">
        <v>193</v>
      </c>
      <c r="T41" s="240" t="s">
        <v>193</v>
      </c>
      <c r="U41" s="222">
        <v>0</v>
      </c>
      <c r="V41" s="222">
        <f>ROUND(E41*U41,2)</f>
        <v>0</v>
      </c>
      <c r="W41" s="222"/>
      <c r="X41" s="222" t="s">
        <v>220</v>
      </c>
      <c r="Y41" s="222" t="s">
        <v>168</v>
      </c>
      <c r="Z41" s="212"/>
      <c r="AA41" s="212"/>
      <c r="AB41" s="212"/>
      <c r="AC41" s="212"/>
      <c r="AD41" s="212"/>
      <c r="AE41" s="212"/>
      <c r="AF41" s="212"/>
      <c r="AG41" s="212" t="s">
        <v>222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5">
      <c r="A42" s="219"/>
      <c r="B42" s="220"/>
      <c r="C42" s="266" t="s">
        <v>253</v>
      </c>
      <c r="D42" s="260"/>
      <c r="E42" s="261"/>
      <c r="F42" s="222"/>
      <c r="G42" s="222"/>
      <c r="H42" s="222"/>
      <c r="I42" s="222"/>
      <c r="J42" s="222"/>
      <c r="K42" s="222"/>
      <c r="L42" s="222"/>
      <c r="M42" s="222"/>
      <c r="N42" s="221"/>
      <c r="O42" s="221"/>
      <c r="P42" s="221"/>
      <c r="Q42" s="221"/>
      <c r="R42" s="222"/>
      <c r="S42" s="222"/>
      <c r="T42" s="222"/>
      <c r="U42" s="222"/>
      <c r="V42" s="222"/>
      <c r="W42" s="222"/>
      <c r="X42" s="222"/>
      <c r="Y42" s="222"/>
      <c r="Z42" s="212"/>
      <c r="AA42" s="212"/>
      <c r="AB42" s="212"/>
      <c r="AC42" s="212"/>
      <c r="AD42" s="212"/>
      <c r="AE42" s="212"/>
      <c r="AF42" s="212"/>
      <c r="AG42" s="212" t="s">
        <v>226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19"/>
      <c r="B43" s="220"/>
      <c r="C43" s="267" t="s">
        <v>295</v>
      </c>
      <c r="D43" s="262"/>
      <c r="E43" s="263"/>
      <c r="F43" s="222"/>
      <c r="G43" s="222"/>
      <c r="H43" s="222"/>
      <c r="I43" s="222"/>
      <c r="J43" s="222"/>
      <c r="K43" s="222"/>
      <c r="L43" s="222"/>
      <c r="M43" s="222"/>
      <c r="N43" s="221"/>
      <c r="O43" s="221"/>
      <c r="P43" s="221"/>
      <c r="Q43" s="221"/>
      <c r="R43" s="222"/>
      <c r="S43" s="222"/>
      <c r="T43" s="222"/>
      <c r="U43" s="222"/>
      <c r="V43" s="222"/>
      <c r="W43" s="222"/>
      <c r="X43" s="222"/>
      <c r="Y43" s="222"/>
      <c r="Z43" s="212"/>
      <c r="AA43" s="212"/>
      <c r="AB43" s="212"/>
      <c r="AC43" s="212"/>
      <c r="AD43" s="212"/>
      <c r="AE43" s="212"/>
      <c r="AF43" s="212"/>
      <c r="AG43" s="212" t="s">
        <v>226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3" x14ac:dyDescent="0.25">
      <c r="A44" s="219"/>
      <c r="B44" s="220"/>
      <c r="C44" s="268" t="s">
        <v>581</v>
      </c>
      <c r="D44" s="262"/>
      <c r="E44" s="263">
        <v>4.2</v>
      </c>
      <c r="F44" s="222"/>
      <c r="G44" s="222"/>
      <c r="H44" s="222"/>
      <c r="I44" s="222"/>
      <c r="J44" s="222"/>
      <c r="K44" s="222"/>
      <c r="L44" s="222"/>
      <c r="M44" s="222"/>
      <c r="N44" s="221"/>
      <c r="O44" s="221"/>
      <c r="P44" s="221"/>
      <c r="Q44" s="221"/>
      <c r="R44" s="222"/>
      <c r="S44" s="222"/>
      <c r="T44" s="222"/>
      <c r="U44" s="222"/>
      <c r="V44" s="222"/>
      <c r="W44" s="222"/>
      <c r="X44" s="222"/>
      <c r="Y44" s="222"/>
      <c r="Z44" s="212"/>
      <c r="AA44" s="212"/>
      <c r="AB44" s="212"/>
      <c r="AC44" s="212"/>
      <c r="AD44" s="212"/>
      <c r="AE44" s="212"/>
      <c r="AF44" s="212"/>
      <c r="AG44" s="212" t="s">
        <v>226</v>
      </c>
      <c r="AH44" s="212">
        <v>2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3" x14ac:dyDescent="0.25">
      <c r="A45" s="219"/>
      <c r="B45" s="220"/>
      <c r="C45" s="267" t="s">
        <v>297</v>
      </c>
      <c r="D45" s="262"/>
      <c r="E45" s="263"/>
      <c r="F45" s="222"/>
      <c r="G45" s="222"/>
      <c r="H45" s="222"/>
      <c r="I45" s="222"/>
      <c r="J45" s="222"/>
      <c r="K45" s="222"/>
      <c r="L45" s="222"/>
      <c r="M45" s="222"/>
      <c r="N45" s="221"/>
      <c r="O45" s="221"/>
      <c r="P45" s="221"/>
      <c r="Q45" s="221"/>
      <c r="R45" s="222"/>
      <c r="S45" s="222"/>
      <c r="T45" s="222"/>
      <c r="U45" s="222"/>
      <c r="V45" s="222"/>
      <c r="W45" s="222"/>
      <c r="X45" s="222"/>
      <c r="Y45" s="222"/>
      <c r="Z45" s="212"/>
      <c r="AA45" s="212"/>
      <c r="AB45" s="212"/>
      <c r="AC45" s="212"/>
      <c r="AD45" s="212"/>
      <c r="AE45" s="212"/>
      <c r="AF45" s="212"/>
      <c r="AG45" s="212" t="s">
        <v>226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3" x14ac:dyDescent="0.25">
      <c r="A46" s="219"/>
      <c r="B46" s="220"/>
      <c r="C46" s="266" t="s">
        <v>690</v>
      </c>
      <c r="D46" s="260"/>
      <c r="E46" s="261">
        <v>7.98</v>
      </c>
      <c r="F46" s="222"/>
      <c r="G46" s="222"/>
      <c r="H46" s="222"/>
      <c r="I46" s="222"/>
      <c r="J46" s="222"/>
      <c r="K46" s="222"/>
      <c r="L46" s="222"/>
      <c r="M46" s="222"/>
      <c r="N46" s="221"/>
      <c r="O46" s="221"/>
      <c r="P46" s="221"/>
      <c r="Q46" s="221"/>
      <c r="R46" s="222"/>
      <c r="S46" s="222"/>
      <c r="T46" s="222"/>
      <c r="U46" s="222"/>
      <c r="V46" s="222"/>
      <c r="W46" s="222"/>
      <c r="X46" s="222"/>
      <c r="Y46" s="222"/>
      <c r="Z46" s="212"/>
      <c r="AA46" s="212"/>
      <c r="AB46" s="212"/>
      <c r="AC46" s="212"/>
      <c r="AD46" s="212"/>
      <c r="AE46" s="212"/>
      <c r="AF46" s="212"/>
      <c r="AG46" s="212" t="s">
        <v>226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x14ac:dyDescent="0.25">
      <c r="A47" s="227" t="s">
        <v>161</v>
      </c>
      <c r="B47" s="228" t="s">
        <v>97</v>
      </c>
      <c r="C47" s="251" t="s">
        <v>98</v>
      </c>
      <c r="D47" s="229"/>
      <c r="E47" s="230"/>
      <c r="F47" s="231"/>
      <c r="G47" s="231">
        <f>SUMIF(AG48:AG57,"&lt;&gt;NOR",G48:G57)</f>
        <v>0</v>
      </c>
      <c r="H47" s="231"/>
      <c r="I47" s="231">
        <f>SUM(I48:I57)</f>
        <v>0</v>
      </c>
      <c r="J47" s="231"/>
      <c r="K47" s="231">
        <f>SUM(K48:K57)</f>
        <v>0</v>
      </c>
      <c r="L47" s="231"/>
      <c r="M47" s="231">
        <f>SUM(M48:M57)</f>
        <v>0</v>
      </c>
      <c r="N47" s="230"/>
      <c r="O47" s="230">
        <f>SUM(O48:O57)</f>
        <v>13.11</v>
      </c>
      <c r="P47" s="230"/>
      <c r="Q47" s="230">
        <f>SUM(Q48:Q57)</f>
        <v>0</v>
      </c>
      <c r="R47" s="231"/>
      <c r="S47" s="231"/>
      <c r="T47" s="232"/>
      <c r="U47" s="226"/>
      <c r="V47" s="226">
        <f>SUM(V48:V57)</f>
        <v>2.76</v>
      </c>
      <c r="W47" s="226"/>
      <c r="X47" s="226"/>
      <c r="Y47" s="226"/>
      <c r="AG47" t="s">
        <v>162</v>
      </c>
    </row>
    <row r="48" spans="1:60" outlineLevel="1" x14ac:dyDescent="0.25">
      <c r="A48" s="234">
        <v>9</v>
      </c>
      <c r="B48" s="235" t="s">
        <v>299</v>
      </c>
      <c r="C48" s="253" t="s">
        <v>300</v>
      </c>
      <c r="D48" s="236" t="s">
        <v>238</v>
      </c>
      <c r="E48" s="237">
        <v>0.42</v>
      </c>
      <c r="F48" s="238"/>
      <c r="G48" s="239">
        <f>ROUND(E48*F48,2)</f>
        <v>0</v>
      </c>
      <c r="H48" s="238"/>
      <c r="I48" s="239">
        <f>ROUND(E48*H48,2)</f>
        <v>0</v>
      </c>
      <c r="J48" s="238"/>
      <c r="K48" s="239">
        <f>ROUND(E48*J48,2)</f>
        <v>0</v>
      </c>
      <c r="L48" s="239">
        <v>21</v>
      </c>
      <c r="M48" s="239">
        <f>G48*(1+L48/100)</f>
        <v>0</v>
      </c>
      <c r="N48" s="237">
        <v>2.16</v>
      </c>
      <c r="O48" s="237">
        <f>ROUND(E48*N48,2)</f>
        <v>0.91</v>
      </c>
      <c r="P48" s="237">
        <v>0</v>
      </c>
      <c r="Q48" s="237">
        <f>ROUND(E48*P48,2)</f>
        <v>0</v>
      </c>
      <c r="R48" s="239" t="s">
        <v>301</v>
      </c>
      <c r="S48" s="239" t="s">
        <v>193</v>
      </c>
      <c r="T48" s="240" t="s">
        <v>193</v>
      </c>
      <c r="U48" s="222">
        <v>1.085</v>
      </c>
      <c r="V48" s="222">
        <f>ROUND(E48*U48,2)</f>
        <v>0.46</v>
      </c>
      <c r="W48" s="222"/>
      <c r="X48" s="222" t="s">
        <v>220</v>
      </c>
      <c r="Y48" s="222" t="s">
        <v>168</v>
      </c>
      <c r="Z48" s="212"/>
      <c r="AA48" s="212"/>
      <c r="AB48" s="212"/>
      <c r="AC48" s="212"/>
      <c r="AD48" s="212"/>
      <c r="AE48" s="212"/>
      <c r="AF48" s="212"/>
      <c r="AG48" s="212" t="s">
        <v>222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2" x14ac:dyDescent="0.25">
      <c r="A49" s="219"/>
      <c r="B49" s="220"/>
      <c r="C49" s="266" t="s">
        <v>380</v>
      </c>
      <c r="D49" s="260"/>
      <c r="E49" s="261"/>
      <c r="F49" s="222"/>
      <c r="G49" s="222"/>
      <c r="H49" s="222"/>
      <c r="I49" s="222"/>
      <c r="J49" s="222"/>
      <c r="K49" s="222"/>
      <c r="L49" s="222"/>
      <c r="M49" s="222"/>
      <c r="N49" s="221"/>
      <c r="O49" s="221"/>
      <c r="P49" s="221"/>
      <c r="Q49" s="221"/>
      <c r="R49" s="222"/>
      <c r="S49" s="222"/>
      <c r="T49" s="222"/>
      <c r="U49" s="222"/>
      <c r="V49" s="222"/>
      <c r="W49" s="222"/>
      <c r="X49" s="222"/>
      <c r="Y49" s="222"/>
      <c r="Z49" s="212"/>
      <c r="AA49" s="212"/>
      <c r="AB49" s="212"/>
      <c r="AC49" s="212"/>
      <c r="AD49" s="212"/>
      <c r="AE49" s="212"/>
      <c r="AF49" s="212"/>
      <c r="AG49" s="212" t="s">
        <v>226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3" x14ac:dyDescent="0.25">
      <c r="A50" s="219"/>
      <c r="B50" s="220"/>
      <c r="C50" s="266" t="s">
        <v>401</v>
      </c>
      <c r="D50" s="260"/>
      <c r="E50" s="261"/>
      <c r="F50" s="222"/>
      <c r="G50" s="222"/>
      <c r="H50" s="222"/>
      <c r="I50" s="222"/>
      <c r="J50" s="222"/>
      <c r="K50" s="222"/>
      <c r="L50" s="222"/>
      <c r="M50" s="222"/>
      <c r="N50" s="221"/>
      <c r="O50" s="221"/>
      <c r="P50" s="221"/>
      <c r="Q50" s="221"/>
      <c r="R50" s="222"/>
      <c r="S50" s="222"/>
      <c r="T50" s="222"/>
      <c r="U50" s="222"/>
      <c r="V50" s="222"/>
      <c r="W50" s="222"/>
      <c r="X50" s="222"/>
      <c r="Y50" s="222"/>
      <c r="Z50" s="212"/>
      <c r="AA50" s="212"/>
      <c r="AB50" s="212"/>
      <c r="AC50" s="212"/>
      <c r="AD50" s="212"/>
      <c r="AE50" s="212"/>
      <c r="AF50" s="212"/>
      <c r="AG50" s="212" t="s">
        <v>226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3" x14ac:dyDescent="0.25">
      <c r="A51" s="219"/>
      <c r="B51" s="220"/>
      <c r="C51" s="266" t="s">
        <v>587</v>
      </c>
      <c r="D51" s="260"/>
      <c r="E51" s="261">
        <v>0.42</v>
      </c>
      <c r="F51" s="222"/>
      <c r="G51" s="222"/>
      <c r="H51" s="222"/>
      <c r="I51" s="222"/>
      <c r="J51" s="222"/>
      <c r="K51" s="222"/>
      <c r="L51" s="222"/>
      <c r="M51" s="222"/>
      <c r="N51" s="221"/>
      <c r="O51" s="221"/>
      <c r="P51" s="221"/>
      <c r="Q51" s="221"/>
      <c r="R51" s="222"/>
      <c r="S51" s="222"/>
      <c r="T51" s="222"/>
      <c r="U51" s="222"/>
      <c r="V51" s="222"/>
      <c r="W51" s="222"/>
      <c r="X51" s="222"/>
      <c r="Y51" s="222"/>
      <c r="Z51" s="212"/>
      <c r="AA51" s="212"/>
      <c r="AB51" s="212"/>
      <c r="AC51" s="212"/>
      <c r="AD51" s="212"/>
      <c r="AE51" s="212"/>
      <c r="AF51" s="212"/>
      <c r="AG51" s="212" t="s">
        <v>226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1" x14ac:dyDescent="0.25">
      <c r="A52" s="234">
        <v>10</v>
      </c>
      <c r="B52" s="235" t="s">
        <v>404</v>
      </c>
      <c r="C52" s="253" t="s">
        <v>405</v>
      </c>
      <c r="D52" s="236" t="s">
        <v>238</v>
      </c>
      <c r="E52" s="237">
        <v>4.83</v>
      </c>
      <c r="F52" s="238"/>
      <c r="G52" s="239">
        <f>ROUND(E52*F52,2)</f>
        <v>0</v>
      </c>
      <c r="H52" s="238"/>
      <c r="I52" s="239">
        <f>ROUND(E52*H52,2)</f>
        <v>0</v>
      </c>
      <c r="J52" s="238"/>
      <c r="K52" s="239">
        <f>ROUND(E52*J52,2)</f>
        <v>0</v>
      </c>
      <c r="L52" s="239">
        <v>21</v>
      </c>
      <c r="M52" s="239">
        <f>G52*(1+L52/100)</f>
        <v>0</v>
      </c>
      <c r="N52" s="237">
        <v>2.5249999999999999</v>
      </c>
      <c r="O52" s="237">
        <f>ROUND(E52*N52,2)</f>
        <v>12.2</v>
      </c>
      <c r="P52" s="237">
        <v>0</v>
      </c>
      <c r="Q52" s="237">
        <f>ROUND(E52*P52,2)</f>
        <v>0</v>
      </c>
      <c r="R52" s="239" t="s">
        <v>406</v>
      </c>
      <c r="S52" s="239" t="s">
        <v>193</v>
      </c>
      <c r="T52" s="240" t="s">
        <v>193</v>
      </c>
      <c r="U52" s="222">
        <v>0.47699999999999998</v>
      </c>
      <c r="V52" s="222">
        <f>ROUND(E52*U52,2)</f>
        <v>2.2999999999999998</v>
      </c>
      <c r="W52" s="222"/>
      <c r="X52" s="222" t="s">
        <v>220</v>
      </c>
      <c r="Y52" s="222" t="s">
        <v>221</v>
      </c>
      <c r="Z52" s="212"/>
      <c r="AA52" s="212"/>
      <c r="AB52" s="212"/>
      <c r="AC52" s="212"/>
      <c r="AD52" s="212"/>
      <c r="AE52" s="212"/>
      <c r="AF52" s="212"/>
      <c r="AG52" s="212" t="s">
        <v>222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2" x14ac:dyDescent="0.25">
      <c r="A53" s="219"/>
      <c r="B53" s="220"/>
      <c r="C53" s="266" t="s">
        <v>380</v>
      </c>
      <c r="D53" s="260"/>
      <c r="E53" s="261"/>
      <c r="F53" s="222"/>
      <c r="G53" s="222"/>
      <c r="H53" s="222"/>
      <c r="I53" s="222"/>
      <c r="J53" s="222"/>
      <c r="K53" s="222"/>
      <c r="L53" s="222"/>
      <c r="M53" s="222"/>
      <c r="N53" s="221"/>
      <c r="O53" s="221"/>
      <c r="P53" s="221"/>
      <c r="Q53" s="221"/>
      <c r="R53" s="222"/>
      <c r="S53" s="222"/>
      <c r="T53" s="222"/>
      <c r="U53" s="222"/>
      <c r="V53" s="222"/>
      <c r="W53" s="222"/>
      <c r="X53" s="222"/>
      <c r="Y53" s="222"/>
      <c r="Z53" s="212"/>
      <c r="AA53" s="212"/>
      <c r="AB53" s="212"/>
      <c r="AC53" s="212"/>
      <c r="AD53" s="212"/>
      <c r="AE53" s="212"/>
      <c r="AF53" s="212"/>
      <c r="AG53" s="212" t="s">
        <v>226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3" x14ac:dyDescent="0.25">
      <c r="A54" s="219"/>
      <c r="B54" s="220"/>
      <c r="C54" s="266" t="s">
        <v>407</v>
      </c>
      <c r="D54" s="260"/>
      <c r="E54" s="261"/>
      <c r="F54" s="222"/>
      <c r="G54" s="222"/>
      <c r="H54" s="222"/>
      <c r="I54" s="222"/>
      <c r="J54" s="222"/>
      <c r="K54" s="222"/>
      <c r="L54" s="222"/>
      <c r="M54" s="222"/>
      <c r="N54" s="221"/>
      <c r="O54" s="221"/>
      <c r="P54" s="221"/>
      <c r="Q54" s="221"/>
      <c r="R54" s="222"/>
      <c r="S54" s="222"/>
      <c r="T54" s="222"/>
      <c r="U54" s="222"/>
      <c r="V54" s="222"/>
      <c r="W54" s="222"/>
      <c r="X54" s="222"/>
      <c r="Y54" s="222"/>
      <c r="Z54" s="212"/>
      <c r="AA54" s="212"/>
      <c r="AB54" s="212"/>
      <c r="AC54" s="212"/>
      <c r="AD54" s="212"/>
      <c r="AE54" s="212"/>
      <c r="AF54" s="212"/>
      <c r="AG54" s="212" t="s">
        <v>226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3" x14ac:dyDescent="0.25">
      <c r="A55" s="219"/>
      <c r="B55" s="220"/>
      <c r="C55" s="266" t="s">
        <v>578</v>
      </c>
      <c r="D55" s="260"/>
      <c r="E55" s="261">
        <v>4.2</v>
      </c>
      <c r="F55" s="222"/>
      <c r="G55" s="222"/>
      <c r="H55" s="222"/>
      <c r="I55" s="222"/>
      <c r="J55" s="222"/>
      <c r="K55" s="222"/>
      <c r="L55" s="222"/>
      <c r="M55" s="222"/>
      <c r="N55" s="221"/>
      <c r="O55" s="221"/>
      <c r="P55" s="221"/>
      <c r="Q55" s="221"/>
      <c r="R55" s="222"/>
      <c r="S55" s="222"/>
      <c r="T55" s="222"/>
      <c r="U55" s="222"/>
      <c r="V55" s="222"/>
      <c r="W55" s="222"/>
      <c r="X55" s="222"/>
      <c r="Y55" s="222"/>
      <c r="Z55" s="212"/>
      <c r="AA55" s="212"/>
      <c r="AB55" s="212"/>
      <c r="AC55" s="212"/>
      <c r="AD55" s="212"/>
      <c r="AE55" s="212"/>
      <c r="AF55" s="212"/>
      <c r="AG55" s="212" t="s">
        <v>226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3" x14ac:dyDescent="0.25">
      <c r="A56" s="219"/>
      <c r="B56" s="220"/>
      <c r="C56" s="266" t="s">
        <v>409</v>
      </c>
      <c r="D56" s="260"/>
      <c r="E56" s="261"/>
      <c r="F56" s="222"/>
      <c r="G56" s="222"/>
      <c r="H56" s="222"/>
      <c r="I56" s="222"/>
      <c r="J56" s="222"/>
      <c r="K56" s="222"/>
      <c r="L56" s="222"/>
      <c r="M56" s="222"/>
      <c r="N56" s="221"/>
      <c r="O56" s="221"/>
      <c r="P56" s="221"/>
      <c r="Q56" s="221"/>
      <c r="R56" s="222"/>
      <c r="S56" s="222"/>
      <c r="T56" s="222"/>
      <c r="U56" s="222"/>
      <c r="V56" s="222"/>
      <c r="W56" s="222"/>
      <c r="X56" s="222"/>
      <c r="Y56" s="222"/>
      <c r="Z56" s="212"/>
      <c r="AA56" s="212"/>
      <c r="AB56" s="212"/>
      <c r="AC56" s="212"/>
      <c r="AD56" s="212"/>
      <c r="AE56" s="212"/>
      <c r="AF56" s="212"/>
      <c r="AG56" s="212" t="s">
        <v>226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3" x14ac:dyDescent="0.25">
      <c r="A57" s="219"/>
      <c r="B57" s="220"/>
      <c r="C57" s="266" t="s">
        <v>691</v>
      </c>
      <c r="D57" s="260"/>
      <c r="E57" s="261">
        <v>0.63</v>
      </c>
      <c r="F57" s="222"/>
      <c r="G57" s="222"/>
      <c r="H57" s="222"/>
      <c r="I57" s="222"/>
      <c r="J57" s="222"/>
      <c r="K57" s="222"/>
      <c r="L57" s="222"/>
      <c r="M57" s="222"/>
      <c r="N57" s="221"/>
      <c r="O57" s="221"/>
      <c r="P57" s="221"/>
      <c r="Q57" s="221"/>
      <c r="R57" s="222"/>
      <c r="S57" s="222"/>
      <c r="T57" s="222"/>
      <c r="U57" s="222"/>
      <c r="V57" s="222"/>
      <c r="W57" s="222"/>
      <c r="X57" s="222"/>
      <c r="Y57" s="222"/>
      <c r="Z57" s="212"/>
      <c r="AA57" s="212"/>
      <c r="AB57" s="212"/>
      <c r="AC57" s="212"/>
      <c r="AD57" s="212"/>
      <c r="AE57" s="212"/>
      <c r="AF57" s="212"/>
      <c r="AG57" s="212" t="s">
        <v>226</v>
      </c>
      <c r="AH57" s="212">
        <v>0</v>
      </c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x14ac:dyDescent="0.25">
      <c r="A58" s="227" t="s">
        <v>161</v>
      </c>
      <c r="B58" s="228" t="s">
        <v>109</v>
      </c>
      <c r="C58" s="251" t="s">
        <v>110</v>
      </c>
      <c r="D58" s="229"/>
      <c r="E58" s="230"/>
      <c r="F58" s="231"/>
      <c r="G58" s="231">
        <f>SUMIF(AG59:AG78,"&lt;&gt;NOR",G59:G78)</f>
        <v>0</v>
      </c>
      <c r="H58" s="231"/>
      <c r="I58" s="231">
        <f>SUM(I59:I78)</f>
        <v>0</v>
      </c>
      <c r="J58" s="231"/>
      <c r="K58" s="231">
        <f>SUM(K59:K78)</f>
        <v>0</v>
      </c>
      <c r="L58" s="231"/>
      <c r="M58" s="231">
        <f>SUM(M59:M78)</f>
        <v>0</v>
      </c>
      <c r="N58" s="230"/>
      <c r="O58" s="230">
        <f>SUM(O59:O78)</f>
        <v>1.2</v>
      </c>
      <c r="P58" s="230"/>
      <c r="Q58" s="230">
        <f>SUM(Q59:Q78)</f>
        <v>0</v>
      </c>
      <c r="R58" s="231"/>
      <c r="S58" s="231"/>
      <c r="T58" s="232"/>
      <c r="U58" s="226"/>
      <c r="V58" s="226">
        <f>SUM(V59:V78)</f>
        <v>0</v>
      </c>
      <c r="W58" s="226"/>
      <c r="X58" s="226"/>
      <c r="Y58" s="226"/>
      <c r="AG58" t="s">
        <v>162</v>
      </c>
    </row>
    <row r="59" spans="1:60" outlineLevel="1" x14ac:dyDescent="0.25">
      <c r="A59" s="234">
        <v>11</v>
      </c>
      <c r="B59" s="235" t="s">
        <v>411</v>
      </c>
      <c r="C59" s="253" t="s">
        <v>591</v>
      </c>
      <c r="D59" s="236" t="s">
        <v>338</v>
      </c>
      <c r="E59" s="237">
        <v>1</v>
      </c>
      <c r="F59" s="238"/>
      <c r="G59" s="239">
        <f>ROUND(E59*F59,2)</f>
        <v>0</v>
      </c>
      <c r="H59" s="238"/>
      <c r="I59" s="239">
        <f>ROUND(E59*H59,2)</f>
        <v>0</v>
      </c>
      <c r="J59" s="238"/>
      <c r="K59" s="239">
        <f>ROUND(E59*J59,2)</f>
        <v>0</v>
      </c>
      <c r="L59" s="239">
        <v>21</v>
      </c>
      <c r="M59" s="239">
        <f>G59*(1+L59/100)</f>
        <v>0</v>
      </c>
      <c r="N59" s="237">
        <v>1.2</v>
      </c>
      <c r="O59" s="237">
        <f>ROUND(E59*N59,2)</f>
        <v>1.2</v>
      </c>
      <c r="P59" s="237">
        <v>0</v>
      </c>
      <c r="Q59" s="237">
        <f>ROUND(E59*P59,2)</f>
        <v>0</v>
      </c>
      <c r="R59" s="239"/>
      <c r="S59" s="239" t="s">
        <v>166</v>
      </c>
      <c r="T59" s="240" t="s">
        <v>167</v>
      </c>
      <c r="U59" s="222">
        <v>0</v>
      </c>
      <c r="V59" s="222">
        <f>ROUND(E59*U59,2)</f>
        <v>0</v>
      </c>
      <c r="W59" s="222"/>
      <c r="X59" s="222" t="s">
        <v>220</v>
      </c>
      <c r="Y59" s="222" t="s">
        <v>168</v>
      </c>
      <c r="Z59" s="212"/>
      <c r="AA59" s="212"/>
      <c r="AB59" s="212"/>
      <c r="AC59" s="212"/>
      <c r="AD59" s="212"/>
      <c r="AE59" s="212"/>
      <c r="AF59" s="212"/>
      <c r="AG59" s="212" t="s">
        <v>222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2" x14ac:dyDescent="0.25">
      <c r="A60" s="219"/>
      <c r="B60" s="220"/>
      <c r="C60" s="254" t="s">
        <v>413</v>
      </c>
      <c r="D60" s="249"/>
      <c r="E60" s="249"/>
      <c r="F60" s="249"/>
      <c r="G60" s="249"/>
      <c r="H60" s="222"/>
      <c r="I60" s="222"/>
      <c r="J60" s="222"/>
      <c r="K60" s="222"/>
      <c r="L60" s="222"/>
      <c r="M60" s="222"/>
      <c r="N60" s="221"/>
      <c r="O60" s="221"/>
      <c r="P60" s="221"/>
      <c r="Q60" s="221"/>
      <c r="R60" s="222"/>
      <c r="S60" s="222"/>
      <c r="T60" s="222"/>
      <c r="U60" s="222"/>
      <c r="V60" s="222"/>
      <c r="W60" s="222"/>
      <c r="X60" s="222"/>
      <c r="Y60" s="222"/>
      <c r="Z60" s="212"/>
      <c r="AA60" s="212"/>
      <c r="AB60" s="212"/>
      <c r="AC60" s="212"/>
      <c r="AD60" s="212"/>
      <c r="AE60" s="212"/>
      <c r="AF60" s="212"/>
      <c r="AG60" s="212" t="s">
        <v>173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ht="21" outlineLevel="3" x14ac:dyDescent="0.25">
      <c r="A61" s="219"/>
      <c r="B61" s="220"/>
      <c r="C61" s="256" t="s">
        <v>414</v>
      </c>
      <c r="D61" s="250"/>
      <c r="E61" s="250"/>
      <c r="F61" s="250"/>
      <c r="G61" s="250"/>
      <c r="H61" s="222"/>
      <c r="I61" s="222"/>
      <c r="J61" s="222"/>
      <c r="K61" s="222"/>
      <c r="L61" s="222"/>
      <c r="M61" s="222"/>
      <c r="N61" s="221"/>
      <c r="O61" s="221"/>
      <c r="P61" s="221"/>
      <c r="Q61" s="221"/>
      <c r="R61" s="222"/>
      <c r="S61" s="222"/>
      <c r="T61" s="222"/>
      <c r="U61" s="222"/>
      <c r="V61" s="222"/>
      <c r="W61" s="222"/>
      <c r="X61" s="222"/>
      <c r="Y61" s="222"/>
      <c r="Z61" s="212"/>
      <c r="AA61" s="212"/>
      <c r="AB61" s="212"/>
      <c r="AC61" s="212"/>
      <c r="AD61" s="212"/>
      <c r="AE61" s="212"/>
      <c r="AF61" s="212"/>
      <c r="AG61" s="212" t="s">
        <v>173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48" t="str">
        <f>C61</f>
        <v>- Nosná konstrukce bude provedena z ocelových profilů s ochrannou vrstvou – prášková vypalovací barva v jemné struktuře a v odstínu RAL 9005 (černá).</v>
      </c>
      <c r="BB61" s="212"/>
      <c r="BC61" s="212"/>
      <c r="BD61" s="212"/>
      <c r="BE61" s="212"/>
      <c r="BF61" s="212"/>
      <c r="BG61" s="212"/>
      <c r="BH61" s="212"/>
    </row>
    <row r="62" spans="1:60" ht="21" outlineLevel="3" x14ac:dyDescent="0.25">
      <c r="A62" s="219"/>
      <c r="B62" s="220"/>
      <c r="C62" s="256" t="s">
        <v>415</v>
      </c>
      <c r="D62" s="250"/>
      <c r="E62" s="250"/>
      <c r="F62" s="250"/>
      <c r="G62" s="250"/>
      <c r="H62" s="222"/>
      <c r="I62" s="222"/>
      <c r="J62" s="222"/>
      <c r="K62" s="222"/>
      <c r="L62" s="222"/>
      <c r="M62" s="222"/>
      <c r="N62" s="221"/>
      <c r="O62" s="221"/>
      <c r="P62" s="221"/>
      <c r="Q62" s="221"/>
      <c r="R62" s="222"/>
      <c r="S62" s="222"/>
      <c r="T62" s="222"/>
      <c r="U62" s="222"/>
      <c r="V62" s="222"/>
      <c r="W62" s="222"/>
      <c r="X62" s="222"/>
      <c r="Y62" s="222"/>
      <c r="Z62" s="212"/>
      <c r="AA62" s="212"/>
      <c r="AB62" s="212"/>
      <c r="AC62" s="212"/>
      <c r="AD62" s="212"/>
      <c r="AE62" s="212"/>
      <c r="AF62" s="212"/>
      <c r="AG62" s="212" t="s">
        <v>173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48" t="str">
        <f>C62</f>
        <v>- Konstrukce musí splňovat požadavky na odolnost vůči povětrnostním vlivům a bude dimenzována dle platných norem ČSN a EN s ohledem na místní zatížení sněhem a větrem.</v>
      </c>
      <c r="BB62" s="212"/>
      <c r="BC62" s="212"/>
      <c r="BD62" s="212"/>
      <c r="BE62" s="212"/>
      <c r="BF62" s="212"/>
      <c r="BG62" s="212"/>
      <c r="BH62" s="212"/>
    </row>
    <row r="63" spans="1:60" outlineLevel="3" x14ac:dyDescent="0.25">
      <c r="A63" s="219"/>
      <c r="B63" s="220"/>
      <c r="C63" s="255" t="s">
        <v>182</v>
      </c>
      <c r="D63" s="223"/>
      <c r="E63" s="224"/>
      <c r="F63" s="225"/>
      <c r="G63" s="225"/>
      <c r="H63" s="222"/>
      <c r="I63" s="222"/>
      <c r="J63" s="222"/>
      <c r="K63" s="222"/>
      <c r="L63" s="222"/>
      <c r="M63" s="222"/>
      <c r="N63" s="221"/>
      <c r="O63" s="221"/>
      <c r="P63" s="221"/>
      <c r="Q63" s="221"/>
      <c r="R63" s="222"/>
      <c r="S63" s="222"/>
      <c r="T63" s="222"/>
      <c r="U63" s="222"/>
      <c r="V63" s="222"/>
      <c r="W63" s="222"/>
      <c r="X63" s="222"/>
      <c r="Y63" s="222"/>
      <c r="Z63" s="212"/>
      <c r="AA63" s="212"/>
      <c r="AB63" s="212"/>
      <c r="AC63" s="212"/>
      <c r="AD63" s="212"/>
      <c r="AE63" s="212"/>
      <c r="AF63" s="212"/>
      <c r="AG63" s="212" t="s">
        <v>173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3" x14ac:dyDescent="0.25">
      <c r="A64" s="219"/>
      <c r="B64" s="220"/>
      <c r="C64" s="256" t="s">
        <v>416</v>
      </c>
      <c r="D64" s="250"/>
      <c r="E64" s="250"/>
      <c r="F64" s="250"/>
      <c r="G64" s="250"/>
      <c r="H64" s="222"/>
      <c r="I64" s="222"/>
      <c r="J64" s="222"/>
      <c r="K64" s="222"/>
      <c r="L64" s="222"/>
      <c r="M64" s="222"/>
      <c r="N64" s="221"/>
      <c r="O64" s="221"/>
      <c r="P64" s="221"/>
      <c r="Q64" s="221"/>
      <c r="R64" s="222"/>
      <c r="S64" s="222"/>
      <c r="T64" s="222"/>
      <c r="U64" s="222"/>
      <c r="V64" s="222"/>
      <c r="W64" s="222"/>
      <c r="X64" s="222"/>
      <c r="Y64" s="222"/>
      <c r="Z64" s="212"/>
      <c r="AA64" s="212"/>
      <c r="AB64" s="212"/>
      <c r="AC64" s="212"/>
      <c r="AD64" s="212"/>
      <c r="AE64" s="212"/>
      <c r="AF64" s="212"/>
      <c r="AG64" s="212" t="s">
        <v>173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ht="21" outlineLevel="3" x14ac:dyDescent="0.25">
      <c r="A65" s="219"/>
      <c r="B65" s="220"/>
      <c r="C65" s="256" t="s">
        <v>417</v>
      </c>
      <c r="D65" s="250"/>
      <c r="E65" s="250"/>
      <c r="F65" s="250"/>
      <c r="G65" s="250"/>
      <c r="H65" s="222"/>
      <c r="I65" s="222"/>
      <c r="J65" s="222"/>
      <c r="K65" s="222"/>
      <c r="L65" s="222"/>
      <c r="M65" s="222"/>
      <c r="N65" s="221"/>
      <c r="O65" s="221"/>
      <c r="P65" s="221"/>
      <c r="Q65" s="221"/>
      <c r="R65" s="222"/>
      <c r="S65" s="222"/>
      <c r="T65" s="222"/>
      <c r="U65" s="222"/>
      <c r="V65" s="222"/>
      <c r="W65" s="222"/>
      <c r="X65" s="222"/>
      <c r="Y65" s="222"/>
      <c r="Z65" s="212"/>
      <c r="AA65" s="212"/>
      <c r="AB65" s="212"/>
      <c r="AC65" s="212"/>
      <c r="AD65" s="212"/>
      <c r="AE65" s="212"/>
      <c r="AF65" s="212"/>
      <c r="AG65" s="212" t="s">
        <v>173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48" t="str">
        <f>C65</f>
        <v>- Boční a zadní stěny budou z bezpečnostního skla kaleného, střecha z bezpečnostního tvrzeného skla o tloušťkách odpovídající příslušným normám.</v>
      </c>
      <c r="BB65" s="212"/>
      <c r="BC65" s="212"/>
      <c r="BD65" s="212"/>
      <c r="BE65" s="212"/>
      <c r="BF65" s="212"/>
      <c r="BG65" s="212"/>
      <c r="BH65" s="212"/>
    </row>
    <row r="66" spans="1:60" outlineLevel="3" x14ac:dyDescent="0.25">
      <c r="A66" s="219"/>
      <c r="B66" s="220"/>
      <c r="C66" s="256" t="s">
        <v>418</v>
      </c>
      <c r="D66" s="250"/>
      <c r="E66" s="250"/>
      <c r="F66" s="250"/>
      <c r="G66" s="250"/>
      <c r="H66" s="222"/>
      <c r="I66" s="222"/>
      <c r="J66" s="222"/>
      <c r="K66" s="222"/>
      <c r="L66" s="222"/>
      <c r="M66" s="222"/>
      <c r="N66" s="221"/>
      <c r="O66" s="221"/>
      <c r="P66" s="221"/>
      <c r="Q66" s="221"/>
      <c r="R66" s="222"/>
      <c r="S66" s="222"/>
      <c r="T66" s="222"/>
      <c r="U66" s="222"/>
      <c r="V66" s="222"/>
      <c r="W66" s="222"/>
      <c r="X66" s="222"/>
      <c r="Y66" s="222"/>
      <c r="Z66" s="212"/>
      <c r="AA66" s="212"/>
      <c r="AB66" s="212"/>
      <c r="AC66" s="212"/>
      <c r="AD66" s="212"/>
      <c r="AE66" s="212"/>
      <c r="AF66" s="212"/>
      <c r="AG66" s="212" t="s">
        <v>173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3" x14ac:dyDescent="0.25">
      <c r="A67" s="219"/>
      <c r="B67" s="220"/>
      <c r="C67" s="256" t="s">
        <v>419</v>
      </c>
      <c r="D67" s="250"/>
      <c r="E67" s="250"/>
      <c r="F67" s="250"/>
      <c r="G67" s="250"/>
      <c r="H67" s="222"/>
      <c r="I67" s="222"/>
      <c r="J67" s="222"/>
      <c r="K67" s="222"/>
      <c r="L67" s="222"/>
      <c r="M67" s="222"/>
      <c r="N67" s="221"/>
      <c r="O67" s="221"/>
      <c r="P67" s="221"/>
      <c r="Q67" s="221"/>
      <c r="R67" s="222"/>
      <c r="S67" s="222"/>
      <c r="T67" s="222"/>
      <c r="U67" s="222"/>
      <c r="V67" s="222"/>
      <c r="W67" s="222"/>
      <c r="X67" s="222"/>
      <c r="Y67" s="222"/>
      <c r="Z67" s="212"/>
      <c r="AA67" s="212"/>
      <c r="AB67" s="212"/>
      <c r="AC67" s="212"/>
      <c r="AD67" s="212"/>
      <c r="AE67" s="212"/>
      <c r="AF67" s="212"/>
      <c r="AG67" s="212" t="s">
        <v>173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48" t="str">
        <f>C67</f>
        <v>- Čiré sklo bude zabezpečeno proti nárazu ptáků a pro orientaci pomocí sítotisku - dekor dle požadavku investora.</v>
      </c>
      <c r="BB67" s="212"/>
      <c r="BC67" s="212"/>
      <c r="BD67" s="212"/>
      <c r="BE67" s="212"/>
      <c r="BF67" s="212"/>
      <c r="BG67" s="212"/>
      <c r="BH67" s="212"/>
    </row>
    <row r="68" spans="1:60" outlineLevel="3" x14ac:dyDescent="0.25">
      <c r="A68" s="219"/>
      <c r="B68" s="220"/>
      <c r="C68" s="255" t="s">
        <v>182</v>
      </c>
      <c r="D68" s="223"/>
      <c r="E68" s="224"/>
      <c r="F68" s="225"/>
      <c r="G68" s="225"/>
      <c r="H68" s="222"/>
      <c r="I68" s="222"/>
      <c r="J68" s="222"/>
      <c r="K68" s="222"/>
      <c r="L68" s="222"/>
      <c r="M68" s="222"/>
      <c r="N68" s="221"/>
      <c r="O68" s="221"/>
      <c r="P68" s="221"/>
      <c r="Q68" s="221"/>
      <c r="R68" s="222"/>
      <c r="S68" s="222"/>
      <c r="T68" s="222"/>
      <c r="U68" s="222"/>
      <c r="V68" s="222"/>
      <c r="W68" s="222"/>
      <c r="X68" s="222"/>
      <c r="Y68" s="222"/>
      <c r="Z68" s="212"/>
      <c r="AA68" s="212"/>
      <c r="AB68" s="212"/>
      <c r="AC68" s="212"/>
      <c r="AD68" s="212"/>
      <c r="AE68" s="212"/>
      <c r="AF68" s="212"/>
      <c r="AG68" s="212" t="s">
        <v>173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3" x14ac:dyDescent="0.25">
      <c r="A69" s="219"/>
      <c r="B69" s="220"/>
      <c r="C69" s="256" t="s">
        <v>420</v>
      </c>
      <c r="D69" s="250"/>
      <c r="E69" s="250"/>
      <c r="F69" s="250"/>
      <c r="G69" s="250"/>
      <c r="H69" s="222"/>
      <c r="I69" s="222"/>
      <c r="J69" s="222"/>
      <c r="K69" s="222"/>
      <c r="L69" s="222"/>
      <c r="M69" s="222"/>
      <c r="N69" s="221"/>
      <c r="O69" s="221"/>
      <c r="P69" s="221"/>
      <c r="Q69" s="221"/>
      <c r="R69" s="222"/>
      <c r="S69" s="222"/>
      <c r="T69" s="222"/>
      <c r="U69" s="222"/>
      <c r="V69" s="222"/>
      <c r="W69" s="222"/>
      <c r="X69" s="222"/>
      <c r="Y69" s="222"/>
      <c r="Z69" s="212"/>
      <c r="AA69" s="212"/>
      <c r="AB69" s="212"/>
      <c r="AC69" s="212"/>
      <c r="AD69" s="212"/>
      <c r="AE69" s="212"/>
      <c r="AF69" s="212"/>
      <c r="AG69" s="212" t="s">
        <v>173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3" x14ac:dyDescent="0.25">
      <c r="A70" s="219"/>
      <c r="B70" s="220"/>
      <c r="C70" s="256" t="s">
        <v>421</v>
      </c>
      <c r="D70" s="250"/>
      <c r="E70" s="250"/>
      <c r="F70" s="250"/>
      <c r="G70" s="250"/>
      <c r="H70" s="222"/>
      <c r="I70" s="222"/>
      <c r="J70" s="222"/>
      <c r="K70" s="222"/>
      <c r="L70" s="222"/>
      <c r="M70" s="222"/>
      <c r="N70" s="221"/>
      <c r="O70" s="221"/>
      <c r="P70" s="221"/>
      <c r="Q70" s="221"/>
      <c r="R70" s="222"/>
      <c r="S70" s="222"/>
      <c r="T70" s="222"/>
      <c r="U70" s="222"/>
      <c r="V70" s="222"/>
      <c r="W70" s="222"/>
      <c r="X70" s="222"/>
      <c r="Y70" s="222"/>
      <c r="Z70" s="212"/>
      <c r="AA70" s="212"/>
      <c r="AB70" s="212"/>
      <c r="AC70" s="212"/>
      <c r="AD70" s="212"/>
      <c r="AE70" s="212"/>
      <c r="AF70" s="212"/>
      <c r="AG70" s="212" t="s">
        <v>173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3" x14ac:dyDescent="0.25">
      <c r="A71" s="219"/>
      <c r="B71" s="220"/>
      <c r="C71" s="255" t="s">
        <v>182</v>
      </c>
      <c r="D71" s="223"/>
      <c r="E71" s="224"/>
      <c r="F71" s="225"/>
      <c r="G71" s="225"/>
      <c r="H71" s="222"/>
      <c r="I71" s="222"/>
      <c r="J71" s="222"/>
      <c r="K71" s="222"/>
      <c r="L71" s="222"/>
      <c r="M71" s="222"/>
      <c r="N71" s="221"/>
      <c r="O71" s="221"/>
      <c r="P71" s="221"/>
      <c r="Q71" s="221"/>
      <c r="R71" s="222"/>
      <c r="S71" s="222"/>
      <c r="T71" s="222"/>
      <c r="U71" s="222"/>
      <c r="V71" s="222"/>
      <c r="W71" s="222"/>
      <c r="X71" s="222"/>
      <c r="Y71" s="222"/>
      <c r="Z71" s="212"/>
      <c r="AA71" s="212"/>
      <c r="AB71" s="212"/>
      <c r="AC71" s="212"/>
      <c r="AD71" s="212"/>
      <c r="AE71" s="212"/>
      <c r="AF71" s="212"/>
      <c r="AG71" s="212" t="s">
        <v>173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3" x14ac:dyDescent="0.25">
      <c r="A72" s="219"/>
      <c r="B72" s="220"/>
      <c r="C72" s="256" t="s">
        <v>31</v>
      </c>
      <c r="D72" s="250"/>
      <c r="E72" s="250"/>
      <c r="F72" s="250"/>
      <c r="G72" s="250"/>
      <c r="H72" s="222"/>
      <c r="I72" s="222"/>
      <c r="J72" s="222"/>
      <c r="K72" s="222"/>
      <c r="L72" s="222"/>
      <c r="M72" s="222"/>
      <c r="N72" s="221"/>
      <c r="O72" s="221"/>
      <c r="P72" s="221"/>
      <c r="Q72" s="221"/>
      <c r="R72" s="222"/>
      <c r="S72" s="222"/>
      <c r="T72" s="222"/>
      <c r="U72" s="222"/>
      <c r="V72" s="222"/>
      <c r="W72" s="222"/>
      <c r="X72" s="222"/>
      <c r="Y72" s="222"/>
      <c r="Z72" s="212"/>
      <c r="AA72" s="212"/>
      <c r="AB72" s="212"/>
      <c r="AC72" s="212"/>
      <c r="AD72" s="212"/>
      <c r="AE72" s="212"/>
      <c r="AF72" s="212"/>
      <c r="AG72" s="212" t="s">
        <v>173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3" x14ac:dyDescent="0.25">
      <c r="A73" s="219"/>
      <c r="B73" s="220"/>
      <c r="C73" s="256" t="s">
        <v>422</v>
      </c>
      <c r="D73" s="250"/>
      <c r="E73" s="250"/>
      <c r="F73" s="250"/>
      <c r="G73" s="250"/>
      <c r="H73" s="222"/>
      <c r="I73" s="222"/>
      <c r="J73" s="222"/>
      <c r="K73" s="222"/>
      <c r="L73" s="222"/>
      <c r="M73" s="222"/>
      <c r="N73" s="221"/>
      <c r="O73" s="221"/>
      <c r="P73" s="221"/>
      <c r="Q73" s="221"/>
      <c r="R73" s="222"/>
      <c r="S73" s="222"/>
      <c r="T73" s="222"/>
      <c r="U73" s="222"/>
      <c r="V73" s="222"/>
      <c r="W73" s="222"/>
      <c r="X73" s="222"/>
      <c r="Y73" s="222"/>
      <c r="Z73" s="212"/>
      <c r="AA73" s="212"/>
      <c r="AB73" s="212"/>
      <c r="AC73" s="212"/>
      <c r="AD73" s="212"/>
      <c r="AE73" s="212"/>
      <c r="AF73" s="212"/>
      <c r="AG73" s="212" t="s">
        <v>173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48" t="str">
        <f>C73</f>
        <v>- Součástí dodávky je kompletní montáž včetně dopravy na místo stavby a kotvení do připravených základů</v>
      </c>
      <c r="BB73" s="212"/>
      <c r="BC73" s="212"/>
      <c r="BD73" s="212"/>
      <c r="BE73" s="212"/>
      <c r="BF73" s="212"/>
      <c r="BG73" s="212"/>
      <c r="BH73" s="212"/>
    </row>
    <row r="74" spans="1:60" outlineLevel="2" x14ac:dyDescent="0.25">
      <c r="A74" s="219"/>
      <c r="B74" s="220"/>
      <c r="C74" s="266" t="s">
        <v>423</v>
      </c>
      <c r="D74" s="260"/>
      <c r="E74" s="261"/>
      <c r="F74" s="222"/>
      <c r="G74" s="222"/>
      <c r="H74" s="222"/>
      <c r="I74" s="222"/>
      <c r="J74" s="222"/>
      <c r="K74" s="222"/>
      <c r="L74" s="222"/>
      <c r="M74" s="222"/>
      <c r="N74" s="221"/>
      <c r="O74" s="221"/>
      <c r="P74" s="221"/>
      <c r="Q74" s="221"/>
      <c r="R74" s="222"/>
      <c r="S74" s="222"/>
      <c r="T74" s="222"/>
      <c r="U74" s="222"/>
      <c r="V74" s="222"/>
      <c r="W74" s="222"/>
      <c r="X74" s="222"/>
      <c r="Y74" s="222"/>
      <c r="Z74" s="212"/>
      <c r="AA74" s="212"/>
      <c r="AB74" s="212"/>
      <c r="AC74" s="212"/>
      <c r="AD74" s="212"/>
      <c r="AE74" s="212"/>
      <c r="AF74" s="212"/>
      <c r="AG74" s="212" t="s">
        <v>226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3" x14ac:dyDescent="0.25">
      <c r="A75" s="219"/>
      <c r="B75" s="220"/>
      <c r="C75" s="266" t="s">
        <v>321</v>
      </c>
      <c r="D75" s="260"/>
      <c r="E75" s="261">
        <v>1</v>
      </c>
      <c r="F75" s="222"/>
      <c r="G75" s="222"/>
      <c r="H75" s="222"/>
      <c r="I75" s="222"/>
      <c r="J75" s="222"/>
      <c r="K75" s="222"/>
      <c r="L75" s="222"/>
      <c r="M75" s="222"/>
      <c r="N75" s="221"/>
      <c r="O75" s="221"/>
      <c r="P75" s="221"/>
      <c r="Q75" s="221"/>
      <c r="R75" s="222"/>
      <c r="S75" s="222"/>
      <c r="T75" s="222"/>
      <c r="U75" s="222"/>
      <c r="V75" s="222"/>
      <c r="W75" s="222"/>
      <c r="X75" s="222"/>
      <c r="Y75" s="222"/>
      <c r="Z75" s="212"/>
      <c r="AA75" s="212"/>
      <c r="AB75" s="212"/>
      <c r="AC75" s="212"/>
      <c r="AD75" s="212"/>
      <c r="AE75" s="212"/>
      <c r="AF75" s="212"/>
      <c r="AG75" s="212" t="s">
        <v>226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1" x14ac:dyDescent="0.25">
      <c r="A76" s="234">
        <v>12</v>
      </c>
      <c r="B76" s="235" t="s">
        <v>424</v>
      </c>
      <c r="C76" s="253" t="s">
        <v>425</v>
      </c>
      <c r="D76" s="236" t="s">
        <v>338</v>
      </c>
      <c r="E76" s="237">
        <v>50</v>
      </c>
      <c r="F76" s="238"/>
      <c r="G76" s="239">
        <f>ROUND(E76*F76,2)</f>
        <v>0</v>
      </c>
      <c r="H76" s="238"/>
      <c r="I76" s="239">
        <f>ROUND(E76*H76,2)</f>
        <v>0</v>
      </c>
      <c r="J76" s="238"/>
      <c r="K76" s="239">
        <f>ROUND(E76*J76,2)</f>
        <v>0</v>
      </c>
      <c r="L76" s="239">
        <v>21</v>
      </c>
      <c r="M76" s="239">
        <f>G76*(1+L76/100)</f>
        <v>0</v>
      </c>
      <c r="N76" s="237">
        <v>0</v>
      </c>
      <c r="O76" s="237">
        <f>ROUND(E76*N76,2)</f>
        <v>0</v>
      </c>
      <c r="P76" s="237">
        <v>0</v>
      </c>
      <c r="Q76" s="237">
        <f>ROUND(E76*P76,2)</f>
        <v>0</v>
      </c>
      <c r="R76" s="239"/>
      <c r="S76" s="239" t="s">
        <v>166</v>
      </c>
      <c r="T76" s="240" t="s">
        <v>167</v>
      </c>
      <c r="U76" s="222">
        <v>0</v>
      </c>
      <c r="V76" s="222">
        <f>ROUND(E76*U76,2)</f>
        <v>0</v>
      </c>
      <c r="W76" s="222"/>
      <c r="X76" s="222" t="s">
        <v>220</v>
      </c>
      <c r="Y76" s="222" t="s">
        <v>168</v>
      </c>
      <c r="Z76" s="212"/>
      <c r="AA76" s="212"/>
      <c r="AB76" s="212"/>
      <c r="AC76" s="212"/>
      <c r="AD76" s="212"/>
      <c r="AE76" s="212"/>
      <c r="AF76" s="212"/>
      <c r="AG76" s="212" t="s">
        <v>222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2" x14ac:dyDescent="0.25">
      <c r="A77" s="219"/>
      <c r="B77" s="220"/>
      <c r="C77" s="266" t="s">
        <v>592</v>
      </c>
      <c r="D77" s="260"/>
      <c r="E77" s="261">
        <v>50</v>
      </c>
      <c r="F77" s="222"/>
      <c r="G77" s="222"/>
      <c r="H77" s="222"/>
      <c r="I77" s="222"/>
      <c r="J77" s="222"/>
      <c r="K77" s="222"/>
      <c r="L77" s="222"/>
      <c r="M77" s="222"/>
      <c r="N77" s="221"/>
      <c r="O77" s="221"/>
      <c r="P77" s="221"/>
      <c r="Q77" s="221"/>
      <c r="R77" s="222"/>
      <c r="S77" s="222"/>
      <c r="T77" s="222"/>
      <c r="U77" s="222"/>
      <c r="V77" s="222"/>
      <c r="W77" s="222"/>
      <c r="X77" s="222"/>
      <c r="Y77" s="222"/>
      <c r="Z77" s="212"/>
      <c r="AA77" s="212"/>
      <c r="AB77" s="212"/>
      <c r="AC77" s="212"/>
      <c r="AD77" s="212"/>
      <c r="AE77" s="212"/>
      <c r="AF77" s="212"/>
      <c r="AG77" s="212" t="s">
        <v>226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1" x14ac:dyDescent="0.25">
      <c r="A78" s="234">
        <v>13</v>
      </c>
      <c r="B78" s="235" t="s">
        <v>427</v>
      </c>
      <c r="C78" s="253" t="s">
        <v>664</v>
      </c>
      <c r="D78" s="236" t="s">
        <v>341</v>
      </c>
      <c r="E78" s="237">
        <v>4</v>
      </c>
      <c r="F78" s="238"/>
      <c r="G78" s="239">
        <f>ROUND(E78*F78,2)</f>
        <v>0</v>
      </c>
      <c r="H78" s="238"/>
      <c r="I78" s="239">
        <f>ROUND(E78*H78,2)</f>
        <v>0</v>
      </c>
      <c r="J78" s="238"/>
      <c r="K78" s="239">
        <f>ROUND(E78*J78,2)</f>
        <v>0</v>
      </c>
      <c r="L78" s="239">
        <v>21</v>
      </c>
      <c r="M78" s="239">
        <f>G78*(1+L78/100)</f>
        <v>0</v>
      </c>
      <c r="N78" s="237">
        <v>0</v>
      </c>
      <c r="O78" s="237">
        <f>ROUND(E78*N78,2)</f>
        <v>0</v>
      </c>
      <c r="P78" s="237">
        <v>0</v>
      </c>
      <c r="Q78" s="237">
        <f>ROUND(E78*P78,2)</f>
        <v>0</v>
      </c>
      <c r="R78" s="239"/>
      <c r="S78" s="239" t="s">
        <v>166</v>
      </c>
      <c r="T78" s="240" t="s">
        <v>167</v>
      </c>
      <c r="U78" s="222">
        <v>0</v>
      </c>
      <c r="V78" s="222">
        <f>ROUND(E78*U78,2)</f>
        <v>0</v>
      </c>
      <c r="W78" s="222"/>
      <c r="X78" s="222" t="s">
        <v>220</v>
      </c>
      <c r="Y78" s="222" t="s">
        <v>168</v>
      </c>
      <c r="Z78" s="212"/>
      <c r="AA78" s="212"/>
      <c r="AB78" s="212"/>
      <c r="AC78" s="212"/>
      <c r="AD78" s="212"/>
      <c r="AE78" s="212"/>
      <c r="AF78" s="212"/>
      <c r="AG78" s="212" t="s">
        <v>222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x14ac:dyDescent="0.25">
      <c r="A79" s="3"/>
      <c r="B79" s="4"/>
      <c r="C79" s="257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AE79">
        <v>12</v>
      </c>
      <c r="AF79">
        <v>21</v>
      </c>
      <c r="AG79" t="s">
        <v>147</v>
      </c>
    </row>
    <row r="80" spans="1:60" x14ac:dyDescent="0.25">
      <c r="A80" s="215"/>
      <c r="B80" s="216" t="s">
        <v>29</v>
      </c>
      <c r="C80" s="258"/>
      <c r="D80" s="217"/>
      <c r="E80" s="218"/>
      <c r="F80" s="218"/>
      <c r="G80" s="233">
        <f>G8+G47+G58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AE80">
        <f>SUMIF(L7:L78,AE79,G7:G78)</f>
        <v>0</v>
      </c>
      <c r="AF80">
        <f>SUMIF(L7:L78,AF79,G7:G78)</f>
        <v>0</v>
      </c>
      <c r="AG80" t="s">
        <v>213</v>
      </c>
    </row>
    <row r="81" spans="3:33" x14ac:dyDescent="0.25">
      <c r="C81" s="259"/>
      <c r="D81" s="10"/>
      <c r="AG81" t="s">
        <v>214</v>
      </c>
    </row>
    <row r="82" spans="3:33" x14ac:dyDescent="0.25">
      <c r="D82" s="10"/>
    </row>
    <row r="83" spans="3:33" x14ac:dyDescent="0.25">
      <c r="D83" s="10"/>
    </row>
    <row r="84" spans="3:33" x14ac:dyDescent="0.25">
      <c r="D84" s="10"/>
    </row>
    <row r="85" spans="3:33" x14ac:dyDescent="0.25">
      <c r="D85" s="10"/>
    </row>
    <row r="86" spans="3:33" x14ac:dyDescent="0.25">
      <c r="D86" s="10"/>
    </row>
    <row r="87" spans="3:33" x14ac:dyDescent="0.25">
      <c r="D87" s="10"/>
    </row>
    <row r="88" spans="3:33" x14ac:dyDescent="0.25">
      <c r="D88" s="10"/>
    </row>
    <row r="89" spans="3:33" x14ac:dyDescent="0.25">
      <c r="D89" s="10"/>
    </row>
    <row r="90" spans="3:33" x14ac:dyDescent="0.25">
      <c r="D90" s="10"/>
    </row>
    <row r="91" spans="3:33" x14ac:dyDescent="0.25">
      <c r="D91" s="10"/>
    </row>
    <row r="92" spans="3:33" x14ac:dyDescent="0.25">
      <c r="D92" s="10"/>
    </row>
    <row r="93" spans="3:33" x14ac:dyDescent="0.25">
      <c r="D93" s="10"/>
    </row>
    <row r="94" spans="3:33" x14ac:dyDescent="0.25">
      <c r="D94" s="10"/>
    </row>
    <row r="95" spans="3:33" x14ac:dyDescent="0.25">
      <c r="D95" s="10"/>
    </row>
    <row r="96" spans="3:33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WIYJ5wmyiBgiAc1UwNxLsYDvo+6C8WQVMMBB9fvgNFurQqdEhLNRprZ7ukoZEK6r1PoKgvjU+6KzwvQ0bZev8A==" saltValue="/D6kg6vHCKgcujkK4E1/kA==" spinCount="100000" sheet="1" formatRows="0"/>
  <mergeCells count="20">
    <mergeCell ref="C72:G72"/>
    <mergeCell ref="C73:G73"/>
    <mergeCell ref="C64:G64"/>
    <mergeCell ref="C65:G65"/>
    <mergeCell ref="C66:G66"/>
    <mergeCell ref="C67:G67"/>
    <mergeCell ref="C69:G69"/>
    <mergeCell ref="C70:G70"/>
    <mergeCell ref="C20:G20"/>
    <mergeCell ref="C24:G24"/>
    <mergeCell ref="C37:G37"/>
    <mergeCell ref="C60:G60"/>
    <mergeCell ref="C61:G61"/>
    <mergeCell ref="C62:G62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D2C00-A477-44AC-80A3-F1197174817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63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7" t="s">
        <v>215</v>
      </c>
      <c r="B1" s="197"/>
      <c r="C1" s="197"/>
      <c r="D1" s="197"/>
      <c r="E1" s="197"/>
      <c r="F1" s="197"/>
      <c r="G1" s="197"/>
      <c r="AG1" t="s">
        <v>133</v>
      </c>
    </row>
    <row r="2" spans="1:60" ht="25.05" customHeight="1" x14ac:dyDescent="0.25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134</v>
      </c>
    </row>
    <row r="3" spans="1:60" ht="25.05" customHeight="1" x14ac:dyDescent="0.25">
      <c r="A3" s="198" t="s">
        <v>8</v>
      </c>
      <c r="B3" s="49" t="s">
        <v>70</v>
      </c>
      <c r="C3" s="201" t="s">
        <v>71</v>
      </c>
      <c r="D3" s="199"/>
      <c r="E3" s="199"/>
      <c r="F3" s="199"/>
      <c r="G3" s="200"/>
      <c r="AC3" s="176" t="s">
        <v>134</v>
      </c>
      <c r="AG3" t="s">
        <v>137</v>
      </c>
    </row>
    <row r="4" spans="1:60" ht="25.05" customHeight="1" x14ac:dyDescent="0.25">
      <c r="A4" s="202" t="s">
        <v>9</v>
      </c>
      <c r="B4" s="203" t="s">
        <v>62</v>
      </c>
      <c r="C4" s="204" t="s">
        <v>63</v>
      </c>
      <c r="D4" s="205"/>
      <c r="E4" s="205"/>
      <c r="F4" s="205"/>
      <c r="G4" s="206"/>
      <c r="AG4" t="s">
        <v>138</v>
      </c>
    </row>
    <row r="5" spans="1:60" x14ac:dyDescent="0.25">
      <c r="D5" s="10"/>
    </row>
    <row r="6" spans="1:60" ht="39.6" x14ac:dyDescent="0.25">
      <c r="A6" s="208" t="s">
        <v>139</v>
      </c>
      <c r="B6" s="210" t="s">
        <v>140</v>
      </c>
      <c r="C6" s="210" t="s">
        <v>141</v>
      </c>
      <c r="D6" s="209" t="s">
        <v>142</v>
      </c>
      <c r="E6" s="208" t="s">
        <v>143</v>
      </c>
      <c r="F6" s="207" t="s">
        <v>144</v>
      </c>
      <c r="G6" s="208" t="s">
        <v>29</v>
      </c>
      <c r="H6" s="211" t="s">
        <v>30</v>
      </c>
      <c r="I6" s="211" t="s">
        <v>145</v>
      </c>
      <c r="J6" s="211" t="s">
        <v>31</v>
      </c>
      <c r="K6" s="211" t="s">
        <v>146</v>
      </c>
      <c r="L6" s="211" t="s">
        <v>147</v>
      </c>
      <c r="M6" s="211" t="s">
        <v>148</v>
      </c>
      <c r="N6" s="211" t="s">
        <v>149</v>
      </c>
      <c r="O6" s="211" t="s">
        <v>150</v>
      </c>
      <c r="P6" s="211" t="s">
        <v>151</v>
      </c>
      <c r="Q6" s="211" t="s">
        <v>152</v>
      </c>
      <c r="R6" s="211" t="s">
        <v>153</v>
      </c>
      <c r="S6" s="211" t="s">
        <v>154</v>
      </c>
      <c r="T6" s="211" t="s">
        <v>155</v>
      </c>
      <c r="U6" s="211" t="s">
        <v>156</v>
      </c>
      <c r="V6" s="211" t="s">
        <v>157</v>
      </c>
      <c r="W6" s="211" t="s">
        <v>158</v>
      </c>
      <c r="X6" s="211" t="s">
        <v>159</v>
      </c>
      <c r="Y6" s="211" t="s">
        <v>160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27" t="s">
        <v>161</v>
      </c>
      <c r="B8" s="228" t="s">
        <v>111</v>
      </c>
      <c r="C8" s="251" t="s">
        <v>112</v>
      </c>
      <c r="D8" s="229"/>
      <c r="E8" s="230"/>
      <c r="F8" s="231"/>
      <c r="G8" s="231">
        <f>SUMIF(AG9:AG13,"&lt;&gt;NOR",G9:G13)</f>
        <v>0</v>
      </c>
      <c r="H8" s="231"/>
      <c r="I8" s="231">
        <f>SUM(I9:I13)</f>
        <v>0</v>
      </c>
      <c r="J8" s="231"/>
      <c r="K8" s="231">
        <f>SUM(K9:K13)</f>
        <v>0</v>
      </c>
      <c r="L8" s="231"/>
      <c r="M8" s="231">
        <f>SUM(M9:M13)</f>
        <v>0</v>
      </c>
      <c r="N8" s="230"/>
      <c r="O8" s="230">
        <f>SUM(O9:O13)</f>
        <v>0</v>
      </c>
      <c r="P8" s="230"/>
      <c r="Q8" s="230">
        <f>SUM(Q9:Q13)</f>
        <v>0</v>
      </c>
      <c r="R8" s="231"/>
      <c r="S8" s="231"/>
      <c r="T8" s="232"/>
      <c r="U8" s="226"/>
      <c r="V8" s="226">
        <f>SUM(V9:V13)</f>
        <v>0</v>
      </c>
      <c r="W8" s="226"/>
      <c r="X8" s="226"/>
      <c r="Y8" s="226"/>
      <c r="AG8" t="s">
        <v>162</v>
      </c>
    </row>
    <row r="9" spans="1:60" outlineLevel="1" x14ac:dyDescent="0.25">
      <c r="A9" s="241">
        <v>1</v>
      </c>
      <c r="B9" s="242" t="s">
        <v>442</v>
      </c>
      <c r="C9" s="252" t="s">
        <v>443</v>
      </c>
      <c r="D9" s="243" t="s">
        <v>231</v>
      </c>
      <c r="E9" s="244">
        <v>65</v>
      </c>
      <c r="F9" s="245"/>
      <c r="G9" s="246">
        <f>ROUND(E9*F9,2)</f>
        <v>0</v>
      </c>
      <c r="H9" s="245"/>
      <c r="I9" s="246">
        <f>ROUND(E9*H9,2)</f>
        <v>0</v>
      </c>
      <c r="J9" s="245"/>
      <c r="K9" s="246">
        <f>ROUND(E9*J9,2)</f>
        <v>0</v>
      </c>
      <c r="L9" s="246">
        <v>21</v>
      </c>
      <c r="M9" s="246">
        <f>G9*(1+L9/100)</f>
        <v>0</v>
      </c>
      <c r="N9" s="244">
        <v>0</v>
      </c>
      <c r="O9" s="244">
        <f>ROUND(E9*N9,2)</f>
        <v>0</v>
      </c>
      <c r="P9" s="244">
        <v>0</v>
      </c>
      <c r="Q9" s="244">
        <f>ROUND(E9*P9,2)</f>
        <v>0</v>
      </c>
      <c r="R9" s="246"/>
      <c r="S9" s="246" t="s">
        <v>166</v>
      </c>
      <c r="T9" s="247" t="s">
        <v>167</v>
      </c>
      <c r="U9" s="222">
        <v>0</v>
      </c>
      <c r="V9" s="222">
        <f>ROUND(E9*U9,2)</f>
        <v>0</v>
      </c>
      <c r="W9" s="222"/>
      <c r="X9" s="222" t="s">
        <v>220</v>
      </c>
      <c r="Y9" s="222" t="s">
        <v>168</v>
      </c>
      <c r="Z9" s="212"/>
      <c r="AA9" s="212"/>
      <c r="AB9" s="212"/>
      <c r="AC9" s="212"/>
      <c r="AD9" s="212"/>
      <c r="AE9" s="212"/>
      <c r="AF9" s="212"/>
      <c r="AG9" s="212" t="s">
        <v>222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1" x14ac:dyDescent="0.25">
      <c r="A10" s="241">
        <v>2</v>
      </c>
      <c r="B10" s="242" t="s">
        <v>444</v>
      </c>
      <c r="C10" s="252" t="s">
        <v>445</v>
      </c>
      <c r="D10" s="243" t="s">
        <v>231</v>
      </c>
      <c r="E10" s="244">
        <v>95</v>
      </c>
      <c r="F10" s="245"/>
      <c r="G10" s="246">
        <f>ROUND(E10*F10,2)</f>
        <v>0</v>
      </c>
      <c r="H10" s="245"/>
      <c r="I10" s="246">
        <f>ROUND(E10*H10,2)</f>
        <v>0</v>
      </c>
      <c r="J10" s="245"/>
      <c r="K10" s="246">
        <f>ROUND(E10*J10,2)</f>
        <v>0</v>
      </c>
      <c r="L10" s="246">
        <v>21</v>
      </c>
      <c r="M10" s="246">
        <f>G10*(1+L10/100)</f>
        <v>0</v>
      </c>
      <c r="N10" s="244">
        <v>0</v>
      </c>
      <c r="O10" s="244">
        <f>ROUND(E10*N10,2)</f>
        <v>0</v>
      </c>
      <c r="P10" s="244">
        <v>0</v>
      </c>
      <c r="Q10" s="244">
        <f>ROUND(E10*P10,2)</f>
        <v>0</v>
      </c>
      <c r="R10" s="246"/>
      <c r="S10" s="246" t="s">
        <v>166</v>
      </c>
      <c r="T10" s="247" t="s">
        <v>167</v>
      </c>
      <c r="U10" s="222">
        <v>0</v>
      </c>
      <c r="V10" s="222">
        <f>ROUND(E10*U10,2)</f>
        <v>0</v>
      </c>
      <c r="W10" s="222"/>
      <c r="X10" s="222" t="s">
        <v>220</v>
      </c>
      <c r="Y10" s="222" t="s">
        <v>168</v>
      </c>
      <c r="Z10" s="212"/>
      <c r="AA10" s="212"/>
      <c r="AB10" s="212"/>
      <c r="AC10" s="212"/>
      <c r="AD10" s="212"/>
      <c r="AE10" s="212"/>
      <c r="AF10" s="212"/>
      <c r="AG10" s="212" t="s">
        <v>222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5">
      <c r="A11" s="241">
        <v>3</v>
      </c>
      <c r="B11" s="242" t="s">
        <v>446</v>
      </c>
      <c r="C11" s="252" t="s">
        <v>447</v>
      </c>
      <c r="D11" s="243" t="s">
        <v>231</v>
      </c>
      <c r="E11" s="244">
        <v>95</v>
      </c>
      <c r="F11" s="245"/>
      <c r="G11" s="246">
        <f>ROUND(E11*F11,2)</f>
        <v>0</v>
      </c>
      <c r="H11" s="245"/>
      <c r="I11" s="246">
        <f>ROUND(E11*H11,2)</f>
        <v>0</v>
      </c>
      <c r="J11" s="245"/>
      <c r="K11" s="246">
        <f>ROUND(E11*J11,2)</f>
        <v>0</v>
      </c>
      <c r="L11" s="246">
        <v>21</v>
      </c>
      <c r="M11" s="246">
        <f>G11*(1+L11/100)</f>
        <v>0</v>
      </c>
      <c r="N11" s="244">
        <v>0</v>
      </c>
      <c r="O11" s="244">
        <f>ROUND(E11*N11,2)</f>
        <v>0</v>
      </c>
      <c r="P11" s="244">
        <v>0</v>
      </c>
      <c r="Q11" s="244">
        <f>ROUND(E11*P11,2)</f>
        <v>0</v>
      </c>
      <c r="R11" s="246"/>
      <c r="S11" s="246" t="s">
        <v>166</v>
      </c>
      <c r="T11" s="247" t="s">
        <v>167</v>
      </c>
      <c r="U11" s="222">
        <v>0</v>
      </c>
      <c r="V11" s="222">
        <f>ROUND(E11*U11,2)</f>
        <v>0</v>
      </c>
      <c r="W11" s="222"/>
      <c r="X11" s="222" t="s">
        <v>220</v>
      </c>
      <c r="Y11" s="222" t="s">
        <v>168</v>
      </c>
      <c r="Z11" s="212"/>
      <c r="AA11" s="212"/>
      <c r="AB11" s="212"/>
      <c r="AC11" s="212"/>
      <c r="AD11" s="212"/>
      <c r="AE11" s="212"/>
      <c r="AF11" s="212"/>
      <c r="AG11" s="212" t="s">
        <v>222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1" x14ac:dyDescent="0.25">
      <c r="A12" s="241">
        <v>4</v>
      </c>
      <c r="B12" s="242" t="s">
        <v>448</v>
      </c>
      <c r="C12" s="252" t="s">
        <v>449</v>
      </c>
      <c r="D12" s="243" t="s">
        <v>231</v>
      </c>
      <c r="E12" s="244">
        <v>45</v>
      </c>
      <c r="F12" s="245"/>
      <c r="G12" s="246">
        <f>ROUND(E12*F12,2)</f>
        <v>0</v>
      </c>
      <c r="H12" s="245"/>
      <c r="I12" s="246">
        <f>ROUND(E12*H12,2)</f>
        <v>0</v>
      </c>
      <c r="J12" s="245"/>
      <c r="K12" s="246">
        <f>ROUND(E12*J12,2)</f>
        <v>0</v>
      </c>
      <c r="L12" s="246">
        <v>21</v>
      </c>
      <c r="M12" s="246">
        <f>G12*(1+L12/100)</f>
        <v>0</v>
      </c>
      <c r="N12" s="244">
        <v>0</v>
      </c>
      <c r="O12" s="244">
        <f>ROUND(E12*N12,2)</f>
        <v>0</v>
      </c>
      <c r="P12" s="244">
        <v>0</v>
      </c>
      <c r="Q12" s="244">
        <f>ROUND(E12*P12,2)</f>
        <v>0</v>
      </c>
      <c r="R12" s="246"/>
      <c r="S12" s="246" t="s">
        <v>166</v>
      </c>
      <c r="T12" s="247" t="s">
        <v>167</v>
      </c>
      <c r="U12" s="222">
        <v>0</v>
      </c>
      <c r="V12" s="222">
        <f>ROUND(E12*U12,2)</f>
        <v>0</v>
      </c>
      <c r="W12" s="222"/>
      <c r="X12" s="222" t="s">
        <v>220</v>
      </c>
      <c r="Y12" s="222" t="s">
        <v>168</v>
      </c>
      <c r="Z12" s="212"/>
      <c r="AA12" s="212"/>
      <c r="AB12" s="212"/>
      <c r="AC12" s="212"/>
      <c r="AD12" s="212"/>
      <c r="AE12" s="212"/>
      <c r="AF12" s="212"/>
      <c r="AG12" s="212" t="s">
        <v>222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1" x14ac:dyDescent="0.25">
      <c r="A13" s="241">
        <v>5</v>
      </c>
      <c r="B13" s="242" t="s">
        <v>597</v>
      </c>
      <c r="C13" s="252" t="s">
        <v>598</v>
      </c>
      <c r="D13" s="243" t="s">
        <v>231</v>
      </c>
      <c r="E13" s="244">
        <v>155</v>
      </c>
      <c r="F13" s="245"/>
      <c r="G13" s="246">
        <f>ROUND(E13*F13,2)</f>
        <v>0</v>
      </c>
      <c r="H13" s="245"/>
      <c r="I13" s="246">
        <f>ROUND(E13*H13,2)</f>
        <v>0</v>
      </c>
      <c r="J13" s="245"/>
      <c r="K13" s="246">
        <f>ROUND(E13*J13,2)</f>
        <v>0</v>
      </c>
      <c r="L13" s="246">
        <v>21</v>
      </c>
      <c r="M13" s="246">
        <f>G13*(1+L13/100)</f>
        <v>0</v>
      </c>
      <c r="N13" s="244">
        <v>0</v>
      </c>
      <c r="O13" s="244">
        <f>ROUND(E13*N13,2)</f>
        <v>0</v>
      </c>
      <c r="P13" s="244">
        <v>0</v>
      </c>
      <c r="Q13" s="244">
        <f>ROUND(E13*P13,2)</f>
        <v>0</v>
      </c>
      <c r="R13" s="246"/>
      <c r="S13" s="246" t="s">
        <v>166</v>
      </c>
      <c r="T13" s="247" t="s">
        <v>167</v>
      </c>
      <c r="U13" s="222">
        <v>0</v>
      </c>
      <c r="V13" s="222">
        <f>ROUND(E13*U13,2)</f>
        <v>0</v>
      </c>
      <c r="W13" s="222"/>
      <c r="X13" s="222" t="s">
        <v>220</v>
      </c>
      <c r="Y13" s="222" t="s">
        <v>168</v>
      </c>
      <c r="Z13" s="212"/>
      <c r="AA13" s="212"/>
      <c r="AB13" s="212"/>
      <c r="AC13" s="212"/>
      <c r="AD13" s="212"/>
      <c r="AE13" s="212"/>
      <c r="AF13" s="212"/>
      <c r="AG13" s="212" t="s">
        <v>222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x14ac:dyDescent="0.25">
      <c r="A14" s="227" t="s">
        <v>161</v>
      </c>
      <c r="B14" s="228" t="s">
        <v>113</v>
      </c>
      <c r="C14" s="251" t="s">
        <v>114</v>
      </c>
      <c r="D14" s="229"/>
      <c r="E14" s="230"/>
      <c r="F14" s="231"/>
      <c r="G14" s="231">
        <f>SUMIF(AG15:AG18,"&lt;&gt;NOR",G15:G18)</f>
        <v>0</v>
      </c>
      <c r="H14" s="231"/>
      <c r="I14" s="231">
        <f>SUM(I15:I18)</f>
        <v>0</v>
      </c>
      <c r="J14" s="231"/>
      <c r="K14" s="231">
        <f>SUM(K15:K18)</f>
        <v>0</v>
      </c>
      <c r="L14" s="231"/>
      <c r="M14" s="231">
        <f>SUM(M15:M18)</f>
        <v>0</v>
      </c>
      <c r="N14" s="230"/>
      <c r="O14" s="230">
        <f>SUM(O15:O18)</f>
        <v>0</v>
      </c>
      <c r="P14" s="230"/>
      <c r="Q14" s="230">
        <f>SUM(Q15:Q18)</f>
        <v>0</v>
      </c>
      <c r="R14" s="231"/>
      <c r="S14" s="231"/>
      <c r="T14" s="232"/>
      <c r="U14" s="226"/>
      <c r="V14" s="226">
        <f>SUM(V15:V18)</f>
        <v>0</v>
      </c>
      <c r="W14" s="226"/>
      <c r="X14" s="226"/>
      <c r="Y14" s="226"/>
      <c r="AG14" t="s">
        <v>162</v>
      </c>
    </row>
    <row r="15" spans="1:60" outlineLevel="1" x14ac:dyDescent="0.25">
      <c r="A15" s="241">
        <v>6</v>
      </c>
      <c r="B15" s="242" t="s">
        <v>450</v>
      </c>
      <c r="C15" s="252" t="s">
        <v>451</v>
      </c>
      <c r="D15" s="243" t="s">
        <v>231</v>
      </c>
      <c r="E15" s="244">
        <v>20</v>
      </c>
      <c r="F15" s="245"/>
      <c r="G15" s="246">
        <f>ROUND(E15*F15,2)</f>
        <v>0</v>
      </c>
      <c r="H15" s="245"/>
      <c r="I15" s="246">
        <f>ROUND(E15*H15,2)</f>
        <v>0</v>
      </c>
      <c r="J15" s="245"/>
      <c r="K15" s="246">
        <f>ROUND(E15*J15,2)</f>
        <v>0</v>
      </c>
      <c r="L15" s="246">
        <v>21</v>
      </c>
      <c r="M15" s="246">
        <f>G15*(1+L15/100)</f>
        <v>0</v>
      </c>
      <c r="N15" s="244">
        <v>0</v>
      </c>
      <c r="O15" s="244">
        <f>ROUND(E15*N15,2)</f>
        <v>0</v>
      </c>
      <c r="P15" s="244">
        <v>0</v>
      </c>
      <c r="Q15" s="244">
        <f>ROUND(E15*P15,2)</f>
        <v>0</v>
      </c>
      <c r="R15" s="246"/>
      <c r="S15" s="246" t="s">
        <v>166</v>
      </c>
      <c r="T15" s="247" t="s">
        <v>167</v>
      </c>
      <c r="U15" s="222">
        <v>0</v>
      </c>
      <c r="V15" s="222">
        <f>ROUND(E15*U15,2)</f>
        <v>0</v>
      </c>
      <c r="W15" s="222"/>
      <c r="X15" s="222" t="s">
        <v>220</v>
      </c>
      <c r="Y15" s="222" t="s">
        <v>168</v>
      </c>
      <c r="Z15" s="212"/>
      <c r="AA15" s="212"/>
      <c r="AB15" s="212"/>
      <c r="AC15" s="212"/>
      <c r="AD15" s="212"/>
      <c r="AE15" s="212"/>
      <c r="AF15" s="212"/>
      <c r="AG15" s="212" t="s">
        <v>222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1" x14ac:dyDescent="0.25">
      <c r="A16" s="241">
        <v>7</v>
      </c>
      <c r="B16" s="242" t="s">
        <v>452</v>
      </c>
      <c r="C16" s="252" t="s">
        <v>453</v>
      </c>
      <c r="D16" s="243" t="s">
        <v>231</v>
      </c>
      <c r="E16" s="244">
        <v>115</v>
      </c>
      <c r="F16" s="245"/>
      <c r="G16" s="246">
        <f>ROUND(E16*F16,2)</f>
        <v>0</v>
      </c>
      <c r="H16" s="245"/>
      <c r="I16" s="246">
        <f>ROUND(E16*H16,2)</f>
        <v>0</v>
      </c>
      <c r="J16" s="245"/>
      <c r="K16" s="246">
        <f>ROUND(E16*J16,2)</f>
        <v>0</v>
      </c>
      <c r="L16" s="246">
        <v>21</v>
      </c>
      <c r="M16" s="246">
        <f>G16*(1+L16/100)</f>
        <v>0</v>
      </c>
      <c r="N16" s="244">
        <v>0</v>
      </c>
      <c r="O16" s="244">
        <f>ROUND(E16*N16,2)</f>
        <v>0</v>
      </c>
      <c r="P16" s="244">
        <v>0</v>
      </c>
      <c r="Q16" s="244">
        <f>ROUND(E16*P16,2)</f>
        <v>0</v>
      </c>
      <c r="R16" s="246"/>
      <c r="S16" s="246" t="s">
        <v>166</v>
      </c>
      <c r="T16" s="247" t="s">
        <v>167</v>
      </c>
      <c r="U16" s="222">
        <v>0</v>
      </c>
      <c r="V16" s="222">
        <f>ROUND(E16*U16,2)</f>
        <v>0</v>
      </c>
      <c r="W16" s="222"/>
      <c r="X16" s="222" t="s">
        <v>220</v>
      </c>
      <c r="Y16" s="222" t="s">
        <v>168</v>
      </c>
      <c r="Z16" s="212"/>
      <c r="AA16" s="212"/>
      <c r="AB16" s="212"/>
      <c r="AC16" s="212"/>
      <c r="AD16" s="212"/>
      <c r="AE16" s="212"/>
      <c r="AF16" s="212"/>
      <c r="AG16" s="212" t="s">
        <v>222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5">
      <c r="A17" s="241">
        <v>8</v>
      </c>
      <c r="B17" s="242" t="s">
        <v>454</v>
      </c>
      <c r="C17" s="252" t="s">
        <v>455</v>
      </c>
      <c r="D17" s="243" t="s">
        <v>231</v>
      </c>
      <c r="E17" s="244">
        <v>30</v>
      </c>
      <c r="F17" s="245"/>
      <c r="G17" s="246">
        <f>ROUND(E17*F17,2)</f>
        <v>0</v>
      </c>
      <c r="H17" s="245"/>
      <c r="I17" s="246">
        <f>ROUND(E17*H17,2)</f>
        <v>0</v>
      </c>
      <c r="J17" s="245"/>
      <c r="K17" s="246">
        <f>ROUND(E17*J17,2)</f>
        <v>0</v>
      </c>
      <c r="L17" s="246">
        <v>21</v>
      </c>
      <c r="M17" s="246">
        <f>G17*(1+L17/100)</f>
        <v>0</v>
      </c>
      <c r="N17" s="244">
        <v>0</v>
      </c>
      <c r="O17" s="244">
        <f>ROUND(E17*N17,2)</f>
        <v>0</v>
      </c>
      <c r="P17" s="244">
        <v>0</v>
      </c>
      <c r="Q17" s="244">
        <f>ROUND(E17*P17,2)</f>
        <v>0</v>
      </c>
      <c r="R17" s="246"/>
      <c r="S17" s="246" t="s">
        <v>166</v>
      </c>
      <c r="T17" s="247" t="s">
        <v>167</v>
      </c>
      <c r="U17" s="222">
        <v>0</v>
      </c>
      <c r="V17" s="222">
        <f>ROUND(E17*U17,2)</f>
        <v>0</v>
      </c>
      <c r="W17" s="222"/>
      <c r="X17" s="222" t="s">
        <v>220</v>
      </c>
      <c r="Y17" s="222" t="s">
        <v>168</v>
      </c>
      <c r="Z17" s="212"/>
      <c r="AA17" s="212"/>
      <c r="AB17" s="212"/>
      <c r="AC17" s="212"/>
      <c r="AD17" s="212"/>
      <c r="AE17" s="212"/>
      <c r="AF17" s="212"/>
      <c r="AG17" s="212" t="s">
        <v>222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1" x14ac:dyDescent="0.25">
      <c r="A18" s="241">
        <v>9</v>
      </c>
      <c r="B18" s="242" t="s">
        <v>456</v>
      </c>
      <c r="C18" s="252" t="s">
        <v>457</v>
      </c>
      <c r="D18" s="243" t="s">
        <v>458</v>
      </c>
      <c r="E18" s="244">
        <v>1</v>
      </c>
      <c r="F18" s="245"/>
      <c r="G18" s="246">
        <f>ROUND(E18*F18,2)</f>
        <v>0</v>
      </c>
      <c r="H18" s="245"/>
      <c r="I18" s="246">
        <f>ROUND(E18*H18,2)</f>
        <v>0</v>
      </c>
      <c r="J18" s="245"/>
      <c r="K18" s="246">
        <f>ROUND(E18*J18,2)</f>
        <v>0</v>
      </c>
      <c r="L18" s="246">
        <v>21</v>
      </c>
      <c r="M18" s="246">
        <f>G18*(1+L18/100)</f>
        <v>0</v>
      </c>
      <c r="N18" s="244">
        <v>0</v>
      </c>
      <c r="O18" s="244">
        <f>ROUND(E18*N18,2)</f>
        <v>0</v>
      </c>
      <c r="P18" s="244">
        <v>0</v>
      </c>
      <c r="Q18" s="244">
        <f>ROUND(E18*P18,2)</f>
        <v>0</v>
      </c>
      <c r="R18" s="246"/>
      <c r="S18" s="246" t="s">
        <v>166</v>
      </c>
      <c r="T18" s="247" t="s">
        <v>167</v>
      </c>
      <c r="U18" s="222">
        <v>0</v>
      </c>
      <c r="V18" s="222">
        <f>ROUND(E18*U18,2)</f>
        <v>0</v>
      </c>
      <c r="W18" s="222"/>
      <c r="X18" s="222" t="s">
        <v>220</v>
      </c>
      <c r="Y18" s="222" t="s">
        <v>168</v>
      </c>
      <c r="Z18" s="212"/>
      <c r="AA18" s="212"/>
      <c r="AB18" s="212"/>
      <c r="AC18" s="212"/>
      <c r="AD18" s="212"/>
      <c r="AE18" s="212"/>
      <c r="AF18" s="212"/>
      <c r="AG18" s="212" t="s">
        <v>222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x14ac:dyDescent="0.25">
      <c r="A19" s="227" t="s">
        <v>161</v>
      </c>
      <c r="B19" s="228" t="s">
        <v>115</v>
      </c>
      <c r="C19" s="251" t="s">
        <v>116</v>
      </c>
      <c r="D19" s="229"/>
      <c r="E19" s="230"/>
      <c r="F19" s="231"/>
      <c r="G19" s="231">
        <f>SUMIF(AG20:AG21,"&lt;&gt;NOR",G20:G21)</f>
        <v>0</v>
      </c>
      <c r="H19" s="231"/>
      <c r="I19" s="231">
        <f>SUM(I20:I21)</f>
        <v>0</v>
      </c>
      <c r="J19" s="231"/>
      <c r="K19" s="231">
        <f>SUM(K20:K21)</f>
        <v>0</v>
      </c>
      <c r="L19" s="231"/>
      <c r="M19" s="231">
        <f>SUM(M20:M21)</f>
        <v>0</v>
      </c>
      <c r="N19" s="230"/>
      <c r="O19" s="230">
        <f>SUM(O20:O21)</f>
        <v>0</v>
      </c>
      <c r="P19" s="230"/>
      <c r="Q19" s="230">
        <f>SUM(Q20:Q21)</f>
        <v>0</v>
      </c>
      <c r="R19" s="231"/>
      <c r="S19" s="231"/>
      <c r="T19" s="232"/>
      <c r="U19" s="226"/>
      <c r="V19" s="226">
        <f>SUM(V20:V21)</f>
        <v>0</v>
      </c>
      <c r="W19" s="226"/>
      <c r="X19" s="226"/>
      <c r="Y19" s="226"/>
      <c r="AG19" t="s">
        <v>162</v>
      </c>
    </row>
    <row r="20" spans="1:60" outlineLevel="1" x14ac:dyDescent="0.25">
      <c r="A20" s="241">
        <v>10</v>
      </c>
      <c r="B20" s="242" t="s">
        <v>459</v>
      </c>
      <c r="C20" s="252" t="s">
        <v>460</v>
      </c>
      <c r="D20" s="243" t="s">
        <v>458</v>
      </c>
      <c r="E20" s="244">
        <v>1</v>
      </c>
      <c r="F20" s="245"/>
      <c r="G20" s="246">
        <f>ROUND(E20*F20,2)</f>
        <v>0</v>
      </c>
      <c r="H20" s="245"/>
      <c r="I20" s="246">
        <f>ROUND(E20*H20,2)</f>
        <v>0</v>
      </c>
      <c r="J20" s="245"/>
      <c r="K20" s="246">
        <f>ROUND(E20*J20,2)</f>
        <v>0</v>
      </c>
      <c r="L20" s="246">
        <v>21</v>
      </c>
      <c r="M20" s="246">
        <f>G20*(1+L20/100)</f>
        <v>0</v>
      </c>
      <c r="N20" s="244">
        <v>0</v>
      </c>
      <c r="O20" s="244">
        <f>ROUND(E20*N20,2)</f>
        <v>0</v>
      </c>
      <c r="P20" s="244">
        <v>0</v>
      </c>
      <c r="Q20" s="244">
        <f>ROUND(E20*P20,2)</f>
        <v>0</v>
      </c>
      <c r="R20" s="246"/>
      <c r="S20" s="246" t="s">
        <v>166</v>
      </c>
      <c r="T20" s="247" t="s">
        <v>167</v>
      </c>
      <c r="U20" s="222">
        <v>0</v>
      </c>
      <c r="V20" s="222">
        <f>ROUND(E20*U20,2)</f>
        <v>0</v>
      </c>
      <c r="W20" s="222"/>
      <c r="X20" s="222" t="s">
        <v>220</v>
      </c>
      <c r="Y20" s="222" t="s">
        <v>168</v>
      </c>
      <c r="Z20" s="212"/>
      <c r="AA20" s="212"/>
      <c r="AB20" s="212"/>
      <c r="AC20" s="212"/>
      <c r="AD20" s="212"/>
      <c r="AE20" s="212"/>
      <c r="AF20" s="212"/>
      <c r="AG20" s="212" t="s">
        <v>222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1" x14ac:dyDescent="0.25">
      <c r="A21" s="241">
        <v>11</v>
      </c>
      <c r="B21" s="242" t="s">
        <v>461</v>
      </c>
      <c r="C21" s="252" t="s">
        <v>462</v>
      </c>
      <c r="D21" s="243" t="s">
        <v>458</v>
      </c>
      <c r="E21" s="244">
        <v>1</v>
      </c>
      <c r="F21" s="245"/>
      <c r="G21" s="246">
        <f>ROUND(E21*F21,2)</f>
        <v>0</v>
      </c>
      <c r="H21" s="245"/>
      <c r="I21" s="246">
        <f>ROUND(E21*H21,2)</f>
        <v>0</v>
      </c>
      <c r="J21" s="245"/>
      <c r="K21" s="246">
        <f>ROUND(E21*J21,2)</f>
        <v>0</v>
      </c>
      <c r="L21" s="246">
        <v>21</v>
      </c>
      <c r="M21" s="246">
        <f>G21*(1+L21/100)</f>
        <v>0</v>
      </c>
      <c r="N21" s="244">
        <v>0</v>
      </c>
      <c r="O21" s="244">
        <f>ROUND(E21*N21,2)</f>
        <v>0</v>
      </c>
      <c r="P21" s="244">
        <v>0</v>
      </c>
      <c r="Q21" s="244">
        <f>ROUND(E21*P21,2)</f>
        <v>0</v>
      </c>
      <c r="R21" s="246"/>
      <c r="S21" s="246" t="s">
        <v>166</v>
      </c>
      <c r="T21" s="247" t="s">
        <v>167</v>
      </c>
      <c r="U21" s="222">
        <v>0</v>
      </c>
      <c r="V21" s="222">
        <f>ROUND(E21*U21,2)</f>
        <v>0</v>
      </c>
      <c r="W21" s="222"/>
      <c r="X21" s="222" t="s">
        <v>220</v>
      </c>
      <c r="Y21" s="222" t="s">
        <v>168</v>
      </c>
      <c r="Z21" s="212"/>
      <c r="AA21" s="212"/>
      <c r="AB21" s="212"/>
      <c r="AC21" s="212"/>
      <c r="AD21" s="212"/>
      <c r="AE21" s="212"/>
      <c r="AF21" s="212"/>
      <c r="AG21" s="212" t="s">
        <v>222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x14ac:dyDescent="0.25">
      <c r="A22" s="227" t="s">
        <v>161</v>
      </c>
      <c r="B22" s="228" t="s">
        <v>117</v>
      </c>
      <c r="C22" s="251" t="s">
        <v>118</v>
      </c>
      <c r="D22" s="229"/>
      <c r="E22" s="230"/>
      <c r="F22" s="231"/>
      <c r="G22" s="231">
        <f>SUMIF(AG23:AG23,"&lt;&gt;NOR",G23:G23)</f>
        <v>0</v>
      </c>
      <c r="H22" s="231"/>
      <c r="I22" s="231">
        <f>SUM(I23:I23)</f>
        <v>0</v>
      </c>
      <c r="J22" s="231"/>
      <c r="K22" s="231">
        <f>SUM(K23:K23)</f>
        <v>0</v>
      </c>
      <c r="L22" s="231"/>
      <c r="M22" s="231">
        <f>SUM(M23:M23)</f>
        <v>0</v>
      </c>
      <c r="N22" s="230"/>
      <c r="O22" s="230">
        <f>SUM(O23:O23)</f>
        <v>0</v>
      </c>
      <c r="P22" s="230"/>
      <c r="Q22" s="230">
        <f>SUM(Q23:Q23)</f>
        <v>0</v>
      </c>
      <c r="R22" s="231"/>
      <c r="S22" s="231"/>
      <c r="T22" s="232"/>
      <c r="U22" s="226"/>
      <c r="V22" s="226">
        <f>SUM(V23:V23)</f>
        <v>0</v>
      </c>
      <c r="W22" s="226"/>
      <c r="X22" s="226"/>
      <c r="Y22" s="226"/>
      <c r="AG22" t="s">
        <v>162</v>
      </c>
    </row>
    <row r="23" spans="1:60" outlineLevel="1" x14ac:dyDescent="0.25">
      <c r="A23" s="241">
        <v>12</v>
      </c>
      <c r="B23" s="242" t="s">
        <v>463</v>
      </c>
      <c r="C23" s="252" t="s">
        <v>464</v>
      </c>
      <c r="D23" s="243" t="s">
        <v>458</v>
      </c>
      <c r="E23" s="244">
        <v>1</v>
      </c>
      <c r="F23" s="245"/>
      <c r="G23" s="246">
        <f>ROUND(E23*F23,2)</f>
        <v>0</v>
      </c>
      <c r="H23" s="245"/>
      <c r="I23" s="246">
        <f>ROUND(E23*H23,2)</f>
        <v>0</v>
      </c>
      <c r="J23" s="245"/>
      <c r="K23" s="246">
        <f>ROUND(E23*J23,2)</f>
        <v>0</v>
      </c>
      <c r="L23" s="246">
        <v>21</v>
      </c>
      <c r="M23" s="246">
        <f>G23*(1+L23/100)</f>
        <v>0</v>
      </c>
      <c r="N23" s="244">
        <v>0</v>
      </c>
      <c r="O23" s="244">
        <f>ROUND(E23*N23,2)</f>
        <v>0</v>
      </c>
      <c r="P23" s="244">
        <v>0</v>
      </c>
      <c r="Q23" s="244">
        <f>ROUND(E23*P23,2)</f>
        <v>0</v>
      </c>
      <c r="R23" s="246"/>
      <c r="S23" s="246" t="s">
        <v>166</v>
      </c>
      <c r="T23" s="247" t="s">
        <v>167</v>
      </c>
      <c r="U23" s="222">
        <v>0</v>
      </c>
      <c r="V23" s="222">
        <f>ROUND(E23*U23,2)</f>
        <v>0</v>
      </c>
      <c r="W23" s="222"/>
      <c r="X23" s="222" t="s">
        <v>220</v>
      </c>
      <c r="Y23" s="222" t="s">
        <v>168</v>
      </c>
      <c r="Z23" s="212"/>
      <c r="AA23" s="212"/>
      <c r="AB23" s="212"/>
      <c r="AC23" s="212"/>
      <c r="AD23" s="212"/>
      <c r="AE23" s="212"/>
      <c r="AF23" s="212"/>
      <c r="AG23" s="212" t="s">
        <v>222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x14ac:dyDescent="0.25">
      <c r="A24" s="227" t="s">
        <v>161</v>
      </c>
      <c r="B24" s="228" t="s">
        <v>121</v>
      </c>
      <c r="C24" s="251" t="s">
        <v>122</v>
      </c>
      <c r="D24" s="229"/>
      <c r="E24" s="230"/>
      <c r="F24" s="231"/>
      <c r="G24" s="231">
        <f>SUMIF(AG25:AG36,"&lt;&gt;NOR",G25:G36)</f>
        <v>0</v>
      </c>
      <c r="H24" s="231"/>
      <c r="I24" s="231">
        <f>SUM(I25:I36)</f>
        <v>0</v>
      </c>
      <c r="J24" s="231"/>
      <c r="K24" s="231">
        <f>SUM(K25:K36)</f>
        <v>0</v>
      </c>
      <c r="L24" s="231"/>
      <c r="M24" s="231">
        <f>SUM(M25:M36)</f>
        <v>0</v>
      </c>
      <c r="N24" s="230"/>
      <c r="O24" s="230">
        <f>SUM(O25:O36)</f>
        <v>0</v>
      </c>
      <c r="P24" s="230"/>
      <c r="Q24" s="230">
        <f>SUM(Q25:Q36)</f>
        <v>0</v>
      </c>
      <c r="R24" s="231"/>
      <c r="S24" s="231"/>
      <c r="T24" s="232"/>
      <c r="U24" s="226"/>
      <c r="V24" s="226">
        <f>SUM(V25:V36)</f>
        <v>0</v>
      </c>
      <c r="W24" s="226"/>
      <c r="X24" s="226"/>
      <c r="Y24" s="226"/>
      <c r="AG24" t="s">
        <v>162</v>
      </c>
    </row>
    <row r="25" spans="1:60" outlineLevel="1" x14ac:dyDescent="0.25">
      <c r="A25" s="241">
        <v>13</v>
      </c>
      <c r="B25" s="242" t="s">
        <v>465</v>
      </c>
      <c r="C25" s="252" t="s">
        <v>466</v>
      </c>
      <c r="D25" s="243" t="s">
        <v>458</v>
      </c>
      <c r="E25" s="244">
        <v>2</v>
      </c>
      <c r="F25" s="245"/>
      <c r="G25" s="246">
        <f>ROUND(E25*F25,2)</f>
        <v>0</v>
      </c>
      <c r="H25" s="245"/>
      <c r="I25" s="246">
        <f>ROUND(E25*H25,2)</f>
        <v>0</v>
      </c>
      <c r="J25" s="245"/>
      <c r="K25" s="246">
        <f>ROUND(E25*J25,2)</f>
        <v>0</v>
      </c>
      <c r="L25" s="246">
        <v>21</v>
      </c>
      <c r="M25" s="246">
        <f>G25*(1+L25/100)</f>
        <v>0</v>
      </c>
      <c r="N25" s="244">
        <v>0</v>
      </c>
      <c r="O25" s="244">
        <f>ROUND(E25*N25,2)</f>
        <v>0</v>
      </c>
      <c r="P25" s="244">
        <v>0</v>
      </c>
      <c r="Q25" s="244">
        <f>ROUND(E25*P25,2)</f>
        <v>0</v>
      </c>
      <c r="R25" s="246"/>
      <c r="S25" s="246" t="s">
        <v>166</v>
      </c>
      <c r="T25" s="247" t="s">
        <v>167</v>
      </c>
      <c r="U25" s="222">
        <v>0</v>
      </c>
      <c r="V25" s="222">
        <f>ROUND(E25*U25,2)</f>
        <v>0</v>
      </c>
      <c r="W25" s="222"/>
      <c r="X25" s="222" t="s">
        <v>220</v>
      </c>
      <c r="Y25" s="222" t="s">
        <v>168</v>
      </c>
      <c r="Z25" s="212"/>
      <c r="AA25" s="212"/>
      <c r="AB25" s="212"/>
      <c r="AC25" s="212"/>
      <c r="AD25" s="212"/>
      <c r="AE25" s="212"/>
      <c r="AF25" s="212"/>
      <c r="AG25" s="212" t="s">
        <v>222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1" x14ac:dyDescent="0.25">
      <c r="A26" s="241">
        <v>14</v>
      </c>
      <c r="B26" s="242" t="s">
        <v>467</v>
      </c>
      <c r="C26" s="252" t="s">
        <v>468</v>
      </c>
      <c r="D26" s="243" t="s">
        <v>458</v>
      </c>
      <c r="E26" s="244">
        <v>1</v>
      </c>
      <c r="F26" s="245"/>
      <c r="G26" s="246">
        <f>ROUND(E26*F26,2)</f>
        <v>0</v>
      </c>
      <c r="H26" s="245"/>
      <c r="I26" s="246">
        <f>ROUND(E26*H26,2)</f>
        <v>0</v>
      </c>
      <c r="J26" s="245"/>
      <c r="K26" s="246">
        <f>ROUND(E26*J26,2)</f>
        <v>0</v>
      </c>
      <c r="L26" s="246">
        <v>21</v>
      </c>
      <c r="M26" s="246">
        <f>G26*(1+L26/100)</f>
        <v>0</v>
      </c>
      <c r="N26" s="244">
        <v>0</v>
      </c>
      <c r="O26" s="244">
        <f>ROUND(E26*N26,2)</f>
        <v>0</v>
      </c>
      <c r="P26" s="244">
        <v>0</v>
      </c>
      <c r="Q26" s="244">
        <f>ROUND(E26*P26,2)</f>
        <v>0</v>
      </c>
      <c r="R26" s="246"/>
      <c r="S26" s="246" t="s">
        <v>166</v>
      </c>
      <c r="T26" s="247" t="s">
        <v>167</v>
      </c>
      <c r="U26" s="222">
        <v>0</v>
      </c>
      <c r="V26" s="222">
        <f>ROUND(E26*U26,2)</f>
        <v>0</v>
      </c>
      <c r="W26" s="222"/>
      <c r="X26" s="222" t="s">
        <v>220</v>
      </c>
      <c r="Y26" s="222" t="s">
        <v>168</v>
      </c>
      <c r="Z26" s="212"/>
      <c r="AA26" s="212"/>
      <c r="AB26" s="212"/>
      <c r="AC26" s="212"/>
      <c r="AD26" s="212"/>
      <c r="AE26" s="212"/>
      <c r="AF26" s="212"/>
      <c r="AG26" s="212" t="s">
        <v>222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5">
      <c r="A27" s="241">
        <v>15</v>
      </c>
      <c r="B27" s="242" t="s">
        <v>469</v>
      </c>
      <c r="C27" s="252" t="s">
        <v>470</v>
      </c>
      <c r="D27" s="243" t="s">
        <v>458</v>
      </c>
      <c r="E27" s="244">
        <v>1</v>
      </c>
      <c r="F27" s="245"/>
      <c r="G27" s="246">
        <f>ROUND(E27*F27,2)</f>
        <v>0</v>
      </c>
      <c r="H27" s="245"/>
      <c r="I27" s="246">
        <f>ROUND(E27*H27,2)</f>
        <v>0</v>
      </c>
      <c r="J27" s="245"/>
      <c r="K27" s="246">
        <f>ROUND(E27*J27,2)</f>
        <v>0</v>
      </c>
      <c r="L27" s="246">
        <v>21</v>
      </c>
      <c r="M27" s="246">
        <f>G27*(1+L27/100)</f>
        <v>0</v>
      </c>
      <c r="N27" s="244">
        <v>0</v>
      </c>
      <c r="O27" s="244">
        <f>ROUND(E27*N27,2)</f>
        <v>0</v>
      </c>
      <c r="P27" s="244">
        <v>0</v>
      </c>
      <c r="Q27" s="244">
        <f>ROUND(E27*P27,2)</f>
        <v>0</v>
      </c>
      <c r="R27" s="246"/>
      <c r="S27" s="246" t="s">
        <v>166</v>
      </c>
      <c r="T27" s="247" t="s">
        <v>167</v>
      </c>
      <c r="U27" s="222">
        <v>0</v>
      </c>
      <c r="V27" s="222">
        <f>ROUND(E27*U27,2)</f>
        <v>0</v>
      </c>
      <c r="W27" s="222"/>
      <c r="X27" s="222" t="s">
        <v>220</v>
      </c>
      <c r="Y27" s="222" t="s">
        <v>168</v>
      </c>
      <c r="Z27" s="212"/>
      <c r="AA27" s="212"/>
      <c r="AB27" s="212"/>
      <c r="AC27" s="212"/>
      <c r="AD27" s="212"/>
      <c r="AE27" s="212"/>
      <c r="AF27" s="212"/>
      <c r="AG27" s="212" t="s">
        <v>222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1" x14ac:dyDescent="0.25">
      <c r="A28" s="241">
        <v>16</v>
      </c>
      <c r="B28" s="242" t="s">
        <v>471</v>
      </c>
      <c r="C28" s="252" t="s">
        <v>472</v>
      </c>
      <c r="D28" s="243" t="s">
        <v>458</v>
      </c>
      <c r="E28" s="244">
        <v>1</v>
      </c>
      <c r="F28" s="245"/>
      <c r="G28" s="246">
        <f>ROUND(E28*F28,2)</f>
        <v>0</v>
      </c>
      <c r="H28" s="245"/>
      <c r="I28" s="246">
        <f>ROUND(E28*H28,2)</f>
        <v>0</v>
      </c>
      <c r="J28" s="245"/>
      <c r="K28" s="246">
        <f>ROUND(E28*J28,2)</f>
        <v>0</v>
      </c>
      <c r="L28" s="246">
        <v>21</v>
      </c>
      <c r="M28" s="246">
        <f>G28*(1+L28/100)</f>
        <v>0</v>
      </c>
      <c r="N28" s="244">
        <v>0</v>
      </c>
      <c r="O28" s="244">
        <f>ROUND(E28*N28,2)</f>
        <v>0</v>
      </c>
      <c r="P28" s="244">
        <v>0</v>
      </c>
      <c r="Q28" s="244">
        <f>ROUND(E28*P28,2)</f>
        <v>0</v>
      </c>
      <c r="R28" s="246"/>
      <c r="S28" s="246" t="s">
        <v>166</v>
      </c>
      <c r="T28" s="247" t="s">
        <v>167</v>
      </c>
      <c r="U28" s="222">
        <v>0</v>
      </c>
      <c r="V28" s="222">
        <f>ROUND(E28*U28,2)</f>
        <v>0</v>
      </c>
      <c r="W28" s="222"/>
      <c r="X28" s="222" t="s">
        <v>220</v>
      </c>
      <c r="Y28" s="222" t="s">
        <v>168</v>
      </c>
      <c r="Z28" s="212"/>
      <c r="AA28" s="212"/>
      <c r="AB28" s="212"/>
      <c r="AC28" s="212"/>
      <c r="AD28" s="212"/>
      <c r="AE28" s="212"/>
      <c r="AF28" s="212"/>
      <c r="AG28" s="212" t="s">
        <v>222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1" x14ac:dyDescent="0.25">
      <c r="A29" s="241">
        <v>17</v>
      </c>
      <c r="B29" s="242" t="s">
        <v>473</v>
      </c>
      <c r="C29" s="252" t="s">
        <v>474</v>
      </c>
      <c r="D29" s="243" t="s">
        <v>458</v>
      </c>
      <c r="E29" s="244">
        <v>1</v>
      </c>
      <c r="F29" s="245"/>
      <c r="G29" s="246">
        <f>ROUND(E29*F29,2)</f>
        <v>0</v>
      </c>
      <c r="H29" s="245"/>
      <c r="I29" s="246">
        <f>ROUND(E29*H29,2)</f>
        <v>0</v>
      </c>
      <c r="J29" s="245"/>
      <c r="K29" s="246">
        <f>ROUND(E29*J29,2)</f>
        <v>0</v>
      </c>
      <c r="L29" s="246">
        <v>21</v>
      </c>
      <c r="M29" s="246">
        <f>G29*(1+L29/100)</f>
        <v>0</v>
      </c>
      <c r="N29" s="244">
        <v>0</v>
      </c>
      <c r="O29" s="244">
        <f>ROUND(E29*N29,2)</f>
        <v>0</v>
      </c>
      <c r="P29" s="244">
        <v>0</v>
      </c>
      <c r="Q29" s="244">
        <f>ROUND(E29*P29,2)</f>
        <v>0</v>
      </c>
      <c r="R29" s="246"/>
      <c r="S29" s="246" t="s">
        <v>166</v>
      </c>
      <c r="T29" s="247" t="s">
        <v>167</v>
      </c>
      <c r="U29" s="222">
        <v>0</v>
      </c>
      <c r="V29" s="222">
        <f>ROUND(E29*U29,2)</f>
        <v>0</v>
      </c>
      <c r="W29" s="222"/>
      <c r="X29" s="222" t="s">
        <v>220</v>
      </c>
      <c r="Y29" s="222" t="s">
        <v>168</v>
      </c>
      <c r="Z29" s="212"/>
      <c r="AA29" s="212"/>
      <c r="AB29" s="212"/>
      <c r="AC29" s="212"/>
      <c r="AD29" s="212"/>
      <c r="AE29" s="212"/>
      <c r="AF29" s="212"/>
      <c r="AG29" s="212" t="s">
        <v>222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1" x14ac:dyDescent="0.25">
      <c r="A30" s="241">
        <v>18</v>
      </c>
      <c r="B30" s="242" t="s">
        <v>475</v>
      </c>
      <c r="C30" s="252" t="s">
        <v>476</v>
      </c>
      <c r="D30" s="243" t="s">
        <v>458</v>
      </c>
      <c r="E30" s="244">
        <v>1</v>
      </c>
      <c r="F30" s="245"/>
      <c r="G30" s="246">
        <f>ROUND(E30*F30,2)</f>
        <v>0</v>
      </c>
      <c r="H30" s="245"/>
      <c r="I30" s="246">
        <f>ROUND(E30*H30,2)</f>
        <v>0</v>
      </c>
      <c r="J30" s="245"/>
      <c r="K30" s="246">
        <f>ROUND(E30*J30,2)</f>
        <v>0</v>
      </c>
      <c r="L30" s="246">
        <v>21</v>
      </c>
      <c r="M30" s="246">
        <f>G30*(1+L30/100)</f>
        <v>0</v>
      </c>
      <c r="N30" s="244">
        <v>0</v>
      </c>
      <c r="O30" s="244">
        <f>ROUND(E30*N30,2)</f>
        <v>0</v>
      </c>
      <c r="P30" s="244">
        <v>0</v>
      </c>
      <c r="Q30" s="244">
        <f>ROUND(E30*P30,2)</f>
        <v>0</v>
      </c>
      <c r="R30" s="246"/>
      <c r="S30" s="246" t="s">
        <v>166</v>
      </c>
      <c r="T30" s="247" t="s">
        <v>167</v>
      </c>
      <c r="U30" s="222">
        <v>0</v>
      </c>
      <c r="V30" s="222">
        <f>ROUND(E30*U30,2)</f>
        <v>0</v>
      </c>
      <c r="W30" s="222"/>
      <c r="X30" s="222" t="s">
        <v>220</v>
      </c>
      <c r="Y30" s="222" t="s">
        <v>168</v>
      </c>
      <c r="Z30" s="212"/>
      <c r="AA30" s="212"/>
      <c r="AB30" s="212"/>
      <c r="AC30" s="212"/>
      <c r="AD30" s="212"/>
      <c r="AE30" s="212"/>
      <c r="AF30" s="212"/>
      <c r="AG30" s="212" t="s">
        <v>222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1" x14ac:dyDescent="0.25">
      <c r="A31" s="241">
        <v>19</v>
      </c>
      <c r="B31" s="242" t="s">
        <v>477</v>
      </c>
      <c r="C31" s="252" t="s">
        <v>478</v>
      </c>
      <c r="D31" s="243" t="s">
        <v>458</v>
      </c>
      <c r="E31" s="244">
        <v>1</v>
      </c>
      <c r="F31" s="245"/>
      <c r="G31" s="246">
        <f>ROUND(E31*F31,2)</f>
        <v>0</v>
      </c>
      <c r="H31" s="245"/>
      <c r="I31" s="246">
        <f>ROUND(E31*H31,2)</f>
        <v>0</v>
      </c>
      <c r="J31" s="245"/>
      <c r="K31" s="246">
        <f>ROUND(E31*J31,2)</f>
        <v>0</v>
      </c>
      <c r="L31" s="246">
        <v>21</v>
      </c>
      <c r="M31" s="246">
        <f>G31*(1+L31/100)</f>
        <v>0</v>
      </c>
      <c r="N31" s="244">
        <v>0</v>
      </c>
      <c r="O31" s="244">
        <f>ROUND(E31*N31,2)</f>
        <v>0</v>
      </c>
      <c r="P31" s="244">
        <v>0</v>
      </c>
      <c r="Q31" s="244">
        <f>ROUND(E31*P31,2)</f>
        <v>0</v>
      </c>
      <c r="R31" s="246"/>
      <c r="S31" s="246" t="s">
        <v>166</v>
      </c>
      <c r="T31" s="247" t="s">
        <v>167</v>
      </c>
      <c r="U31" s="222">
        <v>0</v>
      </c>
      <c r="V31" s="222">
        <f>ROUND(E31*U31,2)</f>
        <v>0</v>
      </c>
      <c r="W31" s="222"/>
      <c r="X31" s="222" t="s">
        <v>220</v>
      </c>
      <c r="Y31" s="222" t="s">
        <v>168</v>
      </c>
      <c r="Z31" s="212"/>
      <c r="AA31" s="212"/>
      <c r="AB31" s="212"/>
      <c r="AC31" s="212"/>
      <c r="AD31" s="212"/>
      <c r="AE31" s="212"/>
      <c r="AF31" s="212"/>
      <c r="AG31" s="212" t="s">
        <v>222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1" x14ac:dyDescent="0.25">
      <c r="A32" s="241">
        <v>20</v>
      </c>
      <c r="B32" s="242" t="s">
        <v>479</v>
      </c>
      <c r="C32" s="252" t="s">
        <v>480</v>
      </c>
      <c r="D32" s="243" t="s">
        <v>458</v>
      </c>
      <c r="E32" s="244">
        <v>1</v>
      </c>
      <c r="F32" s="245"/>
      <c r="G32" s="246">
        <f>ROUND(E32*F32,2)</f>
        <v>0</v>
      </c>
      <c r="H32" s="245"/>
      <c r="I32" s="246">
        <f>ROUND(E32*H32,2)</f>
        <v>0</v>
      </c>
      <c r="J32" s="245"/>
      <c r="K32" s="246">
        <f>ROUND(E32*J32,2)</f>
        <v>0</v>
      </c>
      <c r="L32" s="246">
        <v>21</v>
      </c>
      <c r="M32" s="246">
        <f>G32*(1+L32/100)</f>
        <v>0</v>
      </c>
      <c r="N32" s="244">
        <v>0</v>
      </c>
      <c r="O32" s="244">
        <f>ROUND(E32*N32,2)</f>
        <v>0</v>
      </c>
      <c r="P32" s="244">
        <v>0</v>
      </c>
      <c r="Q32" s="244">
        <f>ROUND(E32*P32,2)</f>
        <v>0</v>
      </c>
      <c r="R32" s="246"/>
      <c r="S32" s="246" t="s">
        <v>166</v>
      </c>
      <c r="T32" s="247" t="s">
        <v>167</v>
      </c>
      <c r="U32" s="222">
        <v>0</v>
      </c>
      <c r="V32" s="222">
        <f>ROUND(E32*U32,2)</f>
        <v>0</v>
      </c>
      <c r="W32" s="222"/>
      <c r="X32" s="222" t="s">
        <v>220</v>
      </c>
      <c r="Y32" s="222" t="s">
        <v>168</v>
      </c>
      <c r="Z32" s="212"/>
      <c r="AA32" s="212"/>
      <c r="AB32" s="212"/>
      <c r="AC32" s="212"/>
      <c r="AD32" s="212"/>
      <c r="AE32" s="212"/>
      <c r="AF32" s="212"/>
      <c r="AG32" s="212" t="s">
        <v>222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5">
      <c r="A33" s="241">
        <v>21</v>
      </c>
      <c r="B33" s="242" t="s">
        <v>481</v>
      </c>
      <c r="C33" s="252" t="s">
        <v>482</v>
      </c>
      <c r="D33" s="243" t="s">
        <v>483</v>
      </c>
      <c r="E33" s="244">
        <v>3</v>
      </c>
      <c r="F33" s="245"/>
      <c r="G33" s="246">
        <f>ROUND(E33*F33,2)</f>
        <v>0</v>
      </c>
      <c r="H33" s="245"/>
      <c r="I33" s="246">
        <f>ROUND(E33*H33,2)</f>
        <v>0</v>
      </c>
      <c r="J33" s="245"/>
      <c r="K33" s="246">
        <f>ROUND(E33*J33,2)</f>
        <v>0</v>
      </c>
      <c r="L33" s="246">
        <v>21</v>
      </c>
      <c r="M33" s="246">
        <f>G33*(1+L33/100)</f>
        <v>0</v>
      </c>
      <c r="N33" s="244">
        <v>0</v>
      </c>
      <c r="O33" s="244">
        <f>ROUND(E33*N33,2)</f>
        <v>0</v>
      </c>
      <c r="P33" s="244">
        <v>0</v>
      </c>
      <c r="Q33" s="244">
        <f>ROUND(E33*P33,2)</f>
        <v>0</v>
      </c>
      <c r="R33" s="246"/>
      <c r="S33" s="246" t="s">
        <v>166</v>
      </c>
      <c r="T33" s="247" t="s">
        <v>167</v>
      </c>
      <c r="U33" s="222">
        <v>0</v>
      </c>
      <c r="V33" s="222">
        <f>ROUND(E33*U33,2)</f>
        <v>0</v>
      </c>
      <c r="W33" s="222"/>
      <c r="X33" s="222" t="s">
        <v>220</v>
      </c>
      <c r="Y33" s="222" t="s">
        <v>168</v>
      </c>
      <c r="Z33" s="212"/>
      <c r="AA33" s="212"/>
      <c r="AB33" s="212"/>
      <c r="AC33" s="212"/>
      <c r="AD33" s="212"/>
      <c r="AE33" s="212"/>
      <c r="AF33" s="212"/>
      <c r="AG33" s="212" t="s">
        <v>222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1" x14ac:dyDescent="0.25">
      <c r="A34" s="241">
        <v>22</v>
      </c>
      <c r="B34" s="242" t="s">
        <v>484</v>
      </c>
      <c r="C34" s="252" t="s">
        <v>485</v>
      </c>
      <c r="D34" s="243" t="s">
        <v>458</v>
      </c>
      <c r="E34" s="244">
        <v>1</v>
      </c>
      <c r="F34" s="245"/>
      <c r="G34" s="246">
        <f>ROUND(E34*F34,2)</f>
        <v>0</v>
      </c>
      <c r="H34" s="245"/>
      <c r="I34" s="246">
        <f>ROUND(E34*H34,2)</f>
        <v>0</v>
      </c>
      <c r="J34" s="245"/>
      <c r="K34" s="246">
        <f>ROUND(E34*J34,2)</f>
        <v>0</v>
      </c>
      <c r="L34" s="246">
        <v>21</v>
      </c>
      <c r="M34" s="246">
        <f>G34*(1+L34/100)</f>
        <v>0</v>
      </c>
      <c r="N34" s="244">
        <v>0</v>
      </c>
      <c r="O34" s="244">
        <f>ROUND(E34*N34,2)</f>
        <v>0</v>
      </c>
      <c r="P34" s="244">
        <v>0</v>
      </c>
      <c r="Q34" s="244">
        <f>ROUND(E34*P34,2)</f>
        <v>0</v>
      </c>
      <c r="R34" s="246"/>
      <c r="S34" s="246" t="s">
        <v>166</v>
      </c>
      <c r="T34" s="247" t="s">
        <v>167</v>
      </c>
      <c r="U34" s="222">
        <v>0</v>
      </c>
      <c r="V34" s="222">
        <f>ROUND(E34*U34,2)</f>
        <v>0</v>
      </c>
      <c r="W34" s="222"/>
      <c r="X34" s="222" t="s">
        <v>220</v>
      </c>
      <c r="Y34" s="222" t="s">
        <v>168</v>
      </c>
      <c r="Z34" s="212"/>
      <c r="AA34" s="212"/>
      <c r="AB34" s="212"/>
      <c r="AC34" s="212"/>
      <c r="AD34" s="212"/>
      <c r="AE34" s="212"/>
      <c r="AF34" s="212"/>
      <c r="AG34" s="212" t="s">
        <v>222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1" x14ac:dyDescent="0.25">
      <c r="A35" s="241">
        <v>23</v>
      </c>
      <c r="B35" s="242" t="s">
        <v>607</v>
      </c>
      <c r="C35" s="252" t="s">
        <v>608</v>
      </c>
      <c r="D35" s="243" t="s">
        <v>458</v>
      </c>
      <c r="E35" s="244">
        <v>1</v>
      </c>
      <c r="F35" s="245"/>
      <c r="G35" s="246">
        <f>ROUND(E35*F35,2)</f>
        <v>0</v>
      </c>
      <c r="H35" s="245"/>
      <c r="I35" s="246">
        <f>ROUND(E35*H35,2)</f>
        <v>0</v>
      </c>
      <c r="J35" s="245"/>
      <c r="K35" s="246">
        <f>ROUND(E35*J35,2)</f>
        <v>0</v>
      </c>
      <c r="L35" s="246">
        <v>21</v>
      </c>
      <c r="M35" s="246">
        <f>G35*(1+L35/100)</f>
        <v>0</v>
      </c>
      <c r="N35" s="244">
        <v>0</v>
      </c>
      <c r="O35" s="244">
        <f>ROUND(E35*N35,2)</f>
        <v>0</v>
      </c>
      <c r="P35" s="244">
        <v>0</v>
      </c>
      <c r="Q35" s="244">
        <f>ROUND(E35*P35,2)</f>
        <v>0</v>
      </c>
      <c r="R35" s="246"/>
      <c r="S35" s="246" t="s">
        <v>166</v>
      </c>
      <c r="T35" s="247" t="s">
        <v>167</v>
      </c>
      <c r="U35" s="222">
        <v>0</v>
      </c>
      <c r="V35" s="222">
        <f>ROUND(E35*U35,2)</f>
        <v>0</v>
      </c>
      <c r="W35" s="222"/>
      <c r="X35" s="222" t="s">
        <v>220</v>
      </c>
      <c r="Y35" s="222" t="s">
        <v>168</v>
      </c>
      <c r="Z35" s="212"/>
      <c r="AA35" s="212"/>
      <c r="AB35" s="212"/>
      <c r="AC35" s="212"/>
      <c r="AD35" s="212"/>
      <c r="AE35" s="212"/>
      <c r="AF35" s="212"/>
      <c r="AG35" s="212" t="s">
        <v>222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1" x14ac:dyDescent="0.25">
      <c r="A36" s="241">
        <v>24</v>
      </c>
      <c r="B36" s="242" t="s">
        <v>609</v>
      </c>
      <c r="C36" s="252" t="s">
        <v>610</v>
      </c>
      <c r="D36" s="243" t="s">
        <v>458</v>
      </c>
      <c r="E36" s="244">
        <v>1</v>
      </c>
      <c r="F36" s="245"/>
      <c r="G36" s="246">
        <f>ROUND(E36*F36,2)</f>
        <v>0</v>
      </c>
      <c r="H36" s="245"/>
      <c r="I36" s="246">
        <f>ROUND(E36*H36,2)</f>
        <v>0</v>
      </c>
      <c r="J36" s="245"/>
      <c r="K36" s="246">
        <f>ROUND(E36*J36,2)</f>
        <v>0</v>
      </c>
      <c r="L36" s="246">
        <v>21</v>
      </c>
      <c r="M36" s="246">
        <f>G36*(1+L36/100)</f>
        <v>0</v>
      </c>
      <c r="N36" s="244">
        <v>0</v>
      </c>
      <c r="O36" s="244">
        <f>ROUND(E36*N36,2)</f>
        <v>0</v>
      </c>
      <c r="P36" s="244">
        <v>0</v>
      </c>
      <c r="Q36" s="244">
        <f>ROUND(E36*P36,2)</f>
        <v>0</v>
      </c>
      <c r="R36" s="246"/>
      <c r="S36" s="246" t="s">
        <v>166</v>
      </c>
      <c r="T36" s="247" t="s">
        <v>167</v>
      </c>
      <c r="U36" s="222">
        <v>0</v>
      </c>
      <c r="V36" s="222">
        <f>ROUND(E36*U36,2)</f>
        <v>0</v>
      </c>
      <c r="W36" s="222"/>
      <c r="X36" s="222" t="s">
        <v>220</v>
      </c>
      <c r="Y36" s="222" t="s">
        <v>168</v>
      </c>
      <c r="Z36" s="212"/>
      <c r="AA36" s="212"/>
      <c r="AB36" s="212"/>
      <c r="AC36" s="212"/>
      <c r="AD36" s="212"/>
      <c r="AE36" s="212"/>
      <c r="AF36" s="212"/>
      <c r="AG36" s="212" t="s">
        <v>222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x14ac:dyDescent="0.25">
      <c r="A37" s="227" t="s">
        <v>161</v>
      </c>
      <c r="B37" s="228" t="s">
        <v>123</v>
      </c>
      <c r="C37" s="251" t="s">
        <v>124</v>
      </c>
      <c r="D37" s="229"/>
      <c r="E37" s="230"/>
      <c r="F37" s="231"/>
      <c r="G37" s="231">
        <f>SUMIF(AG38:AG41,"&lt;&gt;NOR",G38:G41)</f>
        <v>0</v>
      </c>
      <c r="H37" s="231"/>
      <c r="I37" s="231">
        <f>SUM(I38:I41)</f>
        <v>0</v>
      </c>
      <c r="J37" s="231"/>
      <c r="K37" s="231">
        <f>SUM(K38:K41)</f>
        <v>0</v>
      </c>
      <c r="L37" s="231"/>
      <c r="M37" s="231">
        <f>SUM(M38:M41)</f>
        <v>0</v>
      </c>
      <c r="N37" s="230"/>
      <c r="O37" s="230">
        <f>SUM(O38:O41)</f>
        <v>0</v>
      </c>
      <c r="P37" s="230"/>
      <c r="Q37" s="230">
        <f>SUM(Q38:Q41)</f>
        <v>0</v>
      </c>
      <c r="R37" s="231"/>
      <c r="S37" s="231"/>
      <c r="T37" s="232"/>
      <c r="U37" s="226"/>
      <c r="V37" s="226">
        <f>SUM(V38:V41)</f>
        <v>0</v>
      </c>
      <c r="W37" s="226"/>
      <c r="X37" s="226"/>
      <c r="Y37" s="226"/>
      <c r="AG37" t="s">
        <v>162</v>
      </c>
    </row>
    <row r="38" spans="1:60" outlineLevel="1" x14ac:dyDescent="0.25">
      <c r="A38" s="241">
        <v>25</v>
      </c>
      <c r="B38" s="242" t="s">
        <v>486</v>
      </c>
      <c r="C38" s="252" t="s">
        <v>487</v>
      </c>
      <c r="D38" s="243" t="s">
        <v>341</v>
      </c>
      <c r="E38" s="244">
        <v>2</v>
      </c>
      <c r="F38" s="245"/>
      <c r="G38" s="246">
        <f>ROUND(E38*F38,2)</f>
        <v>0</v>
      </c>
      <c r="H38" s="245"/>
      <c r="I38" s="246">
        <f>ROUND(E38*H38,2)</f>
        <v>0</v>
      </c>
      <c r="J38" s="245"/>
      <c r="K38" s="246">
        <f>ROUND(E38*J38,2)</f>
        <v>0</v>
      </c>
      <c r="L38" s="246">
        <v>21</v>
      </c>
      <c r="M38" s="246">
        <f>G38*(1+L38/100)</f>
        <v>0</v>
      </c>
      <c r="N38" s="244">
        <v>0</v>
      </c>
      <c r="O38" s="244">
        <f>ROUND(E38*N38,2)</f>
        <v>0</v>
      </c>
      <c r="P38" s="244">
        <v>0</v>
      </c>
      <c r="Q38" s="244">
        <f>ROUND(E38*P38,2)</f>
        <v>0</v>
      </c>
      <c r="R38" s="246"/>
      <c r="S38" s="246" t="s">
        <v>166</v>
      </c>
      <c r="T38" s="247" t="s">
        <v>167</v>
      </c>
      <c r="U38" s="222">
        <v>0</v>
      </c>
      <c r="V38" s="222">
        <f>ROUND(E38*U38,2)</f>
        <v>0</v>
      </c>
      <c r="W38" s="222"/>
      <c r="X38" s="222" t="s">
        <v>220</v>
      </c>
      <c r="Y38" s="222" t="s">
        <v>168</v>
      </c>
      <c r="Z38" s="212"/>
      <c r="AA38" s="212"/>
      <c r="AB38" s="212"/>
      <c r="AC38" s="212"/>
      <c r="AD38" s="212"/>
      <c r="AE38" s="212"/>
      <c r="AF38" s="212"/>
      <c r="AG38" s="212" t="s">
        <v>222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5">
      <c r="A39" s="241">
        <v>26</v>
      </c>
      <c r="B39" s="242" t="s">
        <v>488</v>
      </c>
      <c r="C39" s="252" t="s">
        <v>489</v>
      </c>
      <c r="D39" s="243" t="s">
        <v>341</v>
      </c>
      <c r="E39" s="244">
        <v>2</v>
      </c>
      <c r="F39" s="245"/>
      <c r="G39" s="246">
        <f>ROUND(E39*F39,2)</f>
        <v>0</v>
      </c>
      <c r="H39" s="245"/>
      <c r="I39" s="246">
        <f>ROUND(E39*H39,2)</f>
        <v>0</v>
      </c>
      <c r="J39" s="245"/>
      <c r="K39" s="246">
        <f>ROUND(E39*J39,2)</f>
        <v>0</v>
      </c>
      <c r="L39" s="246">
        <v>21</v>
      </c>
      <c r="M39" s="246">
        <f>G39*(1+L39/100)</f>
        <v>0</v>
      </c>
      <c r="N39" s="244">
        <v>0</v>
      </c>
      <c r="O39" s="244">
        <f>ROUND(E39*N39,2)</f>
        <v>0</v>
      </c>
      <c r="P39" s="244">
        <v>0</v>
      </c>
      <c r="Q39" s="244">
        <f>ROUND(E39*P39,2)</f>
        <v>0</v>
      </c>
      <c r="R39" s="246"/>
      <c r="S39" s="246" t="s">
        <v>166</v>
      </c>
      <c r="T39" s="247" t="s">
        <v>167</v>
      </c>
      <c r="U39" s="222">
        <v>0</v>
      </c>
      <c r="V39" s="222">
        <f>ROUND(E39*U39,2)</f>
        <v>0</v>
      </c>
      <c r="W39" s="222"/>
      <c r="X39" s="222" t="s">
        <v>220</v>
      </c>
      <c r="Y39" s="222" t="s">
        <v>168</v>
      </c>
      <c r="Z39" s="212"/>
      <c r="AA39" s="212"/>
      <c r="AB39" s="212"/>
      <c r="AC39" s="212"/>
      <c r="AD39" s="212"/>
      <c r="AE39" s="212"/>
      <c r="AF39" s="212"/>
      <c r="AG39" s="212" t="s">
        <v>222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1" x14ac:dyDescent="0.25">
      <c r="A40" s="241">
        <v>27</v>
      </c>
      <c r="B40" s="242" t="s">
        <v>611</v>
      </c>
      <c r="C40" s="252" t="s">
        <v>612</v>
      </c>
      <c r="D40" s="243" t="s">
        <v>341</v>
      </c>
      <c r="E40" s="244">
        <v>1</v>
      </c>
      <c r="F40" s="245"/>
      <c r="G40" s="246">
        <f>ROUND(E40*F40,2)</f>
        <v>0</v>
      </c>
      <c r="H40" s="245"/>
      <c r="I40" s="246">
        <f>ROUND(E40*H40,2)</f>
        <v>0</v>
      </c>
      <c r="J40" s="245"/>
      <c r="K40" s="246">
        <f>ROUND(E40*J40,2)</f>
        <v>0</v>
      </c>
      <c r="L40" s="246">
        <v>21</v>
      </c>
      <c r="M40" s="246">
        <f>G40*(1+L40/100)</f>
        <v>0</v>
      </c>
      <c r="N40" s="244">
        <v>0</v>
      </c>
      <c r="O40" s="244">
        <f>ROUND(E40*N40,2)</f>
        <v>0</v>
      </c>
      <c r="P40" s="244">
        <v>0</v>
      </c>
      <c r="Q40" s="244">
        <f>ROUND(E40*P40,2)</f>
        <v>0</v>
      </c>
      <c r="R40" s="246"/>
      <c r="S40" s="246" t="s">
        <v>166</v>
      </c>
      <c r="T40" s="247" t="s">
        <v>167</v>
      </c>
      <c r="U40" s="222">
        <v>0</v>
      </c>
      <c r="V40" s="222">
        <f>ROUND(E40*U40,2)</f>
        <v>0</v>
      </c>
      <c r="W40" s="222"/>
      <c r="X40" s="222" t="s">
        <v>220</v>
      </c>
      <c r="Y40" s="222" t="s">
        <v>168</v>
      </c>
      <c r="Z40" s="212"/>
      <c r="AA40" s="212"/>
      <c r="AB40" s="212"/>
      <c r="AC40" s="212"/>
      <c r="AD40" s="212"/>
      <c r="AE40" s="212"/>
      <c r="AF40" s="212"/>
      <c r="AG40" s="212" t="s">
        <v>222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1" x14ac:dyDescent="0.25">
      <c r="A41" s="241">
        <v>28</v>
      </c>
      <c r="B41" s="242" t="s">
        <v>613</v>
      </c>
      <c r="C41" s="252" t="s">
        <v>614</v>
      </c>
      <c r="D41" s="243" t="s">
        <v>341</v>
      </c>
      <c r="E41" s="244">
        <v>1</v>
      </c>
      <c r="F41" s="245"/>
      <c r="G41" s="246">
        <f>ROUND(E41*F41,2)</f>
        <v>0</v>
      </c>
      <c r="H41" s="245"/>
      <c r="I41" s="246">
        <f>ROUND(E41*H41,2)</f>
        <v>0</v>
      </c>
      <c r="J41" s="245"/>
      <c r="K41" s="246">
        <f>ROUND(E41*J41,2)</f>
        <v>0</v>
      </c>
      <c r="L41" s="246">
        <v>21</v>
      </c>
      <c r="M41" s="246">
        <f>G41*(1+L41/100)</f>
        <v>0</v>
      </c>
      <c r="N41" s="244">
        <v>0</v>
      </c>
      <c r="O41" s="244">
        <f>ROUND(E41*N41,2)</f>
        <v>0</v>
      </c>
      <c r="P41" s="244">
        <v>0</v>
      </c>
      <c r="Q41" s="244">
        <f>ROUND(E41*P41,2)</f>
        <v>0</v>
      </c>
      <c r="R41" s="246"/>
      <c r="S41" s="246" t="s">
        <v>166</v>
      </c>
      <c r="T41" s="247" t="s">
        <v>167</v>
      </c>
      <c r="U41" s="222">
        <v>0</v>
      </c>
      <c r="V41" s="222">
        <f>ROUND(E41*U41,2)</f>
        <v>0</v>
      </c>
      <c r="W41" s="222"/>
      <c r="X41" s="222" t="s">
        <v>220</v>
      </c>
      <c r="Y41" s="222" t="s">
        <v>168</v>
      </c>
      <c r="Z41" s="212"/>
      <c r="AA41" s="212"/>
      <c r="AB41" s="212"/>
      <c r="AC41" s="212"/>
      <c r="AD41" s="212"/>
      <c r="AE41" s="212"/>
      <c r="AF41" s="212"/>
      <c r="AG41" s="212" t="s">
        <v>222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x14ac:dyDescent="0.25">
      <c r="A42" s="227" t="s">
        <v>161</v>
      </c>
      <c r="B42" s="228" t="s">
        <v>125</v>
      </c>
      <c r="C42" s="251" t="s">
        <v>126</v>
      </c>
      <c r="D42" s="229"/>
      <c r="E42" s="230"/>
      <c r="F42" s="231"/>
      <c r="G42" s="231">
        <f>SUMIF(AG43:AG55,"&lt;&gt;NOR",G43:G55)</f>
        <v>0</v>
      </c>
      <c r="H42" s="231"/>
      <c r="I42" s="231">
        <f>SUM(I43:I55)</f>
        <v>0</v>
      </c>
      <c r="J42" s="231"/>
      <c r="K42" s="231">
        <f>SUM(K43:K55)</f>
        <v>0</v>
      </c>
      <c r="L42" s="231"/>
      <c r="M42" s="231">
        <f>SUM(M43:M55)</f>
        <v>0</v>
      </c>
      <c r="N42" s="230"/>
      <c r="O42" s="230">
        <f>SUM(O43:O55)</f>
        <v>2.46</v>
      </c>
      <c r="P42" s="230"/>
      <c r="Q42" s="230">
        <f>SUM(Q43:Q55)</f>
        <v>0</v>
      </c>
      <c r="R42" s="231"/>
      <c r="S42" s="231"/>
      <c r="T42" s="232"/>
      <c r="U42" s="226"/>
      <c r="V42" s="226">
        <f>SUM(V43:V55)</f>
        <v>16.57</v>
      </c>
      <c r="W42" s="226"/>
      <c r="X42" s="226"/>
      <c r="Y42" s="226"/>
      <c r="AG42" t="s">
        <v>162</v>
      </c>
    </row>
    <row r="43" spans="1:60" outlineLevel="1" x14ac:dyDescent="0.25">
      <c r="A43" s="241">
        <v>29</v>
      </c>
      <c r="B43" s="242" t="s">
        <v>490</v>
      </c>
      <c r="C43" s="252" t="s">
        <v>491</v>
      </c>
      <c r="D43" s="243" t="s">
        <v>231</v>
      </c>
      <c r="E43" s="244">
        <v>6</v>
      </c>
      <c r="F43" s="245"/>
      <c r="G43" s="246">
        <f>ROUND(E43*F43,2)</f>
        <v>0</v>
      </c>
      <c r="H43" s="245"/>
      <c r="I43" s="246">
        <f>ROUND(E43*H43,2)</f>
        <v>0</v>
      </c>
      <c r="J43" s="245"/>
      <c r="K43" s="246">
        <f>ROUND(E43*J43,2)</f>
        <v>0</v>
      </c>
      <c r="L43" s="246">
        <v>21</v>
      </c>
      <c r="M43" s="246">
        <f>G43*(1+L43/100)</f>
        <v>0</v>
      </c>
      <c r="N43" s="244">
        <v>0</v>
      </c>
      <c r="O43" s="244">
        <f>ROUND(E43*N43,2)</f>
        <v>0</v>
      </c>
      <c r="P43" s="244">
        <v>0</v>
      </c>
      <c r="Q43" s="244">
        <f>ROUND(E43*P43,2)</f>
        <v>0</v>
      </c>
      <c r="R43" s="246"/>
      <c r="S43" s="246" t="s">
        <v>193</v>
      </c>
      <c r="T43" s="247" t="s">
        <v>193</v>
      </c>
      <c r="U43" s="222">
        <v>2.1198000000000001</v>
      </c>
      <c r="V43" s="222">
        <f>ROUND(E43*U43,2)</f>
        <v>12.72</v>
      </c>
      <c r="W43" s="222"/>
      <c r="X43" s="222" t="s">
        <v>220</v>
      </c>
      <c r="Y43" s="222" t="s">
        <v>221</v>
      </c>
      <c r="Z43" s="212"/>
      <c r="AA43" s="212"/>
      <c r="AB43" s="212"/>
      <c r="AC43" s="212"/>
      <c r="AD43" s="212"/>
      <c r="AE43" s="212"/>
      <c r="AF43" s="212"/>
      <c r="AG43" s="212" t="s">
        <v>222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1" x14ac:dyDescent="0.25">
      <c r="A44" s="234">
        <v>30</v>
      </c>
      <c r="B44" s="235" t="s">
        <v>493</v>
      </c>
      <c r="C44" s="253" t="s">
        <v>494</v>
      </c>
      <c r="D44" s="236" t="s">
        <v>231</v>
      </c>
      <c r="E44" s="237">
        <v>12</v>
      </c>
      <c r="F44" s="238"/>
      <c r="G44" s="239">
        <f>ROUND(E44*F44,2)</f>
        <v>0</v>
      </c>
      <c r="H44" s="238"/>
      <c r="I44" s="239">
        <f>ROUND(E44*H44,2)</f>
        <v>0</v>
      </c>
      <c r="J44" s="238"/>
      <c r="K44" s="239">
        <f>ROUND(E44*J44,2)</f>
        <v>0</v>
      </c>
      <c r="L44" s="239">
        <v>21</v>
      </c>
      <c r="M44" s="239">
        <f>G44*(1+L44/100)</f>
        <v>0</v>
      </c>
      <c r="N44" s="237">
        <v>0.20474999999999999</v>
      </c>
      <c r="O44" s="237">
        <f>ROUND(E44*N44,2)</f>
        <v>2.46</v>
      </c>
      <c r="P44" s="237">
        <v>0</v>
      </c>
      <c r="Q44" s="237">
        <f>ROUND(E44*P44,2)</f>
        <v>0</v>
      </c>
      <c r="R44" s="239"/>
      <c r="S44" s="239" t="s">
        <v>193</v>
      </c>
      <c r="T44" s="240" t="s">
        <v>193</v>
      </c>
      <c r="U44" s="222">
        <v>9.8000000000000004E-2</v>
      </c>
      <c r="V44" s="222">
        <f>ROUND(E44*U44,2)</f>
        <v>1.18</v>
      </c>
      <c r="W44" s="222"/>
      <c r="X44" s="222" t="s">
        <v>220</v>
      </c>
      <c r="Y44" s="222" t="s">
        <v>221</v>
      </c>
      <c r="Z44" s="212"/>
      <c r="AA44" s="212"/>
      <c r="AB44" s="212"/>
      <c r="AC44" s="212"/>
      <c r="AD44" s="212"/>
      <c r="AE44" s="212"/>
      <c r="AF44" s="212"/>
      <c r="AG44" s="212" t="s">
        <v>222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2" x14ac:dyDescent="0.25">
      <c r="A45" s="219"/>
      <c r="B45" s="220"/>
      <c r="C45" s="266" t="s">
        <v>495</v>
      </c>
      <c r="D45" s="260"/>
      <c r="E45" s="261"/>
      <c r="F45" s="222"/>
      <c r="G45" s="222"/>
      <c r="H45" s="222"/>
      <c r="I45" s="222"/>
      <c r="J45" s="222"/>
      <c r="K45" s="222"/>
      <c r="L45" s="222"/>
      <c r="M45" s="222"/>
      <c r="N45" s="221"/>
      <c r="O45" s="221"/>
      <c r="P45" s="221"/>
      <c r="Q45" s="221"/>
      <c r="R45" s="222"/>
      <c r="S45" s="222"/>
      <c r="T45" s="222"/>
      <c r="U45" s="222"/>
      <c r="V45" s="222"/>
      <c r="W45" s="222"/>
      <c r="X45" s="222"/>
      <c r="Y45" s="222"/>
      <c r="Z45" s="212"/>
      <c r="AA45" s="212"/>
      <c r="AB45" s="212"/>
      <c r="AC45" s="212"/>
      <c r="AD45" s="212"/>
      <c r="AE45" s="212"/>
      <c r="AF45" s="212"/>
      <c r="AG45" s="212" t="s">
        <v>226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3" x14ac:dyDescent="0.25">
      <c r="A46" s="219"/>
      <c r="B46" s="220"/>
      <c r="C46" s="266" t="s">
        <v>747</v>
      </c>
      <c r="D46" s="260"/>
      <c r="E46" s="261">
        <v>6</v>
      </c>
      <c r="F46" s="222"/>
      <c r="G46" s="222"/>
      <c r="H46" s="222"/>
      <c r="I46" s="222"/>
      <c r="J46" s="222"/>
      <c r="K46" s="222"/>
      <c r="L46" s="222"/>
      <c r="M46" s="222"/>
      <c r="N46" s="221"/>
      <c r="O46" s="221"/>
      <c r="P46" s="221"/>
      <c r="Q46" s="221"/>
      <c r="R46" s="222"/>
      <c r="S46" s="222"/>
      <c r="T46" s="222"/>
      <c r="U46" s="222"/>
      <c r="V46" s="222"/>
      <c r="W46" s="222"/>
      <c r="X46" s="222"/>
      <c r="Y46" s="222"/>
      <c r="Z46" s="212"/>
      <c r="AA46" s="212"/>
      <c r="AB46" s="212"/>
      <c r="AC46" s="212"/>
      <c r="AD46" s="212"/>
      <c r="AE46" s="212"/>
      <c r="AF46" s="212"/>
      <c r="AG46" s="212" t="s">
        <v>226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3" x14ac:dyDescent="0.25">
      <c r="A47" s="219"/>
      <c r="B47" s="220"/>
      <c r="C47" s="266" t="s">
        <v>497</v>
      </c>
      <c r="D47" s="260"/>
      <c r="E47" s="261"/>
      <c r="F47" s="222"/>
      <c r="G47" s="222"/>
      <c r="H47" s="222"/>
      <c r="I47" s="222"/>
      <c r="J47" s="222"/>
      <c r="K47" s="222"/>
      <c r="L47" s="222"/>
      <c r="M47" s="222"/>
      <c r="N47" s="221"/>
      <c r="O47" s="221"/>
      <c r="P47" s="221"/>
      <c r="Q47" s="221"/>
      <c r="R47" s="222"/>
      <c r="S47" s="222"/>
      <c r="T47" s="222"/>
      <c r="U47" s="222"/>
      <c r="V47" s="222"/>
      <c r="W47" s="222"/>
      <c r="X47" s="222"/>
      <c r="Y47" s="222"/>
      <c r="Z47" s="212"/>
      <c r="AA47" s="212"/>
      <c r="AB47" s="212"/>
      <c r="AC47" s="212"/>
      <c r="AD47" s="212"/>
      <c r="AE47" s="212"/>
      <c r="AF47" s="212"/>
      <c r="AG47" s="212" t="s">
        <v>226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3" x14ac:dyDescent="0.25">
      <c r="A48" s="219"/>
      <c r="B48" s="220"/>
      <c r="C48" s="266" t="s">
        <v>747</v>
      </c>
      <c r="D48" s="260"/>
      <c r="E48" s="261">
        <v>6</v>
      </c>
      <c r="F48" s="222"/>
      <c r="G48" s="222"/>
      <c r="H48" s="222"/>
      <c r="I48" s="222"/>
      <c r="J48" s="222"/>
      <c r="K48" s="222"/>
      <c r="L48" s="222"/>
      <c r="M48" s="222"/>
      <c r="N48" s="221"/>
      <c r="O48" s="221"/>
      <c r="P48" s="221"/>
      <c r="Q48" s="221"/>
      <c r="R48" s="222"/>
      <c r="S48" s="222"/>
      <c r="T48" s="222"/>
      <c r="U48" s="222"/>
      <c r="V48" s="222"/>
      <c r="W48" s="222"/>
      <c r="X48" s="222"/>
      <c r="Y48" s="222"/>
      <c r="Z48" s="212"/>
      <c r="AA48" s="212"/>
      <c r="AB48" s="212"/>
      <c r="AC48" s="212"/>
      <c r="AD48" s="212"/>
      <c r="AE48" s="212"/>
      <c r="AF48" s="212"/>
      <c r="AG48" s="212" t="s">
        <v>226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1" x14ac:dyDescent="0.25">
      <c r="A49" s="234">
        <v>31</v>
      </c>
      <c r="B49" s="235" t="s">
        <v>498</v>
      </c>
      <c r="C49" s="253" t="s">
        <v>499</v>
      </c>
      <c r="D49" s="236" t="s">
        <v>231</v>
      </c>
      <c r="E49" s="237">
        <v>6.6</v>
      </c>
      <c r="F49" s="238"/>
      <c r="G49" s="239">
        <f>ROUND(E49*F49,2)</f>
        <v>0</v>
      </c>
      <c r="H49" s="238"/>
      <c r="I49" s="239">
        <f>ROUND(E49*H49,2)</f>
        <v>0</v>
      </c>
      <c r="J49" s="238"/>
      <c r="K49" s="239">
        <f>ROUND(E49*J49,2)</f>
        <v>0</v>
      </c>
      <c r="L49" s="239">
        <v>21</v>
      </c>
      <c r="M49" s="239">
        <f>G49*(1+L49/100)</f>
        <v>0</v>
      </c>
      <c r="N49" s="237">
        <v>6.0000000000000002E-5</v>
      </c>
      <c r="O49" s="237">
        <f>ROUND(E49*N49,2)</f>
        <v>0</v>
      </c>
      <c r="P49" s="237">
        <v>0</v>
      </c>
      <c r="Q49" s="237">
        <f>ROUND(E49*P49,2)</f>
        <v>0</v>
      </c>
      <c r="R49" s="239"/>
      <c r="S49" s="239" t="s">
        <v>193</v>
      </c>
      <c r="T49" s="240" t="s">
        <v>193</v>
      </c>
      <c r="U49" s="222">
        <v>2.5999999999999999E-2</v>
      </c>
      <c r="V49" s="222">
        <f>ROUND(E49*U49,2)</f>
        <v>0.17</v>
      </c>
      <c r="W49" s="222"/>
      <c r="X49" s="222" t="s">
        <v>220</v>
      </c>
      <c r="Y49" s="222" t="s">
        <v>221</v>
      </c>
      <c r="Z49" s="212"/>
      <c r="AA49" s="212"/>
      <c r="AB49" s="212"/>
      <c r="AC49" s="212"/>
      <c r="AD49" s="212"/>
      <c r="AE49" s="212"/>
      <c r="AF49" s="212"/>
      <c r="AG49" s="212" t="s">
        <v>222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2" x14ac:dyDescent="0.25">
      <c r="A50" s="219"/>
      <c r="B50" s="220"/>
      <c r="C50" s="266" t="s">
        <v>748</v>
      </c>
      <c r="D50" s="260"/>
      <c r="E50" s="261">
        <v>6.6</v>
      </c>
      <c r="F50" s="222"/>
      <c r="G50" s="222"/>
      <c r="H50" s="222"/>
      <c r="I50" s="222"/>
      <c r="J50" s="222"/>
      <c r="K50" s="222"/>
      <c r="L50" s="222"/>
      <c r="M50" s="222"/>
      <c r="N50" s="221"/>
      <c r="O50" s="221"/>
      <c r="P50" s="221"/>
      <c r="Q50" s="221"/>
      <c r="R50" s="222"/>
      <c r="S50" s="222"/>
      <c r="T50" s="222"/>
      <c r="U50" s="222"/>
      <c r="V50" s="222"/>
      <c r="W50" s="222"/>
      <c r="X50" s="222"/>
      <c r="Y50" s="222"/>
      <c r="Z50" s="212"/>
      <c r="AA50" s="212"/>
      <c r="AB50" s="212"/>
      <c r="AC50" s="212"/>
      <c r="AD50" s="212"/>
      <c r="AE50" s="212"/>
      <c r="AF50" s="212"/>
      <c r="AG50" s="212" t="s">
        <v>226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1" x14ac:dyDescent="0.25">
      <c r="A51" s="241">
        <v>32</v>
      </c>
      <c r="B51" s="242" t="s">
        <v>501</v>
      </c>
      <c r="C51" s="252" t="s">
        <v>502</v>
      </c>
      <c r="D51" s="243" t="s">
        <v>231</v>
      </c>
      <c r="E51" s="244">
        <v>6</v>
      </c>
      <c r="F51" s="245"/>
      <c r="G51" s="246">
        <f>ROUND(E51*F51,2)</f>
        <v>0</v>
      </c>
      <c r="H51" s="245"/>
      <c r="I51" s="246">
        <f>ROUND(E51*H51,2)</f>
        <v>0</v>
      </c>
      <c r="J51" s="245"/>
      <c r="K51" s="246">
        <f>ROUND(E51*J51,2)</f>
        <v>0</v>
      </c>
      <c r="L51" s="246">
        <v>21</v>
      </c>
      <c r="M51" s="246">
        <f>G51*(1+L51/100)</f>
        <v>0</v>
      </c>
      <c r="N51" s="244">
        <v>0</v>
      </c>
      <c r="O51" s="244">
        <f>ROUND(E51*N51,2)</f>
        <v>0</v>
      </c>
      <c r="P51" s="244">
        <v>0</v>
      </c>
      <c r="Q51" s="244">
        <f>ROUND(E51*P51,2)</f>
        <v>0</v>
      </c>
      <c r="R51" s="246"/>
      <c r="S51" s="246" t="s">
        <v>193</v>
      </c>
      <c r="T51" s="247" t="s">
        <v>193</v>
      </c>
      <c r="U51" s="222">
        <v>0.3105</v>
      </c>
      <c r="V51" s="222">
        <f>ROUND(E51*U51,2)</f>
        <v>1.86</v>
      </c>
      <c r="W51" s="222"/>
      <c r="X51" s="222" t="s">
        <v>220</v>
      </c>
      <c r="Y51" s="222" t="s">
        <v>221</v>
      </c>
      <c r="Z51" s="212"/>
      <c r="AA51" s="212"/>
      <c r="AB51" s="212"/>
      <c r="AC51" s="212"/>
      <c r="AD51" s="212"/>
      <c r="AE51" s="212"/>
      <c r="AF51" s="212"/>
      <c r="AG51" s="212" t="s">
        <v>222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1" x14ac:dyDescent="0.25">
      <c r="A52" s="234">
        <v>33</v>
      </c>
      <c r="B52" s="235" t="s">
        <v>503</v>
      </c>
      <c r="C52" s="253" t="s">
        <v>504</v>
      </c>
      <c r="D52" s="236" t="s">
        <v>218</v>
      </c>
      <c r="E52" s="237">
        <v>3.6</v>
      </c>
      <c r="F52" s="238"/>
      <c r="G52" s="239">
        <f>ROUND(E52*F52,2)</f>
        <v>0</v>
      </c>
      <c r="H52" s="238"/>
      <c r="I52" s="239">
        <f>ROUND(E52*H52,2)</f>
        <v>0</v>
      </c>
      <c r="J52" s="238"/>
      <c r="K52" s="239">
        <f>ROUND(E52*J52,2)</f>
        <v>0</v>
      </c>
      <c r="L52" s="239">
        <v>21</v>
      </c>
      <c r="M52" s="239">
        <f>G52*(1+L52/100)</f>
        <v>0</v>
      </c>
      <c r="N52" s="237">
        <v>2.0000000000000002E-5</v>
      </c>
      <c r="O52" s="237">
        <f>ROUND(E52*N52,2)</f>
        <v>0</v>
      </c>
      <c r="P52" s="237">
        <v>0</v>
      </c>
      <c r="Q52" s="237">
        <f>ROUND(E52*P52,2)</f>
        <v>0</v>
      </c>
      <c r="R52" s="239"/>
      <c r="S52" s="239" t="s">
        <v>193</v>
      </c>
      <c r="T52" s="240" t="s">
        <v>193</v>
      </c>
      <c r="U52" s="222">
        <v>0.05</v>
      </c>
      <c r="V52" s="222">
        <f>ROUND(E52*U52,2)</f>
        <v>0.18</v>
      </c>
      <c r="W52" s="222"/>
      <c r="X52" s="222" t="s">
        <v>220</v>
      </c>
      <c r="Y52" s="222" t="s">
        <v>221</v>
      </c>
      <c r="Z52" s="212"/>
      <c r="AA52" s="212"/>
      <c r="AB52" s="212"/>
      <c r="AC52" s="212"/>
      <c r="AD52" s="212"/>
      <c r="AE52" s="212"/>
      <c r="AF52" s="212"/>
      <c r="AG52" s="212" t="s">
        <v>222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2" x14ac:dyDescent="0.25">
      <c r="A53" s="219"/>
      <c r="B53" s="220"/>
      <c r="C53" s="266" t="s">
        <v>749</v>
      </c>
      <c r="D53" s="260"/>
      <c r="E53" s="261">
        <v>3.6</v>
      </c>
      <c r="F53" s="222"/>
      <c r="G53" s="222"/>
      <c r="H53" s="222"/>
      <c r="I53" s="222"/>
      <c r="J53" s="222"/>
      <c r="K53" s="222"/>
      <c r="L53" s="222"/>
      <c r="M53" s="222"/>
      <c r="N53" s="221"/>
      <c r="O53" s="221"/>
      <c r="P53" s="221"/>
      <c r="Q53" s="221"/>
      <c r="R53" s="222"/>
      <c r="S53" s="222"/>
      <c r="T53" s="222"/>
      <c r="U53" s="222"/>
      <c r="V53" s="222"/>
      <c r="W53" s="222"/>
      <c r="X53" s="222"/>
      <c r="Y53" s="222"/>
      <c r="Z53" s="212"/>
      <c r="AA53" s="212"/>
      <c r="AB53" s="212"/>
      <c r="AC53" s="212"/>
      <c r="AD53" s="212"/>
      <c r="AE53" s="212"/>
      <c r="AF53" s="212"/>
      <c r="AG53" s="212" t="s">
        <v>226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1" x14ac:dyDescent="0.25">
      <c r="A54" s="234">
        <v>34</v>
      </c>
      <c r="B54" s="235" t="s">
        <v>506</v>
      </c>
      <c r="C54" s="253" t="s">
        <v>507</v>
      </c>
      <c r="D54" s="236" t="s">
        <v>218</v>
      </c>
      <c r="E54" s="237">
        <v>3.6</v>
      </c>
      <c r="F54" s="238"/>
      <c r="G54" s="239">
        <f>ROUND(E54*F54,2)</f>
        <v>0</v>
      </c>
      <c r="H54" s="238"/>
      <c r="I54" s="239">
        <f>ROUND(E54*H54,2)</f>
        <v>0</v>
      </c>
      <c r="J54" s="238"/>
      <c r="K54" s="239">
        <f>ROUND(E54*J54,2)</f>
        <v>0</v>
      </c>
      <c r="L54" s="239">
        <v>21</v>
      </c>
      <c r="M54" s="239">
        <f>G54*(1+L54/100)</f>
        <v>0</v>
      </c>
      <c r="N54" s="237">
        <v>0</v>
      </c>
      <c r="O54" s="237">
        <f>ROUND(E54*N54,2)</f>
        <v>0</v>
      </c>
      <c r="P54" s="237">
        <v>0</v>
      </c>
      <c r="Q54" s="237">
        <f>ROUND(E54*P54,2)</f>
        <v>0</v>
      </c>
      <c r="R54" s="239"/>
      <c r="S54" s="239" t="s">
        <v>193</v>
      </c>
      <c r="T54" s="240" t="s">
        <v>193</v>
      </c>
      <c r="U54" s="222">
        <v>0.129</v>
      </c>
      <c r="V54" s="222">
        <f>ROUND(E54*U54,2)</f>
        <v>0.46</v>
      </c>
      <c r="W54" s="222"/>
      <c r="X54" s="222" t="s">
        <v>220</v>
      </c>
      <c r="Y54" s="222" t="s">
        <v>221</v>
      </c>
      <c r="Z54" s="212"/>
      <c r="AA54" s="212"/>
      <c r="AB54" s="212"/>
      <c r="AC54" s="212"/>
      <c r="AD54" s="212"/>
      <c r="AE54" s="212"/>
      <c r="AF54" s="212"/>
      <c r="AG54" s="212" t="s">
        <v>222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2" x14ac:dyDescent="0.25">
      <c r="A55" s="219"/>
      <c r="B55" s="220"/>
      <c r="C55" s="266" t="s">
        <v>749</v>
      </c>
      <c r="D55" s="260"/>
      <c r="E55" s="261">
        <v>3.6</v>
      </c>
      <c r="F55" s="222"/>
      <c r="G55" s="222"/>
      <c r="H55" s="222"/>
      <c r="I55" s="222"/>
      <c r="J55" s="222"/>
      <c r="K55" s="222"/>
      <c r="L55" s="222"/>
      <c r="M55" s="222"/>
      <c r="N55" s="221"/>
      <c r="O55" s="221"/>
      <c r="P55" s="221"/>
      <c r="Q55" s="221"/>
      <c r="R55" s="222"/>
      <c r="S55" s="222"/>
      <c r="T55" s="222"/>
      <c r="U55" s="222"/>
      <c r="V55" s="222"/>
      <c r="W55" s="222"/>
      <c r="X55" s="222"/>
      <c r="Y55" s="222"/>
      <c r="Z55" s="212"/>
      <c r="AA55" s="212"/>
      <c r="AB55" s="212"/>
      <c r="AC55" s="212"/>
      <c r="AD55" s="212"/>
      <c r="AE55" s="212"/>
      <c r="AF55" s="212"/>
      <c r="AG55" s="212" t="s">
        <v>226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x14ac:dyDescent="0.25">
      <c r="A56" s="3"/>
      <c r="B56" s="4"/>
      <c r="C56" s="257"/>
      <c r="D56" s="6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AE56">
        <v>12</v>
      </c>
      <c r="AF56">
        <v>21</v>
      </c>
      <c r="AG56" t="s">
        <v>147</v>
      </c>
    </row>
    <row r="57" spans="1:60" x14ac:dyDescent="0.25">
      <c r="A57" s="215"/>
      <c r="B57" s="216" t="s">
        <v>29</v>
      </c>
      <c r="C57" s="258"/>
      <c r="D57" s="217"/>
      <c r="E57" s="218"/>
      <c r="F57" s="218"/>
      <c r="G57" s="233">
        <f>G8+G14+G19+G22+G24+G37+G42</f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AE57">
        <f>SUMIF(L7:L55,AE56,G7:G55)</f>
        <v>0</v>
      </c>
      <c r="AF57">
        <f>SUMIF(L7:L55,AF56,G7:G55)</f>
        <v>0</v>
      </c>
      <c r="AG57" t="s">
        <v>213</v>
      </c>
    </row>
    <row r="58" spans="1:60" x14ac:dyDescent="0.25">
      <c r="C58" s="259"/>
      <c r="D58" s="10"/>
      <c r="AG58" t="s">
        <v>214</v>
      </c>
    </row>
    <row r="59" spans="1:60" x14ac:dyDescent="0.25">
      <c r="D59" s="10"/>
    </row>
    <row r="60" spans="1:60" x14ac:dyDescent="0.25">
      <c r="D60" s="10"/>
    </row>
    <row r="61" spans="1:60" x14ac:dyDescent="0.25">
      <c r="D61" s="10"/>
    </row>
    <row r="62" spans="1:60" x14ac:dyDescent="0.25">
      <c r="D62" s="10"/>
    </row>
    <row r="63" spans="1:60" x14ac:dyDescent="0.25">
      <c r="D63" s="10"/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LqP/P8fNl2OtyNMOX/hoV+I4HVxaaj5UMU1Y1LdFbBTdgjZ0y+WWz8+O73J0lVg1M5sBbl+0uQHvxFrolTjCgA==" saltValue="0uxs7WXx/tiR20sw3ztaAQ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O124"/>
  <sheetViews>
    <sheetView showGridLines="0" tabSelected="1" topLeftCell="B1" zoomScaleNormal="100" zoomScaleSheetLayoutView="75" workbookViewId="0">
      <selection activeCell="A28" sqref="A28"/>
    </sheetView>
  </sheetViews>
  <sheetFormatPr defaultColWidth="9" defaultRowHeight="13.2" x14ac:dyDescent="0.25"/>
  <cols>
    <col min="1" max="1" width="8.44140625" hidden="1" customWidth="1"/>
    <col min="2" max="2" width="13.44140625" customWidth="1"/>
    <col min="3" max="3" width="7.44140625" style="52" customWidth="1"/>
    <col min="4" max="4" width="13" style="52" customWidth="1"/>
    <col min="5" max="5" width="9.6640625" style="52" customWidth="1"/>
    <col min="6" max="6" width="11.6640625" customWidth="1"/>
    <col min="7" max="9" width="13" customWidth="1"/>
    <col min="10" max="10" width="5.5546875" customWidth="1"/>
    <col min="11" max="11" width="4.33203125" customWidth="1"/>
    <col min="12" max="15" width="10.6640625" customWidth="1"/>
  </cols>
  <sheetData>
    <row r="1" spans="1:15" ht="33.75" customHeight="1" x14ac:dyDescent="0.25">
      <c r="A1" s="47" t="s">
        <v>36</v>
      </c>
      <c r="B1" s="77" t="s">
        <v>41</v>
      </c>
      <c r="C1" s="78"/>
      <c r="D1" s="78"/>
      <c r="E1" s="78"/>
      <c r="F1" s="78"/>
      <c r="G1" s="78"/>
      <c r="H1" s="78"/>
      <c r="I1" s="78"/>
      <c r="J1" s="79"/>
    </row>
    <row r="2" spans="1:15" ht="36" customHeight="1" x14ac:dyDescent="0.25">
      <c r="A2" s="2"/>
      <c r="B2" s="108" t="s">
        <v>22</v>
      </c>
      <c r="C2" s="109"/>
      <c r="D2" s="110" t="s">
        <v>43</v>
      </c>
      <c r="E2" s="111" t="s">
        <v>44</v>
      </c>
      <c r="F2" s="112"/>
      <c r="G2" s="112"/>
      <c r="H2" s="112"/>
      <c r="I2" s="112"/>
      <c r="J2" s="113"/>
      <c r="O2" s="1"/>
    </row>
    <row r="3" spans="1:15" ht="27" hidden="1" customHeight="1" x14ac:dyDescent="0.25">
      <c r="A3" s="2"/>
      <c r="B3" s="114"/>
      <c r="C3" s="109"/>
      <c r="D3" s="115"/>
      <c r="E3" s="116"/>
      <c r="F3" s="117"/>
      <c r="G3" s="117"/>
      <c r="H3" s="117"/>
      <c r="I3" s="117"/>
      <c r="J3" s="118"/>
    </row>
    <row r="4" spans="1:15" ht="23.25" customHeight="1" x14ac:dyDescent="0.25">
      <c r="A4" s="2"/>
      <c r="B4" s="119"/>
      <c r="C4" s="120"/>
      <c r="D4" s="121"/>
      <c r="E4" s="122"/>
      <c r="F4" s="122"/>
      <c r="G4" s="122"/>
      <c r="H4" s="122"/>
      <c r="I4" s="122"/>
      <c r="J4" s="123"/>
    </row>
    <row r="5" spans="1:15" ht="24" customHeight="1" x14ac:dyDescent="0.25">
      <c r="A5" s="2"/>
      <c r="B5" s="31" t="s">
        <v>42</v>
      </c>
      <c r="D5" s="124" t="s">
        <v>45</v>
      </c>
      <c r="E5" s="91"/>
      <c r="F5" s="91"/>
      <c r="G5" s="91"/>
      <c r="H5" s="18" t="s">
        <v>40</v>
      </c>
      <c r="I5" s="128" t="s">
        <v>49</v>
      </c>
      <c r="J5" s="8"/>
    </row>
    <row r="6" spans="1:15" ht="15.75" customHeight="1" x14ac:dyDescent="0.25">
      <c r="A6" s="2"/>
      <c r="B6" s="28"/>
      <c r="C6" s="55"/>
      <c r="D6" s="125" t="s">
        <v>46</v>
      </c>
      <c r="E6" s="92"/>
      <c r="F6" s="92"/>
      <c r="G6" s="92"/>
      <c r="H6" s="18" t="s">
        <v>34</v>
      </c>
      <c r="I6" s="128" t="s">
        <v>50</v>
      </c>
      <c r="J6" s="8"/>
    </row>
    <row r="7" spans="1:15" ht="15.75" customHeight="1" x14ac:dyDescent="0.25">
      <c r="A7" s="2"/>
      <c r="B7" s="29"/>
      <c r="C7" s="56"/>
      <c r="D7" s="127" t="s">
        <v>48</v>
      </c>
      <c r="E7" s="126" t="s">
        <v>47</v>
      </c>
      <c r="F7" s="93"/>
      <c r="G7" s="93"/>
      <c r="H7" s="24"/>
      <c r="I7" s="23"/>
      <c r="J7" s="34"/>
    </row>
    <row r="8" spans="1:15" ht="24" hidden="1" customHeight="1" x14ac:dyDescent="0.25">
      <c r="A8" s="2"/>
      <c r="B8" s="31" t="s">
        <v>20</v>
      </c>
      <c r="D8" s="51"/>
      <c r="H8" s="18" t="s">
        <v>40</v>
      </c>
      <c r="I8" s="22"/>
      <c r="J8" s="8"/>
    </row>
    <row r="9" spans="1:15" ht="15.75" hidden="1" customHeight="1" x14ac:dyDescent="0.25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5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5">
      <c r="A11" s="2"/>
      <c r="B11" s="31" t="s">
        <v>19</v>
      </c>
      <c r="D11" s="129"/>
      <c r="E11" s="129"/>
      <c r="F11" s="129"/>
      <c r="G11" s="129"/>
      <c r="H11" s="18" t="s">
        <v>40</v>
      </c>
      <c r="I11" s="134"/>
      <c r="J11" s="8"/>
    </row>
    <row r="12" spans="1:15" ht="15.75" customHeight="1" x14ac:dyDescent="0.25">
      <c r="A12" s="2"/>
      <c r="B12" s="28"/>
      <c r="C12" s="55"/>
      <c r="D12" s="130"/>
      <c r="E12" s="130"/>
      <c r="F12" s="130"/>
      <c r="G12" s="130"/>
      <c r="H12" s="18" t="s">
        <v>34</v>
      </c>
      <c r="I12" s="134"/>
      <c r="J12" s="8"/>
    </row>
    <row r="13" spans="1:15" ht="15.75" customHeight="1" x14ac:dyDescent="0.25">
      <c r="A13" s="2"/>
      <c r="B13" s="29"/>
      <c r="C13" s="56"/>
      <c r="D13" s="133"/>
      <c r="E13" s="131"/>
      <c r="F13" s="132"/>
      <c r="G13" s="132"/>
      <c r="H13" s="19"/>
      <c r="I13" s="23"/>
      <c r="J13" s="34"/>
    </row>
    <row r="14" spans="1:15" ht="24" customHeight="1" x14ac:dyDescent="0.25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5">
      <c r="A15" s="2"/>
      <c r="B15" s="35" t="s">
        <v>32</v>
      </c>
      <c r="C15" s="61"/>
      <c r="D15" s="54"/>
      <c r="E15" s="86"/>
      <c r="F15" s="86"/>
      <c r="G15" s="87"/>
      <c r="H15" s="87"/>
      <c r="I15" s="87" t="s">
        <v>29</v>
      </c>
      <c r="J15" s="88"/>
    </row>
    <row r="16" spans="1:15" ht="23.25" customHeight="1" x14ac:dyDescent="0.25">
      <c r="A16" s="196" t="s">
        <v>24</v>
      </c>
      <c r="B16" s="38" t="s">
        <v>24</v>
      </c>
      <c r="C16" s="62"/>
      <c r="D16" s="63"/>
      <c r="E16" s="83"/>
      <c r="F16" s="84"/>
      <c r="G16" s="83"/>
      <c r="H16" s="84"/>
      <c r="I16" s="83">
        <f>SUMIF(F101:F120,A16,I101:I120)+SUMIF(F101:F120,"PSU",I101:I120)</f>
        <v>0</v>
      </c>
      <c r="J16" s="85"/>
    </row>
    <row r="17" spans="1:10" ht="23.25" customHeight="1" x14ac:dyDescent="0.25">
      <c r="A17" s="196" t="s">
        <v>25</v>
      </c>
      <c r="B17" s="38" t="s">
        <v>25</v>
      </c>
      <c r="C17" s="62"/>
      <c r="D17" s="63"/>
      <c r="E17" s="83"/>
      <c r="F17" s="84"/>
      <c r="G17" s="83"/>
      <c r="H17" s="84"/>
      <c r="I17" s="83">
        <f>SUMIF(F101:F120,A17,I101:I120)</f>
        <v>0</v>
      </c>
      <c r="J17" s="85"/>
    </row>
    <row r="18" spans="1:10" ht="23.25" customHeight="1" x14ac:dyDescent="0.25">
      <c r="A18" s="196" t="s">
        <v>26</v>
      </c>
      <c r="B18" s="38" t="s">
        <v>26</v>
      </c>
      <c r="C18" s="62"/>
      <c r="D18" s="63"/>
      <c r="E18" s="83"/>
      <c r="F18" s="84"/>
      <c r="G18" s="83"/>
      <c r="H18" s="84"/>
      <c r="I18" s="83">
        <f>SUMIF(F101:F120,A18,I101:I120)</f>
        <v>0</v>
      </c>
      <c r="J18" s="85"/>
    </row>
    <row r="19" spans="1:10" ht="23.25" customHeight="1" x14ac:dyDescent="0.25">
      <c r="A19" s="196" t="s">
        <v>130</v>
      </c>
      <c r="B19" s="38" t="s">
        <v>27</v>
      </c>
      <c r="C19" s="62"/>
      <c r="D19" s="63"/>
      <c r="E19" s="83"/>
      <c r="F19" s="84"/>
      <c r="G19" s="83"/>
      <c r="H19" s="84"/>
      <c r="I19" s="83">
        <f>SUMIF(F101:F120,A19,I101:I120)</f>
        <v>0</v>
      </c>
      <c r="J19" s="85"/>
    </row>
    <row r="20" spans="1:10" ht="23.25" customHeight="1" x14ac:dyDescent="0.25">
      <c r="A20" s="196" t="s">
        <v>131</v>
      </c>
      <c r="B20" s="38" t="s">
        <v>28</v>
      </c>
      <c r="C20" s="62"/>
      <c r="D20" s="63"/>
      <c r="E20" s="83"/>
      <c r="F20" s="84"/>
      <c r="G20" s="83"/>
      <c r="H20" s="84"/>
      <c r="I20" s="83">
        <f>SUMIF(F101:F120,A20,I101:I120)</f>
        <v>0</v>
      </c>
      <c r="J20" s="85"/>
    </row>
    <row r="21" spans="1:10" ht="23.25" customHeight="1" x14ac:dyDescent="0.25">
      <c r="A21" s="2"/>
      <c r="B21" s="48" t="s">
        <v>29</v>
      </c>
      <c r="C21" s="64"/>
      <c r="D21" s="65"/>
      <c r="E21" s="89"/>
      <c r="F21" s="90"/>
      <c r="G21" s="89"/>
      <c r="H21" s="90"/>
      <c r="I21" s="89">
        <f>SUM(I16:J20)</f>
        <v>0</v>
      </c>
      <c r="J21" s="99"/>
    </row>
    <row r="22" spans="1:10" ht="33" customHeight="1" x14ac:dyDescent="0.25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5">
      <c r="A23" s="2">
        <f>ZakladDPHSni*SazbaDPH1/100</f>
        <v>0</v>
      </c>
      <c r="B23" s="38" t="s">
        <v>12</v>
      </c>
      <c r="C23" s="62"/>
      <c r="D23" s="63"/>
      <c r="E23" s="67">
        <v>12</v>
      </c>
      <c r="F23" s="39" t="s">
        <v>0</v>
      </c>
      <c r="G23" s="97">
        <f>ZakladDPHSniVypocet</f>
        <v>0</v>
      </c>
      <c r="H23" s="98"/>
      <c r="I23" s="98"/>
      <c r="J23" s="40" t="str">
        <f t="shared" ref="J23:J28" si="0">Mena</f>
        <v>CZK</v>
      </c>
    </row>
    <row r="24" spans="1:10" ht="23.25" customHeight="1" x14ac:dyDescent="0.25">
      <c r="A24" s="2">
        <f>(A23-INT(A23))*100</f>
        <v>0</v>
      </c>
      <c r="B24" s="38" t="s">
        <v>13</v>
      </c>
      <c r="C24" s="62"/>
      <c r="D24" s="63"/>
      <c r="E24" s="67">
        <f>SazbaDPH1</f>
        <v>12</v>
      </c>
      <c r="F24" s="39" t="s">
        <v>0</v>
      </c>
      <c r="G24" s="95">
        <f>A23</f>
        <v>0</v>
      </c>
      <c r="H24" s="96"/>
      <c r="I24" s="96"/>
      <c r="J24" s="40" t="str">
        <f t="shared" si="0"/>
        <v>CZK</v>
      </c>
    </row>
    <row r="25" spans="1:10" ht="23.25" customHeight="1" x14ac:dyDescent="0.25">
      <c r="A25" s="2">
        <f>ZakladDPHZakl*SazbaDPH2/100</f>
        <v>0</v>
      </c>
      <c r="B25" s="38" t="s">
        <v>14</v>
      </c>
      <c r="C25" s="62"/>
      <c r="D25" s="63"/>
      <c r="E25" s="67">
        <v>21</v>
      </c>
      <c r="F25" s="39" t="s">
        <v>0</v>
      </c>
      <c r="G25" s="97">
        <f>ZakladDPHZaklVypocet</f>
        <v>0</v>
      </c>
      <c r="H25" s="98"/>
      <c r="I25" s="98"/>
      <c r="J25" s="40" t="str">
        <f t="shared" si="0"/>
        <v>CZK</v>
      </c>
    </row>
    <row r="26" spans="1:10" ht="23.25" customHeight="1" x14ac:dyDescent="0.25">
      <c r="A26" s="2">
        <f>(A25-INT(A25))*100</f>
        <v>0</v>
      </c>
      <c r="B26" s="32" t="s">
        <v>15</v>
      </c>
      <c r="C26" s="68"/>
      <c r="D26" s="54"/>
      <c r="E26" s="69">
        <f>SazbaDPH2</f>
        <v>21</v>
      </c>
      <c r="F26" s="30" t="s">
        <v>0</v>
      </c>
      <c r="G26" s="80">
        <f>A25</f>
        <v>0</v>
      </c>
      <c r="H26" s="81"/>
      <c r="I26" s="81"/>
      <c r="J26" s="37" t="str">
        <f t="shared" si="0"/>
        <v>CZK</v>
      </c>
    </row>
    <row r="27" spans="1:10" ht="23.25" customHeight="1" thickBot="1" x14ac:dyDescent="0.3">
      <c r="A27" s="2">
        <f>ZakladDPHSni+DPHSni+ZakladDPHZakl+DPHZakl</f>
        <v>0</v>
      </c>
      <c r="B27" s="31" t="s">
        <v>4</v>
      </c>
      <c r="C27" s="70"/>
      <c r="D27" s="71"/>
      <c r="E27" s="70"/>
      <c r="F27" s="16"/>
      <c r="G27" s="82">
        <f>CenaCelkem-(ZakladDPHSni+DPHSni+ZakladDPHZakl+DPHZakl)</f>
        <v>0</v>
      </c>
      <c r="H27" s="82"/>
      <c r="I27" s="82"/>
      <c r="J27" s="41" t="str">
        <f t="shared" si="0"/>
        <v>CZK</v>
      </c>
    </row>
    <row r="28" spans="1:10" ht="27.75" hidden="1" customHeight="1" thickBot="1" x14ac:dyDescent="0.3">
      <c r="A28" s="2"/>
      <c r="B28" s="165" t="s">
        <v>23</v>
      </c>
      <c r="C28" s="166"/>
      <c r="D28" s="166"/>
      <c r="E28" s="167"/>
      <c r="F28" s="168"/>
      <c r="G28" s="169">
        <f>ZakladDPHSniVypocet+ZakladDPHZaklVypocet</f>
        <v>0</v>
      </c>
      <c r="H28" s="169"/>
      <c r="I28" s="169"/>
      <c r="J28" s="170" t="str">
        <f t="shared" si="0"/>
        <v>CZK</v>
      </c>
    </row>
    <row r="29" spans="1:10" ht="27.75" customHeight="1" thickBot="1" x14ac:dyDescent="0.3">
      <c r="A29" s="2">
        <f>(A27-INT(A27))*100</f>
        <v>0</v>
      </c>
      <c r="B29" s="165" t="s">
        <v>35</v>
      </c>
      <c r="C29" s="171"/>
      <c r="D29" s="171"/>
      <c r="E29" s="171"/>
      <c r="F29" s="172"/>
      <c r="G29" s="173">
        <f>A27</f>
        <v>0</v>
      </c>
      <c r="H29" s="173"/>
      <c r="I29" s="173"/>
      <c r="J29" s="174" t="s">
        <v>75</v>
      </c>
    </row>
    <row r="30" spans="1:10" ht="12.75" customHeight="1" x14ac:dyDescent="0.25">
      <c r="A30" s="2"/>
      <c r="B30" s="2"/>
      <c r="J30" s="9"/>
    </row>
    <row r="31" spans="1:10" ht="30" customHeight="1" x14ac:dyDescent="0.25">
      <c r="A31" s="2"/>
      <c r="B31" s="2"/>
      <c r="J31" s="9"/>
    </row>
    <row r="32" spans="1:10" ht="18.75" customHeight="1" x14ac:dyDescent="0.25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 x14ac:dyDescent="0.25">
      <c r="A33" s="2"/>
      <c r="B33" s="2"/>
      <c r="J33" s="9"/>
    </row>
    <row r="34" spans="1:10" s="21" customFormat="1" ht="18.75" customHeight="1" x14ac:dyDescent="0.25">
      <c r="A34" s="20"/>
      <c r="B34" s="20"/>
      <c r="C34" s="74"/>
      <c r="D34" s="100"/>
      <c r="E34" s="101"/>
      <c r="G34" s="102"/>
      <c r="H34" s="103"/>
      <c r="I34" s="103"/>
      <c r="J34" s="25"/>
    </row>
    <row r="35" spans="1:10" ht="12.75" customHeight="1" x14ac:dyDescent="0.25">
      <c r="A35" s="2"/>
      <c r="B35" s="2"/>
      <c r="D35" s="94" t="s">
        <v>2</v>
      </c>
      <c r="E35" s="94"/>
      <c r="H35" s="10" t="s">
        <v>3</v>
      </c>
      <c r="J35" s="9"/>
    </row>
    <row r="36" spans="1:10" ht="13.5" customHeight="1" thickBot="1" x14ac:dyDescent="0.3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5">
      <c r="B37" s="137" t="s">
        <v>16</v>
      </c>
      <c r="C37" s="138"/>
      <c r="D37" s="138"/>
      <c r="E37" s="138"/>
      <c r="F37" s="139"/>
      <c r="G37" s="139"/>
      <c r="H37" s="139"/>
      <c r="I37" s="139"/>
      <c r="J37" s="140"/>
    </row>
    <row r="38" spans="1:10" ht="25.5" customHeight="1" x14ac:dyDescent="0.25">
      <c r="A38" s="136" t="s">
        <v>37</v>
      </c>
      <c r="B38" s="141" t="s">
        <v>17</v>
      </c>
      <c r="C38" s="142" t="s">
        <v>5</v>
      </c>
      <c r="D38" s="142"/>
      <c r="E38" s="142"/>
      <c r="F38" s="143" t="str">
        <f>B23</f>
        <v>Základ pro sníženou DPH</v>
      </c>
      <c r="G38" s="143" t="str">
        <f>B25</f>
        <v>Základ pro základní DPH</v>
      </c>
      <c r="H38" s="144" t="s">
        <v>18</v>
      </c>
      <c r="I38" s="144" t="s">
        <v>1</v>
      </c>
      <c r="J38" s="145" t="s">
        <v>0</v>
      </c>
    </row>
    <row r="39" spans="1:10" ht="25.5" hidden="1" customHeight="1" x14ac:dyDescent="0.25">
      <c r="A39" s="136">
        <v>1</v>
      </c>
      <c r="B39" s="146" t="s">
        <v>51</v>
      </c>
      <c r="C39" s="147"/>
      <c r="D39" s="147"/>
      <c r="E39" s="147"/>
      <c r="F39" s="148">
        <f>'00 VRN Naklady'!AE36+'001 D.1.1 Pol'!AE183+'001 D.1.2 Pol'!AE101+'001 D.1.3 Pol'!AE94+'002 D.1.1 Pol'!AE204+'002 D.1.2 Pol'!AE101+'002 D.1.3 Pol'!AE65+'003 D.1.1 Pol'!AE199+'003 D.1.2 Pol'!AE80+'003 D.1.3 Pol'!AE30+'004 D.1.1 Pol'!AE155+'004 D.1.2 Pol'!AE112+'004 D.1.3 Pol'!AE99+'005 D.1.1 Pol'!AE181+'005 D.1.2 Pol'!AE80+'005 D.1.3 Pol'!AE57+'006 D.1.1 Pol'!AE189+'006 D.1.2 Pol'!AE103+'006 D.1.3 Pol'!AE58</f>
        <v>0</v>
      </c>
      <c r="G39" s="149">
        <f>'00 VRN Naklady'!AF36+'001 D.1.1 Pol'!AF183+'001 D.1.2 Pol'!AF101+'001 D.1.3 Pol'!AF94+'002 D.1.1 Pol'!AF204+'002 D.1.2 Pol'!AF101+'002 D.1.3 Pol'!AF65+'003 D.1.1 Pol'!AF199+'003 D.1.2 Pol'!AF80+'003 D.1.3 Pol'!AF30+'004 D.1.1 Pol'!AF155+'004 D.1.2 Pol'!AF112+'004 D.1.3 Pol'!AF99+'005 D.1.1 Pol'!AF181+'005 D.1.2 Pol'!AF80+'005 D.1.3 Pol'!AF57+'006 D.1.1 Pol'!AF189+'006 D.1.2 Pol'!AF103+'006 D.1.3 Pol'!AF58</f>
        <v>0</v>
      </c>
      <c r="H39" s="150">
        <f>(F39*SazbaDPH1/100)+(G39*SazbaDPH2/100)</f>
        <v>0</v>
      </c>
      <c r="I39" s="150">
        <f>F39+G39+H39</f>
        <v>0</v>
      </c>
      <c r="J39" s="151" t="str">
        <f>IF(CenaCelkemVypocet=0,"",I39/CenaCelkemVypocet*100)</f>
        <v/>
      </c>
    </row>
    <row r="40" spans="1:10" ht="25.5" customHeight="1" x14ac:dyDescent="0.25">
      <c r="A40" s="136">
        <v>2</v>
      </c>
      <c r="B40" s="152"/>
      <c r="C40" s="153" t="s">
        <v>52</v>
      </c>
      <c r="D40" s="153"/>
      <c r="E40" s="153"/>
      <c r="F40" s="154">
        <f>'00 VRN Naklady'!AE36</f>
        <v>0</v>
      </c>
      <c r="G40" s="155">
        <f>'00 VRN Naklady'!AF36</f>
        <v>0</v>
      </c>
      <c r="H40" s="155">
        <f>(F40*SazbaDPH1/100)+(G40*SazbaDPH2/100)</f>
        <v>0</v>
      </c>
      <c r="I40" s="155">
        <f>F40+G40+H40</f>
        <v>0</v>
      </c>
      <c r="J40" s="156" t="str">
        <f>IF(CenaCelkemVypocet=0,"",I40/CenaCelkemVypocet*100)</f>
        <v/>
      </c>
    </row>
    <row r="41" spans="1:10" ht="25.5" customHeight="1" x14ac:dyDescent="0.25">
      <c r="A41" s="136">
        <v>3</v>
      </c>
      <c r="B41" s="157" t="s">
        <v>53</v>
      </c>
      <c r="C41" s="147" t="s">
        <v>54</v>
      </c>
      <c r="D41" s="147"/>
      <c r="E41" s="147"/>
      <c r="F41" s="158">
        <f>'00 VRN Naklady'!AE36</f>
        <v>0</v>
      </c>
      <c r="G41" s="150">
        <f>'00 VRN Naklady'!AF36</f>
        <v>0</v>
      </c>
      <c r="H41" s="150">
        <f>(F41*SazbaDPH1/100)+(G41*SazbaDPH2/100)</f>
        <v>0</v>
      </c>
      <c r="I41" s="150">
        <f>F41+G41+H41</f>
        <v>0</v>
      </c>
      <c r="J41" s="151" t="str">
        <f>IF(CenaCelkemVypocet=0,"",I41/CenaCelkemVypocet*100)</f>
        <v/>
      </c>
    </row>
    <row r="42" spans="1:10" ht="25.5" customHeight="1" x14ac:dyDescent="0.25">
      <c r="A42" s="136">
        <v>2</v>
      </c>
      <c r="B42" s="152"/>
      <c r="C42" s="153" t="s">
        <v>55</v>
      </c>
      <c r="D42" s="153"/>
      <c r="E42" s="153"/>
      <c r="F42" s="154"/>
      <c r="G42" s="155"/>
      <c r="H42" s="155">
        <f>(F42*SazbaDPH1/100)+(G42*SazbaDPH2/100)</f>
        <v>0</v>
      </c>
      <c r="I42" s="155"/>
      <c r="J42" s="156"/>
    </row>
    <row r="43" spans="1:10" ht="25.5" customHeight="1" x14ac:dyDescent="0.25">
      <c r="A43" s="136">
        <v>2</v>
      </c>
      <c r="B43" s="152" t="s">
        <v>56</v>
      </c>
      <c r="C43" s="153" t="s">
        <v>57</v>
      </c>
      <c r="D43" s="153"/>
      <c r="E43" s="153"/>
      <c r="F43" s="154">
        <f>'001 D.1.1 Pol'!AE183+'001 D.1.2 Pol'!AE101+'001 D.1.3 Pol'!AE94</f>
        <v>0</v>
      </c>
      <c r="G43" s="155">
        <f>'001 D.1.1 Pol'!AF183+'001 D.1.2 Pol'!AF101+'001 D.1.3 Pol'!AF94</f>
        <v>0</v>
      </c>
      <c r="H43" s="155">
        <f>(F43*SazbaDPH1/100)+(G43*SazbaDPH2/100)</f>
        <v>0</v>
      </c>
      <c r="I43" s="155">
        <f>F43+G43+H43</f>
        <v>0</v>
      </c>
      <c r="J43" s="156" t="str">
        <f>IF(CenaCelkemVypocet=0,"",I43/CenaCelkemVypocet*100)</f>
        <v/>
      </c>
    </row>
    <row r="44" spans="1:10" ht="25.5" customHeight="1" x14ac:dyDescent="0.25">
      <c r="A44" s="136">
        <v>3</v>
      </c>
      <c r="B44" s="157" t="s">
        <v>58</v>
      </c>
      <c r="C44" s="147" t="s">
        <v>59</v>
      </c>
      <c r="D44" s="147"/>
      <c r="E44" s="147"/>
      <c r="F44" s="158">
        <f>'001 D.1.1 Pol'!AE183</f>
        <v>0</v>
      </c>
      <c r="G44" s="150">
        <f>'001 D.1.1 Pol'!AF183</f>
        <v>0</v>
      </c>
      <c r="H44" s="150">
        <f>(F44*SazbaDPH1/100)+(G44*SazbaDPH2/100)</f>
        <v>0</v>
      </c>
      <c r="I44" s="150">
        <f>F44+G44+H44</f>
        <v>0</v>
      </c>
      <c r="J44" s="151" t="str">
        <f>IF(CenaCelkemVypocet=0,"",I44/CenaCelkemVypocet*100)</f>
        <v/>
      </c>
    </row>
    <row r="45" spans="1:10" ht="25.5" customHeight="1" x14ac:dyDescent="0.25">
      <c r="A45" s="136">
        <v>3</v>
      </c>
      <c r="B45" s="157" t="s">
        <v>60</v>
      </c>
      <c r="C45" s="147" t="s">
        <v>61</v>
      </c>
      <c r="D45" s="147"/>
      <c r="E45" s="147"/>
      <c r="F45" s="158">
        <f>'001 D.1.2 Pol'!AE101</f>
        <v>0</v>
      </c>
      <c r="G45" s="150">
        <f>'001 D.1.2 Pol'!AF101</f>
        <v>0</v>
      </c>
      <c r="H45" s="150">
        <f>(F45*SazbaDPH1/100)+(G45*SazbaDPH2/100)</f>
        <v>0</v>
      </c>
      <c r="I45" s="150">
        <f>F45+G45+H45</f>
        <v>0</v>
      </c>
      <c r="J45" s="151" t="str">
        <f>IF(CenaCelkemVypocet=0,"",I45/CenaCelkemVypocet*100)</f>
        <v/>
      </c>
    </row>
    <row r="46" spans="1:10" ht="25.5" customHeight="1" x14ac:dyDescent="0.25">
      <c r="A46" s="136">
        <v>3</v>
      </c>
      <c r="B46" s="157" t="s">
        <v>62</v>
      </c>
      <c r="C46" s="147" t="s">
        <v>63</v>
      </c>
      <c r="D46" s="147"/>
      <c r="E46" s="147"/>
      <c r="F46" s="158">
        <f>'001 D.1.3 Pol'!AE94</f>
        <v>0</v>
      </c>
      <c r="G46" s="150">
        <f>'001 D.1.3 Pol'!AF94</f>
        <v>0</v>
      </c>
      <c r="H46" s="150">
        <f>(F46*SazbaDPH1/100)+(G46*SazbaDPH2/100)</f>
        <v>0</v>
      </c>
      <c r="I46" s="150">
        <f>F46+G46+H46</f>
        <v>0</v>
      </c>
      <c r="J46" s="151" t="str">
        <f>IF(CenaCelkemVypocet=0,"",I46/CenaCelkemVypocet*100)</f>
        <v/>
      </c>
    </row>
    <row r="47" spans="1:10" ht="25.5" customHeight="1" x14ac:dyDescent="0.25">
      <c r="A47" s="136">
        <v>2</v>
      </c>
      <c r="B47" s="152" t="s">
        <v>64</v>
      </c>
      <c r="C47" s="153" t="s">
        <v>65</v>
      </c>
      <c r="D47" s="153"/>
      <c r="E47" s="153"/>
      <c r="F47" s="154">
        <f>'002 D.1.1 Pol'!AE204+'002 D.1.2 Pol'!AE101+'002 D.1.3 Pol'!AE65</f>
        <v>0</v>
      </c>
      <c r="G47" s="155">
        <f>'002 D.1.1 Pol'!AF204+'002 D.1.2 Pol'!AF101+'002 D.1.3 Pol'!AF65</f>
        <v>0</v>
      </c>
      <c r="H47" s="155">
        <f>(F47*SazbaDPH1/100)+(G47*SazbaDPH2/100)</f>
        <v>0</v>
      </c>
      <c r="I47" s="155">
        <f>F47+G47+H47</f>
        <v>0</v>
      </c>
      <c r="J47" s="156" t="str">
        <f>IF(CenaCelkemVypocet=0,"",I47/CenaCelkemVypocet*100)</f>
        <v/>
      </c>
    </row>
    <row r="48" spans="1:10" ht="25.5" customHeight="1" x14ac:dyDescent="0.25">
      <c r="A48" s="136">
        <v>3</v>
      </c>
      <c r="B48" s="157" t="s">
        <v>58</v>
      </c>
      <c r="C48" s="147" t="s">
        <v>59</v>
      </c>
      <c r="D48" s="147"/>
      <c r="E48" s="147"/>
      <c r="F48" s="158">
        <f>'002 D.1.1 Pol'!AE204</f>
        <v>0</v>
      </c>
      <c r="G48" s="150">
        <f>'002 D.1.1 Pol'!AF204</f>
        <v>0</v>
      </c>
      <c r="H48" s="150">
        <f>(F48*SazbaDPH1/100)+(G48*SazbaDPH2/100)</f>
        <v>0</v>
      </c>
      <c r="I48" s="150">
        <f>F48+G48+H48</f>
        <v>0</v>
      </c>
      <c r="J48" s="151" t="str">
        <f>IF(CenaCelkemVypocet=0,"",I48/CenaCelkemVypocet*100)</f>
        <v/>
      </c>
    </row>
    <row r="49" spans="1:10" ht="25.5" customHeight="1" x14ac:dyDescent="0.25">
      <c r="A49" s="136">
        <v>3</v>
      </c>
      <c r="B49" s="157" t="s">
        <v>60</v>
      </c>
      <c r="C49" s="147" t="s">
        <v>61</v>
      </c>
      <c r="D49" s="147"/>
      <c r="E49" s="147"/>
      <c r="F49" s="158">
        <f>'002 D.1.2 Pol'!AE101</f>
        <v>0</v>
      </c>
      <c r="G49" s="150">
        <f>'002 D.1.2 Pol'!AF101</f>
        <v>0</v>
      </c>
      <c r="H49" s="150">
        <f>(F49*SazbaDPH1/100)+(G49*SazbaDPH2/100)</f>
        <v>0</v>
      </c>
      <c r="I49" s="150">
        <f>F49+G49+H49</f>
        <v>0</v>
      </c>
      <c r="J49" s="151" t="str">
        <f>IF(CenaCelkemVypocet=0,"",I49/CenaCelkemVypocet*100)</f>
        <v/>
      </c>
    </row>
    <row r="50" spans="1:10" ht="25.5" customHeight="1" x14ac:dyDescent="0.25">
      <c r="A50" s="136">
        <v>3</v>
      </c>
      <c r="B50" s="157" t="s">
        <v>62</v>
      </c>
      <c r="C50" s="147" t="s">
        <v>63</v>
      </c>
      <c r="D50" s="147"/>
      <c r="E50" s="147"/>
      <c r="F50" s="158">
        <f>'002 D.1.3 Pol'!AE65</f>
        <v>0</v>
      </c>
      <c r="G50" s="150">
        <f>'002 D.1.3 Pol'!AF65</f>
        <v>0</v>
      </c>
      <c r="H50" s="150">
        <f>(F50*SazbaDPH1/100)+(G50*SazbaDPH2/100)</f>
        <v>0</v>
      </c>
      <c r="I50" s="150">
        <f>F50+G50+H50</f>
        <v>0</v>
      </c>
      <c r="J50" s="151" t="str">
        <f>IF(CenaCelkemVypocet=0,"",I50/CenaCelkemVypocet*100)</f>
        <v/>
      </c>
    </row>
    <row r="51" spans="1:10" ht="25.5" customHeight="1" x14ac:dyDescent="0.25">
      <c r="A51" s="136">
        <v>2</v>
      </c>
      <c r="B51" s="152" t="s">
        <v>66</v>
      </c>
      <c r="C51" s="153" t="s">
        <v>67</v>
      </c>
      <c r="D51" s="153"/>
      <c r="E51" s="153"/>
      <c r="F51" s="154">
        <f>'003 D.1.1 Pol'!AE199+'003 D.1.2 Pol'!AE80+'003 D.1.3 Pol'!AE30</f>
        <v>0</v>
      </c>
      <c r="G51" s="155">
        <f>'003 D.1.1 Pol'!AF199+'003 D.1.2 Pol'!AF80+'003 D.1.3 Pol'!AF30</f>
        <v>0</v>
      </c>
      <c r="H51" s="155">
        <f>(F51*SazbaDPH1/100)+(G51*SazbaDPH2/100)</f>
        <v>0</v>
      </c>
      <c r="I51" s="155">
        <f>F51+G51+H51</f>
        <v>0</v>
      </c>
      <c r="J51" s="156" t="str">
        <f>IF(CenaCelkemVypocet=0,"",I51/CenaCelkemVypocet*100)</f>
        <v/>
      </c>
    </row>
    <row r="52" spans="1:10" ht="25.5" customHeight="1" x14ac:dyDescent="0.25">
      <c r="A52" s="136">
        <v>3</v>
      </c>
      <c r="B52" s="157" t="s">
        <v>58</v>
      </c>
      <c r="C52" s="147" t="s">
        <v>59</v>
      </c>
      <c r="D52" s="147"/>
      <c r="E52" s="147"/>
      <c r="F52" s="158">
        <f>'003 D.1.1 Pol'!AE199</f>
        <v>0</v>
      </c>
      <c r="G52" s="150">
        <f>'003 D.1.1 Pol'!AF199</f>
        <v>0</v>
      </c>
      <c r="H52" s="150">
        <f>(F52*SazbaDPH1/100)+(G52*SazbaDPH2/100)</f>
        <v>0</v>
      </c>
      <c r="I52" s="150">
        <f>F52+G52+H52</f>
        <v>0</v>
      </c>
      <c r="J52" s="151" t="str">
        <f>IF(CenaCelkemVypocet=0,"",I52/CenaCelkemVypocet*100)</f>
        <v/>
      </c>
    </row>
    <row r="53" spans="1:10" ht="25.5" customHeight="1" x14ac:dyDescent="0.25">
      <c r="A53" s="136">
        <v>3</v>
      </c>
      <c r="B53" s="157" t="s">
        <v>60</v>
      </c>
      <c r="C53" s="147" t="s">
        <v>61</v>
      </c>
      <c r="D53" s="147"/>
      <c r="E53" s="147"/>
      <c r="F53" s="158">
        <f>'003 D.1.2 Pol'!AE80</f>
        <v>0</v>
      </c>
      <c r="G53" s="150">
        <f>'003 D.1.2 Pol'!AF80</f>
        <v>0</v>
      </c>
      <c r="H53" s="150">
        <f>(F53*SazbaDPH1/100)+(G53*SazbaDPH2/100)</f>
        <v>0</v>
      </c>
      <c r="I53" s="150">
        <f>F53+G53+H53</f>
        <v>0</v>
      </c>
      <c r="J53" s="151" t="str">
        <f>IF(CenaCelkemVypocet=0,"",I53/CenaCelkemVypocet*100)</f>
        <v/>
      </c>
    </row>
    <row r="54" spans="1:10" ht="25.5" customHeight="1" x14ac:dyDescent="0.25">
      <c r="A54" s="136">
        <v>3</v>
      </c>
      <c r="B54" s="157" t="s">
        <v>62</v>
      </c>
      <c r="C54" s="147" t="s">
        <v>63</v>
      </c>
      <c r="D54" s="147"/>
      <c r="E54" s="147"/>
      <c r="F54" s="158">
        <f>'003 D.1.3 Pol'!AE30</f>
        <v>0</v>
      </c>
      <c r="G54" s="150">
        <f>'003 D.1.3 Pol'!AF30</f>
        <v>0</v>
      </c>
      <c r="H54" s="150">
        <f>(F54*SazbaDPH1/100)+(G54*SazbaDPH2/100)</f>
        <v>0</v>
      </c>
      <c r="I54" s="150">
        <f>F54+G54+H54</f>
        <v>0</v>
      </c>
      <c r="J54" s="151" t="str">
        <f>IF(CenaCelkemVypocet=0,"",I54/CenaCelkemVypocet*100)</f>
        <v/>
      </c>
    </row>
    <row r="55" spans="1:10" ht="25.5" customHeight="1" x14ac:dyDescent="0.25">
      <c r="A55" s="136">
        <v>2</v>
      </c>
      <c r="B55" s="152" t="s">
        <v>68</v>
      </c>
      <c r="C55" s="153" t="s">
        <v>69</v>
      </c>
      <c r="D55" s="153"/>
      <c r="E55" s="153"/>
      <c r="F55" s="154">
        <f>'004 D.1.1 Pol'!AE155+'004 D.1.2 Pol'!AE112+'004 D.1.3 Pol'!AE99</f>
        <v>0</v>
      </c>
      <c r="G55" s="155">
        <f>'004 D.1.1 Pol'!AF155+'004 D.1.2 Pol'!AF112+'004 D.1.3 Pol'!AF99</f>
        <v>0</v>
      </c>
      <c r="H55" s="155">
        <f>(F55*SazbaDPH1/100)+(G55*SazbaDPH2/100)</f>
        <v>0</v>
      </c>
      <c r="I55" s="155">
        <f>F55+G55+H55</f>
        <v>0</v>
      </c>
      <c r="J55" s="156" t="str">
        <f>IF(CenaCelkemVypocet=0,"",I55/CenaCelkemVypocet*100)</f>
        <v/>
      </c>
    </row>
    <row r="56" spans="1:10" ht="25.5" customHeight="1" x14ac:dyDescent="0.25">
      <c r="A56" s="136">
        <v>3</v>
      </c>
      <c r="B56" s="157" t="s">
        <v>58</v>
      </c>
      <c r="C56" s="147" t="s">
        <v>59</v>
      </c>
      <c r="D56" s="147"/>
      <c r="E56" s="147"/>
      <c r="F56" s="158">
        <f>'004 D.1.1 Pol'!AE155</f>
        <v>0</v>
      </c>
      <c r="G56" s="150">
        <f>'004 D.1.1 Pol'!AF155</f>
        <v>0</v>
      </c>
      <c r="H56" s="150">
        <f>(F56*SazbaDPH1/100)+(G56*SazbaDPH2/100)</f>
        <v>0</v>
      </c>
      <c r="I56" s="150">
        <f>F56+G56+H56</f>
        <v>0</v>
      </c>
      <c r="J56" s="151" t="str">
        <f>IF(CenaCelkemVypocet=0,"",I56/CenaCelkemVypocet*100)</f>
        <v/>
      </c>
    </row>
    <row r="57" spans="1:10" ht="25.5" customHeight="1" x14ac:dyDescent="0.25">
      <c r="A57" s="136">
        <v>3</v>
      </c>
      <c r="B57" s="157" t="s">
        <v>60</v>
      </c>
      <c r="C57" s="147" t="s">
        <v>61</v>
      </c>
      <c r="D57" s="147"/>
      <c r="E57" s="147"/>
      <c r="F57" s="158">
        <f>'004 D.1.2 Pol'!AE112</f>
        <v>0</v>
      </c>
      <c r="G57" s="150">
        <f>'004 D.1.2 Pol'!AF112</f>
        <v>0</v>
      </c>
      <c r="H57" s="150">
        <f>(F57*SazbaDPH1/100)+(G57*SazbaDPH2/100)</f>
        <v>0</v>
      </c>
      <c r="I57" s="150">
        <f>F57+G57+H57</f>
        <v>0</v>
      </c>
      <c r="J57" s="151" t="str">
        <f>IF(CenaCelkemVypocet=0,"",I57/CenaCelkemVypocet*100)</f>
        <v/>
      </c>
    </row>
    <row r="58" spans="1:10" ht="25.5" customHeight="1" x14ac:dyDescent="0.25">
      <c r="A58" s="136">
        <v>3</v>
      </c>
      <c r="B58" s="157" t="s">
        <v>62</v>
      </c>
      <c r="C58" s="147" t="s">
        <v>63</v>
      </c>
      <c r="D58" s="147"/>
      <c r="E58" s="147"/>
      <c r="F58" s="158">
        <f>'004 D.1.3 Pol'!AE99</f>
        <v>0</v>
      </c>
      <c r="G58" s="150">
        <f>'004 D.1.3 Pol'!AF99</f>
        <v>0</v>
      </c>
      <c r="H58" s="150">
        <f>(F58*SazbaDPH1/100)+(G58*SazbaDPH2/100)</f>
        <v>0</v>
      </c>
      <c r="I58" s="150">
        <f>F58+G58+H58</f>
        <v>0</v>
      </c>
      <c r="J58" s="151" t="str">
        <f>IF(CenaCelkemVypocet=0,"",I58/CenaCelkemVypocet*100)</f>
        <v/>
      </c>
    </row>
    <row r="59" spans="1:10" ht="25.5" customHeight="1" x14ac:dyDescent="0.25">
      <c r="A59" s="136">
        <v>2</v>
      </c>
      <c r="B59" s="152" t="s">
        <v>70</v>
      </c>
      <c r="C59" s="153" t="s">
        <v>71</v>
      </c>
      <c r="D59" s="153"/>
      <c r="E59" s="153"/>
      <c r="F59" s="154">
        <f>'005 D.1.1 Pol'!AE181+'005 D.1.2 Pol'!AE80+'005 D.1.3 Pol'!AE57</f>
        <v>0</v>
      </c>
      <c r="G59" s="155">
        <f>'005 D.1.1 Pol'!AF181+'005 D.1.2 Pol'!AF80+'005 D.1.3 Pol'!AF57</f>
        <v>0</v>
      </c>
      <c r="H59" s="155">
        <f>(F59*SazbaDPH1/100)+(G59*SazbaDPH2/100)</f>
        <v>0</v>
      </c>
      <c r="I59" s="155">
        <f>F59+G59+H59</f>
        <v>0</v>
      </c>
      <c r="J59" s="156" t="str">
        <f>IF(CenaCelkemVypocet=0,"",I59/CenaCelkemVypocet*100)</f>
        <v/>
      </c>
    </row>
    <row r="60" spans="1:10" ht="25.5" customHeight="1" x14ac:dyDescent="0.25">
      <c r="A60" s="136">
        <v>3</v>
      </c>
      <c r="B60" s="157" t="s">
        <v>58</v>
      </c>
      <c r="C60" s="147" t="s">
        <v>59</v>
      </c>
      <c r="D60" s="147"/>
      <c r="E60" s="147"/>
      <c r="F60" s="158">
        <f>'005 D.1.1 Pol'!AE181</f>
        <v>0</v>
      </c>
      <c r="G60" s="150">
        <f>'005 D.1.1 Pol'!AF181</f>
        <v>0</v>
      </c>
      <c r="H60" s="150">
        <f>(F60*SazbaDPH1/100)+(G60*SazbaDPH2/100)</f>
        <v>0</v>
      </c>
      <c r="I60" s="150">
        <f>F60+G60+H60</f>
        <v>0</v>
      </c>
      <c r="J60" s="151" t="str">
        <f>IF(CenaCelkemVypocet=0,"",I60/CenaCelkemVypocet*100)</f>
        <v/>
      </c>
    </row>
    <row r="61" spans="1:10" ht="25.5" customHeight="1" x14ac:dyDescent="0.25">
      <c r="A61" s="136">
        <v>3</v>
      </c>
      <c r="B61" s="157" t="s">
        <v>60</v>
      </c>
      <c r="C61" s="147" t="s">
        <v>61</v>
      </c>
      <c r="D61" s="147"/>
      <c r="E61" s="147"/>
      <c r="F61" s="158">
        <f>'005 D.1.2 Pol'!AE80</f>
        <v>0</v>
      </c>
      <c r="G61" s="150">
        <f>'005 D.1.2 Pol'!AF80</f>
        <v>0</v>
      </c>
      <c r="H61" s="150">
        <f>(F61*SazbaDPH1/100)+(G61*SazbaDPH2/100)</f>
        <v>0</v>
      </c>
      <c r="I61" s="150">
        <f>F61+G61+H61</f>
        <v>0</v>
      </c>
      <c r="J61" s="151" t="str">
        <f>IF(CenaCelkemVypocet=0,"",I61/CenaCelkemVypocet*100)</f>
        <v/>
      </c>
    </row>
    <row r="62" spans="1:10" ht="25.5" customHeight="1" x14ac:dyDescent="0.25">
      <c r="A62" s="136">
        <v>3</v>
      </c>
      <c r="B62" s="157" t="s">
        <v>62</v>
      </c>
      <c r="C62" s="147" t="s">
        <v>63</v>
      </c>
      <c r="D62" s="147"/>
      <c r="E62" s="147"/>
      <c r="F62" s="158">
        <f>'005 D.1.3 Pol'!AE57</f>
        <v>0</v>
      </c>
      <c r="G62" s="150">
        <f>'005 D.1.3 Pol'!AF57</f>
        <v>0</v>
      </c>
      <c r="H62" s="150">
        <f>(F62*SazbaDPH1/100)+(G62*SazbaDPH2/100)</f>
        <v>0</v>
      </c>
      <c r="I62" s="150">
        <f>F62+G62+H62</f>
        <v>0</v>
      </c>
      <c r="J62" s="151" t="str">
        <f>IF(CenaCelkemVypocet=0,"",I62/CenaCelkemVypocet*100)</f>
        <v/>
      </c>
    </row>
    <row r="63" spans="1:10" ht="25.5" customHeight="1" x14ac:dyDescent="0.25">
      <c r="A63" s="136">
        <v>2</v>
      </c>
      <c r="B63" s="152" t="s">
        <v>72</v>
      </c>
      <c r="C63" s="153" t="s">
        <v>73</v>
      </c>
      <c r="D63" s="153"/>
      <c r="E63" s="153"/>
      <c r="F63" s="154">
        <f>'006 D.1.1 Pol'!AE189+'006 D.1.2 Pol'!AE103+'006 D.1.3 Pol'!AE58</f>
        <v>0</v>
      </c>
      <c r="G63" s="155">
        <f>'006 D.1.1 Pol'!AF189+'006 D.1.2 Pol'!AF103+'006 D.1.3 Pol'!AF58</f>
        <v>0</v>
      </c>
      <c r="H63" s="155">
        <f>(F63*SazbaDPH1/100)+(G63*SazbaDPH2/100)</f>
        <v>0</v>
      </c>
      <c r="I63" s="155">
        <f>F63+G63+H63</f>
        <v>0</v>
      </c>
      <c r="J63" s="156" t="str">
        <f>IF(CenaCelkemVypocet=0,"",I63/CenaCelkemVypocet*100)</f>
        <v/>
      </c>
    </row>
    <row r="64" spans="1:10" ht="25.5" customHeight="1" x14ac:dyDescent="0.25">
      <c r="A64" s="136">
        <v>3</v>
      </c>
      <c r="B64" s="157" t="s">
        <v>58</v>
      </c>
      <c r="C64" s="147" t="s">
        <v>59</v>
      </c>
      <c r="D64" s="147"/>
      <c r="E64" s="147"/>
      <c r="F64" s="158">
        <f>'006 D.1.1 Pol'!AE189</f>
        <v>0</v>
      </c>
      <c r="G64" s="150">
        <f>'006 D.1.1 Pol'!AF189</f>
        <v>0</v>
      </c>
      <c r="H64" s="150">
        <f>(F64*SazbaDPH1/100)+(G64*SazbaDPH2/100)</f>
        <v>0</v>
      </c>
      <c r="I64" s="150">
        <f>F64+G64+H64</f>
        <v>0</v>
      </c>
      <c r="J64" s="151" t="str">
        <f>IF(CenaCelkemVypocet=0,"",I64/CenaCelkemVypocet*100)</f>
        <v/>
      </c>
    </row>
    <row r="65" spans="1:10" ht="25.5" customHeight="1" x14ac:dyDescent="0.25">
      <c r="A65" s="136">
        <v>3</v>
      </c>
      <c r="B65" s="157" t="s">
        <v>60</v>
      </c>
      <c r="C65" s="147" t="s">
        <v>61</v>
      </c>
      <c r="D65" s="147"/>
      <c r="E65" s="147"/>
      <c r="F65" s="158">
        <f>'006 D.1.2 Pol'!AE103</f>
        <v>0</v>
      </c>
      <c r="G65" s="150">
        <f>'006 D.1.2 Pol'!AF103</f>
        <v>0</v>
      </c>
      <c r="H65" s="150">
        <f>(F65*SazbaDPH1/100)+(G65*SazbaDPH2/100)</f>
        <v>0</v>
      </c>
      <c r="I65" s="150">
        <f>F65+G65+H65</f>
        <v>0</v>
      </c>
      <c r="J65" s="151" t="str">
        <f>IF(CenaCelkemVypocet=0,"",I65/CenaCelkemVypocet*100)</f>
        <v/>
      </c>
    </row>
    <row r="66" spans="1:10" ht="25.5" customHeight="1" x14ac:dyDescent="0.25">
      <c r="A66" s="136">
        <v>3</v>
      </c>
      <c r="B66" s="157" t="s">
        <v>62</v>
      </c>
      <c r="C66" s="147" t="s">
        <v>63</v>
      </c>
      <c r="D66" s="147"/>
      <c r="E66" s="147"/>
      <c r="F66" s="158">
        <f>'006 D.1.3 Pol'!AE58</f>
        <v>0</v>
      </c>
      <c r="G66" s="150">
        <f>'006 D.1.3 Pol'!AF58</f>
        <v>0</v>
      </c>
      <c r="H66" s="150">
        <f>(F66*SazbaDPH1/100)+(G66*SazbaDPH2/100)</f>
        <v>0</v>
      </c>
      <c r="I66" s="150">
        <f>F66+G66+H66</f>
        <v>0</v>
      </c>
      <c r="J66" s="151" t="str">
        <f>IF(CenaCelkemVypocet=0,"",I66/CenaCelkemVypocet*100)</f>
        <v/>
      </c>
    </row>
    <row r="67" spans="1:10" ht="25.5" customHeight="1" x14ac:dyDescent="0.25">
      <c r="A67" s="136"/>
      <c r="B67" s="159" t="s">
        <v>74</v>
      </c>
      <c r="C67" s="160"/>
      <c r="D67" s="160"/>
      <c r="E67" s="161"/>
      <c r="F67" s="162">
        <f>SUMIF(A39:A66,"=1",F39:F66)</f>
        <v>0</v>
      </c>
      <c r="G67" s="163">
        <f>SUMIF(A39:A66,"=1",G39:G66)</f>
        <v>0</v>
      </c>
      <c r="H67" s="163">
        <f>SUMIF(A39:A66,"=1",H39:H66)</f>
        <v>0</v>
      </c>
      <c r="I67" s="163">
        <f>SUMIF(A39:A66,"=1",I39:I66)</f>
        <v>0</v>
      </c>
      <c r="J67" s="164">
        <f>SUMIF(A39:A66,"=1",J39:J66)</f>
        <v>0</v>
      </c>
    </row>
    <row r="69" spans="1:10" x14ac:dyDescent="0.25">
      <c r="A69" t="s">
        <v>76</v>
      </c>
      <c r="B69" t="s">
        <v>77</v>
      </c>
    </row>
    <row r="70" spans="1:10" x14ac:dyDescent="0.25">
      <c r="A70" t="s">
        <v>78</v>
      </c>
      <c r="B70" t="s">
        <v>79</v>
      </c>
    </row>
    <row r="71" spans="1:10" x14ac:dyDescent="0.25">
      <c r="A71" t="s">
        <v>80</v>
      </c>
      <c r="B71" t="s">
        <v>81</v>
      </c>
    </row>
    <row r="72" spans="1:10" x14ac:dyDescent="0.25">
      <c r="A72" t="s">
        <v>78</v>
      </c>
      <c r="B72" t="s">
        <v>82</v>
      </c>
    </row>
    <row r="73" spans="1:10" x14ac:dyDescent="0.25">
      <c r="A73" t="s">
        <v>80</v>
      </c>
      <c r="B73" t="s">
        <v>83</v>
      </c>
    </row>
    <row r="74" spans="1:10" x14ac:dyDescent="0.25">
      <c r="A74" t="s">
        <v>80</v>
      </c>
      <c r="B74" t="s">
        <v>84</v>
      </c>
    </row>
    <row r="75" spans="1:10" x14ac:dyDescent="0.25">
      <c r="A75" t="s">
        <v>80</v>
      </c>
      <c r="B75" t="s">
        <v>85</v>
      </c>
    </row>
    <row r="76" spans="1:10" x14ac:dyDescent="0.25">
      <c r="A76" t="s">
        <v>78</v>
      </c>
      <c r="B76" t="s">
        <v>86</v>
      </c>
    </row>
    <row r="77" spans="1:10" x14ac:dyDescent="0.25">
      <c r="A77" t="s">
        <v>80</v>
      </c>
      <c r="B77" t="s">
        <v>83</v>
      </c>
    </row>
    <row r="78" spans="1:10" x14ac:dyDescent="0.25">
      <c r="A78" t="s">
        <v>80</v>
      </c>
      <c r="B78" t="s">
        <v>84</v>
      </c>
    </row>
    <row r="79" spans="1:10" x14ac:dyDescent="0.25">
      <c r="A79" t="s">
        <v>80</v>
      </c>
      <c r="B79" t="s">
        <v>85</v>
      </c>
    </row>
    <row r="80" spans="1:10" x14ac:dyDescent="0.25">
      <c r="A80" t="s">
        <v>78</v>
      </c>
      <c r="B80" t="s">
        <v>87</v>
      </c>
    </row>
    <row r="81" spans="1:2" x14ac:dyDescent="0.25">
      <c r="A81" t="s">
        <v>80</v>
      </c>
      <c r="B81" t="s">
        <v>83</v>
      </c>
    </row>
    <row r="82" spans="1:2" x14ac:dyDescent="0.25">
      <c r="A82" t="s">
        <v>80</v>
      </c>
      <c r="B82" t="s">
        <v>84</v>
      </c>
    </row>
    <row r="83" spans="1:2" x14ac:dyDescent="0.25">
      <c r="A83" t="s">
        <v>80</v>
      </c>
      <c r="B83" t="s">
        <v>85</v>
      </c>
    </row>
    <row r="84" spans="1:2" x14ac:dyDescent="0.25">
      <c r="A84" t="s">
        <v>78</v>
      </c>
      <c r="B84" t="s">
        <v>88</v>
      </c>
    </row>
    <row r="85" spans="1:2" x14ac:dyDescent="0.25">
      <c r="A85" t="s">
        <v>80</v>
      </c>
      <c r="B85" t="s">
        <v>83</v>
      </c>
    </row>
    <row r="86" spans="1:2" x14ac:dyDescent="0.25">
      <c r="A86" t="s">
        <v>80</v>
      </c>
      <c r="B86" t="s">
        <v>84</v>
      </c>
    </row>
    <row r="87" spans="1:2" x14ac:dyDescent="0.25">
      <c r="A87" t="s">
        <v>80</v>
      </c>
      <c r="B87" t="s">
        <v>85</v>
      </c>
    </row>
    <row r="88" spans="1:2" x14ac:dyDescent="0.25">
      <c r="A88" t="s">
        <v>78</v>
      </c>
      <c r="B88" t="s">
        <v>89</v>
      </c>
    </row>
    <row r="89" spans="1:2" x14ac:dyDescent="0.25">
      <c r="A89" t="s">
        <v>80</v>
      </c>
      <c r="B89" t="s">
        <v>83</v>
      </c>
    </row>
    <row r="90" spans="1:2" x14ac:dyDescent="0.25">
      <c r="A90" t="s">
        <v>80</v>
      </c>
      <c r="B90" t="s">
        <v>84</v>
      </c>
    </row>
    <row r="91" spans="1:2" x14ac:dyDescent="0.25">
      <c r="A91" t="s">
        <v>80</v>
      </c>
      <c r="B91" t="s">
        <v>85</v>
      </c>
    </row>
    <row r="92" spans="1:2" x14ac:dyDescent="0.25">
      <c r="A92" t="s">
        <v>78</v>
      </c>
      <c r="B92" t="s">
        <v>90</v>
      </c>
    </row>
    <row r="93" spans="1:2" x14ac:dyDescent="0.25">
      <c r="A93" t="s">
        <v>80</v>
      </c>
      <c r="B93" t="s">
        <v>83</v>
      </c>
    </row>
    <row r="94" spans="1:2" x14ac:dyDescent="0.25">
      <c r="A94" t="s">
        <v>80</v>
      </c>
      <c r="B94" t="s">
        <v>84</v>
      </c>
    </row>
    <row r="95" spans="1:2" x14ac:dyDescent="0.25">
      <c r="A95" t="s">
        <v>80</v>
      </c>
      <c r="B95" t="s">
        <v>85</v>
      </c>
    </row>
    <row r="98" spans="1:10" ht="15.6" x14ac:dyDescent="0.3">
      <c r="B98" s="175" t="s">
        <v>91</v>
      </c>
    </row>
    <row r="100" spans="1:10" ht="25.5" customHeight="1" x14ac:dyDescent="0.25">
      <c r="A100" s="177"/>
      <c r="B100" s="180" t="s">
        <v>17</v>
      </c>
      <c r="C100" s="180" t="s">
        <v>5</v>
      </c>
      <c r="D100" s="181"/>
      <c r="E100" s="181"/>
      <c r="F100" s="182" t="s">
        <v>92</v>
      </c>
      <c r="G100" s="182"/>
      <c r="H100" s="182"/>
      <c r="I100" s="182" t="s">
        <v>29</v>
      </c>
      <c r="J100" s="182" t="s">
        <v>0</v>
      </c>
    </row>
    <row r="101" spans="1:10" ht="36.75" customHeight="1" x14ac:dyDescent="0.25">
      <c r="A101" s="178"/>
      <c r="B101" s="183" t="s">
        <v>93</v>
      </c>
      <c r="C101" s="184" t="s">
        <v>94</v>
      </c>
      <c r="D101" s="185"/>
      <c r="E101" s="185"/>
      <c r="F101" s="192" t="s">
        <v>24</v>
      </c>
      <c r="G101" s="193"/>
      <c r="H101" s="193"/>
      <c r="I101" s="193">
        <f>'001 D.1.1 Pol'!G8+'001 D.1.2 Pol'!G8+'001 D.1.3 Pol'!G8+'002 D.1.1 Pol'!G8+'002 D.1.2 Pol'!G8+'003 D.1.1 Pol'!G8+'003 D.1.2 Pol'!G8+'004 D.1.1 Pol'!G8+'004 D.1.2 Pol'!G8+'004 D.1.3 Pol'!G8+'005 D.1.1 Pol'!G8+'005 D.1.2 Pol'!G8+'006 D.1.1 Pol'!G8+'006 D.1.2 Pol'!G8</f>
        <v>0</v>
      </c>
      <c r="J101" s="189" t="str">
        <f>IF(I121=0,"",I101/I121*100)</f>
        <v/>
      </c>
    </row>
    <row r="102" spans="1:10" ht="36.75" customHeight="1" x14ac:dyDescent="0.25">
      <c r="A102" s="178"/>
      <c r="B102" s="183" t="s">
        <v>95</v>
      </c>
      <c r="C102" s="184" t="s">
        <v>96</v>
      </c>
      <c r="D102" s="185"/>
      <c r="E102" s="185"/>
      <c r="F102" s="192" t="s">
        <v>24</v>
      </c>
      <c r="G102" s="193"/>
      <c r="H102" s="193"/>
      <c r="I102" s="193">
        <f>'001 D.1.1 Pol'!G62+'002 D.1.1 Pol'!G68+'003 D.1.1 Pol'!G65+'004 D.1.1 Pol'!G57+'005 D.1.1 Pol'!G56+'006 D.1.1 Pol'!G63</f>
        <v>0</v>
      </c>
      <c r="J102" s="189" t="str">
        <f>IF(I121=0,"",I102/I121*100)</f>
        <v/>
      </c>
    </row>
    <row r="103" spans="1:10" ht="36.75" customHeight="1" x14ac:dyDescent="0.25">
      <c r="A103" s="178"/>
      <c r="B103" s="183" t="s">
        <v>97</v>
      </c>
      <c r="C103" s="184" t="s">
        <v>98</v>
      </c>
      <c r="D103" s="185"/>
      <c r="E103" s="185"/>
      <c r="F103" s="192" t="s">
        <v>24</v>
      </c>
      <c r="G103" s="193"/>
      <c r="H103" s="193"/>
      <c r="I103" s="193">
        <f>'001 D.1.1 Pol'!G94+'001 D.1.2 Pol'!G65+'002 D.1.1 Pol'!G100+'002 D.1.2 Pol'!G65+'003 D.1.1 Pol'!G98+'003 D.1.2 Pol'!G47+'004 D.1.1 Pol'!G90+'004 D.1.2 Pol'!G50+'005 D.1.1 Pol'!G89+'005 D.1.2 Pol'!G47+'006 D.1.1 Pol'!G97+'006 D.1.2 Pol'!G67</f>
        <v>0</v>
      </c>
      <c r="J103" s="189" t="str">
        <f>IF(I121=0,"",I103/I121*100)</f>
        <v/>
      </c>
    </row>
    <row r="104" spans="1:10" ht="36.75" customHeight="1" x14ac:dyDescent="0.25">
      <c r="A104" s="178"/>
      <c r="B104" s="183" t="s">
        <v>99</v>
      </c>
      <c r="C104" s="184" t="s">
        <v>100</v>
      </c>
      <c r="D104" s="185"/>
      <c r="E104" s="185"/>
      <c r="F104" s="192" t="s">
        <v>24</v>
      </c>
      <c r="G104" s="193"/>
      <c r="H104" s="193"/>
      <c r="I104" s="193">
        <f>'001 D.1.1 Pol'!G98+'001 D.1.3 Pol'!G16+'002 D.1.1 Pol'!G104+'003 D.1.1 Pol'!G102+'004 D.1.1 Pol'!G94+'004 D.1.3 Pol'!G16+'005 D.1.1 Pol'!G93+'006 D.1.1 Pol'!G101</f>
        <v>0</v>
      </c>
      <c r="J104" s="189" t="str">
        <f>IF(I121=0,"",I104/I121*100)</f>
        <v/>
      </c>
    </row>
    <row r="105" spans="1:10" ht="36.75" customHeight="1" x14ac:dyDescent="0.25">
      <c r="A105" s="178"/>
      <c r="B105" s="183" t="s">
        <v>101</v>
      </c>
      <c r="C105" s="184" t="s">
        <v>102</v>
      </c>
      <c r="D105" s="185"/>
      <c r="E105" s="185"/>
      <c r="F105" s="192" t="s">
        <v>24</v>
      </c>
      <c r="G105" s="193"/>
      <c r="H105" s="193"/>
      <c r="I105" s="193">
        <f>'001 D.1.1 Pol'!G142+'002 D.1.1 Pol'!G164+'004 D.1.1 Pol'!G113</f>
        <v>0</v>
      </c>
      <c r="J105" s="189" t="str">
        <f>IF(I121=0,"",I105/I121*100)</f>
        <v/>
      </c>
    </row>
    <row r="106" spans="1:10" ht="36.75" customHeight="1" x14ac:dyDescent="0.25">
      <c r="A106" s="178"/>
      <c r="B106" s="183" t="s">
        <v>103</v>
      </c>
      <c r="C106" s="184" t="s">
        <v>104</v>
      </c>
      <c r="D106" s="185"/>
      <c r="E106" s="185"/>
      <c r="F106" s="192" t="s">
        <v>24</v>
      </c>
      <c r="G106" s="193"/>
      <c r="H106" s="193"/>
      <c r="I106" s="193">
        <f>'001 D.1.1 Pol'!G145+'002 D.1.1 Pol'!G166+'003 D.1.1 Pol'!G161+'004 D.1.1 Pol'!G117+'005 D.1.1 Pol'!G143+'006 D.1.1 Pol'!G151</f>
        <v>0</v>
      </c>
      <c r="J106" s="189" t="str">
        <f>IF(I121=0,"",I106/I121*100)</f>
        <v/>
      </c>
    </row>
    <row r="107" spans="1:10" ht="36.75" customHeight="1" x14ac:dyDescent="0.25">
      <c r="A107" s="178"/>
      <c r="B107" s="183" t="s">
        <v>105</v>
      </c>
      <c r="C107" s="184" t="s">
        <v>106</v>
      </c>
      <c r="D107" s="185"/>
      <c r="E107" s="185"/>
      <c r="F107" s="192" t="s">
        <v>24</v>
      </c>
      <c r="G107" s="193"/>
      <c r="H107" s="193"/>
      <c r="I107" s="193">
        <f>'001 D.1.3 Pol'!G25+'004 D.1.2 Pol'!G61+'004 D.1.3 Pol'!G25</f>
        <v>0</v>
      </c>
      <c r="J107" s="189" t="str">
        <f>IF(I121=0,"",I107/I121*100)</f>
        <v/>
      </c>
    </row>
    <row r="108" spans="1:10" ht="36.75" customHeight="1" x14ac:dyDescent="0.25">
      <c r="A108" s="178"/>
      <c r="B108" s="183" t="s">
        <v>107</v>
      </c>
      <c r="C108" s="184" t="s">
        <v>108</v>
      </c>
      <c r="D108" s="185"/>
      <c r="E108" s="185"/>
      <c r="F108" s="192" t="s">
        <v>24</v>
      </c>
      <c r="G108" s="193"/>
      <c r="H108" s="193"/>
      <c r="I108" s="193">
        <f>'001 D.1.1 Pol'!G157+'002 D.1.1 Pol'!G178+'003 D.1.1 Pol'!G173+'004 D.1.1 Pol'!G129+'005 D.1.1 Pol'!G155+'006 D.1.1 Pol'!G163</f>
        <v>0</v>
      </c>
      <c r="J108" s="189" t="str">
        <f>IF(I121=0,"",I108/I121*100)</f>
        <v/>
      </c>
    </row>
    <row r="109" spans="1:10" ht="36.75" customHeight="1" x14ac:dyDescent="0.25">
      <c r="A109" s="178"/>
      <c r="B109" s="183" t="s">
        <v>109</v>
      </c>
      <c r="C109" s="184" t="s">
        <v>110</v>
      </c>
      <c r="D109" s="185"/>
      <c r="E109" s="185"/>
      <c r="F109" s="192" t="s">
        <v>25</v>
      </c>
      <c r="G109" s="193"/>
      <c r="H109" s="193"/>
      <c r="I109" s="193">
        <f>'001 D.1.2 Pol'!G78+'002 D.1.2 Pol'!G78+'003 D.1.2 Pol'!G58+'004 D.1.2 Pol'!G71+'005 D.1.2 Pol'!G58+'006 D.1.2 Pol'!G80</f>
        <v>0</v>
      </c>
      <c r="J109" s="189" t="str">
        <f>IF(I121=0,"",I109/I121*100)</f>
        <v/>
      </c>
    </row>
    <row r="110" spans="1:10" ht="36.75" customHeight="1" x14ac:dyDescent="0.25">
      <c r="A110" s="178"/>
      <c r="B110" s="183" t="s">
        <v>111</v>
      </c>
      <c r="C110" s="184" t="s">
        <v>112</v>
      </c>
      <c r="D110" s="185"/>
      <c r="E110" s="185"/>
      <c r="F110" s="192" t="s">
        <v>26</v>
      </c>
      <c r="G110" s="193"/>
      <c r="H110" s="193"/>
      <c r="I110" s="193">
        <f>'001 D.1.3 Pol'!G30+'002 D.1.3 Pol'!G8+'003 D.1.3 Pol'!G8+'004 D.1.3 Pol'!G30+'005 D.1.3 Pol'!G8+'006 D.1.3 Pol'!G8</f>
        <v>0</v>
      </c>
      <c r="J110" s="189" t="str">
        <f>IF(I121=0,"",I110/I121*100)</f>
        <v/>
      </c>
    </row>
    <row r="111" spans="1:10" ht="36.75" customHeight="1" x14ac:dyDescent="0.25">
      <c r="A111" s="178"/>
      <c r="B111" s="183" t="s">
        <v>113</v>
      </c>
      <c r="C111" s="184" t="s">
        <v>114</v>
      </c>
      <c r="D111" s="185"/>
      <c r="E111" s="185"/>
      <c r="F111" s="192" t="s">
        <v>26</v>
      </c>
      <c r="G111" s="193"/>
      <c r="H111" s="193"/>
      <c r="I111" s="193">
        <f>'001 D.1.3 Pol'!G35+'002 D.1.3 Pol'!G16+'003 D.1.3 Pol'!G10+'004 D.1.3 Pol'!G36+'005 D.1.3 Pol'!G14+'006 D.1.3 Pol'!G14</f>
        <v>0</v>
      </c>
      <c r="J111" s="189" t="str">
        <f>IF(I121=0,"",I111/I121*100)</f>
        <v/>
      </c>
    </row>
    <row r="112" spans="1:10" ht="36.75" customHeight="1" x14ac:dyDescent="0.25">
      <c r="A112" s="178"/>
      <c r="B112" s="183" t="s">
        <v>115</v>
      </c>
      <c r="C112" s="184" t="s">
        <v>116</v>
      </c>
      <c r="D112" s="185"/>
      <c r="E112" s="185"/>
      <c r="F112" s="192" t="s">
        <v>26</v>
      </c>
      <c r="G112" s="193"/>
      <c r="H112" s="193"/>
      <c r="I112" s="193">
        <f>'001 D.1.3 Pol'!G40+'002 D.1.3 Pol'!G21+'004 D.1.3 Pol'!G41+'005 D.1.3 Pol'!G19+'006 D.1.3 Pol'!G19</f>
        <v>0</v>
      </c>
      <c r="J112" s="189" t="str">
        <f>IF(I121=0,"",I112/I121*100)</f>
        <v/>
      </c>
    </row>
    <row r="113" spans="1:10" ht="36.75" customHeight="1" x14ac:dyDescent="0.25">
      <c r="A113" s="178"/>
      <c r="B113" s="183" t="s">
        <v>117</v>
      </c>
      <c r="C113" s="184" t="s">
        <v>118</v>
      </c>
      <c r="D113" s="185"/>
      <c r="E113" s="185"/>
      <c r="F113" s="192" t="s">
        <v>26</v>
      </c>
      <c r="G113" s="193"/>
      <c r="H113" s="193"/>
      <c r="I113" s="193">
        <f>'001 D.1.3 Pol'!G43+'002 D.1.3 Pol'!G24+'003 D.1.3 Pol'!G14+'004 D.1.3 Pol'!G44+'005 D.1.3 Pol'!G22+'006 D.1.3 Pol'!G22</f>
        <v>0</v>
      </c>
      <c r="J113" s="189" t="str">
        <f>IF(I121=0,"",I113/I121*100)</f>
        <v/>
      </c>
    </row>
    <row r="114" spans="1:10" ht="36.75" customHeight="1" x14ac:dyDescent="0.25">
      <c r="A114" s="178"/>
      <c r="B114" s="183" t="s">
        <v>119</v>
      </c>
      <c r="C114" s="184" t="s">
        <v>120</v>
      </c>
      <c r="D114" s="185"/>
      <c r="E114" s="185"/>
      <c r="F114" s="192" t="s">
        <v>26</v>
      </c>
      <c r="G114" s="193"/>
      <c r="H114" s="193"/>
      <c r="I114" s="193">
        <f>'002 D.1.3 Pol'!G26</f>
        <v>0</v>
      </c>
      <c r="J114" s="189" t="str">
        <f>IF(I121=0,"",I114/I121*100)</f>
        <v/>
      </c>
    </row>
    <row r="115" spans="1:10" ht="36.75" customHeight="1" x14ac:dyDescent="0.25">
      <c r="A115" s="178"/>
      <c r="B115" s="183" t="s">
        <v>121</v>
      </c>
      <c r="C115" s="184" t="s">
        <v>122</v>
      </c>
      <c r="D115" s="185"/>
      <c r="E115" s="185"/>
      <c r="F115" s="192" t="s">
        <v>26</v>
      </c>
      <c r="G115" s="193"/>
      <c r="H115" s="193"/>
      <c r="I115" s="193">
        <f>'001 D.1.3 Pol'!G45+'002 D.1.3 Pol'!G31+'003 D.1.3 Pol'!G16+'004 D.1.3 Pol'!G46+'005 D.1.3 Pol'!G24+'006 D.1.3 Pol'!G24</f>
        <v>0</v>
      </c>
      <c r="J115" s="189" t="str">
        <f>IF(I121=0,"",I115/I121*100)</f>
        <v/>
      </c>
    </row>
    <row r="116" spans="1:10" ht="36.75" customHeight="1" x14ac:dyDescent="0.25">
      <c r="A116" s="178"/>
      <c r="B116" s="183" t="s">
        <v>123</v>
      </c>
      <c r="C116" s="184" t="s">
        <v>124</v>
      </c>
      <c r="D116" s="185"/>
      <c r="E116" s="185"/>
      <c r="F116" s="192" t="s">
        <v>26</v>
      </c>
      <c r="G116" s="193"/>
      <c r="H116" s="193"/>
      <c r="I116" s="193">
        <f>'001 D.1.3 Pol'!G56+'002 D.1.3 Pol'!G44+'003 D.1.3 Pol'!G26+'004 D.1.3 Pol'!G59+'005 D.1.3 Pol'!G37+'006 D.1.3 Pol'!G37</f>
        <v>0</v>
      </c>
      <c r="J116" s="189" t="str">
        <f>IF(I121=0,"",I116/I121*100)</f>
        <v/>
      </c>
    </row>
    <row r="117" spans="1:10" ht="36.75" customHeight="1" x14ac:dyDescent="0.25">
      <c r="A117" s="178"/>
      <c r="B117" s="183" t="s">
        <v>125</v>
      </c>
      <c r="C117" s="184" t="s">
        <v>126</v>
      </c>
      <c r="D117" s="185"/>
      <c r="E117" s="185"/>
      <c r="F117" s="192" t="s">
        <v>26</v>
      </c>
      <c r="G117" s="193"/>
      <c r="H117" s="193"/>
      <c r="I117" s="193">
        <f>'001 D.1.3 Pol'!G59+'002 D.1.3 Pol'!G49+'004 D.1.3 Pol'!G64+'005 D.1.3 Pol'!G42+'006 D.1.3 Pol'!G42</f>
        <v>0</v>
      </c>
      <c r="J117" s="189" t="str">
        <f>IF(I121=0,"",I117/I121*100)</f>
        <v/>
      </c>
    </row>
    <row r="118" spans="1:10" ht="36.75" customHeight="1" x14ac:dyDescent="0.25">
      <c r="A118" s="178"/>
      <c r="B118" s="183" t="s">
        <v>127</v>
      </c>
      <c r="C118" s="184" t="s">
        <v>128</v>
      </c>
      <c r="D118" s="185"/>
      <c r="E118" s="185"/>
      <c r="F118" s="192" t="s">
        <v>129</v>
      </c>
      <c r="G118" s="193"/>
      <c r="H118" s="193"/>
      <c r="I118" s="193">
        <f>'001 D.1.1 Pol'!G163+'001 D.1.3 Pol'!G74+'002 D.1.1 Pol'!G184+'003 D.1.1 Pol'!G179+'004 D.1.1 Pol'!G135+'004 D.1.2 Pol'!G92+'004 D.1.3 Pol'!G79+'005 D.1.1 Pol'!G161+'006 D.1.1 Pol'!G169</f>
        <v>0</v>
      </c>
      <c r="J118" s="189" t="str">
        <f>IF(I121=0,"",I118/I121*100)</f>
        <v/>
      </c>
    </row>
    <row r="119" spans="1:10" ht="36.75" customHeight="1" x14ac:dyDescent="0.25">
      <c r="A119" s="178"/>
      <c r="B119" s="183" t="s">
        <v>130</v>
      </c>
      <c r="C119" s="184" t="s">
        <v>27</v>
      </c>
      <c r="D119" s="185"/>
      <c r="E119" s="185"/>
      <c r="F119" s="192" t="s">
        <v>130</v>
      </c>
      <c r="G119" s="193"/>
      <c r="H119" s="193"/>
      <c r="I119" s="193">
        <f>'00 VRN Naklady'!G8</f>
        <v>0</v>
      </c>
      <c r="J119" s="189" t="str">
        <f>IF(I121=0,"",I119/I121*100)</f>
        <v/>
      </c>
    </row>
    <row r="120" spans="1:10" ht="36.75" customHeight="1" x14ac:dyDescent="0.25">
      <c r="A120" s="178"/>
      <c r="B120" s="183" t="s">
        <v>131</v>
      </c>
      <c r="C120" s="184" t="s">
        <v>28</v>
      </c>
      <c r="D120" s="185"/>
      <c r="E120" s="185"/>
      <c r="F120" s="192" t="s">
        <v>131</v>
      </c>
      <c r="G120" s="193"/>
      <c r="H120" s="193"/>
      <c r="I120" s="193">
        <f>'00 VRN Naklady'!G30</f>
        <v>0</v>
      </c>
      <c r="J120" s="189" t="str">
        <f>IF(I121=0,"",I120/I121*100)</f>
        <v/>
      </c>
    </row>
    <row r="121" spans="1:10" ht="25.5" customHeight="1" x14ac:dyDescent="0.25">
      <c r="A121" s="179"/>
      <c r="B121" s="186" t="s">
        <v>1</v>
      </c>
      <c r="C121" s="187"/>
      <c r="D121" s="188"/>
      <c r="E121" s="188"/>
      <c r="F121" s="194"/>
      <c r="G121" s="195"/>
      <c r="H121" s="195"/>
      <c r="I121" s="195">
        <f>SUM(I101:I120)</f>
        <v>0</v>
      </c>
      <c r="J121" s="190">
        <f>SUM(J101:J120)</f>
        <v>0</v>
      </c>
    </row>
    <row r="122" spans="1:10" x14ac:dyDescent="0.25">
      <c r="F122" s="135"/>
      <c r="G122" s="135"/>
      <c r="H122" s="135"/>
      <c r="I122" s="135"/>
      <c r="J122" s="191"/>
    </row>
    <row r="123" spans="1:10" x14ac:dyDescent="0.25">
      <c r="F123" s="135"/>
      <c r="G123" s="135"/>
      <c r="H123" s="135"/>
      <c r="I123" s="135"/>
      <c r="J123" s="191"/>
    </row>
    <row r="124" spans="1:10" x14ac:dyDescent="0.25">
      <c r="F124" s="135"/>
      <c r="G124" s="135"/>
      <c r="H124" s="135"/>
      <c r="I124" s="135"/>
      <c r="J124" s="191"/>
    </row>
  </sheetData>
  <sheetProtection algorithmName="SHA-512" hashValue="6awaw3Fr/6+WHOu2vkst5UISWWNw7OukwChC9gNqizJwee+rcpkYsUOYNgyIiH/xX8pFJeVpV+avOydTVzKLjw==" saltValue="p8iwVVhAxEv2ACVgBuAdOQ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90">
    <mergeCell ref="C117:E117"/>
    <mergeCell ref="C118:E118"/>
    <mergeCell ref="C119:E119"/>
    <mergeCell ref="C120:E120"/>
    <mergeCell ref="C112:E112"/>
    <mergeCell ref="C113:E113"/>
    <mergeCell ref="C114:E114"/>
    <mergeCell ref="C115:E115"/>
    <mergeCell ref="C116:E116"/>
    <mergeCell ref="C107:E107"/>
    <mergeCell ref="C108:E108"/>
    <mergeCell ref="C109:E109"/>
    <mergeCell ref="C110:E110"/>
    <mergeCell ref="C111:E111"/>
    <mergeCell ref="C102:E102"/>
    <mergeCell ref="C103:E103"/>
    <mergeCell ref="C104:E104"/>
    <mergeCell ref="C105:E105"/>
    <mergeCell ref="C106:E106"/>
    <mergeCell ref="C64:E64"/>
    <mergeCell ref="C65:E65"/>
    <mergeCell ref="C66:E66"/>
    <mergeCell ref="B67:E67"/>
    <mergeCell ref="C101:E101"/>
    <mergeCell ref="C59:E59"/>
    <mergeCell ref="C60:E60"/>
    <mergeCell ref="C61:E61"/>
    <mergeCell ref="C62:E62"/>
    <mergeCell ref="C63:E63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95" max="16383" man="1"/>
  </rowBreaks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6E32D-5251-439D-AA25-B1BE3784DBA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63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7" t="s">
        <v>215</v>
      </c>
      <c r="B1" s="197"/>
      <c r="C1" s="197"/>
      <c r="D1" s="197"/>
      <c r="E1" s="197"/>
      <c r="F1" s="197"/>
      <c r="G1" s="197"/>
      <c r="AG1" t="s">
        <v>133</v>
      </c>
    </row>
    <row r="2" spans="1:60" ht="25.05" customHeight="1" x14ac:dyDescent="0.25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134</v>
      </c>
    </row>
    <row r="3" spans="1:60" ht="25.05" customHeight="1" x14ac:dyDescent="0.25">
      <c r="A3" s="198" t="s">
        <v>8</v>
      </c>
      <c r="B3" s="49" t="s">
        <v>72</v>
      </c>
      <c r="C3" s="201" t="s">
        <v>73</v>
      </c>
      <c r="D3" s="199"/>
      <c r="E3" s="199"/>
      <c r="F3" s="199"/>
      <c r="G3" s="200"/>
      <c r="AC3" s="176" t="s">
        <v>134</v>
      </c>
      <c r="AG3" t="s">
        <v>137</v>
      </c>
    </row>
    <row r="4" spans="1:60" ht="25.05" customHeight="1" x14ac:dyDescent="0.25">
      <c r="A4" s="202" t="s">
        <v>9</v>
      </c>
      <c r="B4" s="203" t="s">
        <v>58</v>
      </c>
      <c r="C4" s="204" t="s">
        <v>59</v>
      </c>
      <c r="D4" s="205"/>
      <c r="E4" s="205"/>
      <c r="F4" s="205"/>
      <c r="G4" s="206"/>
      <c r="AG4" t="s">
        <v>138</v>
      </c>
    </row>
    <row r="5" spans="1:60" x14ac:dyDescent="0.25">
      <c r="D5" s="10"/>
    </row>
    <row r="6" spans="1:60" ht="39.6" x14ac:dyDescent="0.25">
      <c r="A6" s="208" t="s">
        <v>139</v>
      </c>
      <c r="B6" s="210" t="s">
        <v>140</v>
      </c>
      <c r="C6" s="210" t="s">
        <v>141</v>
      </c>
      <c r="D6" s="209" t="s">
        <v>142</v>
      </c>
      <c r="E6" s="208" t="s">
        <v>143</v>
      </c>
      <c r="F6" s="207" t="s">
        <v>144</v>
      </c>
      <c r="G6" s="208" t="s">
        <v>29</v>
      </c>
      <c r="H6" s="211" t="s">
        <v>30</v>
      </c>
      <c r="I6" s="211" t="s">
        <v>145</v>
      </c>
      <c r="J6" s="211" t="s">
        <v>31</v>
      </c>
      <c r="K6" s="211" t="s">
        <v>146</v>
      </c>
      <c r="L6" s="211" t="s">
        <v>147</v>
      </c>
      <c r="M6" s="211" t="s">
        <v>148</v>
      </c>
      <c r="N6" s="211" t="s">
        <v>149</v>
      </c>
      <c r="O6" s="211" t="s">
        <v>150</v>
      </c>
      <c r="P6" s="211" t="s">
        <v>151</v>
      </c>
      <c r="Q6" s="211" t="s">
        <v>152</v>
      </c>
      <c r="R6" s="211" t="s">
        <v>153</v>
      </c>
      <c r="S6" s="211" t="s">
        <v>154</v>
      </c>
      <c r="T6" s="211" t="s">
        <v>155</v>
      </c>
      <c r="U6" s="211" t="s">
        <v>156</v>
      </c>
      <c r="V6" s="211" t="s">
        <v>157</v>
      </c>
      <c r="W6" s="211" t="s">
        <v>158</v>
      </c>
      <c r="X6" s="211" t="s">
        <v>159</v>
      </c>
      <c r="Y6" s="211" t="s">
        <v>160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27" t="s">
        <v>161</v>
      </c>
      <c r="B8" s="228" t="s">
        <v>93</v>
      </c>
      <c r="C8" s="251" t="s">
        <v>94</v>
      </c>
      <c r="D8" s="229"/>
      <c r="E8" s="230"/>
      <c r="F8" s="231"/>
      <c r="G8" s="231">
        <f>SUMIF(AG9:AG62,"&lt;&gt;NOR",G9:G62)</f>
        <v>0</v>
      </c>
      <c r="H8" s="231"/>
      <c r="I8" s="231">
        <f>SUM(I9:I62)</f>
        <v>0</v>
      </c>
      <c r="J8" s="231"/>
      <c r="K8" s="231">
        <f>SUM(K9:K62)</f>
        <v>0</v>
      </c>
      <c r="L8" s="231"/>
      <c r="M8" s="231">
        <f>SUM(M9:M62)</f>
        <v>0</v>
      </c>
      <c r="N8" s="230"/>
      <c r="O8" s="230">
        <f>SUM(O9:O62)</f>
        <v>0</v>
      </c>
      <c r="P8" s="230"/>
      <c r="Q8" s="230">
        <f>SUM(Q9:Q62)</f>
        <v>6.55</v>
      </c>
      <c r="R8" s="231"/>
      <c r="S8" s="231"/>
      <c r="T8" s="232"/>
      <c r="U8" s="226"/>
      <c r="V8" s="226">
        <f>SUM(V9:V62)</f>
        <v>26.16</v>
      </c>
      <c r="W8" s="226"/>
      <c r="X8" s="226"/>
      <c r="Y8" s="226"/>
      <c r="AG8" t="s">
        <v>162</v>
      </c>
    </row>
    <row r="9" spans="1:60" ht="20.399999999999999" outlineLevel="1" x14ac:dyDescent="0.25">
      <c r="A9" s="234">
        <v>1</v>
      </c>
      <c r="B9" s="235" t="s">
        <v>511</v>
      </c>
      <c r="C9" s="253" t="s">
        <v>512</v>
      </c>
      <c r="D9" s="236" t="s">
        <v>218</v>
      </c>
      <c r="E9" s="237">
        <v>13.15</v>
      </c>
      <c r="F9" s="238"/>
      <c r="G9" s="239">
        <f>ROUND(E9*F9,2)</f>
        <v>0</v>
      </c>
      <c r="H9" s="238"/>
      <c r="I9" s="239">
        <f>ROUND(E9*H9,2)</f>
        <v>0</v>
      </c>
      <c r="J9" s="238"/>
      <c r="K9" s="239">
        <f>ROUND(E9*J9,2)</f>
        <v>0</v>
      </c>
      <c r="L9" s="239">
        <v>21</v>
      </c>
      <c r="M9" s="239">
        <f>G9*(1+L9/100)</f>
        <v>0</v>
      </c>
      <c r="N9" s="237">
        <v>0</v>
      </c>
      <c r="O9" s="237">
        <f>ROUND(E9*N9,2)</f>
        <v>0</v>
      </c>
      <c r="P9" s="237">
        <v>0.22500000000000001</v>
      </c>
      <c r="Q9" s="237">
        <f>ROUND(E9*P9,2)</f>
        <v>2.96</v>
      </c>
      <c r="R9" s="239" t="s">
        <v>219</v>
      </c>
      <c r="S9" s="239" t="s">
        <v>193</v>
      </c>
      <c r="T9" s="240" t="s">
        <v>193</v>
      </c>
      <c r="U9" s="222">
        <v>0.14199999999999999</v>
      </c>
      <c r="V9" s="222">
        <f>ROUND(E9*U9,2)</f>
        <v>1.87</v>
      </c>
      <c r="W9" s="222"/>
      <c r="X9" s="222" t="s">
        <v>220</v>
      </c>
      <c r="Y9" s="222" t="s">
        <v>221</v>
      </c>
      <c r="Z9" s="212"/>
      <c r="AA9" s="212"/>
      <c r="AB9" s="212"/>
      <c r="AC9" s="212"/>
      <c r="AD9" s="212"/>
      <c r="AE9" s="212"/>
      <c r="AF9" s="212"/>
      <c r="AG9" s="212" t="s">
        <v>222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19"/>
      <c r="B10" s="220"/>
      <c r="C10" s="265" t="s">
        <v>223</v>
      </c>
      <c r="D10" s="264"/>
      <c r="E10" s="264"/>
      <c r="F10" s="264"/>
      <c r="G10" s="264"/>
      <c r="H10" s="222"/>
      <c r="I10" s="222"/>
      <c r="J10" s="222"/>
      <c r="K10" s="222"/>
      <c r="L10" s="222"/>
      <c r="M10" s="222"/>
      <c r="N10" s="221"/>
      <c r="O10" s="221"/>
      <c r="P10" s="221"/>
      <c r="Q10" s="221"/>
      <c r="R10" s="222"/>
      <c r="S10" s="222"/>
      <c r="T10" s="222"/>
      <c r="U10" s="222"/>
      <c r="V10" s="222"/>
      <c r="W10" s="222"/>
      <c r="X10" s="222"/>
      <c r="Y10" s="222"/>
      <c r="Z10" s="212"/>
      <c r="AA10" s="212"/>
      <c r="AB10" s="212"/>
      <c r="AC10" s="212"/>
      <c r="AD10" s="212"/>
      <c r="AE10" s="212"/>
      <c r="AF10" s="212"/>
      <c r="AG10" s="212" t="s">
        <v>224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2" x14ac:dyDescent="0.25">
      <c r="A11" s="219"/>
      <c r="B11" s="220"/>
      <c r="C11" s="266" t="s">
        <v>225</v>
      </c>
      <c r="D11" s="260"/>
      <c r="E11" s="261"/>
      <c r="F11" s="222"/>
      <c r="G11" s="222"/>
      <c r="H11" s="222"/>
      <c r="I11" s="222"/>
      <c r="J11" s="222"/>
      <c r="K11" s="222"/>
      <c r="L11" s="222"/>
      <c r="M11" s="222"/>
      <c r="N11" s="221"/>
      <c r="O11" s="221"/>
      <c r="P11" s="221"/>
      <c r="Q11" s="221"/>
      <c r="R11" s="222"/>
      <c r="S11" s="222"/>
      <c r="T11" s="222"/>
      <c r="U11" s="222"/>
      <c r="V11" s="222"/>
      <c r="W11" s="222"/>
      <c r="X11" s="222"/>
      <c r="Y11" s="222"/>
      <c r="Z11" s="212"/>
      <c r="AA11" s="212"/>
      <c r="AB11" s="212"/>
      <c r="AC11" s="212"/>
      <c r="AD11" s="212"/>
      <c r="AE11" s="212"/>
      <c r="AF11" s="212"/>
      <c r="AG11" s="212" t="s">
        <v>226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5">
      <c r="A12" s="219"/>
      <c r="B12" s="220"/>
      <c r="C12" s="266" t="s">
        <v>513</v>
      </c>
      <c r="D12" s="260"/>
      <c r="E12" s="261"/>
      <c r="F12" s="222"/>
      <c r="G12" s="222"/>
      <c r="H12" s="222"/>
      <c r="I12" s="222"/>
      <c r="J12" s="222"/>
      <c r="K12" s="222"/>
      <c r="L12" s="222"/>
      <c r="M12" s="222"/>
      <c r="N12" s="221"/>
      <c r="O12" s="221"/>
      <c r="P12" s="221"/>
      <c r="Q12" s="221"/>
      <c r="R12" s="222"/>
      <c r="S12" s="222"/>
      <c r="T12" s="222"/>
      <c r="U12" s="222"/>
      <c r="V12" s="222"/>
      <c r="W12" s="222"/>
      <c r="X12" s="222"/>
      <c r="Y12" s="222"/>
      <c r="Z12" s="212"/>
      <c r="AA12" s="212"/>
      <c r="AB12" s="212"/>
      <c r="AC12" s="212"/>
      <c r="AD12" s="212"/>
      <c r="AE12" s="212"/>
      <c r="AF12" s="212"/>
      <c r="AG12" s="212" t="s">
        <v>226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3" x14ac:dyDescent="0.25">
      <c r="A13" s="219"/>
      <c r="B13" s="220"/>
      <c r="C13" s="266" t="s">
        <v>514</v>
      </c>
      <c r="D13" s="260"/>
      <c r="E13" s="261">
        <v>13.15</v>
      </c>
      <c r="F13" s="222"/>
      <c r="G13" s="222"/>
      <c r="H13" s="222"/>
      <c r="I13" s="222"/>
      <c r="J13" s="222"/>
      <c r="K13" s="222"/>
      <c r="L13" s="222"/>
      <c r="M13" s="222"/>
      <c r="N13" s="221"/>
      <c r="O13" s="221"/>
      <c r="P13" s="221"/>
      <c r="Q13" s="221"/>
      <c r="R13" s="222"/>
      <c r="S13" s="222"/>
      <c r="T13" s="222"/>
      <c r="U13" s="222"/>
      <c r="V13" s="222"/>
      <c r="W13" s="222"/>
      <c r="X13" s="222"/>
      <c r="Y13" s="222"/>
      <c r="Z13" s="212"/>
      <c r="AA13" s="212"/>
      <c r="AB13" s="212"/>
      <c r="AC13" s="212"/>
      <c r="AD13" s="212"/>
      <c r="AE13" s="212"/>
      <c r="AF13" s="212"/>
      <c r="AG13" s="212" t="s">
        <v>226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34">
        <v>2</v>
      </c>
      <c r="B14" s="235" t="s">
        <v>229</v>
      </c>
      <c r="C14" s="253" t="s">
        <v>230</v>
      </c>
      <c r="D14" s="236" t="s">
        <v>231</v>
      </c>
      <c r="E14" s="237">
        <v>13.3</v>
      </c>
      <c r="F14" s="238"/>
      <c r="G14" s="239">
        <f>ROUND(E14*F14,2)</f>
        <v>0</v>
      </c>
      <c r="H14" s="238"/>
      <c r="I14" s="239">
        <f>ROUND(E14*H14,2)</f>
        <v>0</v>
      </c>
      <c r="J14" s="238"/>
      <c r="K14" s="239">
        <f>ROUND(E14*J14,2)</f>
        <v>0</v>
      </c>
      <c r="L14" s="239">
        <v>21</v>
      </c>
      <c r="M14" s="239">
        <f>G14*(1+L14/100)</f>
        <v>0</v>
      </c>
      <c r="N14" s="237">
        <v>0</v>
      </c>
      <c r="O14" s="237">
        <f>ROUND(E14*N14,2)</f>
        <v>0</v>
      </c>
      <c r="P14" s="237">
        <v>0.27</v>
      </c>
      <c r="Q14" s="237">
        <f>ROUND(E14*P14,2)</f>
        <v>3.59</v>
      </c>
      <c r="R14" s="239" t="s">
        <v>219</v>
      </c>
      <c r="S14" s="239" t="s">
        <v>193</v>
      </c>
      <c r="T14" s="240" t="s">
        <v>193</v>
      </c>
      <c r="U14" s="222">
        <v>0.123</v>
      </c>
      <c r="V14" s="222">
        <f>ROUND(E14*U14,2)</f>
        <v>1.64</v>
      </c>
      <c r="W14" s="222"/>
      <c r="X14" s="222" t="s">
        <v>220</v>
      </c>
      <c r="Y14" s="222" t="s">
        <v>221</v>
      </c>
      <c r="Z14" s="212"/>
      <c r="AA14" s="212"/>
      <c r="AB14" s="212"/>
      <c r="AC14" s="212"/>
      <c r="AD14" s="212"/>
      <c r="AE14" s="212"/>
      <c r="AF14" s="212"/>
      <c r="AG14" s="212" t="s">
        <v>222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19"/>
      <c r="B15" s="220"/>
      <c r="C15" s="265" t="s">
        <v>232</v>
      </c>
      <c r="D15" s="264"/>
      <c r="E15" s="264"/>
      <c r="F15" s="264"/>
      <c r="G15" s="264"/>
      <c r="H15" s="222"/>
      <c r="I15" s="222"/>
      <c r="J15" s="222"/>
      <c r="K15" s="222"/>
      <c r="L15" s="222"/>
      <c r="M15" s="222"/>
      <c r="N15" s="221"/>
      <c r="O15" s="221"/>
      <c r="P15" s="221"/>
      <c r="Q15" s="221"/>
      <c r="R15" s="222"/>
      <c r="S15" s="222"/>
      <c r="T15" s="222"/>
      <c r="U15" s="222"/>
      <c r="V15" s="222"/>
      <c r="W15" s="222"/>
      <c r="X15" s="222"/>
      <c r="Y15" s="222"/>
      <c r="Z15" s="212"/>
      <c r="AA15" s="212"/>
      <c r="AB15" s="212"/>
      <c r="AC15" s="212"/>
      <c r="AD15" s="212"/>
      <c r="AE15" s="212"/>
      <c r="AF15" s="212"/>
      <c r="AG15" s="212" t="s">
        <v>224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48" t="str">
        <f>C15</f>
        <v>s vybouráním lože, s přemístěním hmot na skládku na vzdálenost do 3 m nebo naložením na dopravní prostředek</v>
      </c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19"/>
      <c r="B16" s="220"/>
      <c r="C16" s="266" t="s">
        <v>520</v>
      </c>
      <c r="D16" s="260"/>
      <c r="E16" s="261"/>
      <c r="F16" s="222"/>
      <c r="G16" s="222"/>
      <c r="H16" s="222"/>
      <c r="I16" s="222"/>
      <c r="J16" s="222"/>
      <c r="K16" s="222"/>
      <c r="L16" s="222"/>
      <c r="M16" s="222"/>
      <c r="N16" s="221"/>
      <c r="O16" s="221"/>
      <c r="P16" s="221"/>
      <c r="Q16" s="221"/>
      <c r="R16" s="222"/>
      <c r="S16" s="222"/>
      <c r="T16" s="222"/>
      <c r="U16" s="222"/>
      <c r="V16" s="222"/>
      <c r="W16" s="222"/>
      <c r="X16" s="222"/>
      <c r="Y16" s="222"/>
      <c r="Z16" s="212"/>
      <c r="AA16" s="212"/>
      <c r="AB16" s="212"/>
      <c r="AC16" s="212"/>
      <c r="AD16" s="212"/>
      <c r="AE16" s="212"/>
      <c r="AF16" s="212"/>
      <c r="AG16" s="212" t="s">
        <v>226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5">
      <c r="A17" s="219"/>
      <c r="B17" s="220"/>
      <c r="C17" s="266" t="s">
        <v>521</v>
      </c>
      <c r="D17" s="260"/>
      <c r="E17" s="261"/>
      <c r="F17" s="222"/>
      <c r="G17" s="222"/>
      <c r="H17" s="222"/>
      <c r="I17" s="222"/>
      <c r="J17" s="222"/>
      <c r="K17" s="222"/>
      <c r="L17" s="222"/>
      <c r="M17" s="222"/>
      <c r="N17" s="221"/>
      <c r="O17" s="221"/>
      <c r="P17" s="221"/>
      <c r="Q17" s="221"/>
      <c r="R17" s="222"/>
      <c r="S17" s="222"/>
      <c r="T17" s="222"/>
      <c r="U17" s="222"/>
      <c r="V17" s="222"/>
      <c r="W17" s="222"/>
      <c r="X17" s="222"/>
      <c r="Y17" s="222"/>
      <c r="Z17" s="212"/>
      <c r="AA17" s="212"/>
      <c r="AB17" s="212"/>
      <c r="AC17" s="212"/>
      <c r="AD17" s="212"/>
      <c r="AE17" s="212"/>
      <c r="AF17" s="212"/>
      <c r="AG17" s="212" t="s">
        <v>226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5">
      <c r="A18" s="219"/>
      <c r="B18" s="220"/>
      <c r="C18" s="266" t="s">
        <v>750</v>
      </c>
      <c r="D18" s="260"/>
      <c r="E18" s="261">
        <v>13.3</v>
      </c>
      <c r="F18" s="222"/>
      <c r="G18" s="222"/>
      <c r="H18" s="222"/>
      <c r="I18" s="222"/>
      <c r="J18" s="222"/>
      <c r="K18" s="222"/>
      <c r="L18" s="222"/>
      <c r="M18" s="222"/>
      <c r="N18" s="221"/>
      <c r="O18" s="221"/>
      <c r="P18" s="221"/>
      <c r="Q18" s="221"/>
      <c r="R18" s="222"/>
      <c r="S18" s="222"/>
      <c r="T18" s="222"/>
      <c r="U18" s="222"/>
      <c r="V18" s="222"/>
      <c r="W18" s="222"/>
      <c r="X18" s="222"/>
      <c r="Y18" s="222"/>
      <c r="Z18" s="212"/>
      <c r="AA18" s="212"/>
      <c r="AB18" s="212"/>
      <c r="AC18" s="212"/>
      <c r="AD18" s="212"/>
      <c r="AE18" s="212"/>
      <c r="AF18" s="212"/>
      <c r="AG18" s="212" t="s">
        <v>226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1" x14ac:dyDescent="0.25">
      <c r="A19" s="234">
        <v>3</v>
      </c>
      <c r="B19" s="235" t="s">
        <v>236</v>
      </c>
      <c r="C19" s="253" t="s">
        <v>237</v>
      </c>
      <c r="D19" s="236" t="s">
        <v>238</v>
      </c>
      <c r="E19" s="237">
        <v>8.6449999999999996</v>
      </c>
      <c r="F19" s="238"/>
      <c r="G19" s="239">
        <f>ROUND(E19*F19,2)</f>
        <v>0</v>
      </c>
      <c r="H19" s="238"/>
      <c r="I19" s="239">
        <f>ROUND(E19*H19,2)</f>
        <v>0</v>
      </c>
      <c r="J19" s="238"/>
      <c r="K19" s="239">
        <f>ROUND(E19*J19,2)</f>
        <v>0</v>
      </c>
      <c r="L19" s="239">
        <v>21</v>
      </c>
      <c r="M19" s="239">
        <f>G19*(1+L19/100)</f>
        <v>0</v>
      </c>
      <c r="N19" s="237">
        <v>0</v>
      </c>
      <c r="O19" s="237">
        <f>ROUND(E19*N19,2)</f>
        <v>0</v>
      </c>
      <c r="P19" s="237">
        <v>0</v>
      </c>
      <c r="Q19" s="237">
        <f>ROUND(E19*P19,2)</f>
        <v>0</v>
      </c>
      <c r="R19" s="239" t="s">
        <v>239</v>
      </c>
      <c r="S19" s="239" t="s">
        <v>193</v>
      </c>
      <c r="T19" s="240" t="s">
        <v>193</v>
      </c>
      <c r="U19" s="222">
        <v>1.34E-2</v>
      </c>
      <c r="V19" s="222">
        <f>ROUND(E19*U19,2)</f>
        <v>0.12</v>
      </c>
      <c r="W19" s="222"/>
      <c r="X19" s="222" t="s">
        <v>220</v>
      </c>
      <c r="Y19" s="222" t="s">
        <v>221</v>
      </c>
      <c r="Z19" s="212"/>
      <c r="AA19" s="212"/>
      <c r="AB19" s="212"/>
      <c r="AC19" s="212"/>
      <c r="AD19" s="212"/>
      <c r="AE19" s="212"/>
      <c r="AF19" s="212"/>
      <c r="AG19" s="212" t="s">
        <v>222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2" x14ac:dyDescent="0.25">
      <c r="A20" s="219"/>
      <c r="B20" s="220"/>
      <c r="C20" s="265" t="s">
        <v>240</v>
      </c>
      <c r="D20" s="264"/>
      <c r="E20" s="264"/>
      <c r="F20" s="264"/>
      <c r="G20" s="264"/>
      <c r="H20" s="222"/>
      <c r="I20" s="222"/>
      <c r="J20" s="222"/>
      <c r="K20" s="222"/>
      <c r="L20" s="222"/>
      <c r="M20" s="222"/>
      <c r="N20" s="221"/>
      <c r="O20" s="221"/>
      <c r="P20" s="221"/>
      <c r="Q20" s="221"/>
      <c r="R20" s="222"/>
      <c r="S20" s="222"/>
      <c r="T20" s="222"/>
      <c r="U20" s="222"/>
      <c r="V20" s="222"/>
      <c r="W20" s="222"/>
      <c r="X20" s="222"/>
      <c r="Y20" s="222"/>
      <c r="Z20" s="212"/>
      <c r="AA20" s="212"/>
      <c r="AB20" s="212"/>
      <c r="AC20" s="212"/>
      <c r="AD20" s="212"/>
      <c r="AE20" s="212"/>
      <c r="AF20" s="212"/>
      <c r="AG20" s="212" t="s">
        <v>224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48" t="str">
        <f>C20</f>
        <v>nebo lesní půdy, s vodorovným přemístěním na hromady v místě upotřebení nebo na dočasné či trvalé skládky se složením</v>
      </c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19"/>
      <c r="B21" s="220"/>
      <c r="C21" s="266" t="s">
        <v>241</v>
      </c>
      <c r="D21" s="260"/>
      <c r="E21" s="261"/>
      <c r="F21" s="222"/>
      <c r="G21" s="222"/>
      <c r="H21" s="222"/>
      <c r="I21" s="222"/>
      <c r="J21" s="222"/>
      <c r="K21" s="222"/>
      <c r="L21" s="222"/>
      <c r="M21" s="222"/>
      <c r="N21" s="221"/>
      <c r="O21" s="221"/>
      <c r="P21" s="221"/>
      <c r="Q21" s="221"/>
      <c r="R21" s="222"/>
      <c r="S21" s="222"/>
      <c r="T21" s="222"/>
      <c r="U21" s="222"/>
      <c r="V21" s="222"/>
      <c r="W21" s="222"/>
      <c r="X21" s="222"/>
      <c r="Y21" s="222"/>
      <c r="Z21" s="212"/>
      <c r="AA21" s="212"/>
      <c r="AB21" s="212"/>
      <c r="AC21" s="212"/>
      <c r="AD21" s="212"/>
      <c r="AE21" s="212"/>
      <c r="AF21" s="212"/>
      <c r="AG21" s="212" t="s">
        <v>226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5">
      <c r="A22" s="219"/>
      <c r="B22" s="220"/>
      <c r="C22" s="266" t="s">
        <v>242</v>
      </c>
      <c r="D22" s="260"/>
      <c r="E22" s="261"/>
      <c r="F22" s="222"/>
      <c r="G22" s="222"/>
      <c r="H22" s="222"/>
      <c r="I22" s="222"/>
      <c r="J22" s="222"/>
      <c r="K22" s="222"/>
      <c r="L22" s="222"/>
      <c r="M22" s="222"/>
      <c r="N22" s="221"/>
      <c r="O22" s="221"/>
      <c r="P22" s="221"/>
      <c r="Q22" s="221"/>
      <c r="R22" s="222"/>
      <c r="S22" s="222"/>
      <c r="T22" s="222"/>
      <c r="U22" s="222"/>
      <c r="V22" s="222"/>
      <c r="W22" s="222"/>
      <c r="X22" s="222"/>
      <c r="Y22" s="222"/>
      <c r="Z22" s="212"/>
      <c r="AA22" s="212"/>
      <c r="AB22" s="212"/>
      <c r="AC22" s="212"/>
      <c r="AD22" s="212"/>
      <c r="AE22" s="212"/>
      <c r="AF22" s="212"/>
      <c r="AG22" s="212" t="s">
        <v>226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5">
      <c r="A23" s="219"/>
      <c r="B23" s="220"/>
      <c r="C23" s="266" t="s">
        <v>751</v>
      </c>
      <c r="D23" s="260"/>
      <c r="E23" s="261">
        <v>8.6449999999999996</v>
      </c>
      <c r="F23" s="222"/>
      <c r="G23" s="222"/>
      <c r="H23" s="222"/>
      <c r="I23" s="222"/>
      <c r="J23" s="222"/>
      <c r="K23" s="222"/>
      <c r="L23" s="222"/>
      <c r="M23" s="222"/>
      <c r="N23" s="221"/>
      <c r="O23" s="221"/>
      <c r="P23" s="221"/>
      <c r="Q23" s="221"/>
      <c r="R23" s="222"/>
      <c r="S23" s="222"/>
      <c r="T23" s="222"/>
      <c r="U23" s="222"/>
      <c r="V23" s="222"/>
      <c r="W23" s="222"/>
      <c r="X23" s="222"/>
      <c r="Y23" s="222"/>
      <c r="Z23" s="212"/>
      <c r="AA23" s="212"/>
      <c r="AB23" s="212"/>
      <c r="AC23" s="212"/>
      <c r="AD23" s="212"/>
      <c r="AE23" s="212"/>
      <c r="AF23" s="212"/>
      <c r="AG23" s="212" t="s">
        <v>226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5">
      <c r="A24" s="234">
        <v>4</v>
      </c>
      <c r="B24" s="235" t="s">
        <v>244</v>
      </c>
      <c r="C24" s="253" t="s">
        <v>245</v>
      </c>
      <c r="D24" s="236" t="s">
        <v>238</v>
      </c>
      <c r="E24" s="237">
        <v>20.7</v>
      </c>
      <c r="F24" s="238"/>
      <c r="G24" s="239">
        <f>ROUND(E24*F24,2)</f>
        <v>0</v>
      </c>
      <c r="H24" s="238"/>
      <c r="I24" s="239">
        <f>ROUND(E24*H24,2)</f>
        <v>0</v>
      </c>
      <c r="J24" s="238"/>
      <c r="K24" s="239">
        <f>ROUND(E24*J24,2)</f>
        <v>0</v>
      </c>
      <c r="L24" s="239">
        <v>21</v>
      </c>
      <c r="M24" s="239">
        <f>G24*(1+L24/100)</f>
        <v>0</v>
      </c>
      <c r="N24" s="237">
        <v>0</v>
      </c>
      <c r="O24" s="237">
        <f>ROUND(E24*N24,2)</f>
        <v>0</v>
      </c>
      <c r="P24" s="237">
        <v>0</v>
      </c>
      <c r="Q24" s="237">
        <f>ROUND(E24*P24,2)</f>
        <v>0</v>
      </c>
      <c r="R24" s="239" t="s">
        <v>239</v>
      </c>
      <c r="S24" s="239" t="s">
        <v>193</v>
      </c>
      <c r="T24" s="240" t="s">
        <v>193</v>
      </c>
      <c r="U24" s="222">
        <v>0.36799999999999999</v>
      </c>
      <c r="V24" s="222">
        <f>ROUND(E24*U24,2)</f>
        <v>7.62</v>
      </c>
      <c r="W24" s="222"/>
      <c r="X24" s="222" t="s">
        <v>220</v>
      </c>
      <c r="Y24" s="222" t="s">
        <v>221</v>
      </c>
      <c r="Z24" s="212"/>
      <c r="AA24" s="212"/>
      <c r="AB24" s="212"/>
      <c r="AC24" s="212"/>
      <c r="AD24" s="212"/>
      <c r="AE24" s="212"/>
      <c r="AF24" s="212"/>
      <c r="AG24" s="212" t="s">
        <v>222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5">
      <c r="A25" s="219"/>
      <c r="B25" s="220"/>
      <c r="C25" s="265" t="s">
        <v>246</v>
      </c>
      <c r="D25" s="264"/>
      <c r="E25" s="264"/>
      <c r="F25" s="264"/>
      <c r="G25" s="264"/>
      <c r="H25" s="222"/>
      <c r="I25" s="222"/>
      <c r="J25" s="222"/>
      <c r="K25" s="222"/>
      <c r="L25" s="222"/>
      <c r="M25" s="222"/>
      <c r="N25" s="221"/>
      <c r="O25" s="221"/>
      <c r="P25" s="221"/>
      <c r="Q25" s="221"/>
      <c r="R25" s="222"/>
      <c r="S25" s="222"/>
      <c r="T25" s="222"/>
      <c r="U25" s="222"/>
      <c r="V25" s="222"/>
      <c r="W25" s="222"/>
      <c r="X25" s="222"/>
      <c r="Y25" s="222"/>
      <c r="Z25" s="212"/>
      <c r="AA25" s="212"/>
      <c r="AB25" s="212"/>
      <c r="AC25" s="212"/>
      <c r="AD25" s="212"/>
      <c r="AE25" s="212"/>
      <c r="AF25" s="212"/>
      <c r="AG25" s="212" t="s">
        <v>224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2" x14ac:dyDescent="0.25">
      <c r="A26" s="219"/>
      <c r="B26" s="220"/>
      <c r="C26" s="266" t="s">
        <v>247</v>
      </c>
      <c r="D26" s="260"/>
      <c r="E26" s="261"/>
      <c r="F26" s="222"/>
      <c r="G26" s="222"/>
      <c r="H26" s="222"/>
      <c r="I26" s="222"/>
      <c r="J26" s="222"/>
      <c r="K26" s="222"/>
      <c r="L26" s="222"/>
      <c r="M26" s="222"/>
      <c r="N26" s="221"/>
      <c r="O26" s="221"/>
      <c r="P26" s="221"/>
      <c r="Q26" s="221"/>
      <c r="R26" s="222"/>
      <c r="S26" s="222"/>
      <c r="T26" s="222"/>
      <c r="U26" s="222"/>
      <c r="V26" s="222"/>
      <c r="W26" s="222"/>
      <c r="X26" s="222"/>
      <c r="Y26" s="222"/>
      <c r="Z26" s="212"/>
      <c r="AA26" s="212"/>
      <c r="AB26" s="212"/>
      <c r="AC26" s="212"/>
      <c r="AD26" s="212"/>
      <c r="AE26" s="212"/>
      <c r="AF26" s="212"/>
      <c r="AG26" s="212" t="s">
        <v>226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3" x14ac:dyDescent="0.25">
      <c r="A27" s="219"/>
      <c r="B27" s="220"/>
      <c r="C27" s="266" t="s">
        <v>248</v>
      </c>
      <c r="D27" s="260"/>
      <c r="E27" s="261"/>
      <c r="F27" s="222"/>
      <c r="G27" s="222"/>
      <c r="H27" s="222"/>
      <c r="I27" s="222"/>
      <c r="J27" s="222"/>
      <c r="K27" s="222"/>
      <c r="L27" s="222"/>
      <c r="M27" s="222"/>
      <c r="N27" s="221"/>
      <c r="O27" s="221"/>
      <c r="P27" s="221"/>
      <c r="Q27" s="221"/>
      <c r="R27" s="222"/>
      <c r="S27" s="222"/>
      <c r="T27" s="222"/>
      <c r="U27" s="222"/>
      <c r="V27" s="222"/>
      <c r="W27" s="222"/>
      <c r="X27" s="222"/>
      <c r="Y27" s="222"/>
      <c r="Z27" s="212"/>
      <c r="AA27" s="212"/>
      <c r="AB27" s="212"/>
      <c r="AC27" s="212"/>
      <c r="AD27" s="212"/>
      <c r="AE27" s="212"/>
      <c r="AF27" s="212"/>
      <c r="AG27" s="212" t="s">
        <v>226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3" x14ac:dyDescent="0.25">
      <c r="A28" s="219"/>
      <c r="B28" s="220"/>
      <c r="C28" s="266" t="s">
        <v>752</v>
      </c>
      <c r="D28" s="260"/>
      <c r="E28" s="261">
        <v>20.7</v>
      </c>
      <c r="F28" s="222"/>
      <c r="G28" s="222"/>
      <c r="H28" s="222"/>
      <c r="I28" s="222"/>
      <c r="J28" s="222"/>
      <c r="K28" s="222"/>
      <c r="L28" s="222"/>
      <c r="M28" s="222"/>
      <c r="N28" s="221"/>
      <c r="O28" s="221"/>
      <c r="P28" s="221"/>
      <c r="Q28" s="221"/>
      <c r="R28" s="222"/>
      <c r="S28" s="222"/>
      <c r="T28" s="222"/>
      <c r="U28" s="222"/>
      <c r="V28" s="222"/>
      <c r="W28" s="222"/>
      <c r="X28" s="222"/>
      <c r="Y28" s="222"/>
      <c r="Z28" s="212"/>
      <c r="AA28" s="212"/>
      <c r="AB28" s="212"/>
      <c r="AC28" s="212"/>
      <c r="AD28" s="212"/>
      <c r="AE28" s="212"/>
      <c r="AF28" s="212"/>
      <c r="AG28" s="212" t="s">
        <v>226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1" x14ac:dyDescent="0.25">
      <c r="A29" s="234">
        <v>5</v>
      </c>
      <c r="B29" s="235" t="s">
        <v>250</v>
      </c>
      <c r="C29" s="253" t="s">
        <v>251</v>
      </c>
      <c r="D29" s="236" t="s">
        <v>238</v>
      </c>
      <c r="E29" s="237">
        <v>20.7</v>
      </c>
      <c r="F29" s="238"/>
      <c r="G29" s="239">
        <f>ROUND(E29*F29,2)</f>
        <v>0</v>
      </c>
      <c r="H29" s="238"/>
      <c r="I29" s="239">
        <f>ROUND(E29*H29,2)</f>
        <v>0</v>
      </c>
      <c r="J29" s="238"/>
      <c r="K29" s="239">
        <f>ROUND(E29*J29,2)</f>
        <v>0</v>
      </c>
      <c r="L29" s="239">
        <v>21</v>
      </c>
      <c r="M29" s="239">
        <f>G29*(1+L29/100)</f>
        <v>0</v>
      </c>
      <c r="N29" s="237">
        <v>0</v>
      </c>
      <c r="O29" s="237">
        <f>ROUND(E29*N29,2)</f>
        <v>0</v>
      </c>
      <c r="P29" s="237">
        <v>0</v>
      </c>
      <c r="Q29" s="237">
        <f>ROUND(E29*P29,2)</f>
        <v>0</v>
      </c>
      <c r="R29" s="239" t="s">
        <v>239</v>
      </c>
      <c r="S29" s="239" t="s">
        <v>193</v>
      </c>
      <c r="T29" s="240" t="s">
        <v>193</v>
      </c>
      <c r="U29" s="222">
        <v>1.0999999999999999E-2</v>
      </c>
      <c r="V29" s="222">
        <f>ROUND(E29*U29,2)</f>
        <v>0.23</v>
      </c>
      <c r="W29" s="222"/>
      <c r="X29" s="222" t="s">
        <v>220</v>
      </c>
      <c r="Y29" s="222" t="s">
        <v>221</v>
      </c>
      <c r="Z29" s="212"/>
      <c r="AA29" s="212"/>
      <c r="AB29" s="212"/>
      <c r="AC29" s="212"/>
      <c r="AD29" s="212"/>
      <c r="AE29" s="212"/>
      <c r="AF29" s="212"/>
      <c r="AG29" s="212" t="s">
        <v>222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2" x14ac:dyDescent="0.25">
      <c r="A30" s="219"/>
      <c r="B30" s="220"/>
      <c r="C30" s="265" t="s">
        <v>252</v>
      </c>
      <c r="D30" s="264"/>
      <c r="E30" s="264"/>
      <c r="F30" s="264"/>
      <c r="G30" s="264"/>
      <c r="H30" s="222"/>
      <c r="I30" s="222"/>
      <c r="J30" s="222"/>
      <c r="K30" s="222"/>
      <c r="L30" s="222"/>
      <c r="M30" s="222"/>
      <c r="N30" s="221"/>
      <c r="O30" s="221"/>
      <c r="P30" s="221"/>
      <c r="Q30" s="221"/>
      <c r="R30" s="222"/>
      <c r="S30" s="222"/>
      <c r="T30" s="222"/>
      <c r="U30" s="222"/>
      <c r="V30" s="222"/>
      <c r="W30" s="222"/>
      <c r="X30" s="222"/>
      <c r="Y30" s="222"/>
      <c r="Z30" s="212"/>
      <c r="AA30" s="212"/>
      <c r="AB30" s="212"/>
      <c r="AC30" s="212"/>
      <c r="AD30" s="212"/>
      <c r="AE30" s="212"/>
      <c r="AF30" s="212"/>
      <c r="AG30" s="212" t="s">
        <v>224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5">
      <c r="A31" s="219"/>
      <c r="B31" s="220"/>
      <c r="C31" s="266" t="s">
        <v>253</v>
      </c>
      <c r="D31" s="260"/>
      <c r="E31" s="261"/>
      <c r="F31" s="222"/>
      <c r="G31" s="222"/>
      <c r="H31" s="222"/>
      <c r="I31" s="222"/>
      <c r="J31" s="222"/>
      <c r="K31" s="222"/>
      <c r="L31" s="222"/>
      <c r="M31" s="222"/>
      <c r="N31" s="221"/>
      <c r="O31" s="221"/>
      <c r="P31" s="221"/>
      <c r="Q31" s="221"/>
      <c r="R31" s="222"/>
      <c r="S31" s="222"/>
      <c r="T31" s="222"/>
      <c r="U31" s="222"/>
      <c r="V31" s="222"/>
      <c r="W31" s="222"/>
      <c r="X31" s="222"/>
      <c r="Y31" s="222"/>
      <c r="Z31" s="212"/>
      <c r="AA31" s="212"/>
      <c r="AB31" s="212"/>
      <c r="AC31" s="212"/>
      <c r="AD31" s="212"/>
      <c r="AE31" s="212"/>
      <c r="AF31" s="212"/>
      <c r="AG31" s="212" t="s">
        <v>226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3" x14ac:dyDescent="0.25">
      <c r="A32" s="219"/>
      <c r="B32" s="220"/>
      <c r="C32" s="266" t="s">
        <v>247</v>
      </c>
      <c r="D32" s="260"/>
      <c r="E32" s="261"/>
      <c r="F32" s="222"/>
      <c r="G32" s="222"/>
      <c r="H32" s="222"/>
      <c r="I32" s="222"/>
      <c r="J32" s="222"/>
      <c r="K32" s="222"/>
      <c r="L32" s="222"/>
      <c r="M32" s="222"/>
      <c r="N32" s="221"/>
      <c r="O32" s="221"/>
      <c r="P32" s="221"/>
      <c r="Q32" s="221"/>
      <c r="R32" s="222"/>
      <c r="S32" s="222"/>
      <c r="T32" s="222"/>
      <c r="U32" s="222"/>
      <c r="V32" s="222"/>
      <c r="W32" s="222"/>
      <c r="X32" s="222"/>
      <c r="Y32" s="222"/>
      <c r="Z32" s="212"/>
      <c r="AA32" s="212"/>
      <c r="AB32" s="212"/>
      <c r="AC32" s="212"/>
      <c r="AD32" s="212"/>
      <c r="AE32" s="212"/>
      <c r="AF32" s="212"/>
      <c r="AG32" s="212" t="s">
        <v>226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3" x14ac:dyDescent="0.25">
      <c r="A33" s="219"/>
      <c r="B33" s="220"/>
      <c r="C33" s="266" t="s">
        <v>248</v>
      </c>
      <c r="D33" s="260"/>
      <c r="E33" s="261"/>
      <c r="F33" s="222"/>
      <c r="G33" s="222"/>
      <c r="H33" s="222"/>
      <c r="I33" s="222"/>
      <c r="J33" s="222"/>
      <c r="K33" s="222"/>
      <c r="L33" s="222"/>
      <c r="M33" s="222"/>
      <c r="N33" s="221"/>
      <c r="O33" s="221"/>
      <c r="P33" s="221"/>
      <c r="Q33" s="221"/>
      <c r="R33" s="222"/>
      <c r="S33" s="222"/>
      <c r="T33" s="222"/>
      <c r="U33" s="222"/>
      <c r="V33" s="222"/>
      <c r="W33" s="222"/>
      <c r="X33" s="222"/>
      <c r="Y33" s="222"/>
      <c r="Z33" s="212"/>
      <c r="AA33" s="212"/>
      <c r="AB33" s="212"/>
      <c r="AC33" s="212"/>
      <c r="AD33" s="212"/>
      <c r="AE33" s="212"/>
      <c r="AF33" s="212"/>
      <c r="AG33" s="212" t="s">
        <v>226</v>
      </c>
      <c r="AH33" s="212">
        <v>0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3" x14ac:dyDescent="0.25">
      <c r="A34" s="219"/>
      <c r="B34" s="220"/>
      <c r="C34" s="266" t="s">
        <v>752</v>
      </c>
      <c r="D34" s="260"/>
      <c r="E34" s="261">
        <v>20.7</v>
      </c>
      <c r="F34" s="222"/>
      <c r="G34" s="222"/>
      <c r="H34" s="222"/>
      <c r="I34" s="222"/>
      <c r="J34" s="222"/>
      <c r="K34" s="222"/>
      <c r="L34" s="222"/>
      <c r="M34" s="222"/>
      <c r="N34" s="221"/>
      <c r="O34" s="221"/>
      <c r="P34" s="221"/>
      <c r="Q34" s="221"/>
      <c r="R34" s="222"/>
      <c r="S34" s="222"/>
      <c r="T34" s="222"/>
      <c r="U34" s="222"/>
      <c r="V34" s="222"/>
      <c r="W34" s="222"/>
      <c r="X34" s="222"/>
      <c r="Y34" s="222"/>
      <c r="Z34" s="212"/>
      <c r="AA34" s="212"/>
      <c r="AB34" s="212"/>
      <c r="AC34" s="212"/>
      <c r="AD34" s="212"/>
      <c r="AE34" s="212"/>
      <c r="AF34" s="212"/>
      <c r="AG34" s="212" t="s">
        <v>226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ht="20.399999999999999" outlineLevel="1" x14ac:dyDescent="0.25">
      <c r="A35" s="234">
        <v>6</v>
      </c>
      <c r="B35" s="235" t="s">
        <v>254</v>
      </c>
      <c r="C35" s="253" t="s">
        <v>255</v>
      </c>
      <c r="D35" s="236" t="s">
        <v>238</v>
      </c>
      <c r="E35" s="237">
        <v>207</v>
      </c>
      <c r="F35" s="238"/>
      <c r="G35" s="239">
        <f>ROUND(E35*F35,2)</f>
        <v>0</v>
      </c>
      <c r="H35" s="238"/>
      <c r="I35" s="239">
        <f>ROUND(E35*H35,2)</f>
        <v>0</v>
      </c>
      <c r="J35" s="238"/>
      <c r="K35" s="239">
        <f>ROUND(E35*J35,2)</f>
        <v>0</v>
      </c>
      <c r="L35" s="239">
        <v>21</v>
      </c>
      <c r="M35" s="239">
        <f>G35*(1+L35/100)</f>
        <v>0</v>
      </c>
      <c r="N35" s="237">
        <v>0</v>
      </c>
      <c r="O35" s="237">
        <f>ROUND(E35*N35,2)</f>
        <v>0</v>
      </c>
      <c r="P35" s="237">
        <v>0</v>
      </c>
      <c r="Q35" s="237">
        <f>ROUND(E35*P35,2)</f>
        <v>0</v>
      </c>
      <c r="R35" s="239" t="s">
        <v>239</v>
      </c>
      <c r="S35" s="239" t="s">
        <v>193</v>
      </c>
      <c r="T35" s="240" t="s">
        <v>193</v>
      </c>
      <c r="U35" s="222">
        <v>0</v>
      </c>
      <c r="V35" s="222">
        <f>ROUND(E35*U35,2)</f>
        <v>0</v>
      </c>
      <c r="W35" s="222"/>
      <c r="X35" s="222" t="s">
        <v>220</v>
      </c>
      <c r="Y35" s="222" t="s">
        <v>221</v>
      </c>
      <c r="Z35" s="212"/>
      <c r="AA35" s="212"/>
      <c r="AB35" s="212"/>
      <c r="AC35" s="212"/>
      <c r="AD35" s="212"/>
      <c r="AE35" s="212"/>
      <c r="AF35" s="212"/>
      <c r="AG35" s="212" t="s">
        <v>222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5">
      <c r="A36" s="219"/>
      <c r="B36" s="220"/>
      <c r="C36" s="265" t="s">
        <v>252</v>
      </c>
      <c r="D36" s="264"/>
      <c r="E36" s="264"/>
      <c r="F36" s="264"/>
      <c r="G36" s="264"/>
      <c r="H36" s="222"/>
      <c r="I36" s="222"/>
      <c r="J36" s="222"/>
      <c r="K36" s="222"/>
      <c r="L36" s="222"/>
      <c r="M36" s="222"/>
      <c r="N36" s="221"/>
      <c r="O36" s="221"/>
      <c r="P36" s="221"/>
      <c r="Q36" s="221"/>
      <c r="R36" s="222"/>
      <c r="S36" s="222"/>
      <c r="T36" s="222"/>
      <c r="U36" s="222"/>
      <c r="V36" s="222"/>
      <c r="W36" s="222"/>
      <c r="X36" s="222"/>
      <c r="Y36" s="222"/>
      <c r="Z36" s="212"/>
      <c r="AA36" s="212"/>
      <c r="AB36" s="212"/>
      <c r="AC36" s="212"/>
      <c r="AD36" s="212"/>
      <c r="AE36" s="212"/>
      <c r="AF36" s="212"/>
      <c r="AG36" s="212" t="s">
        <v>224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2" x14ac:dyDescent="0.25">
      <c r="A37" s="219"/>
      <c r="B37" s="220"/>
      <c r="C37" s="266" t="s">
        <v>253</v>
      </c>
      <c r="D37" s="260"/>
      <c r="E37" s="261"/>
      <c r="F37" s="222"/>
      <c r="G37" s="222"/>
      <c r="H37" s="222"/>
      <c r="I37" s="222"/>
      <c r="J37" s="222"/>
      <c r="K37" s="222"/>
      <c r="L37" s="222"/>
      <c r="M37" s="222"/>
      <c r="N37" s="221"/>
      <c r="O37" s="221"/>
      <c r="P37" s="221"/>
      <c r="Q37" s="221"/>
      <c r="R37" s="222"/>
      <c r="S37" s="222"/>
      <c r="T37" s="222"/>
      <c r="U37" s="222"/>
      <c r="V37" s="222"/>
      <c r="W37" s="222"/>
      <c r="X37" s="222"/>
      <c r="Y37" s="222"/>
      <c r="Z37" s="212"/>
      <c r="AA37" s="212"/>
      <c r="AB37" s="212"/>
      <c r="AC37" s="212"/>
      <c r="AD37" s="212"/>
      <c r="AE37" s="212"/>
      <c r="AF37" s="212"/>
      <c r="AG37" s="212" t="s">
        <v>226</v>
      </c>
      <c r="AH37" s="212">
        <v>0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3" x14ac:dyDescent="0.25">
      <c r="A38" s="219"/>
      <c r="B38" s="220"/>
      <c r="C38" s="266" t="s">
        <v>247</v>
      </c>
      <c r="D38" s="260"/>
      <c r="E38" s="261"/>
      <c r="F38" s="222"/>
      <c r="G38" s="222"/>
      <c r="H38" s="222"/>
      <c r="I38" s="222"/>
      <c r="J38" s="222"/>
      <c r="K38" s="222"/>
      <c r="L38" s="222"/>
      <c r="M38" s="222"/>
      <c r="N38" s="221"/>
      <c r="O38" s="221"/>
      <c r="P38" s="221"/>
      <c r="Q38" s="221"/>
      <c r="R38" s="222"/>
      <c r="S38" s="222"/>
      <c r="T38" s="222"/>
      <c r="U38" s="222"/>
      <c r="V38" s="222"/>
      <c r="W38" s="222"/>
      <c r="X38" s="222"/>
      <c r="Y38" s="222"/>
      <c r="Z38" s="212"/>
      <c r="AA38" s="212"/>
      <c r="AB38" s="212"/>
      <c r="AC38" s="212"/>
      <c r="AD38" s="212"/>
      <c r="AE38" s="212"/>
      <c r="AF38" s="212"/>
      <c r="AG38" s="212" t="s">
        <v>226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3" x14ac:dyDescent="0.25">
      <c r="A39" s="219"/>
      <c r="B39" s="220"/>
      <c r="C39" s="266" t="s">
        <v>248</v>
      </c>
      <c r="D39" s="260"/>
      <c r="E39" s="261"/>
      <c r="F39" s="222"/>
      <c r="G39" s="222"/>
      <c r="H39" s="222"/>
      <c r="I39" s="222"/>
      <c r="J39" s="222"/>
      <c r="K39" s="222"/>
      <c r="L39" s="222"/>
      <c r="M39" s="222"/>
      <c r="N39" s="221"/>
      <c r="O39" s="221"/>
      <c r="P39" s="221"/>
      <c r="Q39" s="221"/>
      <c r="R39" s="222"/>
      <c r="S39" s="222"/>
      <c r="T39" s="222"/>
      <c r="U39" s="222"/>
      <c r="V39" s="222"/>
      <c r="W39" s="222"/>
      <c r="X39" s="222"/>
      <c r="Y39" s="222"/>
      <c r="Z39" s="212"/>
      <c r="AA39" s="212"/>
      <c r="AB39" s="212"/>
      <c r="AC39" s="212"/>
      <c r="AD39" s="212"/>
      <c r="AE39" s="212"/>
      <c r="AF39" s="212"/>
      <c r="AG39" s="212" t="s">
        <v>226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3" x14ac:dyDescent="0.25">
      <c r="A40" s="219"/>
      <c r="B40" s="220"/>
      <c r="C40" s="266" t="s">
        <v>753</v>
      </c>
      <c r="D40" s="260"/>
      <c r="E40" s="261">
        <v>207</v>
      </c>
      <c r="F40" s="222"/>
      <c r="G40" s="222"/>
      <c r="H40" s="222"/>
      <c r="I40" s="222"/>
      <c r="J40" s="222"/>
      <c r="K40" s="222"/>
      <c r="L40" s="222"/>
      <c r="M40" s="222"/>
      <c r="N40" s="221"/>
      <c r="O40" s="221"/>
      <c r="P40" s="221"/>
      <c r="Q40" s="221"/>
      <c r="R40" s="222"/>
      <c r="S40" s="222"/>
      <c r="T40" s="222"/>
      <c r="U40" s="222"/>
      <c r="V40" s="222"/>
      <c r="W40" s="222"/>
      <c r="X40" s="222"/>
      <c r="Y40" s="222"/>
      <c r="Z40" s="212"/>
      <c r="AA40" s="212"/>
      <c r="AB40" s="212"/>
      <c r="AC40" s="212"/>
      <c r="AD40" s="212"/>
      <c r="AE40" s="212"/>
      <c r="AF40" s="212"/>
      <c r="AG40" s="212" t="s">
        <v>226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ht="20.399999999999999" outlineLevel="1" x14ac:dyDescent="0.25">
      <c r="A41" s="234">
        <v>7</v>
      </c>
      <c r="B41" s="235" t="s">
        <v>257</v>
      </c>
      <c r="C41" s="253" t="s">
        <v>258</v>
      </c>
      <c r="D41" s="236" t="s">
        <v>238</v>
      </c>
      <c r="E41" s="237">
        <v>20.7</v>
      </c>
      <c r="F41" s="238"/>
      <c r="G41" s="239">
        <f>ROUND(E41*F41,2)</f>
        <v>0</v>
      </c>
      <c r="H41" s="238"/>
      <c r="I41" s="239">
        <f>ROUND(E41*H41,2)</f>
        <v>0</v>
      </c>
      <c r="J41" s="238"/>
      <c r="K41" s="239">
        <f>ROUND(E41*J41,2)</f>
        <v>0</v>
      </c>
      <c r="L41" s="239">
        <v>21</v>
      </c>
      <c r="M41" s="239">
        <f>G41*(1+L41/100)</f>
        <v>0</v>
      </c>
      <c r="N41" s="237">
        <v>0</v>
      </c>
      <c r="O41" s="237">
        <f>ROUND(E41*N41,2)</f>
        <v>0</v>
      </c>
      <c r="P41" s="237">
        <v>0</v>
      </c>
      <c r="Q41" s="237">
        <f>ROUND(E41*P41,2)</f>
        <v>0</v>
      </c>
      <c r="R41" s="239" t="s">
        <v>239</v>
      </c>
      <c r="S41" s="239" t="s">
        <v>193</v>
      </c>
      <c r="T41" s="240" t="s">
        <v>193</v>
      </c>
      <c r="U41" s="222">
        <v>0.65200000000000002</v>
      </c>
      <c r="V41" s="222">
        <f>ROUND(E41*U41,2)</f>
        <v>13.5</v>
      </c>
      <c r="W41" s="222"/>
      <c r="X41" s="222" t="s">
        <v>220</v>
      </c>
      <c r="Y41" s="222" t="s">
        <v>221</v>
      </c>
      <c r="Z41" s="212"/>
      <c r="AA41" s="212"/>
      <c r="AB41" s="212"/>
      <c r="AC41" s="212"/>
      <c r="AD41" s="212"/>
      <c r="AE41" s="212"/>
      <c r="AF41" s="212"/>
      <c r="AG41" s="212" t="s">
        <v>222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5">
      <c r="A42" s="219"/>
      <c r="B42" s="220"/>
      <c r="C42" s="266" t="s">
        <v>253</v>
      </c>
      <c r="D42" s="260"/>
      <c r="E42" s="261"/>
      <c r="F42" s="222"/>
      <c r="G42" s="222"/>
      <c r="H42" s="222"/>
      <c r="I42" s="222"/>
      <c r="J42" s="222"/>
      <c r="K42" s="222"/>
      <c r="L42" s="222"/>
      <c r="M42" s="222"/>
      <c r="N42" s="221"/>
      <c r="O42" s="221"/>
      <c r="P42" s="221"/>
      <c r="Q42" s="221"/>
      <c r="R42" s="222"/>
      <c r="S42" s="222"/>
      <c r="T42" s="222"/>
      <c r="U42" s="222"/>
      <c r="V42" s="222"/>
      <c r="W42" s="222"/>
      <c r="X42" s="222"/>
      <c r="Y42" s="222"/>
      <c r="Z42" s="212"/>
      <c r="AA42" s="212"/>
      <c r="AB42" s="212"/>
      <c r="AC42" s="212"/>
      <c r="AD42" s="212"/>
      <c r="AE42" s="212"/>
      <c r="AF42" s="212"/>
      <c r="AG42" s="212" t="s">
        <v>226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19"/>
      <c r="B43" s="220"/>
      <c r="C43" s="266" t="s">
        <v>247</v>
      </c>
      <c r="D43" s="260"/>
      <c r="E43" s="261"/>
      <c r="F43" s="222"/>
      <c r="G43" s="222"/>
      <c r="H43" s="222"/>
      <c r="I43" s="222"/>
      <c r="J43" s="222"/>
      <c r="K43" s="222"/>
      <c r="L43" s="222"/>
      <c r="M43" s="222"/>
      <c r="N43" s="221"/>
      <c r="O43" s="221"/>
      <c r="P43" s="221"/>
      <c r="Q43" s="221"/>
      <c r="R43" s="222"/>
      <c r="S43" s="222"/>
      <c r="T43" s="222"/>
      <c r="U43" s="222"/>
      <c r="V43" s="222"/>
      <c r="W43" s="222"/>
      <c r="X43" s="222"/>
      <c r="Y43" s="222"/>
      <c r="Z43" s="212"/>
      <c r="AA43" s="212"/>
      <c r="AB43" s="212"/>
      <c r="AC43" s="212"/>
      <c r="AD43" s="212"/>
      <c r="AE43" s="212"/>
      <c r="AF43" s="212"/>
      <c r="AG43" s="212" t="s">
        <v>226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3" x14ac:dyDescent="0.25">
      <c r="A44" s="219"/>
      <c r="B44" s="220"/>
      <c r="C44" s="266" t="s">
        <v>248</v>
      </c>
      <c r="D44" s="260"/>
      <c r="E44" s="261"/>
      <c r="F44" s="222"/>
      <c r="G44" s="222"/>
      <c r="H44" s="222"/>
      <c r="I44" s="222"/>
      <c r="J44" s="222"/>
      <c r="K44" s="222"/>
      <c r="L44" s="222"/>
      <c r="M44" s="222"/>
      <c r="N44" s="221"/>
      <c r="O44" s="221"/>
      <c r="P44" s="221"/>
      <c r="Q44" s="221"/>
      <c r="R44" s="222"/>
      <c r="S44" s="222"/>
      <c r="T44" s="222"/>
      <c r="U44" s="222"/>
      <c r="V44" s="222"/>
      <c r="W44" s="222"/>
      <c r="X44" s="222"/>
      <c r="Y44" s="222"/>
      <c r="Z44" s="212"/>
      <c r="AA44" s="212"/>
      <c r="AB44" s="212"/>
      <c r="AC44" s="212"/>
      <c r="AD44" s="212"/>
      <c r="AE44" s="212"/>
      <c r="AF44" s="212"/>
      <c r="AG44" s="212" t="s">
        <v>226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3" x14ac:dyDescent="0.25">
      <c r="A45" s="219"/>
      <c r="B45" s="220"/>
      <c r="C45" s="266" t="s">
        <v>752</v>
      </c>
      <c r="D45" s="260"/>
      <c r="E45" s="261">
        <v>20.7</v>
      </c>
      <c r="F45" s="222"/>
      <c r="G45" s="222"/>
      <c r="H45" s="222"/>
      <c r="I45" s="222"/>
      <c r="J45" s="222"/>
      <c r="K45" s="222"/>
      <c r="L45" s="222"/>
      <c r="M45" s="222"/>
      <c r="N45" s="221"/>
      <c r="O45" s="221"/>
      <c r="P45" s="221"/>
      <c r="Q45" s="221"/>
      <c r="R45" s="222"/>
      <c r="S45" s="222"/>
      <c r="T45" s="222"/>
      <c r="U45" s="222"/>
      <c r="V45" s="222"/>
      <c r="W45" s="222"/>
      <c r="X45" s="222"/>
      <c r="Y45" s="222"/>
      <c r="Z45" s="212"/>
      <c r="AA45" s="212"/>
      <c r="AB45" s="212"/>
      <c r="AC45" s="212"/>
      <c r="AD45" s="212"/>
      <c r="AE45" s="212"/>
      <c r="AF45" s="212"/>
      <c r="AG45" s="212" t="s">
        <v>226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ht="20.399999999999999" outlineLevel="1" x14ac:dyDescent="0.25">
      <c r="A46" s="234">
        <v>8</v>
      </c>
      <c r="B46" s="235" t="s">
        <v>259</v>
      </c>
      <c r="C46" s="253" t="s">
        <v>260</v>
      </c>
      <c r="D46" s="236" t="s">
        <v>238</v>
      </c>
      <c r="E46" s="237">
        <v>20.7</v>
      </c>
      <c r="F46" s="238"/>
      <c r="G46" s="239">
        <f>ROUND(E46*F46,2)</f>
        <v>0</v>
      </c>
      <c r="H46" s="238"/>
      <c r="I46" s="239">
        <f>ROUND(E46*H46,2)</f>
        <v>0</v>
      </c>
      <c r="J46" s="238"/>
      <c r="K46" s="239">
        <f>ROUND(E46*J46,2)</f>
        <v>0</v>
      </c>
      <c r="L46" s="239">
        <v>21</v>
      </c>
      <c r="M46" s="239">
        <f>G46*(1+L46/100)</f>
        <v>0</v>
      </c>
      <c r="N46" s="237">
        <v>0</v>
      </c>
      <c r="O46" s="237">
        <f>ROUND(E46*N46,2)</f>
        <v>0</v>
      </c>
      <c r="P46" s="237">
        <v>0</v>
      </c>
      <c r="Q46" s="237">
        <f>ROUND(E46*P46,2)</f>
        <v>0</v>
      </c>
      <c r="R46" s="239" t="s">
        <v>239</v>
      </c>
      <c r="S46" s="239" t="s">
        <v>193</v>
      </c>
      <c r="T46" s="240" t="s">
        <v>193</v>
      </c>
      <c r="U46" s="222">
        <v>8.9999999999999993E-3</v>
      </c>
      <c r="V46" s="222">
        <f>ROUND(E46*U46,2)</f>
        <v>0.19</v>
      </c>
      <c r="W46" s="222"/>
      <c r="X46" s="222" t="s">
        <v>220</v>
      </c>
      <c r="Y46" s="222" t="s">
        <v>221</v>
      </c>
      <c r="Z46" s="212"/>
      <c r="AA46" s="212"/>
      <c r="AB46" s="212"/>
      <c r="AC46" s="212"/>
      <c r="AD46" s="212"/>
      <c r="AE46" s="212"/>
      <c r="AF46" s="212"/>
      <c r="AG46" s="212" t="s">
        <v>222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2" x14ac:dyDescent="0.25">
      <c r="A47" s="219"/>
      <c r="B47" s="220"/>
      <c r="C47" s="266" t="s">
        <v>253</v>
      </c>
      <c r="D47" s="260"/>
      <c r="E47" s="261"/>
      <c r="F47" s="222"/>
      <c r="G47" s="222"/>
      <c r="H47" s="222"/>
      <c r="I47" s="222"/>
      <c r="J47" s="222"/>
      <c r="K47" s="222"/>
      <c r="L47" s="222"/>
      <c r="M47" s="222"/>
      <c r="N47" s="221"/>
      <c r="O47" s="221"/>
      <c r="P47" s="221"/>
      <c r="Q47" s="221"/>
      <c r="R47" s="222"/>
      <c r="S47" s="222"/>
      <c r="T47" s="222"/>
      <c r="U47" s="222"/>
      <c r="V47" s="222"/>
      <c r="W47" s="222"/>
      <c r="X47" s="222"/>
      <c r="Y47" s="222"/>
      <c r="Z47" s="212"/>
      <c r="AA47" s="212"/>
      <c r="AB47" s="212"/>
      <c r="AC47" s="212"/>
      <c r="AD47" s="212"/>
      <c r="AE47" s="212"/>
      <c r="AF47" s="212"/>
      <c r="AG47" s="212" t="s">
        <v>226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3" x14ac:dyDescent="0.25">
      <c r="A48" s="219"/>
      <c r="B48" s="220"/>
      <c r="C48" s="266" t="s">
        <v>247</v>
      </c>
      <c r="D48" s="260"/>
      <c r="E48" s="261"/>
      <c r="F48" s="222"/>
      <c r="G48" s="222"/>
      <c r="H48" s="222"/>
      <c r="I48" s="222"/>
      <c r="J48" s="222"/>
      <c r="K48" s="222"/>
      <c r="L48" s="222"/>
      <c r="M48" s="222"/>
      <c r="N48" s="221"/>
      <c r="O48" s="221"/>
      <c r="P48" s="221"/>
      <c r="Q48" s="221"/>
      <c r="R48" s="222"/>
      <c r="S48" s="222"/>
      <c r="T48" s="222"/>
      <c r="U48" s="222"/>
      <c r="V48" s="222"/>
      <c r="W48" s="222"/>
      <c r="X48" s="222"/>
      <c r="Y48" s="222"/>
      <c r="Z48" s="212"/>
      <c r="AA48" s="212"/>
      <c r="AB48" s="212"/>
      <c r="AC48" s="212"/>
      <c r="AD48" s="212"/>
      <c r="AE48" s="212"/>
      <c r="AF48" s="212"/>
      <c r="AG48" s="212" t="s">
        <v>226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3" x14ac:dyDescent="0.25">
      <c r="A49" s="219"/>
      <c r="B49" s="220"/>
      <c r="C49" s="266" t="s">
        <v>248</v>
      </c>
      <c r="D49" s="260"/>
      <c r="E49" s="261"/>
      <c r="F49" s="222"/>
      <c r="G49" s="222"/>
      <c r="H49" s="222"/>
      <c r="I49" s="222"/>
      <c r="J49" s="222"/>
      <c r="K49" s="222"/>
      <c r="L49" s="222"/>
      <c r="M49" s="222"/>
      <c r="N49" s="221"/>
      <c r="O49" s="221"/>
      <c r="P49" s="221"/>
      <c r="Q49" s="221"/>
      <c r="R49" s="222"/>
      <c r="S49" s="222"/>
      <c r="T49" s="222"/>
      <c r="U49" s="222"/>
      <c r="V49" s="222"/>
      <c r="W49" s="222"/>
      <c r="X49" s="222"/>
      <c r="Y49" s="222"/>
      <c r="Z49" s="212"/>
      <c r="AA49" s="212"/>
      <c r="AB49" s="212"/>
      <c r="AC49" s="212"/>
      <c r="AD49" s="212"/>
      <c r="AE49" s="212"/>
      <c r="AF49" s="212"/>
      <c r="AG49" s="212" t="s">
        <v>226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3" x14ac:dyDescent="0.25">
      <c r="A50" s="219"/>
      <c r="B50" s="220"/>
      <c r="C50" s="266" t="s">
        <v>752</v>
      </c>
      <c r="D50" s="260"/>
      <c r="E50" s="261">
        <v>20.7</v>
      </c>
      <c r="F50" s="222"/>
      <c r="G50" s="222"/>
      <c r="H50" s="222"/>
      <c r="I50" s="222"/>
      <c r="J50" s="222"/>
      <c r="K50" s="222"/>
      <c r="L50" s="222"/>
      <c r="M50" s="222"/>
      <c r="N50" s="221"/>
      <c r="O50" s="221"/>
      <c r="P50" s="221"/>
      <c r="Q50" s="221"/>
      <c r="R50" s="222"/>
      <c r="S50" s="222"/>
      <c r="T50" s="222"/>
      <c r="U50" s="222"/>
      <c r="V50" s="222"/>
      <c r="W50" s="222"/>
      <c r="X50" s="222"/>
      <c r="Y50" s="222"/>
      <c r="Z50" s="212"/>
      <c r="AA50" s="212"/>
      <c r="AB50" s="212"/>
      <c r="AC50" s="212"/>
      <c r="AD50" s="212"/>
      <c r="AE50" s="212"/>
      <c r="AF50" s="212"/>
      <c r="AG50" s="212" t="s">
        <v>226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1" x14ac:dyDescent="0.25">
      <c r="A51" s="234">
        <v>9</v>
      </c>
      <c r="B51" s="235" t="s">
        <v>261</v>
      </c>
      <c r="C51" s="253" t="s">
        <v>262</v>
      </c>
      <c r="D51" s="236" t="s">
        <v>218</v>
      </c>
      <c r="E51" s="237">
        <v>55</v>
      </c>
      <c r="F51" s="238"/>
      <c r="G51" s="239">
        <f>ROUND(E51*F51,2)</f>
        <v>0</v>
      </c>
      <c r="H51" s="238"/>
      <c r="I51" s="239">
        <f>ROUND(E51*H51,2)</f>
        <v>0</v>
      </c>
      <c r="J51" s="238"/>
      <c r="K51" s="239">
        <f>ROUND(E51*J51,2)</f>
        <v>0</v>
      </c>
      <c r="L51" s="239">
        <v>21</v>
      </c>
      <c r="M51" s="239">
        <f>G51*(1+L51/100)</f>
        <v>0</v>
      </c>
      <c r="N51" s="237">
        <v>0</v>
      </c>
      <c r="O51" s="237">
        <f>ROUND(E51*N51,2)</f>
        <v>0</v>
      </c>
      <c r="P51" s="237">
        <v>0</v>
      </c>
      <c r="Q51" s="237">
        <f>ROUND(E51*P51,2)</f>
        <v>0</v>
      </c>
      <c r="R51" s="239" t="s">
        <v>239</v>
      </c>
      <c r="S51" s="239" t="s">
        <v>193</v>
      </c>
      <c r="T51" s="240" t="s">
        <v>193</v>
      </c>
      <c r="U51" s="222">
        <v>1.7999999999999999E-2</v>
      </c>
      <c r="V51" s="222">
        <f>ROUND(E51*U51,2)</f>
        <v>0.99</v>
      </c>
      <c r="W51" s="222"/>
      <c r="X51" s="222" t="s">
        <v>220</v>
      </c>
      <c r="Y51" s="222" t="s">
        <v>221</v>
      </c>
      <c r="Z51" s="212"/>
      <c r="AA51" s="212"/>
      <c r="AB51" s="212"/>
      <c r="AC51" s="212"/>
      <c r="AD51" s="212"/>
      <c r="AE51" s="212"/>
      <c r="AF51" s="212"/>
      <c r="AG51" s="212" t="s">
        <v>263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2" x14ac:dyDescent="0.25">
      <c r="A52" s="219"/>
      <c r="B52" s="220"/>
      <c r="C52" s="265" t="s">
        <v>264</v>
      </c>
      <c r="D52" s="264"/>
      <c r="E52" s="264"/>
      <c r="F52" s="264"/>
      <c r="G52" s="264"/>
      <c r="H52" s="222"/>
      <c r="I52" s="222"/>
      <c r="J52" s="222"/>
      <c r="K52" s="222"/>
      <c r="L52" s="222"/>
      <c r="M52" s="222"/>
      <c r="N52" s="221"/>
      <c r="O52" s="221"/>
      <c r="P52" s="221"/>
      <c r="Q52" s="221"/>
      <c r="R52" s="222"/>
      <c r="S52" s="222"/>
      <c r="T52" s="222"/>
      <c r="U52" s="222"/>
      <c r="V52" s="222"/>
      <c r="W52" s="222"/>
      <c r="X52" s="222"/>
      <c r="Y52" s="222"/>
      <c r="Z52" s="212"/>
      <c r="AA52" s="212"/>
      <c r="AB52" s="212"/>
      <c r="AC52" s="212"/>
      <c r="AD52" s="212"/>
      <c r="AE52" s="212"/>
      <c r="AF52" s="212"/>
      <c r="AG52" s="212" t="s">
        <v>224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2" x14ac:dyDescent="0.25">
      <c r="A53" s="219"/>
      <c r="B53" s="220"/>
      <c r="C53" s="266" t="s">
        <v>526</v>
      </c>
      <c r="D53" s="260"/>
      <c r="E53" s="261"/>
      <c r="F53" s="222"/>
      <c r="G53" s="222"/>
      <c r="H53" s="222"/>
      <c r="I53" s="222"/>
      <c r="J53" s="222"/>
      <c r="K53" s="222"/>
      <c r="L53" s="222"/>
      <c r="M53" s="222"/>
      <c r="N53" s="221"/>
      <c r="O53" s="221"/>
      <c r="P53" s="221"/>
      <c r="Q53" s="221"/>
      <c r="R53" s="222"/>
      <c r="S53" s="222"/>
      <c r="T53" s="222"/>
      <c r="U53" s="222"/>
      <c r="V53" s="222"/>
      <c r="W53" s="222"/>
      <c r="X53" s="222"/>
      <c r="Y53" s="222"/>
      <c r="Z53" s="212"/>
      <c r="AA53" s="212"/>
      <c r="AB53" s="212"/>
      <c r="AC53" s="212"/>
      <c r="AD53" s="212"/>
      <c r="AE53" s="212"/>
      <c r="AF53" s="212"/>
      <c r="AG53" s="212" t="s">
        <v>226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ht="20.399999999999999" outlineLevel="3" x14ac:dyDescent="0.25">
      <c r="A54" s="219"/>
      <c r="B54" s="220"/>
      <c r="C54" s="266" t="s">
        <v>527</v>
      </c>
      <c r="D54" s="260"/>
      <c r="E54" s="261"/>
      <c r="F54" s="222"/>
      <c r="G54" s="222"/>
      <c r="H54" s="222"/>
      <c r="I54" s="222"/>
      <c r="J54" s="222"/>
      <c r="K54" s="222"/>
      <c r="L54" s="222"/>
      <c r="M54" s="222"/>
      <c r="N54" s="221"/>
      <c r="O54" s="221"/>
      <c r="P54" s="221"/>
      <c r="Q54" s="221"/>
      <c r="R54" s="222"/>
      <c r="S54" s="222"/>
      <c r="T54" s="222"/>
      <c r="U54" s="222"/>
      <c r="V54" s="222"/>
      <c r="W54" s="222"/>
      <c r="X54" s="222"/>
      <c r="Y54" s="222"/>
      <c r="Z54" s="212"/>
      <c r="AA54" s="212"/>
      <c r="AB54" s="212"/>
      <c r="AC54" s="212"/>
      <c r="AD54" s="212"/>
      <c r="AE54" s="212"/>
      <c r="AF54" s="212"/>
      <c r="AG54" s="212" t="s">
        <v>226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3" x14ac:dyDescent="0.25">
      <c r="A55" s="219"/>
      <c r="B55" s="220"/>
      <c r="C55" s="266" t="s">
        <v>267</v>
      </c>
      <c r="D55" s="260"/>
      <c r="E55" s="261"/>
      <c r="F55" s="222"/>
      <c r="G55" s="222"/>
      <c r="H55" s="222"/>
      <c r="I55" s="222"/>
      <c r="J55" s="222"/>
      <c r="K55" s="222"/>
      <c r="L55" s="222"/>
      <c r="M55" s="222"/>
      <c r="N55" s="221"/>
      <c r="O55" s="221"/>
      <c r="P55" s="221"/>
      <c r="Q55" s="221"/>
      <c r="R55" s="222"/>
      <c r="S55" s="222"/>
      <c r="T55" s="222"/>
      <c r="U55" s="222"/>
      <c r="V55" s="222"/>
      <c r="W55" s="222"/>
      <c r="X55" s="222"/>
      <c r="Y55" s="222"/>
      <c r="Z55" s="212"/>
      <c r="AA55" s="212"/>
      <c r="AB55" s="212"/>
      <c r="AC55" s="212"/>
      <c r="AD55" s="212"/>
      <c r="AE55" s="212"/>
      <c r="AF55" s="212"/>
      <c r="AG55" s="212" t="s">
        <v>226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3" x14ac:dyDescent="0.25">
      <c r="A56" s="219"/>
      <c r="B56" s="220"/>
      <c r="C56" s="266" t="s">
        <v>754</v>
      </c>
      <c r="D56" s="260"/>
      <c r="E56" s="261">
        <v>55</v>
      </c>
      <c r="F56" s="222"/>
      <c r="G56" s="222"/>
      <c r="H56" s="222"/>
      <c r="I56" s="222"/>
      <c r="J56" s="222"/>
      <c r="K56" s="222"/>
      <c r="L56" s="222"/>
      <c r="M56" s="222"/>
      <c r="N56" s="221"/>
      <c r="O56" s="221"/>
      <c r="P56" s="221"/>
      <c r="Q56" s="221"/>
      <c r="R56" s="222"/>
      <c r="S56" s="222"/>
      <c r="T56" s="222"/>
      <c r="U56" s="222"/>
      <c r="V56" s="222"/>
      <c r="W56" s="222"/>
      <c r="X56" s="222"/>
      <c r="Y56" s="222"/>
      <c r="Z56" s="212"/>
      <c r="AA56" s="212"/>
      <c r="AB56" s="212"/>
      <c r="AC56" s="212"/>
      <c r="AD56" s="212"/>
      <c r="AE56" s="212"/>
      <c r="AF56" s="212"/>
      <c r="AG56" s="212" t="s">
        <v>226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1" x14ac:dyDescent="0.25">
      <c r="A57" s="234">
        <v>10</v>
      </c>
      <c r="B57" s="235" t="s">
        <v>269</v>
      </c>
      <c r="C57" s="253" t="s">
        <v>270</v>
      </c>
      <c r="D57" s="236" t="s">
        <v>271</v>
      </c>
      <c r="E57" s="237">
        <v>39.33</v>
      </c>
      <c r="F57" s="238"/>
      <c r="G57" s="239">
        <f>ROUND(E57*F57,2)</f>
        <v>0</v>
      </c>
      <c r="H57" s="238"/>
      <c r="I57" s="239">
        <f>ROUND(E57*H57,2)</f>
        <v>0</v>
      </c>
      <c r="J57" s="238"/>
      <c r="K57" s="239">
        <f>ROUND(E57*J57,2)</f>
        <v>0</v>
      </c>
      <c r="L57" s="239">
        <v>21</v>
      </c>
      <c r="M57" s="239">
        <f>G57*(1+L57/100)</f>
        <v>0</v>
      </c>
      <c r="N57" s="237">
        <v>0</v>
      </c>
      <c r="O57" s="237">
        <f>ROUND(E57*N57,2)</f>
        <v>0</v>
      </c>
      <c r="P57" s="237">
        <v>0</v>
      </c>
      <c r="Q57" s="237">
        <f>ROUND(E57*P57,2)</f>
        <v>0</v>
      </c>
      <c r="R57" s="239" t="s">
        <v>239</v>
      </c>
      <c r="S57" s="239" t="s">
        <v>193</v>
      </c>
      <c r="T57" s="240" t="s">
        <v>193</v>
      </c>
      <c r="U57" s="222">
        <v>0</v>
      </c>
      <c r="V57" s="222">
        <f>ROUND(E57*U57,2)</f>
        <v>0</v>
      </c>
      <c r="W57" s="222"/>
      <c r="X57" s="222" t="s">
        <v>220</v>
      </c>
      <c r="Y57" s="222" t="s">
        <v>221</v>
      </c>
      <c r="Z57" s="212"/>
      <c r="AA57" s="212"/>
      <c r="AB57" s="212"/>
      <c r="AC57" s="212"/>
      <c r="AD57" s="212"/>
      <c r="AE57" s="212"/>
      <c r="AF57" s="212"/>
      <c r="AG57" s="212" t="s">
        <v>222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2" x14ac:dyDescent="0.25">
      <c r="A58" s="219"/>
      <c r="B58" s="220"/>
      <c r="C58" s="266" t="s">
        <v>253</v>
      </c>
      <c r="D58" s="260"/>
      <c r="E58" s="261"/>
      <c r="F58" s="222"/>
      <c r="G58" s="222"/>
      <c r="H58" s="222"/>
      <c r="I58" s="222"/>
      <c r="J58" s="222"/>
      <c r="K58" s="222"/>
      <c r="L58" s="222"/>
      <c r="M58" s="222"/>
      <c r="N58" s="221"/>
      <c r="O58" s="221"/>
      <c r="P58" s="221"/>
      <c r="Q58" s="221"/>
      <c r="R58" s="222"/>
      <c r="S58" s="222"/>
      <c r="T58" s="222"/>
      <c r="U58" s="222"/>
      <c r="V58" s="222"/>
      <c r="W58" s="222"/>
      <c r="X58" s="222"/>
      <c r="Y58" s="222"/>
      <c r="Z58" s="212"/>
      <c r="AA58" s="212"/>
      <c r="AB58" s="212"/>
      <c r="AC58" s="212"/>
      <c r="AD58" s="212"/>
      <c r="AE58" s="212"/>
      <c r="AF58" s="212"/>
      <c r="AG58" s="212" t="s">
        <v>226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3" x14ac:dyDescent="0.25">
      <c r="A59" s="219"/>
      <c r="B59" s="220"/>
      <c r="C59" s="266" t="s">
        <v>247</v>
      </c>
      <c r="D59" s="260"/>
      <c r="E59" s="261"/>
      <c r="F59" s="222"/>
      <c r="G59" s="222"/>
      <c r="H59" s="222"/>
      <c r="I59" s="222"/>
      <c r="J59" s="222"/>
      <c r="K59" s="222"/>
      <c r="L59" s="222"/>
      <c r="M59" s="222"/>
      <c r="N59" s="221"/>
      <c r="O59" s="221"/>
      <c r="P59" s="221"/>
      <c r="Q59" s="221"/>
      <c r="R59" s="222"/>
      <c r="S59" s="222"/>
      <c r="T59" s="222"/>
      <c r="U59" s="222"/>
      <c r="V59" s="222"/>
      <c r="W59" s="222"/>
      <c r="X59" s="222"/>
      <c r="Y59" s="222"/>
      <c r="Z59" s="212"/>
      <c r="AA59" s="212"/>
      <c r="AB59" s="212"/>
      <c r="AC59" s="212"/>
      <c r="AD59" s="212"/>
      <c r="AE59" s="212"/>
      <c r="AF59" s="212"/>
      <c r="AG59" s="212" t="s">
        <v>226</v>
      </c>
      <c r="AH59" s="212">
        <v>0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3" x14ac:dyDescent="0.25">
      <c r="A60" s="219"/>
      <c r="B60" s="220"/>
      <c r="C60" s="266" t="s">
        <v>248</v>
      </c>
      <c r="D60" s="260"/>
      <c r="E60" s="261"/>
      <c r="F60" s="222"/>
      <c r="G60" s="222"/>
      <c r="H60" s="222"/>
      <c r="I60" s="222"/>
      <c r="J60" s="222"/>
      <c r="K60" s="222"/>
      <c r="L60" s="222"/>
      <c r="M60" s="222"/>
      <c r="N60" s="221"/>
      <c r="O60" s="221"/>
      <c r="P60" s="221"/>
      <c r="Q60" s="221"/>
      <c r="R60" s="222"/>
      <c r="S60" s="222"/>
      <c r="T60" s="222"/>
      <c r="U60" s="222"/>
      <c r="V60" s="222"/>
      <c r="W60" s="222"/>
      <c r="X60" s="222"/>
      <c r="Y60" s="222"/>
      <c r="Z60" s="212"/>
      <c r="AA60" s="212"/>
      <c r="AB60" s="212"/>
      <c r="AC60" s="212"/>
      <c r="AD60" s="212"/>
      <c r="AE60" s="212"/>
      <c r="AF60" s="212"/>
      <c r="AG60" s="212" t="s">
        <v>226</v>
      </c>
      <c r="AH60" s="212">
        <v>0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3" x14ac:dyDescent="0.25">
      <c r="A61" s="219"/>
      <c r="B61" s="220"/>
      <c r="C61" s="266" t="s">
        <v>755</v>
      </c>
      <c r="D61" s="260"/>
      <c r="E61" s="261">
        <v>39.33</v>
      </c>
      <c r="F61" s="222"/>
      <c r="G61" s="222"/>
      <c r="H61" s="222"/>
      <c r="I61" s="222"/>
      <c r="J61" s="222"/>
      <c r="K61" s="222"/>
      <c r="L61" s="222"/>
      <c r="M61" s="222"/>
      <c r="N61" s="221"/>
      <c r="O61" s="221"/>
      <c r="P61" s="221"/>
      <c r="Q61" s="221"/>
      <c r="R61" s="222"/>
      <c r="S61" s="222"/>
      <c r="T61" s="222"/>
      <c r="U61" s="222"/>
      <c r="V61" s="222"/>
      <c r="W61" s="222"/>
      <c r="X61" s="222"/>
      <c r="Y61" s="222"/>
      <c r="Z61" s="212"/>
      <c r="AA61" s="212"/>
      <c r="AB61" s="212"/>
      <c r="AC61" s="212"/>
      <c r="AD61" s="212"/>
      <c r="AE61" s="212"/>
      <c r="AF61" s="212"/>
      <c r="AG61" s="212" t="s">
        <v>226</v>
      </c>
      <c r="AH61" s="212">
        <v>0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1" x14ac:dyDescent="0.25">
      <c r="A62" s="241">
        <v>11</v>
      </c>
      <c r="B62" s="242" t="s">
        <v>756</v>
      </c>
      <c r="C62" s="252" t="s">
        <v>757</v>
      </c>
      <c r="D62" s="243" t="s">
        <v>238</v>
      </c>
      <c r="E62" s="244">
        <v>1</v>
      </c>
      <c r="F62" s="245"/>
      <c r="G62" s="246">
        <f>ROUND(E62*F62,2)</f>
        <v>0</v>
      </c>
      <c r="H62" s="245"/>
      <c r="I62" s="246">
        <f>ROUND(E62*H62,2)</f>
        <v>0</v>
      </c>
      <c r="J62" s="245"/>
      <c r="K62" s="246">
        <f>ROUND(E62*J62,2)</f>
        <v>0</v>
      </c>
      <c r="L62" s="246">
        <v>21</v>
      </c>
      <c r="M62" s="246">
        <f>G62*(1+L62/100)</f>
        <v>0</v>
      </c>
      <c r="N62" s="244">
        <v>0</v>
      </c>
      <c r="O62" s="244">
        <f>ROUND(E62*N62,2)</f>
        <v>0</v>
      </c>
      <c r="P62" s="244">
        <v>0</v>
      </c>
      <c r="Q62" s="244">
        <f>ROUND(E62*P62,2)</f>
        <v>0</v>
      </c>
      <c r="R62" s="246"/>
      <c r="S62" s="246" t="s">
        <v>166</v>
      </c>
      <c r="T62" s="247" t="s">
        <v>167</v>
      </c>
      <c r="U62" s="222">
        <v>0</v>
      </c>
      <c r="V62" s="222">
        <f>ROUND(E62*U62,2)</f>
        <v>0</v>
      </c>
      <c r="W62" s="222"/>
      <c r="X62" s="222" t="s">
        <v>220</v>
      </c>
      <c r="Y62" s="222" t="s">
        <v>221</v>
      </c>
      <c r="Z62" s="212"/>
      <c r="AA62" s="212"/>
      <c r="AB62" s="212"/>
      <c r="AC62" s="212"/>
      <c r="AD62" s="212"/>
      <c r="AE62" s="212"/>
      <c r="AF62" s="212"/>
      <c r="AG62" s="212" t="s">
        <v>222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x14ac:dyDescent="0.25">
      <c r="A63" s="227" t="s">
        <v>161</v>
      </c>
      <c r="B63" s="228" t="s">
        <v>95</v>
      </c>
      <c r="C63" s="251" t="s">
        <v>96</v>
      </c>
      <c r="D63" s="229"/>
      <c r="E63" s="230"/>
      <c r="F63" s="231"/>
      <c r="G63" s="231">
        <f>SUMIF(AG64:AG96,"&lt;&gt;NOR",G64:G96)</f>
        <v>0</v>
      </c>
      <c r="H63" s="231"/>
      <c r="I63" s="231">
        <f>SUM(I64:I96)</f>
        <v>0</v>
      </c>
      <c r="J63" s="231"/>
      <c r="K63" s="231">
        <f>SUM(K64:K96)</f>
        <v>0</v>
      </c>
      <c r="L63" s="231"/>
      <c r="M63" s="231">
        <f>SUM(M64:M96)</f>
        <v>0</v>
      </c>
      <c r="N63" s="230"/>
      <c r="O63" s="230">
        <f>SUM(O64:O96)</f>
        <v>0</v>
      </c>
      <c r="P63" s="230"/>
      <c r="Q63" s="230">
        <f>SUM(Q64:Q96)</f>
        <v>0</v>
      </c>
      <c r="R63" s="231"/>
      <c r="S63" s="231"/>
      <c r="T63" s="232"/>
      <c r="U63" s="226"/>
      <c r="V63" s="226">
        <f>SUM(V64:V96)</f>
        <v>16.43</v>
      </c>
      <c r="W63" s="226"/>
      <c r="X63" s="226"/>
      <c r="Y63" s="226"/>
      <c r="AG63" t="s">
        <v>162</v>
      </c>
    </row>
    <row r="64" spans="1:60" outlineLevel="1" x14ac:dyDescent="0.25">
      <c r="A64" s="234">
        <v>12</v>
      </c>
      <c r="B64" s="235" t="s">
        <v>273</v>
      </c>
      <c r="C64" s="253" t="s">
        <v>274</v>
      </c>
      <c r="D64" s="236" t="s">
        <v>238</v>
      </c>
      <c r="E64" s="237">
        <v>3.1349999999999998</v>
      </c>
      <c r="F64" s="238"/>
      <c r="G64" s="239">
        <f>ROUND(E64*F64,2)</f>
        <v>0</v>
      </c>
      <c r="H64" s="238"/>
      <c r="I64" s="239">
        <f>ROUND(E64*H64,2)</f>
        <v>0</v>
      </c>
      <c r="J64" s="238"/>
      <c r="K64" s="239">
        <f>ROUND(E64*J64,2)</f>
        <v>0</v>
      </c>
      <c r="L64" s="239">
        <v>21</v>
      </c>
      <c r="M64" s="239">
        <f>G64*(1+L64/100)</f>
        <v>0</v>
      </c>
      <c r="N64" s="237">
        <v>0</v>
      </c>
      <c r="O64" s="237">
        <f>ROUND(E64*N64,2)</f>
        <v>0</v>
      </c>
      <c r="P64" s="237">
        <v>0</v>
      </c>
      <c r="Q64" s="237">
        <f>ROUND(E64*P64,2)</f>
        <v>0</v>
      </c>
      <c r="R64" s="239" t="s">
        <v>239</v>
      </c>
      <c r="S64" s="239" t="s">
        <v>193</v>
      </c>
      <c r="T64" s="240" t="s">
        <v>193</v>
      </c>
      <c r="U64" s="222">
        <v>1.0999999999999999E-2</v>
      </c>
      <c r="V64" s="222">
        <f>ROUND(E64*U64,2)</f>
        <v>0.03</v>
      </c>
      <c r="W64" s="222"/>
      <c r="X64" s="222" t="s">
        <v>220</v>
      </c>
      <c r="Y64" s="222" t="s">
        <v>221</v>
      </c>
      <c r="Z64" s="212"/>
      <c r="AA64" s="212"/>
      <c r="AB64" s="212"/>
      <c r="AC64" s="212"/>
      <c r="AD64" s="212"/>
      <c r="AE64" s="212"/>
      <c r="AF64" s="212"/>
      <c r="AG64" s="212" t="s">
        <v>263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2" x14ac:dyDescent="0.25">
      <c r="A65" s="219"/>
      <c r="B65" s="220"/>
      <c r="C65" s="265" t="s">
        <v>252</v>
      </c>
      <c r="D65" s="264"/>
      <c r="E65" s="264"/>
      <c r="F65" s="264"/>
      <c r="G65" s="264"/>
      <c r="H65" s="222"/>
      <c r="I65" s="222"/>
      <c r="J65" s="222"/>
      <c r="K65" s="222"/>
      <c r="L65" s="222"/>
      <c r="M65" s="222"/>
      <c r="N65" s="221"/>
      <c r="O65" s="221"/>
      <c r="P65" s="221"/>
      <c r="Q65" s="221"/>
      <c r="R65" s="222"/>
      <c r="S65" s="222"/>
      <c r="T65" s="222"/>
      <c r="U65" s="222"/>
      <c r="V65" s="222"/>
      <c r="W65" s="222"/>
      <c r="X65" s="222"/>
      <c r="Y65" s="222"/>
      <c r="Z65" s="212"/>
      <c r="AA65" s="212"/>
      <c r="AB65" s="212"/>
      <c r="AC65" s="212"/>
      <c r="AD65" s="212"/>
      <c r="AE65" s="212"/>
      <c r="AF65" s="212"/>
      <c r="AG65" s="212" t="s">
        <v>224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2" x14ac:dyDescent="0.25">
      <c r="A66" s="219"/>
      <c r="B66" s="220"/>
      <c r="C66" s="266" t="s">
        <v>275</v>
      </c>
      <c r="D66" s="260"/>
      <c r="E66" s="261"/>
      <c r="F66" s="222"/>
      <c r="G66" s="222"/>
      <c r="H66" s="222"/>
      <c r="I66" s="222"/>
      <c r="J66" s="222"/>
      <c r="K66" s="222"/>
      <c r="L66" s="222"/>
      <c r="M66" s="222"/>
      <c r="N66" s="221"/>
      <c r="O66" s="221"/>
      <c r="P66" s="221"/>
      <c r="Q66" s="221"/>
      <c r="R66" s="222"/>
      <c r="S66" s="222"/>
      <c r="T66" s="222"/>
      <c r="U66" s="222"/>
      <c r="V66" s="222"/>
      <c r="W66" s="222"/>
      <c r="X66" s="222"/>
      <c r="Y66" s="222"/>
      <c r="Z66" s="212"/>
      <c r="AA66" s="212"/>
      <c r="AB66" s="212"/>
      <c r="AC66" s="212"/>
      <c r="AD66" s="212"/>
      <c r="AE66" s="212"/>
      <c r="AF66" s="212"/>
      <c r="AG66" s="212" t="s">
        <v>226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3" x14ac:dyDescent="0.25">
      <c r="A67" s="219"/>
      <c r="B67" s="220"/>
      <c r="C67" s="266" t="s">
        <v>276</v>
      </c>
      <c r="D67" s="260"/>
      <c r="E67" s="261"/>
      <c r="F67" s="222"/>
      <c r="G67" s="222"/>
      <c r="H67" s="222"/>
      <c r="I67" s="222"/>
      <c r="J67" s="222"/>
      <c r="K67" s="222"/>
      <c r="L67" s="222"/>
      <c r="M67" s="222"/>
      <c r="N67" s="221"/>
      <c r="O67" s="221"/>
      <c r="P67" s="221"/>
      <c r="Q67" s="221"/>
      <c r="R67" s="222"/>
      <c r="S67" s="222"/>
      <c r="T67" s="222"/>
      <c r="U67" s="222"/>
      <c r="V67" s="222"/>
      <c r="W67" s="222"/>
      <c r="X67" s="222"/>
      <c r="Y67" s="222"/>
      <c r="Z67" s="212"/>
      <c r="AA67" s="212"/>
      <c r="AB67" s="212"/>
      <c r="AC67" s="212"/>
      <c r="AD67" s="212"/>
      <c r="AE67" s="212"/>
      <c r="AF67" s="212"/>
      <c r="AG67" s="212" t="s">
        <v>226</v>
      </c>
      <c r="AH67" s="212">
        <v>0</v>
      </c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3" x14ac:dyDescent="0.25">
      <c r="A68" s="219"/>
      <c r="B68" s="220"/>
      <c r="C68" s="266" t="s">
        <v>758</v>
      </c>
      <c r="D68" s="260"/>
      <c r="E68" s="261">
        <v>3.1349999999999998</v>
      </c>
      <c r="F68" s="222"/>
      <c r="G68" s="222"/>
      <c r="H68" s="222"/>
      <c r="I68" s="222"/>
      <c r="J68" s="222"/>
      <c r="K68" s="222"/>
      <c r="L68" s="222"/>
      <c r="M68" s="222"/>
      <c r="N68" s="221"/>
      <c r="O68" s="221"/>
      <c r="P68" s="221"/>
      <c r="Q68" s="221"/>
      <c r="R68" s="222"/>
      <c r="S68" s="222"/>
      <c r="T68" s="222"/>
      <c r="U68" s="222"/>
      <c r="V68" s="222"/>
      <c r="W68" s="222"/>
      <c r="X68" s="222"/>
      <c r="Y68" s="222"/>
      <c r="Z68" s="212"/>
      <c r="AA68" s="212"/>
      <c r="AB68" s="212"/>
      <c r="AC68" s="212"/>
      <c r="AD68" s="212"/>
      <c r="AE68" s="212"/>
      <c r="AF68" s="212"/>
      <c r="AG68" s="212" t="s">
        <v>226</v>
      </c>
      <c r="AH68" s="212">
        <v>0</v>
      </c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ht="20.399999999999999" outlineLevel="1" x14ac:dyDescent="0.25">
      <c r="A69" s="234">
        <v>13</v>
      </c>
      <c r="B69" s="235" t="s">
        <v>257</v>
      </c>
      <c r="C69" s="253" t="s">
        <v>258</v>
      </c>
      <c r="D69" s="236" t="s">
        <v>238</v>
      </c>
      <c r="E69" s="237">
        <v>3.1349999999999998</v>
      </c>
      <c r="F69" s="238"/>
      <c r="G69" s="239">
        <f>ROUND(E69*F69,2)</f>
        <v>0</v>
      </c>
      <c r="H69" s="238"/>
      <c r="I69" s="239">
        <f>ROUND(E69*H69,2)</f>
        <v>0</v>
      </c>
      <c r="J69" s="238"/>
      <c r="K69" s="239">
        <f>ROUND(E69*J69,2)</f>
        <v>0</v>
      </c>
      <c r="L69" s="239">
        <v>21</v>
      </c>
      <c r="M69" s="239">
        <f>G69*(1+L69/100)</f>
        <v>0</v>
      </c>
      <c r="N69" s="237">
        <v>0</v>
      </c>
      <c r="O69" s="237">
        <f>ROUND(E69*N69,2)</f>
        <v>0</v>
      </c>
      <c r="P69" s="237">
        <v>0</v>
      </c>
      <c r="Q69" s="237">
        <f>ROUND(E69*P69,2)</f>
        <v>0</v>
      </c>
      <c r="R69" s="239" t="s">
        <v>239</v>
      </c>
      <c r="S69" s="239" t="s">
        <v>193</v>
      </c>
      <c r="T69" s="240" t="s">
        <v>193</v>
      </c>
      <c r="U69" s="222">
        <v>0.65200000000000002</v>
      </c>
      <c r="V69" s="222">
        <f>ROUND(E69*U69,2)</f>
        <v>2.04</v>
      </c>
      <c r="W69" s="222"/>
      <c r="X69" s="222" t="s">
        <v>220</v>
      </c>
      <c r="Y69" s="222" t="s">
        <v>221</v>
      </c>
      <c r="Z69" s="212"/>
      <c r="AA69" s="212"/>
      <c r="AB69" s="212"/>
      <c r="AC69" s="212"/>
      <c r="AD69" s="212"/>
      <c r="AE69" s="212"/>
      <c r="AF69" s="212"/>
      <c r="AG69" s="212" t="s">
        <v>263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2" x14ac:dyDescent="0.25">
      <c r="A70" s="219"/>
      <c r="B70" s="220"/>
      <c r="C70" s="266" t="s">
        <v>275</v>
      </c>
      <c r="D70" s="260"/>
      <c r="E70" s="261"/>
      <c r="F70" s="222"/>
      <c r="G70" s="222"/>
      <c r="H70" s="222"/>
      <c r="I70" s="222"/>
      <c r="J70" s="222"/>
      <c r="K70" s="222"/>
      <c r="L70" s="222"/>
      <c r="M70" s="222"/>
      <c r="N70" s="221"/>
      <c r="O70" s="221"/>
      <c r="P70" s="221"/>
      <c r="Q70" s="221"/>
      <c r="R70" s="222"/>
      <c r="S70" s="222"/>
      <c r="T70" s="222"/>
      <c r="U70" s="222"/>
      <c r="V70" s="222"/>
      <c r="W70" s="222"/>
      <c r="X70" s="222"/>
      <c r="Y70" s="222"/>
      <c r="Z70" s="212"/>
      <c r="AA70" s="212"/>
      <c r="AB70" s="212"/>
      <c r="AC70" s="212"/>
      <c r="AD70" s="212"/>
      <c r="AE70" s="212"/>
      <c r="AF70" s="212"/>
      <c r="AG70" s="212" t="s">
        <v>226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3" x14ac:dyDescent="0.25">
      <c r="A71" s="219"/>
      <c r="B71" s="220"/>
      <c r="C71" s="266" t="s">
        <v>276</v>
      </c>
      <c r="D71" s="260"/>
      <c r="E71" s="261"/>
      <c r="F71" s="222"/>
      <c r="G71" s="222"/>
      <c r="H71" s="222"/>
      <c r="I71" s="222"/>
      <c r="J71" s="222"/>
      <c r="K71" s="222"/>
      <c r="L71" s="222"/>
      <c r="M71" s="222"/>
      <c r="N71" s="221"/>
      <c r="O71" s="221"/>
      <c r="P71" s="221"/>
      <c r="Q71" s="221"/>
      <c r="R71" s="222"/>
      <c r="S71" s="222"/>
      <c r="T71" s="222"/>
      <c r="U71" s="222"/>
      <c r="V71" s="222"/>
      <c r="W71" s="222"/>
      <c r="X71" s="222"/>
      <c r="Y71" s="222"/>
      <c r="Z71" s="212"/>
      <c r="AA71" s="212"/>
      <c r="AB71" s="212"/>
      <c r="AC71" s="212"/>
      <c r="AD71" s="212"/>
      <c r="AE71" s="212"/>
      <c r="AF71" s="212"/>
      <c r="AG71" s="212" t="s">
        <v>226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3" x14ac:dyDescent="0.25">
      <c r="A72" s="219"/>
      <c r="B72" s="220"/>
      <c r="C72" s="266" t="s">
        <v>758</v>
      </c>
      <c r="D72" s="260"/>
      <c r="E72" s="261">
        <v>3.1349999999999998</v>
      </c>
      <c r="F72" s="222"/>
      <c r="G72" s="222"/>
      <c r="H72" s="222"/>
      <c r="I72" s="222"/>
      <c r="J72" s="222"/>
      <c r="K72" s="222"/>
      <c r="L72" s="222"/>
      <c r="M72" s="222"/>
      <c r="N72" s="221"/>
      <c r="O72" s="221"/>
      <c r="P72" s="221"/>
      <c r="Q72" s="221"/>
      <c r="R72" s="222"/>
      <c r="S72" s="222"/>
      <c r="T72" s="222"/>
      <c r="U72" s="222"/>
      <c r="V72" s="222"/>
      <c r="W72" s="222"/>
      <c r="X72" s="222"/>
      <c r="Y72" s="222"/>
      <c r="Z72" s="212"/>
      <c r="AA72" s="212"/>
      <c r="AB72" s="212"/>
      <c r="AC72" s="212"/>
      <c r="AD72" s="212"/>
      <c r="AE72" s="212"/>
      <c r="AF72" s="212"/>
      <c r="AG72" s="212" t="s">
        <v>226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1" x14ac:dyDescent="0.25">
      <c r="A73" s="234">
        <v>14</v>
      </c>
      <c r="B73" s="235" t="s">
        <v>279</v>
      </c>
      <c r="C73" s="253" t="s">
        <v>280</v>
      </c>
      <c r="D73" s="236" t="s">
        <v>218</v>
      </c>
      <c r="E73" s="237">
        <v>31.35</v>
      </c>
      <c r="F73" s="238"/>
      <c r="G73" s="239">
        <f>ROUND(E73*F73,2)</f>
        <v>0</v>
      </c>
      <c r="H73" s="238"/>
      <c r="I73" s="239">
        <f>ROUND(E73*H73,2)</f>
        <v>0</v>
      </c>
      <c r="J73" s="238"/>
      <c r="K73" s="239">
        <f>ROUND(E73*J73,2)</f>
        <v>0</v>
      </c>
      <c r="L73" s="239">
        <v>21</v>
      </c>
      <c r="M73" s="239">
        <f>G73*(1+L73/100)</f>
        <v>0</v>
      </c>
      <c r="N73" s="237">
        <v>0</v>
      </c>
      <c r="O73" s="237">
        <f>ROUND(E73*N73,2)</f>
        <v>0</v>
      </c>
      <c r="P73" s="237">
        <v>0</v>
      </c>
      <c r="Q73" s="237">
        <f>ROUND(E73*P73,2)</f>
        <v>0</v>
      </c>
      <c r="R73" s="239" t="s">
        <v>281</v>
      </c>
      <c r="S73" s="239" t="s">
        <v>193</v>
      </c>
      <c r="T73" s="240" t="s">
        <v>193</v>
      </c>
      <c r="U73" s="222">
        <v>9.7000000000000003E-2</v>
      </c>
      <c r="V73" s="222">
        <f>ROUND(E73*U73,2)</f>
        <v>3.04</v>
      </c>
      <c r="W73" s="222"/>
      <c r="X73" s="222" t="s">
        <v>220</v>
      </c>
      <c r="Y73" s="222" t="s">
        <v>221</v>
      </c>
      <c r="Z73" s="212"/>
      <c r="AA73" s="212"/>
      <c r="AB73" s="212"/>
      <c r="AC73" s="212"/>
      <c r="AD73" s="212"/>
      <c r="AE73" s="212"/>
      <c r="AF73" s="212"/>
      <c r="AG73" s="212" t="s">
        <v>263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2" x14ac:dyDescent="0.25">
      <c r="A74" s="219"/>
      <c r="B74" s="220"/>
      <c r="C74" s="265" t="s">
        <v>282</v>
      </c>
      <c r="D74" s="264"/>
      <c r="E74" s="264"/>
      <c r="F74" s="264"/>
      <c r="G74" s="264"/>
      <c r="H74" s="222"/>
      <c r="I74" s="222"/>
      <c r="J74" s="222"/>
      <c r="K74" s="222"/>
      <c r="L74" s="222"/>
      <c r="M74" s="222"/>
      <c r="N74" s="221"/>
      <c r="O74" s="221"/>
      <c r="P74" s="221"/>
      <c r="Q74" s="221"/>
      <c r="R74" s="222"/>
      <c r="S74" s="222"/>
      <c r="T74" s="222"/>
      <c r="U74" s="222"/>
      <c r="V74" s="222"/>
      <c r="W74" s="222"/>
      <c r="X74" s="222"/>
      <c r="Y74" s="222"/>
      <c r="Z74" s="212"/>
      <c r="AA74" s="212"/>
      <c r="AB74" s="212"/>
      <c r="AC74" s="212"/>
      <c r="AD74" s="212"/>
      <c r="AE74" s="212"/>
      <c r="AF74" s="212"/>
      <c r="AG74" s="212" t="s">
        <v>224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2" x14ac:dyDescent="0.25">
      <c r="A75" s="219"/>
      <c r="B75" s="220"/>
      <c r="C75" s="266" t="s">
        <v>275</v>
      </c>
      <c r="D75" s="260"/>
      <c r="E75" s="261"/>
      <c r="F75" s="222"/>
      <c r="G75" s="222"/>
      <c r="H75" s="222"/>
      <c r="I75" s="222"/>
      <c r="J75" s="222"/>
      <c r="K75" s="222"/>
      <c r="L75" s="222"/>
      <c r="M75" s="222"/>
      <c r="N75" s="221"/>
      <c r="O75" s="221"/>
      <c r="P75" s="221"/>
      <c r="Q75" s="221"/>
      <c r="R75" s="222"/>
      <c r="S75" s="222"/>
      <c r="T75" s="222"/>
      <c r="U75" s="222"/>
      <c r="V75" s="222"/>
      <c r="W75" s="222"/>
      <c r="X75" s="222"/>
      <c r="Y75" s="222"/>
      <c r="Z75" s="212"/>
      <c r="AA75" s="212"/>
      <c r="AB75" s="212"/>
      <c r="AC75" s="212"/>
      <c r="AD75" s="212"/>
      <c r="AE75" s="212"/>
      <c r="AF75" s="212"/>
      <c r="AG75" s="212" t="s">
        <v>226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3" x14ac:dyDescent="0.25">
      <c r="A76" s="219"/>
      <c r="B76" s="220"/>
      <c r="C76" s="266" t="s">
        <v>276</v>
      </c>
      <c r="D76" s="260"/>
      <c r="E76" s="261"/>
      <c r="F76" s="222"/>
      <c r="G76" s="222"/>
      <c r="H76" s="222"/>
      <c r="I76" s="222"/>
      <c r="J76" s="222"/>
      <c r="K76" s="222"/>
      <c r="L76" s="222"/>
      <c r="M76" s="222"/>
      <c r="N76" s="221"/>
      <c r="O76" s="221"/>
      <c r="P76" s="221"/>
      <c r="Q76" s="221"/>
      <c r="R76" s="222"/>
      <c r="S76" s="222"/>
      <c r="T76" s="222"/>
      <c r="U76" s="222"/>
      <c r="V76" s="222"/>
      <c r="W76" s="222"/>
      <c r="X76" s="222"/>
      <c r="Y76" s="222"/>
      <c r="Z76" s="212"/>
      <c r="AA76" s="212"/>
      <c r="AB76" s="212"/>
      <c r="AC76" s="212"/>
      <c r="AD76" s="212"/>
      <c r="AE76" s="212"/>
      <c r="AF76" s="212"/>
      <c r="AG76" s="212" t="s">
        <v>226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3" x14ac:dyDescent="0.25">
      <c r="A77" s="219"/>
      <c r="B77" s="220"/>
      <c r="C77" s="266" t="s">
        <v>759</v>
      </c>
      <c r="D77" s="260"/>
      <c r="E77" s="261">
        <v>31.35</v>
      </c>
      <c r="F77" s="222"/>
      <c r="G77" s="222"/>
      <c r="H77" s="222"/>
      <c r="I77" s="222"/>
      <c r="J77" s="222"/>
      <c r="K77" s="222"/>
      <c r="L77" s="222"/>
      <c r="M77" s="222"/>
      <c r="N77" s="221"/>
      <c r="O77" s="221"/>
      <c r="P77" s="221"/>
      <c r="Q77" s="221"/>
      <c r="R77" s="222"/>
      <c r="S77" s="222"/>
      <c r="T77" s="222"/>
      <c r="U77" s="222"/>
      <c r="V77" s="222"/>
      <c r="W77" s="222"/>
      <c r="X77" s="222"/>
      <c r="Y77" s="222"/>
      <c r="Z77" s="212"/>
      <c r="AA77" s="212"/>
      <c r="AB77" s="212"/>
      <c r="AC77" s="212"/>
      <c r="AD77" s="212"/>
      <c r="AE77" s="212"/>
      <c r="AF77" s="212"/>
      <c r="AG77" s="212" t="s">
        <v>226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1" x14ac:dyDescent="0.25">
      <c r="A78" s="234">
        <v>15</v>
      </c>
      <c r="B78" s="235" t="s">
        <v>283</v>
      </c>
      <c r="C78" s="253" t="s">
        <v>284</v>
      </c>
      <c r="D78" s="236" t="s">
        <v>218</v>
      </c>
      <c r="E78" s="237">
        <v>31.35</v>
      </c>
      <c r="F78" s="238"/>
      <c r="G78" s="239">
        <f>ROUND(E78*F78,2)</f>
        <v>0</v>
      </c>
      <c r="H78" s="238"/>
      <c r="I78" s="239">
        <f>ROUND(E78*H78,2)</f>
        <v>0</v>
      </c>
      <c r="J78" s="238"/>
      <c r="K78" s="239">
        <f>ROUND(E78*J78,2)</f>
        <v>0</v>
      </c>
      <c r="L78" s="239">
        <v>21</v>
      </c>
      <c r="M78" s="239">
        <f>G78*(1+L78/100)</f>
        <v>0</v>
      </c>
      <c r="N78" s="237">
        <v>0</v>
      </c>
      <c r="O78" s="237">
        <f>ROUND(E78*N78,2)</f>
        <v>0</v>
      </c>
      <c r="P78" s="237">
        <v>0</v>
      </c>
      <c r="Q78" s="237">
        <f>ROUND(E78*P78,2)</f>
        <v>0</v>
      </c>
      <c r="R78" s="239" t="s">
        <v>281</v>
      </c>
      <c r="S78" s="239" t="s">
        <v>193</v>
      </c>
      <c r="T78" s="240" t="s">
        <v>193</v>
      </c>
      <c r="U78" s="222">
        <v>0.17100000000000001</v>
      </c>
      <c r="V78" s="222">
        <f>ROUND(E78*U78,2)</f>
        <v>5.36</v>
      </c>
      <c r="W78" s="222"/>
      <c r="X78" s="222" t="s">
        <v>220</v>
      </c>
      <c r="Y78" s="222" t="s">
        <v>221</v>
      </c>
      <c r="Z78" s="212"/>
      <c r="AA78" s="212"/>
      <c r="AB78" s="212"/>
      <c r="AC78" s="212"/>
      <c r="AD78" s="212"/>
      <c r="AE78" s="212"/>
      <c r="AF78" s="212"/>
      <c r="AG78" s="212" t="s">
        <v>263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2" x14ac:dyDescent="0.25">
      <c r="A79" s="219"/>
      <c r="B79" s="220"/>
      <c r="C79" s="265" t="s">
        <v>285</v>
      </c>
      <c r="D79" s="264"/>
      <c r="E79" s="264"/>
      <c r="F79" s="264"/>
      <c r="G79" s="264"/>
      <c r="H79" s="222"/>
      <c r="I79" s="222"/>
      <c r="J79" s="222"/>
      <c r="K79" s="222"/>
      <c r="L79" s="222"/>
      <c r="M79" s="222"/>
      <c r="N79" s="221"/>
      <c r="O79" s="221"/>
      <c r="P79" s="221"/>
      <c r="Q79" s="221"/>
      <c r="R79" s="222"/>
      <c r="S79" s="222"/>
      <c r="T79" s="222"/>
      <c r="U79" s="222"/>
      <c r="V79" s="222"/>
      <c r="W79" s="222"/>
      <c r="X79" s="222"/>
      <c r="Y79" s="222"/>
      <c r="Z79" s="212"/>
      <c r="AA79" s="212"/>
      <c r="AB79" s="212"/>
      <c r="AC79" s="212"/>
      <c r="AD79" s="212"/>
      <c r="AE79" s="212"/>
      <c r="AF79" s="212"/>
      <c r="AG79" s="212" t="s">
        <v>224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2" x14ac:dyDescent="0.25">
      <c r="A80" s="219"/>
      <c r="B80" s="220"/>
      <c r="C80" s="266" t="s">
        <v>275</v>
      </c>
      <c r="D80" s="260"/>
      <c r="E80" s="261"/>
      <c r="F80" s="222"/>
      <c r="G80" s="222"/>
      <c r="H80" s="222"/>
      <c r="I80" s="222"/>
      <c r="J80" s="222"/>
      <c r="K80" s="222"/>
      <c r="L80" s="222"/>
      <c r="M80" s="222"/>
      <c r="N80" s="221"/>
      <c r="O80" s="221"/>
      <c r="P80" s="221"/>
      <c r="Q80" s="221"/>
      <c r="R80" s="222"/>
      <c r="S80" s="222"/>
      <c r="T80" s="222"/>
      <c r="U80" s="222"/>
      <c r="V80" s="222"/>
      <c r="W80" s="222"/>
      <c r="X80" s="222"/>
      <c r="Y80" s="222"/>
      <c r="Z80" s="212"/>
      <c r="AA80" s="212"/>
      <c r="AB80" s="212"/>
      <c r="AC80" s="212"/>
      <c r="AD80" s="212"/>
      <c r="AE80" s="212"/>
      <c r="AF80" s="212"/>
      <c r="AG80" s="212" t="s">
        <v>226</v>
      </c>
      <c r="AH80" s="212">
        <v>0</v>
      </c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3" x14ac:dyDescent="0.25">
      <c r="A81" s="219"/>
      <c r="B81" s="220"/>
      <c r="C81" s="266" t="s">
        <v>276</v>
      </c>
      <c r="D81" s="260"/>
      <c r="E81" s="261"/>
      <c r="F81" s="222"/>
      <c r="G81" s="222"/>
      <c r="H81" s="222"/>
      <c r="I81" s="222"/>
      <c r="J81" s="222"/>
      <c r="K81" s="222"/>
      <c r="L81" s="222"/>
      <c r="M81" s="222"/>
      <c r="N81" s="221"/>
      <c r="O81" s="221"/>
      <c r="P81" s="221"/>
      <c r="Q81" s="221"/>
      <c r="R81" s="222"/>
      <c r="S81" s="222"/>
      <c r="T81" s="222"/>
      <c r="U81" s="222"/>
      <c r="V81" s="222"/>
      <c r="W81" s="222"/>
      <c r="X81" s="222"/>
      <c r="Y81" s="222"/>
      <c r="Z81" s="212"/>
      <c r="AA81" s="212"/>
      <c r="AB81" s="212"/>
      <c r="AC81" s="212"/>
      <c r="AD81" s="212"/>
      <c r="AE81" s="212"/>
      <c r="AF81" s="212"/>
      <c r="AG81" s="212" t="s">
        <v>226</v>
      </c>
      <c r="AH81" s="212">
        <v>0</v>
      </c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3" x14ac:dyDescent="0.25">
      <c r="A82" s="219"/>
      <c r="B82" s="220"/>
      <c r="C82" s="266" t="s">
        <v>759</v>
      </c>
      <c r="D82" s="260"/>
      <c r="E82" s="261">
        <v>31.35</v>
      </c>
      <c r="F82" s="222"/>
      <c r="G82" s="222"/>
      <c r="H82" s="222"/>
      <c r="I82" s="222"/>
      <c r="J82" s="222"/>
      <c r="K82" s="222"/>
      <c r="L82" s="222"/>
      <c r="M82" s="222"/>
      <c r="N82" s="221"/>
      <c r="O82" s="221"/>
      <c r="P82" s="221"/>
      <c r="Q82" s="221"/>
      <c r="R82" s="222"/>
      <c r="S82" s="222"/>
      <c r="T82" s="222"/>
      <c r="U82" s="222"/>
      <c r="V82" s="222"/>
      <c r="W82" s="222"/>
      <c r="X82" s="222"/>
      <c r="Y82" s="222"/>
      <c r="Z82" s="212"/>
      <c r="AA82" s="212"/>
      <c r="AB82" s="212"/>
      <c r="AC82" s="212"/>
      <c r="AD82" s="212"/>
      <c r="AE82" s="212"/>
      <c r="AF82" s="212"/>
      <c r="AG82" s="212" t="s">
        <v>226</v>
      </c>
      <c r="AH82" s="212">
        <v>0</v>
      </c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1" x14ac:dyDescent="0.25">
      <c r="A83" s="234">
        <v>16</v>
      </c>
      <c r="B83" s="235" t="s">
        <v>286</v>
      </c>
      <c r="C83" s="253" t="s">
        <v>287</v>
      </c>
      <c r="D83" s="236" t="s">
        <v>218</v>
      </c>
      <c r="E83" s="237">
        <v>31.35</v>
      </c>
      <c r="F83" s="238"/>
      <c r="G83" s="239">
        <f>ROUND(E83*F83,2)</f>
        <v>0</v>
      </c>
      <c r="H83" s="238"/>
      <c r="I83" s="239">
        <f>ROUND(E83*H83,2)</f>
        <v>0</v>
      </c>
      <c r="J83" s="238"/>
      <c r="K83" s="239">
        <f>ROUND(E83*J83,2)</f>
        <v>0</v>
      </c>
      <c r="L83" s="239">
        <v>21</v>
      </c>
      <c r="M83" s="239">
        <f>G83*(1+L83/100)</f>
        <v>0</v>
      </c>
      <c r="N83" s="237">
        <v>0</v>
      </c>
      <c r="O83" s="237">
        <f>ROUND(E83*N83,2)</f>
        <v>0</v>
      </c>
      <c r="P83" s="237">
        <v>0</v>
      </c>
      <c r="Q83" s="237">
        <f>ROUND(E83*P83,2)</f>
        <v>0</v>
      </c>
      <c r="R83" s="239" t="s">
        <v>239</v>
      </c>
      <c r="S83" s="239" t="s">
        <v>193</v>
      </c>
      <c r="T83" s="240" t="s">
        <v>193</v>
      </c>
      <c r="U83" s="222">
        <v>0.19</v>
      </c>
      <c r="V83" s="222">
        <f>ROUND(E83*U83,2)</f>
        <v>5.96</v>
      </c>
      <c r="W83" s="222"/>
      <c r="X83" s="222" t="s">
        <v>220</v>
      </c>
      <c r="Y83" s="222" t="s">
        <v>221</v>
      </c>
      <c r="Z83" s="212"/>
      <c r="AA83" s="212"/>
      <c r="AB83" s="212"/>
      <c r="AC83" s="212"/>
      <c r="AD83" s="212"/>
      <c r="AE83" s="212"/>
      <c r="AF83" s="212"/>
      <c r="AG83" s="212" t="s">
        <v>263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2" x14ac:dyDescent="0.25">
      <c r="A84" s="219"/>
      <c r="B84" s="220"/>
      <c r="C84" s="265" t="s">
        <v>288</v>
      </c>
      <c r="D84" s="264"/>
      <c r="E84" s="264"/>
      <c r="F84" s="264"/>
      <c r="G84" s="264"/>
      <c r="H84" s="222"/>
      <c r="I84" s="222"/>
      <c r="J84" s="222"/>
      <c r="K84" s="222"/>
      <c r="L84" s="222"/>
      <c r="M84" s="222"/>
      <c r="N84" s="221"/>
      <c r="O84" s="221"/>
      <c r="P84" s="221"/>
      <c r="Q84" s="221"/>
      <c r="R84" s="222"/>
      <c r="S84" s="222"/>
      <c r="T84" s="222"/>
      <c r="U84" s="222"/>
      <c r="V84" s="222"/>
      <c r="W84" s="222"/>
      <c r="X84" s="222"/>
      <c r="Y84" s="222"/>
      <c r="Z84" s="212"/>
      <c r="AA84" s="212"/>
      <c r="AB84" s="212"/>
      <c r="AC84" s="212"/>
      <c r="AD84" s="212"/>
      <c r="AE84" s="212"/>
      <c r="AF84" s="212"/>
      <c r="AG84" s="212" t="s">
        <v>224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48" t="str">
        <f>C84</f>
        <v>s případným nutným přemístěním hromad nebo dočasných skládek na místo potřeby ze vzdálenosti do 30 m, ve svahu sklonu přes 1 : 5,</v>
      </c>
      <c r="BB84" s="212"/>
      <c r="BC84" s="212"/>
      <c r="BD84" s="212"/>
      <c r="BE84" s="212"/>
      <c r="BF84" s="212"/>
      <c r="BG84" s="212"/>
      <c r="BH84" s="212"/>
    </row>
    <row r="85" spans="1:60" outlineLevel="2" x14ac:dyDescent="0.25">
      <c r="A85" s="219"/>
      <c r="B85" s="220"/>
      <c r="C85" s="266" t="s">
        <v>275</v>
      </c>
      <c r="D85" s="260"/>
      <c r="E85" s="261"/>
      <c r="F85" s="222"/>
      <c r="G85" s="222"/>
      <c r="H85" s="222"/>
      <c r="I85" s="222"/>
      <c r="J85" s="222"/>
      <c r="K85" s="222"/>
      <c r="L85" s="222"/>
      <c r="M85" s="222"/>
      <c r="N85" s="221"/>
      <c r="O85" s="221"/>
      <c r="P85" s="221"/>
      <c r="Q85" s="221"/>
      <c r="R85" s="222"/>
      <c r="S85" s="222"/>
      <c r="T85" s="222"/>
      <c r="U85" s="222"/>
      <c r="V85" s="222"/>
      <c r="W85" s="222"/>
      <c r="X85" s="222"/>
      <c r="Y85" s="222"/>
      <c r="Z85" s="212"/>
      <c r="AA85" s="212"/>
      <c r="AB85" s="212"/>
      <c r="AC85" s="212"/>
      <c r="AD85" s="212"/>
      <c r="AE85" s="212"/>
      <c r="AF85" s="212"/>
      <c r="AG85" s="212" t="s">
        <v>226</v>
      </c>
      <c r="AH85" s="212">
        <v>0</v>
      </c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3" x14ac:dyDescent="0.25">
      <c r="A86" s="219"/>
      <c r="B86" s="220"/>
      <c r="C86" s="266" t="s">
        <v>276</v>
      </c>
      <c r="D86" s="260"/>
      <c r="E86" s="261"/>
      <c r="F86" s="222"/>
      <c r="G86" s="222"/>
      <c r="H86" s="222"/>
      <c r="I86" s="222"/>
      <c r="J86" s="222"/>
      <c r="K86" s="222"/>
      <c r="L86" s="222"/>
      <c r="M86" s="222"/>
      <c r="N86" s="221"/>
      <c r="O86" s="221"/>
      <c r="P86" s="221"/>
      <c r="Q86" s="221"/>
      <c r="R86" s="222"/>
      <c r="S86" s="222"/>
      <c r="T86" s="222"/>
      <c r="U86" s="222"/>
      <c r="V86" s="222"/>
      <c r="W86" s="222"/>
      <c r="X86" s="222"/>
      <c r="Y86" s="222"/>
      <c r="Z86" s="212"/>
      <c r="AA86" s="212"/>
      <c r="AB86" s="212"/>
      <c r="AC86" s="212"/>
      <c r="AD86" s="212"/>
      <c r="AE86" s="212"/>
      <c r="AF86" s="212"/>
      <c r="AG86" s="212" t="s">
        <v>226</v>
      </c>
      <c r="AH86" s="212">
        <v>0</v>
      </c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3" x14ac:dyDescent="0.25">
      <c r="A87" s="219"/>
      <c r="B87" s="220"/>
      <c r="C87" s="266" t="s">
        <v>759</v>
      </c>
      <c r="D87" s="260"/>
      <c r="E87" s="261">
        <v>31.35</v>
      </c>
      <c r="F87" s="222"/>
      <c r="G87" s="222"/>
      <c r="H87" s="222"/>
      <c r="I87" s="222"/>
      <c r="J87" s="222"/>
      <c r="K87" s="222"/>
      <c r="L87" s="222"/>
      <c r="M87" s="222"/>
      <c r="N87" s="221"/>
      <c r="O87" s="221"/>
      <c r="P87" s="221"/>
      <c r="Q87" s="221"/>
      <c r="R87" s="222"/>
      <c r="S87" s="222"/>
      <c r="T87" s="222"/>
      <c r="U87" s="222"/>
      <c r="V87" s="222"/>
      <c r="W87" s="222"/>
      <c r="X87" s="222"/>
      <c r="Y87" s="222"/>
      <c r="Z87" s="212"/>
      <c r="AA87" s="212"/>
      <c r="AB87" s="212"/>
      <c r="AC87" s="212"/>
      <c r="AD87" s="212"/>
      <c r="AE87" s="212"/>
      <c r="AF87" s="212"/>
      <c r="AG87" s="212" t="s">
        <v>226</v>
      </c>
      <c r="AH87" s="212">
        <v>0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1" x14ac:dyDescent="0.25">
      <c r="A88" s="241">
        <v>17</v>
      </c>
      <c r="B88" s="242" t="s">
        <v>630</v>
      </c>
      <c r="C88" s="252" t="s">
        <v>672</v>
      </c>
      <c r="D88" s="243" t="s">
        <v>341</v>
      </c>
      <c r="E88" s="244">
        <v>2</v>
      </c>
      <c r="F88" s="245"/>
      <c r="G88" s="246">
        <f>ROUND(E88*F88,2)</f>
        <v>0</v>
      </c>
      <c r="H88" s="245"/>
      <c r="I88" s="246">
        <f>ROUND(E88*H88,2)</f>
        <v>0</v>
      </c>
      <c r="J88" s="245"/>
      <c r="K88" s="246">
        <f>ROUND(E88*J88,2)</f>
        <v>0</v>
      </c>
      <c r="L88" s="246">
        <v>21</v>
      </c>
      <c r="M88" s="246">
        <f>G88*(1+L88/100)</f>
        <v>0</v>
      </c>
      <c r="N88" s="244">
        <v>0</v>
      </c>
      <c r="O88" s="244">
        <f>ROUND(E88*N88,2)</f>
        <v>0</v>
      </c>
      <c r="P88" s="244">
        <v>0</v>
      </c>
      <c r="Q88" s="244">
        <f>ROUND(E88*P88,2)</f>
        <v>0</v>
      </c>
      <c r="R88" s="246"/>
      <c r="S88" s="246" t="s">
        <v>166</v>
      </c>
      <c r="T88" s="247" t="s">
        <v>167</v>
      </c>
      <c r="U88" s="222">
        <v>0</v>
      </c>
      <c r="V88" s="222">
        <f>ROUND(E88*U88,2)</f>
        <v>0</v>
      </c>
      <c r="W88" s="222"/>
      <c r="X88" s="222" t="s">
        <v>220</v>
      </c>
      <c r="Y88" s="222" t="s">
        <v>221</v>
      </c>
      <c r="Z88" s="212"/>
      <c r="AA88" s="212"/>
      <c r="AB88" s="212"/>
      <c r="AC88" s="212"/>
      <c r="AD88" s="212"/>
      <c r="AE88" s="212"/>
      <c r="AF88" s="212"/>
      <c r="AG88" s="212" t="s">
        <v>222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1" x14ac:dyDescent="0.25">
      <c r="A89" s="241">
        <v>18</v>
      </c>
      <c r="B89" s="242" t="s">
        <v>760</v>
      </c>
      <c r="C89" s="252" t="s">
        <v>761</v>
      </c>
      <c r="D89" s="243" t="s">
        <v>231</v>
      </c>
      <c r="E89" s="244">
        <v>14</v>
      </c>
      <c r="F89" s="245"/>
      <c r="G89" s="246">
        <f>ROUND(E89*F89,2)</f>
        <v>0</v>
      </c>
      <c r="H89" s="245"/>
      <c r="I89" s="246">
        <f>ROUND(E89*H89,2)</f>
        <v>0</v>
      </c>
      <c r="J89" s="245"/>
      <c r="K89" s="246">
        <f>ROUND(E89*J89,2)</f>
        <v>0</v>
      </c>
      <c r="L89" s="246">
        <v>21</v>
      </c>
      <c r="M89" s="246">
        <f>G89*(1+L89/100)</f>
        <v>0</v>
      </c>
      <c r="N89" s="244">
        <v>0</v>
      </c>
      <c r="O89" s="244">
        <f>ROUND(E89*N89,2)</f>
        <v>0</v>
      </c>
      <c r="P89" s="244">
        <v>0</v>
      </c>
      <c r="Q89" s="244">
        <f>ROUND(E89*P89,2)</f>
        <v>0</v>
      </c>
      <c r="R89" s="246"/>
      <c r="S89" s="246" t="s">
        <v>166</v>
      </c>
      <c r="T89" s="247" t="s">
        <v>167</v>
      </c>
      <c r="U89" s="222">
        <v>0</v>
      </c>
      <c r="V89" s="222">
        <f>ROUND(E89*U89,2)</f>
        <v>0</v>
      </c>
      <c r="W89" s="222"/>
      <c r="X89" s="222" t="s">
        <v>220</v>
      </c>
      <c r="Y89" s="222" t="s">
        <v>221</v>
      </c>
      <c r="Z89" s="212"/>
      <c r="AA89" s="212"/>
      <c r="AB89" s="212"/>
      <c r="AC89" s="212"/>
      <c r="AD89" s="212"/>
      <c r="AE89" s="212"/>
      <c r="AF89" s="212"/>
      <c r="AG89" s="212" t="s">
        <v>222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1" x14ac:dyDescent="0.25">
      <c r="A90" s="234">
        <v>19</v>
      </c>
      <c r="B90" s="235" t="s">
        <v>289</v>
      </c>
      <c r="C90" s="253" t="s">
        <v>290</v>
      </c>
      <c r="D90" s="236" t="s">
        <v>291</v>
      </c>
      <c r="E90" s="237">
        <v>3.10365</v>
      </c>
      <c r="F90" s="238"/>
      <c r="G90" s="239">
        <f>ROUND(E90*F90,2)</f>
        <v>0</v>
      </c>
      <c r="H90" s="238"/>
      <c r="I90" s="239">
        <f>ROUND(E90*H90,2)</f>
        <v>0</v>
      </c>
      <c r="J90" s="238"/>
      <c r="K90" s="239">
        <f>ROUND(E90*J90,2)</f>
        <v>0</v>
      </c>
      <c r="L90" s="239">
        <v>21</v>
      </c>
      <c r="M90" s="239">
        <f>G90*(1+L90/100)</f>
        <v>0</v>
      </c>
      <c r="N90" s="237">
        <v>1E-3</v>
      </c>
      <c r="O90" s="237">
        <f>ROUND(E90*N90,2)</f>
        <v>0</v>
      </c>
      <c r="P90" s="237">
        <v>0</v>
      </c>
      <c r="Q90" s="237">
        <f>ROUND(E90*P90,2)</f>
        <v>0</v>
      </c>
      <c r="R90" s="239" t="s">
        <v>292</v>
      </c>
      <c r="S90" s="239" t="s">
        <v>193</v>
      </c>
      <c r="T90" s="240" t="s">
        <v>193</v>
      </c>
      <c r="U90" s="222">
        <v>0</v>
      </c>
      <c r="V90" s="222">
        <f>ROUND(E90*U90,2)</f>
        <v>0</v>
      </c>
      <c r="W90" s="222"/>
      <c r="X90" s="222" t="s">
        <v>293</v>
      </c>
      <c r="Y90" s="222" t="s">
        <v>221</v>
      </c>
      <c r="Z90" s="212"/>
      <c r="AA90" s="212"/>
      <c r="AB90" s="212"/>
      <c r="AC90" s="212"/>
      <c r="AD90" s="212"/>
      <c r="AE90" s="212"/>
      <c r="AF90" s="212"/>
      <c r="AG90" s="212" t="s">
        <v>294</v>
      </c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2" x14ac:dyDescent="0.25">
      <c r="A91" s="219"/>
      <c r="B91" s="220"/>
      <c r="C91" s="266" t="s">
        <v>275</v>
      </c>
      <c r="D91" s="260"/>
      <c r="E91" s="261"/>
      <c r="F91" s="222"/>
      <c r="G91" s="222"/>
      <c r="H91" s="222"/>
      <c r="I91" s="222"/>
      <c r="J91" s="222"/>
      <c r="K91" s="222"/>
      <c r="L91" s="222"/>
      <c r="M91" s="222"/>
      <c r="N91" s="221"/>
      <c r="O91" s="221"/>
      <c r="P91" s="221"/>
      <c r="Q91" s="221"/>
      <c r="R91" s="222"/>
      <c r="S91" s="222"/>
      <c r="T91" s="222"/>
      <c r="U91" s="222"/>
      <c r="V91" s="222"/>
      <c r="W91" s="222"/>
      <c r="X91" s="222"/>
      <c r="Y91" s="222"/>
      <c r="Z91" s="212"/>
      <c r="AA91" s="212"/>
      <c r="AB91" s="212"/>
      <c r="AC91" s="212"/>
      <c r="AD91" s="212"/>
      <c r="AE91" s="212"/>
      <c r="AF91" s="212"/>
      <c r="AG91" s="212" t="s">
        <v>226</v>
      </c>
      <c r="AH91" s="212">
        <v>0</v>
      </c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3" x14ac:dyDescent="0.25">
      <c r="A92" s="219"/>
      <c r="B92" s="220"/>
      <c r="C92" s="266" t="s">
        <v>276</v>
      </c>
      <c r="D92" s="260"/>
      <c r="E92" s="261"/>
      <c r="F92" s="222"/>
      <c r="G92" s="222"/>
      <c r="H92" s="222"/>
      <c r="I92" s="222"/>
      <c r="J92" s="222"/>
      <c r="K92" s="222"/>
      <c r="L92" s="222"/>
      <c r="M92" s="222"/>
      <c r="N92" s="221"/>
      <c r="O92" s="221"/>
      <c r="P92" s="221"/>
      <c r="Q92" s="221"/>
      <c r="R92" s="222"/>
      <c r="S92" s="222"/>
      <c r="T92" s="222"/>
      <c r="U92" s="222"/>
      <c r="V92" s="222"/>
      <c r="W92" s="222"/>
      <c r="X92" s="222"/>
      <c r="Y92" s="222"/>
      <c r="Z92" s="212"/>
      <c r="AA92" s="212"/>
      <c r="AB92" s="212"/>
      <c r="AC92" s="212"/>
      <c r="AD92" s="212"/>
      <c r="AE92" s="212"/>
      <c r="AF92" s="212"/>
      <c r="AG92" s="212" t="s">
        <v>226</v>
      </c>
      <c r="AH92" s="212">
        <v>0</v>
      </c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3" x14ac:dyDescent="0.25">
      <c r="A93" s="219"/>
      <c r="B93" s="220"/>
      <c r="C93" s="267" t="s">
        <v>295</v>
      </c>
      <c r="D93" s="262"/>
      <c r="E93" s="263"/>
      <c r="F93" s="222"/>
      <c r="G93" s="222"/>
      <c r="H93" s="222"/>
      <c r="I93" s="222"/>
      <c r="J93" s="222"/>
      <c r="K93" s="222"/>
      <c r="L93" s="222"/>
      <c r="M93" s="222"/>
      <c r="N93" s="221"/>
      <c r="O93" s="221"/>
      <c r="P93" s="221"/>
      <c r="Q93" s="221"/>
      <c r="R93" s="222"/>
      <c r="S93" s="222"/>
      <c r="T93" s="222"/>
      <c r="U93" s="222"/>
      <c r="V93" s="222"/>
      <c r="W93" s="222"/>
      <c r="X93" s="222"/>
      <c r="Y93" s="222"/>
      <c r="Z93" s="212"/>
      <c r="AA93" s="212"/>
      <c r="AB93" s="212"/>
      <c r="AC93" s="212"/>
      <c r="AD93" s="212"/>
      <c r="AE93" s="212"/>
      <c r="AF93" s="212"/>
      <c r="AG93" s="212" t="s">
        <v>226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3" x14ac:dyDescent="0.25">
      <c r="A94" s="219"/>
      <c r="B94" s="220"/>
      <c r="C94" s="268" t="s">
        <v>762</v>
      </c>
      <c r="D94" s="262"/>
      <c r="E94" s="263">
        <v>31.35</v>
      </c>
      <c r="F94" s="222"/>
      <c r="G94" s="222"/>
      <c r="H94" s="222"/>
      <c r="I94" s="222"/>
      <c r="J94" s="222"/>
      <c r="K94" s="222"/>
      <c r="L94" s="222"/>
      <c r="M94" s="222"/>
      <c r="N94" s="221"/>
      <c r="O94" s="221"/>
      <c r="P94" s="221"/>
      <c r="Q94" s="221"/>
      <c r="R94" s="222"/>
      <c r="S94" s="222"/>
      <c r="T94" s="222"/>
      <c r="U94" s="222"/>
      <c r="V94" s="222"/>
      <c r="W94" s="222"/>
      <c r="X94" s="222"/>
      <c r="Y94" s="222"/>
      <c r="Z94" s="212"/>
      <c r="AA94" s="212"/>
      <c r="AB94" s="212"/>
      <c r="AC94" s="212"/>
      <c r="AD94" s="212"/>
      <c r="AE94" s="212"/>
      <c r="AF94" s="212"/>
      <c r="AG94" s="212" t="s">
        <v>226</v>
      </c>
      <c r="AH94" s="212">
        <v>2</v>
      </c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3" x14ac:dyDescent="0.25">
      <c r="A95" s="219"/>
      <c r="B95" s="220"/>
      <c r="C95" s="267" t="s">
        <v>297</v>
      </c>
      <c r="D95" s="262"/>
      <c r="E95" s="263"/>
      <c r="F95" s="222"/>
      <c r="G95" s="222"/>
      <c r="H95" s="222"/>
      <c r="I95" s="222"/>
      <c r="J95" s="222"/>
      <c r="K95" s="222"/>
      <c r="L95" s="222"/>
      <c r="M95" s="222"/>
      <c r="N95" s="221"/>
      <c r="O95" s="221"/>
      <c r="P95" s="221"/>
      <c r="Q95" s="221"/>
      <c r="R95" s="222"/>
      <c r="S95" s="222"/>
      <c r="T95" s="222"/>
      <c r="U95" s="222"/>
      <c r="V95" s="222"/>
      <c r="W95" s="222"/>
      <c r="X95" s="222"/>
      <c r="Y95" s="222"/>
      <c r="Z95" s="212"/>
      <c r="AA95" s="212"/>
      <c r="AB95" s="212"/>
      <c r="AC95" s="212"/>
      <c r="AD95" s="212"/>
      <c r="AE95" s="212"/>
      <c r="AF95" s="212"/>
      <c r="AG95" s="212" t="s">
        <v>226</v>
      </c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3" x14ac:dyDescent="0.25">
      <c r="A96" s="219"/>
      <c r="B96" s="220"/>
      <c r="C96" s="266" t="s">
        <v>763</v>
      </c>
      <c r="D96" s="260"/>
      <c r="E96" s="261">
        <v>3.10365</v>
      </c>
      <c r="F96" s="222"/>
      <c r="G96" s="222"/>
      <c r="H96" s="222"/>
      <c r="I96" s="222"/>
      <c r="J96" s="222"/>
      <c r="K96" s="222"/>
      <c r="L96" s="222"/>
      <c r="M96" s="222"/>
      <c r="N96" s="221"/>
      <c r="O96" s="221"/>
      <c r="P96" s="221"/>
      <c r="Q96" s="221"/>
      <c r="R96" s="222"/>
      <c r="S96" s="222"/>
      <c r="T96" s="222"/>
      <c r="U96" s="222"/>
      <c r="V96" s="222"/>
      <c r="W96" s="222"/>
      <c r="X96" s="222"/>
      <c r="Y96" s="222"/>
      <c r="Z96" s="212"/>
      <c r="AA96" s="212"/>
      <c r="AB96" s="212"/>
      <c r="AC96" s="212"/>
      <c r="AD96" s="212"/>
      <c r="AE96" s="212"/>
      <c r="AF96" s="212"/>
      <c r="AG96" s="212" t="s">
        <v>226</v>
      </c>
      <c r="AH96" s="212">
        <v>0</v>
      </c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x14ac:dyDescent="0.25">
      <c r="A97" s="227" t="s">
        <v>161</v>
      </c>
      <c r="B97" s="228" t="s">
        <v>97</v>
      </c>
      <c r="C97" s="251" t="s">
        <v>98</v>
      </c>
      <c r="D97" s="229"/>
      <c r="E97" s="230"/>
      <c r="F97" s="231"/>
      <c r="G97" s="231">
        <f>SUMIF(AG98:AG100,"&lt;&gt;NOR",G98:G100)</f>
        <v>0</v>
      </c>
      <c r="H97" s="231"/>
      <c r="I97" s="231">
        <f>SUM(I98:I100)</f>
        <v>0</v>
      </c>
      <c r="J97" s="231"/>
      <c r="K97" s="231">
        <f>SUM(K98:K100)</f>
        <v>0</v>
      </c>
      <c r="L97" s="231"/>
      <c r="M97" s="231">
        <f>SUM(M98:M100)</f>
        <v>0</v>
      </c>
      <c r="N97" s="230"/>
      <c r="O97" s="230">
        <f>SUM(O98:O100)</f>
        <v>1.62</v>
      </c>
      <c r="P97" s="230"/>
      <c r="Q97" s="230">
        <f>SUM(Q98:Q100)</f>
        <v>0</v>
      </c>
      <c r="R97" s="231"/>
      <c r="S97" s="231"/>
      <c r="T97" s="232"/>
      <c r="U97" s="226"/>
      <c r="V97" s="226">
        <f>SUM(V98:V100)</f>
        <v>0.81</v>
      </c>
      <c r="W97" s="226"/>
      <c r="X97" s="226"/>
      <c r="Y97" s="226"/>
      <c r="AG97" t="s">
        <v>162</v>
      </c>
    </row>
    <row r="98" spans="1:60" outlineLevel="1" x14ac:dyDescent="0.25">
      <c r="A98" s="234">
        <v>20</v>
      </c>
      <c r="B98" s="235" t="s">
        <v>299</v>
      </c>
      <c r="C98" s="253" t="s">
        <v>300</v>
      </c>
      <c r="D98" s="236" t="s">
        <v>238</v>
      </c>
      <c r="E98" s="237">
        <v>0.749</v>
      </c>
      <c r="F98" s="238"/>
      <c r="G98" s="239">
        <f>ROUND(E98*F98,2)</f>
        <v>0</v>
      </c>
      <c r="H98" s="238"/>
      <c r="I98" s="239">
        <f>ROUND(E98*H98,2)</f>
        <v>0</v>
      </c>
      <c r="J98" s="238"/>
      <c r="K98" s="239">
        <f>ROUND(E98*J98,2)</f>
        <v>0</v>
      </c>
      <c r="L98" s="239">
        <v>21</v>
      </c>
      <c r="M98" s="239">
        <f>G98*(1+L98/100)</f>
        <v>0</v>
      </c>
      <c r="N98" s="237">
        <v>2.16</v>
      </c>
      <c r="O98" s="237">
        <f>ROUND(E98*N98,2)</f>
        <v>1.62</v>
      </c>
      <c r="P98" s="237">
        <v>0</v>
      </c>
      <c r="Q98" s="237">
        <f>ROUND(E98*P98,2)</f>
        <v>0</v>
      </c>
      <c r="R98" s="239" t="s">
        <v>301</v>
      </c>
      <c r="S98" s="239" t="s">
        <v>193</v>
      </c>
      <c r="T98" s="240" t="s">
        <v>193</v>
      </c>
      <c r="U98" s="222">
        <v>1.085</v>
      </c>
      <c r="V98" s="222">
        <f>ROUND(E98*U98,2)</f>
        <v>0.81</v>
      </c>
      <c r="W98" s="222"/>
      <c r="X98" s="222" t="s">
        <v>220</v>
      </c>
      <c r="Y98" s="222" t="s">
        <v>221</v>
      </c>
      <c r="Z98" s="212"/>
      <c r="AA98" s="212"/>
      <c r="AB98" s="212"/>
      <c r="AC98" s="212"/>
      <c r="AD98" s="212"/>
      <c r="AE98" s="212"/>
      <c r="AF98" s="212"/>
      <c r="AG98" s="212" t="s">
        <v>222</v>
      </c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2" x14ac:dyDescent="0.25">
      <c r="A99" s="219"/>
      <c r="B99" s="220"/>
      <c r="C99" s="266" t="s">
        <v>534</v>
      </c>
      <c r="D99" s="260"/>
      <c r="E99" s="261"/>
      <c r="F99" s="222"/>
      <c r="G99" s="222"/>
      <c r="H99" s="222"/>
      <c r="I99" s="222"/>
      <c r="J99" s="222"/>
      <c r="K99" s="222"/>
      <c r="L99" s="222"/>
      <c r="M99" s="222"/>
      <c r="N99" s="221"/>
      <c r="O99" s="221"/>
      <c r="P99" s="221"/>
      <c r="Q99" s="221"/>
      <c r="R99" s="222"/>
      <c r="S99" s="222"/>
      <c r="T99" s="222"/>
      <c r="U99" s="222"/>
      <c r="V99" s="222"/>
      <c r="W99" s="222"/>
      <c r="X99" s="222"/>
      <c r="Y99" s="222"/>
      <c r="Z99" s="212"/>
      <c r="AA99" s="212"/>
      <c r="AB99" s="212"/>
      <c r="AC99" s="212"/>
      <c r="AD99" s="212"/>
      <c r="AE99" s="212"/>
      <c r="AF99" s="212"/>
      <c r="AG99" s="212" t="s">
        <v>226</v>
      </c>
      <c r="AH99" s="212">
        <v>0</v>
      </c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3" x14ac:dyDescent="0.25">
      <c r="A100" s="219"/>
      <c r="B100" s="220"/>
      <c r="C100" s="266" t="s">
        <v>764</v>
      </c>
      <c r="D100" s="260"/>
      <c r="E100" s="261">
        <v>0.749</v>
      </c>
      <c r="F100" s="222"/>
      <c r="G100" s="222"/>
      <c r="H100" s="222"/>
      <c r="I100" s="222"/>
      <c r="J100" s="222"/>
      <c r="K100" s="222"/>
      <c r="L100" s="222"/>
      <c r="M100" s="222"/>
      <c r="N100" s="221"/>
      <c r="O100" s="221"/>
      <c r="P100" s="221"/>
      <c r="Q100" s="221"/>
      <c r="R100" s="222"/>
      <c r="S100" s="222"/>
      <c r="T100" s="222"/>
      <c r="U100" s="222"/>
      <c r="V100" s="222"/>
      <c r="W100" s="222"/>
      <c r="X100" s="222"/>
      <c r="Y100" s="222"/>
      <c r="Z100" s="212"/>
      <c r="AA100" s="212"/>
      <c r="AB100" s="212"/>
      <c r="AC100" s="212"/>
      <c r="AD100" s="212"/>
      <c r="AE100" s="212"/>
      <c r="AF100" s="212"/>
      <c r="AG100" s="212" t="s">
        <v>226</v>
      </c>
      <c r="AH100" s="212">
        <v>0</v>
      </c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x14ac:dyDescent="0.25">
      <c r="A101" s="227" t="s">
        <v>161</v>
      </c>
      <c r="B101" s="228" t="s">
        <v>99</v>
      </c>
      <c r="C101" s="251" t="s">
        <v>100</v>
      </c>
      <c r="D101" s="229"/>
      <c r="E101" s="230"/>
      <c r="F101" s="231"/>
      <c r="G101" s="231">
        <f>SUMIF(AG102:AG150,"&lt;&gt;NOR",G102:G150)</f>
        <v>0</v>
      </c>
      <c r="H101" s="231"/>
      <c r="I101" s="231">
        <f>SUM(I102:I150)</f>
        <v>0</v>
      </c>
      <c r="J101" s="231"/>
      <c r="K101" s="231">
        <f>SUM(K102:K150)</f>
        <v>0</v>
      </c>
      <c r="L101" s="231"/>
      <c r="M101" s="231">
        <f>SUM(M102:M150)</f>
        <v>0</v>
      </c>
      <c r="N101" s="230"/>
      <c r="O101" s="230">
        <f>SUM(O102:O150)</f>
        <v>48.730000000000004</v>
      </c>
      <c r="P101" s="230"/>
      <c r="Q101" s="230">
        <f>SUM(Q102:Q150)</f>
        <v>0</v>
      </c>
      <c r="R101" s="231"/>
      <c r="S101" s="231"/>
      <c r="T101" s="232"/>
      <c r="U101" s="226"/>
      <c r="V101" s="226">
        <f>SUM(V102:V150)</f>
        <v>48.669999999999995</v>
      </c>
      <c r="W101" s="226"/>
      <c r="X101" s="226"/>
      <c r="Y101" s="226"/>
      <c r="AG101" t="s">
        <v>162</v>
      </c>
    </row>
    <row r="102" spans="1:60" ht="20.399999999999999" outlineLevel="1" x14ac:dyDescent="0.25">
      <c r="A102" s="234">
        <v>21</v>
      </c>
      <c r="B102" s="235" t="s">
        <v>304</v>
      </c>
      <c r="C102" s="253" t="s">
        <v>305</v>
      </c>
      <c r="D102" s="236" t="s">
        <v>218</v>
      </c>
      <c r="E102" s="237">
        <v>55</v>
      </c>
      <c r="F102" s="238"/>
      <c r="G102" s="239">
        <f>ROUND(E102*F102,2)</f>
        <v>0</v>
      </c>
      <c r="H102" s="238"/>
      <c r="I102" s="239">
        <f>ROUND(E102*H102,2)</f>
        <v>0</v>
      </c>
      <c r="J102" s="238"/>
      <c r="K102" s="239">
        <f>ROUND(E102*J102,2)</f>
        <v>0</v>
      </c>
      <c r="L102" s="239">
        <v>21</v>
      </c>
      <c r="M102" s="239">
        <f>G102*(1+L102/100)</f>
        <v>0</v>
      </c>
      <c r="N102" s="237">
        <v>0.57499999999999996</v>
      </c>
      <c r="O102" s="237">
        <f>ROUND(E102*N102,2)</f>
        <v>31.63</v>
      </c>
      <c r="P102" s="237">
        <v>0</v>
      </c>
      <c r="Q102" s="237">
        <f>ROUND(E102*P102,2)</f>
        <v>0</v>
      </c>
      <c r="R102" s="239" t="s">
        <v>219</v>
      </c>
      <c r="S102" s="239" t="s">
        <v>193</v>
      </c>
      <c r="T102" s="240" t="s">
        <v>193</v>
      </c>
      <c r="U102" s="222">
        <v>2.7E-2</v>
      </c>
      <c r="V102" s="222">
        <f>ROUND(E102*U102,2)</f>
        <v>1.49</v>
      </c>
      <c r="W102" s="222"/>
      <c r="X102" s="222" t="s">
        <v>220</v>
      </c>
      <c r="Y102" s="222" t="s">
        <v>221</v>
      </c>
      <c r="Z102" s="212"/>
      <c r="AA102" s="212"/>
      <c r="AB102" s="212"/>
      <c r="AC102" s="212"/>
      <c r="AD102" s="212"/>
      <c r="AE102" s="212"/>
      <c r="AF102" s="212"/>
      <c r="AG102" s="212" t="s">
        <v>263</v>
      </c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2" x14ac:dyDescent="0.25">
      <c r="A103" s="219"/>
      <c r="B103" s="220"/>
      <c r="C103" s="266" t="s">
        <v>526</v>
      </c>
      <c r="D103" s="260"/>
      <c r="E103" s="261"/>
      <c r="F103" s="222"/>
      <c r="G103" s="222"/>
      <c r="H103" s="222"/>
      <c r="I103" s="222"/>
      <c r="J103" s="222"/>
      <c r="K103" s="222"/>
      <c r="L103" s="222"/>
      <c r="M103" s="222"/>
      <c r="N103" s="221"/>
      <c r="O103" s="221"/>
      <c r="P103" s="221"/>
      <c r="Q103" s="221"/>
      <c r="R103" s="222"/>
      <c r="S103" s="222"/>
      <c r="T103" s="222"/>
      <c r="U103" s="222"/>
      <c r="V103" s="222"/>
      <c r="W103" s="222"/>
      <c r="X103" s="222"/>
      <c r="Y103" s="222"/>
      <c r="Z103" s="212"/>
      <c r="AA103" s="212"/>
      <c r="AB103" s="212"/>
      <c r="AC103" s="212"/>
      <c r="AD103" s="212"/>
      <c r="AE103" s="212"/>
      <c r="AF103" s="212"/>
      <c r="AG103" s="212" t="s">
        <v>226</v>
      </c>
      <c r="AH103" s="212">
        <v>0</v>
      </c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ht="20.399999999999999" outlineLevel="3" x14ac:dyDescent="0.25">
      <c r="A104" s="219"/>
      <c r="B104" s="220"/>
      <c r="C104" s="266" t="s">
        <v>527</v>
      </c>
      <c r="D104" s="260"/>
      <c r="E104" s="261"/>
      <c r="F104" s="222"/>
      <c r="G104" s="222"/>
      <c r="H104" s="222"/>
      <c r="I104" s="222"/>
      <c r="J104" s="222"/>
      <c r="K104" s="222"/>
      <c r="L104" s="222"/>
      <c r="M104" s="222"/>
      <c r="N104" s="221"/>
      <c r="O104" s="221"/>
      <c r="P104" s="221"/>
      <c r="Q104" s="221"/>
      <c r="R104" s="222"/>
      <c r="S104" s="222"/>
      <c r="T104" s="222"/>
      <c r="U104" s="222"/>
      <c r="V104" s="222"/>
      <c r="W104" s="222"/>
      <c r="X104" s="222"/>
      <c r="Y104" s="222"/>
      <c r="Z104" s="212"/>
      <c r="AA104" s="212"/>
      <c r="AB104" s="212"/>
      <c r="AC104" s="212"/>
      <c r="AD104" s="212"/>
      <c r="AE104" s="212"/>
      <c r="AF104" s="212"/>
      <c r="AG104" s="212" t="s">
        <v>226</v>
      </c>
      <c r="AH104" s="212">
        <v>0</v>
      </c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3" x14ac:dyDescent="0.25">
      <c r="A105" s="219"/>
      <c r="B105" s="220"/>
      <c r="C105" s="266" t="s">
        <v>306</v>
      </c>
      <c r="D105" s="260"/>
      <c r="E105" s="261"/>
      <c r="F105" s="222"/>
      <c r="G105" s="222"/>
      <c r="H105" s="222"/>
      <c r="I105" s="222"/>
      <c r="J105" s="222"/>
      <c r="K105" s="222"/>
      <c r="L105" s="222"/>
      <c r="M105" s="222"/>
      <c r="N105" s="221"/>
      <c r="O105" s="221"/>
      <c r="P105" s="221"/>
      <c r="Q105" s="221"/>
      <c r="R105" s="222"/>
      <c r="S105" s="222"/>
      <c r="T105" s="222"/>
      <c r="U105" s="222"/>
      <c r="V105" s="222"/>
      <c r="W105" s="222"/>
      <c r="X105" s="222"/>
      <c r="Y105" s="222"/>
      <c r="Z105" s="212"/>
      <c r="AA105" s="212"/>
      <c r="AB105" s="212"/>
      <c r="AC105" s="212"/>
      <c r="AD105" s="212"/>
      <c r="AE105" s="212"/>
      <c r="AF105" s="212"/>
      <c r="AG105" s="212" t="s">
        <v>226</v>
      </c>
      <c r="AH105" s="212">
        <v>0</v>
      </c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outlineLevel="3" x14ac:dyDescent="0.25">
      <c r="A106" s="219"/>
      <c r="B106" s="220"/>
      <c r="C106" s="266" t="s">
        <v>754</v>
      </c>
      <c r="D106" s="260"/>
      <c r="E106" s="261">
        <v>55</v>
      </c>
      <c r="F106" s="222"/>
      <c r="G106" s="222"/>
      <c r="H106" s="222"/>
      <c r="I106" s="222"/>
      <c r="J106" s="222"/>
      <c r="K106" s="222"/>
      <c r="L106" s="222"/>
      <c r="M106" s="222"/>
      <c r="N106" s="221"/>
      <c r="O106" s="221"/>
      <c r="P106" s="221"/>
      <c r="Q106" s="221"/>
      <c r="R106" s="222"/>
      <c r="S106" s="222"/>
      <c r="T106" s="222"/>
      <c r="U106" s="222"/>
      <c r="V106" s="222"/>
      <c r="W106" s="222"/>
      <c r="X106" s="222"/>
      <c r="Y106" s="222"/>
      <c r="Z106" s="212"/>
      <c r="AA106" s="212"/>
      <c r="AB106" s="212"/>
      <c r="AC106" s="212"/>
      <c r="AD106" s="212"/>
      <c r="AE106" s="212"/>
      <c r="AF106" s="212"/>
      <c r="AG106" s="212" t="s">
        <v>226</v>
      </c>
      <c r="AH106" s="212">
        <v>0</v>
      </c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outlineLevel="1" x14ac:dyDescent="0.25">
      <c r="A107" s="234">
        <v>22</v>
      </c>
      <c r="B107" s="235" t="s">
        <v>312</v>
      </c>
      <c r="C107" s="253" t="s">
        <v>313</v>
      </c>
      <c r="D107" s="236" t="s">
        <v>218</v>
      </c>
      <c r="E107" s="237">
        <v>13.15</v>
      </c>
      <c r="F107" s="238"/>
      <c r="G107" s="239">
        <f>ROUND(E107*F107,2)</f>
        <v>0</v>
      </c>
      <c r="H107" s="238"/>
      <c r="I107" s="239">
        <f>ROUND(E107*H107,2)</f>
        <v>0</v>
      </c>
      <c r="J107" s="238"/>
      <c r="K107" s="239">
        <f>ROUND(E107*J107,2)</f>
        <v>0</v>
      </c>
      <c r="L107" s="239">
        <v>21</v>
      </c>
      <c r="M107" s="239">
        <f>G107*(1+L107/100)</f>
        <v>0</v>
      </c>
      <c r="N107" s="237">
        <v>7.3899999999999993E-2</v>
      </c>
      <c r="O107" s="237">
        <f>ROUND(E107*N107,2)</f>
        <v>0.97</v>
      </c>
      <c r="P107" s="237">
        <v>0</v>
      </c>
      <c r="Q107" s="237">
        <f>ROUND(E107*P107,2)</f>
        <v>0</v>
      </c>
      <c r="R107" s="239" t="s">
        <v>219</v>
      </c>
      <c r="S107" s="239" t="s">
        <v>193</v>
      </c>
      <c r="T107" s="240" t="s">
        <v>193</v>
      </c>
      <c r="U107" s="222">
        <v>0.45200000000000001</v>
      </c>
      <c r="V107" s="222">
        <f>ROUND(E107*U107,2)</f>
        <v>5.94</v>
      </c>
      <c r="W107" s="222"/>
      <c r="X107" s="222" t="s">
        <v>220</v>
      </c>
      <c r="Y107" s="222" t="s">
        <v>221</v>
      </c>
      <c r="Z107" s="212"/>
      <c r="AA107" s="212"/>
      <c r="AB107" s="212"/>
      <c r="AC107" s="212"/>
      <c r="AD107" s="212"/>
      <c r="AE107" s="212"/>
      <c r="AF107" s="212"/>
      <c r="AG107" s="212" t="s">
        <v>222</v>
      </c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ht="21" outlineLevel="2" x14ac:dyDescent="0.25">
      <c r="A108" s="219"/>
      <c r="B108" s="220"/>
      <c r="C108" s="265" t="s">
        <v>314</v>
      </c>
      <c r="D108" s="264"/>
      <c r="E108" s="264"/>
      <c r="F108" s="264"/>
      <c r="G108" s="264"/>
      <c r="H108" s="222"/>
      <c r="I108" s="222"/>
      <c r="J108" s="222"/>
      <c r="K108" s="222"/>
      <c r="L108" s="222"/>
      <c r="M108" s="222"/>
      <c r="N108" s="221"/>
      <c r="O108" s="221"/>
      <c r="P108" s="221"/>
      <c r="Q108" s="221"/>
      <c r="R108" s="222"/>
      <c r="S108" s="222"/>
      <c r="T108" s="222"/>
      <c r="U108" s="222"/>
      <c r="V108" s="222"/>
      <c r="W108" s="222"/>
      <c r="X108" s="222"/>
      <c r="Y108" s="222"/>
      <c r="Z108" s="212"/>
      <c r="AA108" s="212"/>
      <c r="AB108" s="212"/>
      <c r="AC108" s="212"/>
      <c r="AD108" s="212"/>
      <c r="AE108" s="212"/>
      <c r="AF108" s="212"/>
      <c r="AG108" s="212" t="s">
        <v>224</v>
      </c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48" t="str">
        <f>C108</f>
        <v>s provedením lože z kameniva drceného, s vyplněním spár, s dvojitým hutněním a se smetením přebytečného materiálu na krajnici. S dodáním hmot pro lože a výplň spár.</v>
      </c>
      <c r="BB108" s="212"/>
      <c r="BC108" s="212"/>
      <c r="BD108" s="212"/>
      <c r="BE108" s="212"/>
      <c r="BF108" s="212"/>
      <c r="BG108" s="212"/>
      <c r="BH108" s="212"/>
    </row>
    <row r="109" spans="1:60" outlineLevel="2" x14ac:dyDescent="0.25">
      <c r="A109" s="219"/>
      <c r="B109" s="220"/>
      <c r="C109" s="266" t="s">
        <v>225</v>
      </c>
      <c r="D109" s="260"/>
      <c r="E109" s="261"/>
      <c r="F109" s="222"/>
      <c r="G109" s="222"/>
      <c r="H109" s="222"/>
      <c r="I109" s="222"/>
      <c r="J109" s="222"/>
      <c r="K109" s="222"/>
      <c r="L109" s="222"/>
      <c r="M109" s="222"/>
      <c r="N109" s="221"/>
      <c r="O109" s="221"/>
      <c r="P109" s="221"/>
      <c r="Q109" s="221"/>
      <c r="R109" s="222"/>
      <c r="S109" s="222"/>
      <c r="T109" s="222"/>
      <c r="U109" s="222"/>
      <c r="V109" s="222"/>
      <c r="W109" s="222"/>
      <c r="X109" s="222"/>
      <c r="Y109" s="222"/>
      <c r="Z109" s="212"/>
      <c r="AA109" s="212"/>
      <c r="AB109" s="212"/>
      <c r="AC109" s="212"/>
      <c r="AD109" s="212"/>
      <c r="AE109" s="212"/>
      <c r="AF109" s="212"/>
      <c r="AG109" s="212" t="s">
        <v>226</v>
      </c>
      <c r="AH109" s="212">
        <v>0</v>
      </c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3" x14ac:dyDescent="0.25">
      <c r="A110" s="219"/>
      <c r="B110" s="220"/>
      <c r="C110" s="266" t="s">
        <v>536</v>
      </c>
      <c r="D110" s="260"/>
      <c r="E110" s="261"/>
      <c r="F110" s="222"/>
      <c r="G110" s="222"/>
      <c r="H110" s="222"/>
      <c r="I110" s="222"/>
      <c r="J110" s="222"/>
      <c r="K110" s="222"/>
      <c r="L110" s="222"/>
      <c r="M110" s="222"/>
      <c r="N110" s="221"/>
      <c r="O110" s="221"/>
      <c r="P110" s="221"/>
      <c r="Q110" s="221"/>
      <c r="R110" s="222"/>
      <c r="S110" s="222"/>
      <c r="T110" s="222"/>
      <c r="U110" s="222"/>
      <c r="V110" s="222"/>
      <c r="W110" s="222"/>
      <c r="X110" s="222"/>
      <c r="Y110" s="222"/>
      <c r="Z110" s="212"/>
      <c r="AA110" s="212"/>
      <c r="AB110" s="212"/>
      <c r="AC110" s="212"/>
      <c r="AD110" s="212"/>
      <c r="AE110" s="212"/>
      <c r="AF110" s="212"/>
      <c r="AG110" s="212" t="s">
        <v>226</v>
      </c>
      <c r="AH110" s="212">
        <v>0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3" x14ac:dyDescent="0.25">
      <c r="A111" s="219"/>
      <c r="B111" s="220"/>
      <c r="C111" s="266" t="s">
        <v>537</v>
      </c>
      <c r="D111" s="260"/>
      <c r="E111" s="261">
        <v>5.25</v>
      </c>
      <c r="F111" s="222"/>
      <c r="G111" s="222"/>
      <c r="H111" s="222"/>
      <c r="I111" s="222"/>
      <c r="J111" s="222"/>
      <c r="K111" s="222"/>
      <c r="L111" s="222"/>
      <c r="M111" s="222"/>
      <c r="N111" s="221"/>
      <c r="O111" s="221"/>
      <c r="P111" s="221"/>
      <c r="Q111" s="221"/>
      <c r="R111" s="222"/>
      <c r="S111" s="222"/>
      <c r="T111" s="222"/>
      <c r="U111" s="222"/>
      <c r="V111" s="222"/>
      <c r="W111" s="222"/>
      <c r="X111" s="222"/>
      <c r="Y111" s="222"/>
      <c r="Z111" s="212"/>
      <c r="AA111" s="212"/>
      <c r="AB111" s="212"/>
      <c r="AC111" s="212"/>
      <c r="AD111" s="212"/>
      <c r="AE111" s="212"/>
      <c r="AF111" s="212"/>
      <c r="AG111" s="212" t="s">
        <v>226</v>
      </c>
      <c r="AH111" s="212">
        <v>0</v>
      </c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3" x14ac:dyDescent="0.25">
      <c r="A112" s="219"/>
      <c r="B112" s="220"/>
      <c r="C112" s="266" t="s">
        <v>538</v>
      </c>
      <c r="D112" s="260"/>
      <c r="E112" s="261"/>
      <c r="F112" s="222"/>
      <c r="G112" s="222"/>
      <c r="H112" s="222"/>
      <c r="I112" s="222"/>
      <c r="J112" s="222"/>
      <c r="K112" s="222"/>
      <c r="L112" s="222"/>
      <c r="M112" s="222"/>
      <c r="N112" s="221"/>
      <c r="O112" s="221"/>
      <c r="P112" s="221"/>
      <c r="Q112" s="221"/>
      <c r="R112" s="222"/>
      <c r="S112" s="222"/>
      <c r="T112" s="222"/>
      <c r="U112" s="222"/>
      <c r="V112" s="222"/>
      <c r="W112" s="222"/>
      <c r="X112" s="222"/>
      <c r="Y112" s="222"/>
      <c r="Z112" s="212"/>
      <c r="AA112" s="212"/>
      <c r="AB112" s="212"/>
      <c r="AC112" s="212"/>
      <c r="AD112" s="212"/>
      <c r="AE112" s="212"/>
      <c r="AF112" s="212"/>
      <c r="AG112" s="212" t="s">
        <v>226</v>
      </c>
      <c r="AH112" s="212">
        <v>0</v>
      </c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3" x14ac:dyDescent="0.25">
      <c r="A113" s="219"/>
      <c r="B113" s="220"/>
      <c r="C113" s="266" t="s">
        <v>539</v>
      </c>
      <c r="D113" s="260"/>
      <c r="E113" s="261">
        <v>7.9</v>
      </c>
      <c r="F113" s="222"/>
      <c r="G113" s="222"/>
      <c r="H113" s="222"/>
      <c r="I113" s="222"/>
      <c r="J113" s="222"/>
      <c r="K113" s="222"/>
      <c r="L113" s="222"/>
      <c r="M113" s="222"/>
      <c r="N113" s="221"/>
      <c r="O113" s="221"/>
      <c r="P113" s="221"/>
      <c r="Q113" s="221"/>
      <c r="R113" s="222"/>
      <c r="S113" s="222"/>
      <c r="T113" s="222"/>
      <c r="U113" s="222"/>
      <c r="V113" s="222"/>
      <c r="W113" s="222"/>
      <c r="X113" s="222"/>
      <c r="Y113" s="222"/>
      <c r="Z113" s="212"/>
      <c r="AA113" s="212"/>
      <c r="AB113" s="212"/>
      <c r="AC113" s="212"/>
      <c r="AD113" s="212"/>
      <c r="AE113" s="212"/>
      <c r="AF113" s="212"/>
      <c r="AG113" s="212" t="s">
        <v>226</v>
      </c>
      <c r="AH113" s="212">
        <v>0</v>
      </c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1" x14ac:dyDescent="0.25">
      <c r="A114" s="234">
        <v>23</v>
      </c>
      <c r="B114" s="235" t="s">
        <v>542</v>
      </c>
      <c r="C114" s="253" t="s">
        <v>543</v>
      </c>
      <c r="D114" s="236" t="s">
        <v>218</v>
      </c>
      <c r="E114" s="237">
        <v>55</v>
      </c>
      <c r="F114" s="238"/>
      <c r="G114" s="239">
        <f>ROUND(E114*F114,2)</f>
        <v>0</v>
      </c>
      <c r="H114" s="238"/>
      <c r="I114" s="239">
        <f>ROUND(E114*H114,2)</f>
        <v>0</v>
      </c>
      <c r="J114" s="238"/>
      <c r="K114" s="239">
        <f>ROUND(E114*J114,2)</f>
        <v>0</v>
      </c>
      <c r="L114" s="239">
        <v>21</v>
      </c>
      <c r="M114" s="239">
        <f>G114*(1+L114/100)</f>
        <v>0</v>
      </c>
      <c r="N114" s="237">
        <v>7.3899999999999993E-2</v>
      </c>
      <c r="O114" s="237">
        <f>ROUND(E114*N114,2)</f>
        <v>4.0599999999999996</v>
      </c>
      <c r="P114" s="237">
        <v>0</v>
      </c>
      <c r="Q114" s="237">
        <f>ROUND(E114*P114,2)</f>
        <v>0</v>
      </c>
      <c r="R114" s="239" t="s">
        <v>219</v>
      </c>
      <c r="S114" s="239" t="s">
        <v>193</v>
      </c>
      <c r="T114" s="240" t="s">
        <v>193</v>
      </c>
      <c r="U114" s="222">
        <v>0.47799999999999998</v>
      </c>
      <c r="V114" s="222">
        <f>ROUND(E114*U114,2)</f>
        <v>26.29</v>
      </c>
      <c r="W114" s="222"/>
      <c r="X114" s="222" t="s">
        <v>220</v>
      </c>
      <c r="Y114" s="222" t="s">
        <v>221</v>
      </c>
      <c r="Z114" s="212"/>
      <c r="AA114" s="212"/>
      <c r="AB114" s="212"/>
      <c r="AC114" s="212"/>
      <c r="AD114" s="212"/>
      <c r="AE114" s="212"/>
      <c r="AF114" s="212"/>
      <c r="AG114" s="212" t="s">
        <v>222</v>
      </c>
      <c r="AH114" s="212"/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ht="21" outlineLevel="2" x14ac:dyDescent="0.25">
      <c r="A115" s="219"/>
      <c r="B115" s="220"/>
      <c r="C115" s="265" t="s">
        <v>314</v>
      </c>
      <c r="D115" s="264"/>
      <c r="E115" s="264"/>
      <c r="F115" s="264"/>
      <c r="G115" s="264"/>
      <c r="H115" s="222"/>
      <c r="I115" s="222"/>
      <c r="J115" s="222"/>
      <c r="K115" s="222"/>
      <c r="L115" s="222"/>
      <c r="M115" s="222"/>
      <c r="N115" s="221"/>
      <c r="O115" s="221"/>
      <c r="P115" s="221"/>
      <c r="Q115" s="221"/>
      <c r="R115" s="222"/>
      <c r="S115" s="222"/>
      <c r="T115" s="222"/>
      <c r="U115" s="222"/>
      <c r="V115" s="222"/>
      <c r="W115" s="222"/>
      <c r="X115" s="222"/>
      <c r="Y115" s="222"/>
      <c r="Z115" s="212"/>
      <c r="AA115" s="212"/>
      <c r="AB115" s="212"/>
      <c r="AC115" s="212"/>
      <c r="AD115" s="212"/>
      <c r="AE115" s="212"/>
      <c r="AF115" s="212"/>
      <c r="AG115" s="212" t="s">
        <v>224</v>
      </c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48" t="str">
        <f>C115</f>
        <v>s provedením lože z kameniva drceného, s vyplněním spár, s dvojitým hutněním a se smetením přebytečného materiálu na krajnici. S dodáním hmot pro lože a výplň spár.</v>
      </c>
      <c r="BB115" s="212"/>
      <c r="BC115" s="212"/>
      <c r="BD115" s="212"/>
      <c r="BE115" s="212"/>
      <c r="BF115" s="212"/>
      <c r="BG115" s="212"/>
      <c r="BH115" s="212"/>
    </row>
    <row r="116" spans="1:60" outlineLevel="2" x14ac:dyDescent="0.25">
      <c r="A116" s="219"/>
      <c r="B116" s="220"/>
      <c r="C116" s="266" t="s">
        <v>526</v>
      </c>
      <c r="D116" s="260"/>
      <c r="E116" s="261"/>
      <c r="F116" s="222"/>
      <c r="G116" s="222"/>
      <c r="H116" s="222"/>
      <c r="I116" s="222"/>
      <c r="J116" s="222"/>
      <c r="K116" s="222"/>
      <c r="L116" s="222"/>
      <c r="M116" s="222"/>
      <c r="N116" s="221"/>
      <c r="O116" s="221"/>
      <c r="P116" s="221"/>
      <c r="Q116" s="221"/>
      <c r="R116" s="222"/>
      <c r="S116" s="222"/>
      <c r="T116" s="222"/>
      <c r="U116" s="222"/>
      <c r="V116" s="222"/>
      <c r="W116" s="222"/>
      <c r="X116" s="222"/>
      <c r="Y116" s="222"/>
      <c r="Z116" s="212"/>
      <c r="AA116" s="212"/>
      <c r="AB116" s="212"/>
      <c r="AC116" s="212"/>
      <c r="AD116" s="212"/>
      <c r="AE116" s="212"/>
      <c r="AF116" s="212"/>
      <c r="AG116" s="212" t="s">
        <v>226</v>
      </c>
      <c r="AH116" s="212">
        <v>0</v>
      </c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ht="20.399999999999999" outlineLevel="3" x14ac:dyDescent="0.25">
      <c r="A117" s="219"/>
      <c r="B117" s="220"/>
      <c r="C117" s="266" t="s">
        <v>527</v>
      </c>
      <c r="D117" s="260"/>
      <c r="E117" s="261"/>
      <c r="F117" s="222"/>
      <c r="G117" s="222"/>
      <c r="H117" s="222"/>
      <c r="I117" s="222"/>
      <c r="J117" s="222"/>
      <c r="K117" s="222"/>
      <c r="L117" s="222"/>
      <c r="M117" s="222"/>
      <c r="N117" s="221"/>
      <c r="O117" s="221"/>
      <c r="P117" s="221"/>
      <c r="Q117" s="221"/>
      <c r="R117" s="222"/>
      <c r="S117" s="222"/>
      <c r="T117" s="222"/>
      <c r="U117" s="222"/>
      <c r="V117" s="222"/>
      <c r="W117" s="222"/>
      <c r="X117" s="222"/>
      <c r="Y117" s="222"/>
      <c r="Z117" s="212"/>
      <c r="AA117" s="212"/>
      <c r="AB117" s="212"/>
      <c r="AC117" s="212"/>
      <c r="AD117" s="212"/>
      <c r="AE117" s="212"/>
      <c r="AF117" s="212"/>
      <c r="AG117" s="212" t="s">
        <v>226</v>
      </c>
      <c r="AH117" s="212">
        <v>0</v>
      </c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3" x14ac:dyDescent="0.25">
      <c r="A118" s="219"/>
      <c r="B118" s="220"/>
      <c r="C118" s="266" t="s">
        <v>544</v>
      </c>
      <c r="D118" s="260"/>
      <c r="E118" s="261"/>
      <c r="F118" s="222"/>
      <c r="G118" s="222"/>
      <c r="H118" s="222"/>
      <c r="I118" s="222"/>
      <c r="J118" s="222"/>
      <c r="K118" s="222"/>
      <c r="L118" s="222"/>
      <c r="M118" s="222"/>
      <c r="N118" s="221"/>
      <c r="O118" s="221"/>
      <c r="P118" s="221"/>
      <c r="Q118" s="221"/>
      <c r="R118" s="222"/>
      <c r="S118" s="222"/>
      <c r="T118" s="222"/>
      <c r="U118" s="222"/>
      <c r="V118" s="222"/>
      <c r="W118" s="222"/>
      <c r="X118" s="222"/>
      <c r="Y118" s="222"/>
      <c r="Z118" s="212"/>
      <c r="AA118" s="212"/>
      <c r="AB118" s="212"/>
      <c r="AC118" s="212"/>
      <c r="AD118" s="212"/>
      <c r="AE118" s="212"/>
      <c r="AF118" s="212"/>
      <c r="AG118" s="212" t="s">
        <v>226</v>
      </c>
      <c r="AH118" s="212">
        <v>0</v>
      </c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3" x14ac:dyDescent="0.25">
      <c r="A119" s="219"/>
      <c r="B119" s="220"/>
      <c r="C119" s="266" t="s">
        <v>311</v>
      </c>
      <c r="D119" s="260"/>
      <c r="E119" s="261"/>
      <c r="F119" s="222"/>
      <c r="G119" s="222"/>
      <c r="H119" s="222"/>
      <c r="I119" s="222"/>
      <c r="J119" s="222"/>
      <c r="K119" s="222"/>
      <c r="L119" s="222"/>
      <c r="M119" s="222"/>
      <c r="N119" s="221"/>
      <c r="O119" s="221"/>
      <c r="P119" s="221"/>
      <c r="Q119" s="221"/>
      <c r="R119" s="222"/>
      <c r="S119" s="222"/>
      <c r="T119" s="222"/>
      <c r="U119" s="222"/>
      <c r="V119" s="222"/>
      <c r="W119" s="222"/>
      <c r="X119" s="222"/>
      <c r="Y119" s="222"/>
      <c r="Z119" s="212"/>
      <c r="AA119" s="212"/>
      <c r="AB119" s="212"/>
      <c r="AC119" s="212"/>
      <c r="AD119" s="212"/>
      <c r="AE119" s="212"/>
      <c r="AF119" s="212"/>
      <c r="AG119" s="212" t="s">
        <v>226</v>
      </c>
      <c r="AH119" s="212">
        <v>0</v>
      </c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3" x14ac:dyDescent="0.25">
      <c r="A120" s="219"/>
      <c r="B120" s="220"/>
      <c r="C120" s="266" t="s">
        <v>754</v>
      </c>
      <c r="D120" s="260"/>
      <c r="E120" s="261">
        <v>55</v>
      </c>
      <c r="F120" s="222"/>
      <c r="G120" s="222"/>
      <c r="H120" s="222"/>
      <c r="I120" s="222"/>
      <c r="J120" s="222"/>
      <c r="K120" s="222"/>
      <c r="L120" s="222"/>
      <c r="M120" s="222"/>
      <c r="N120" s="221"/>
      <c r="O120" s="221"/>
      <c r="P120" s="221"/>
      <c r="Q120" s="221"/>
      <c r="R120" s="222"/>
      <c r="S120" s="222"/>
      <c r="T120" s="222"/>
      <c r="U120" s="222"/>
      <c r="V120" s="222"/>
      <c r="W120" s="222"/>
      <c r="X120" s="222"/>
      <c r="Y120" s="222"/>
      <c r="Z120" s="212"/>
      <c r="AA120" s="212"/>
      <c r="AB120" s="212"/>
      <c r="AC120" s="212"/>
      <c r="AD120" s="212"/>
      <c r="AE120" s="212"/>
      <c r="AF120" s="212"/>
      <c r="AG120" s="212" t="s">
        <v>226</v>
      </c>
      <c r="AH120" s="212">
        <v>0</v>
      </c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1" x14ac:dyDescent="0.25">
      <c r="A121" s="234">
        <v>24</v>
      </c>
      <c r="B121" s="235" t="s">
        <v>319</v>
      </c>
      <c r="C121" s="253" t="s">
        <v>320</v>
      </c>
      <c r="D121" s="236" t="s">
        <v>231</v>
      </c>
      <c r="E121" s="237">
        <v>5</v>
      </c>
      <c r="F121" s="238"/>
      <c r="G121" s="239">
        <f>ROUND(E121*F121,2)</f>
        <v>0</v>
      </c>
      <c r="H121" s="238"/>
      <c r="I121" s="239">
        <f>ROUND(E121*H121,2)</f>
        <v>0</v>
      </c>
      <c r="J121" s="238"/>
      <c r="K121" s="239">
        <f>ROUND(E121*J121,2)</f>
        <v>0</v>
      </c>
      <c r="L121" s="239">
        <v>21</v>
      </c>
      <c r="M121" s="239">
        <f>G121*(1+L121/100)</f>
        <v>0</v>
      </c>
      <c r="N121" s="237">
        <v>3.3E-4</v>
      </c>
      <c r="O121" s="237">
        <f>ROUND(E121*N121,2)</f>
        <v>0</v>
      </c>
      <c r="P121" s="237">
        <v>0</v>
      </c>
      <c r="Q121" s="237">
        <f>ROUND(E121*P121,2)</f>
        <v>0</v>
      </c>
      <c r="R121" s="239" t="s">
        <v>219</v>
      </c>
      <c r="S121" s="239" t="s">
        <v>193</v>
      </c>
      <c r="T121" s="240" t="s">
        <v>193</v>
      </c>
      <c r="U121" s="222">
        <v>0.41</v>
      </c>
      <c r="V121" s="222">
        <f>ROUND(E121*U121,2)</f>
        <v>2.0499999999999998</v>
      </c>
      <c r="W121" s="222"/>
      <c r="X121" s="222" t="s">
        <v>220</v>
      </c>
      <c r="Y121" s="222" t="s">
        <v>221</v>
      </c>
      <c r="Z121" s="212"/>
      <c r="AA121" s="212"/>
      <c r="AB121" s="212"/>
      <c r="AC121" s="212"/>
      <c r="AD121" s="212"/>
      <c r="AE121" s="212"/>
      <c r="AF121" s="212"/>
      <c r="AG121" s="212" t="s">
        <v>222</v>
      </c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2" x14ac:dyDescent="0.25">
      <c r="A122" s="219"/>
      <c r="B122" s="220"/>
      <c r="C122" s="266" t="s">
        <v>225</v>
      </c>
      <c r="D122" s="260"/>
      <c r="E122" s="261"/>
      <c r="F122" s="222"/>
      <c r="G122" s="222"/>
      <c r="H122" s="222"/>
      <c r="I122" s="222"/>
      <c r="J122" s="222"/>
      <c r="K122" s="222"/>
      <c r="L122" s="222"/>
      <c r="M122" s="222"/>
      <c r="N122" s="221"/>
      <c r="O122" s="221"/>
      <c r="P122" s="221"/>
      <c r="Q122" s="221"/>
      <c r="R122" s="222"/>
      <c r="S122" s="222"/>
      <c r="T122" s="222"/>
      <c r="U122" s="222"/>
      <c r="V122" s="222"/>
      <c r="W122" s="222"/>
      <c r="X122" s="222"/>
      <c r="Y122" s="222"/>
      <c r="Z122" s="212"/>
      <c r="AA122" s="212"/>
      <c r="AB122" s="212"/>
      <c r="AC122" s="212"/>
      <c r="AD122" s="212"/>
      <c r="AE122" s="212"/>
      <c r="AF122" s="212"/>
      <c r="AG122" s="212" t="s">
        <v>226</v>
      </c>
      <c r="AH122" s="212">
        <v>0</v>
      </c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outlineLevel="3" x14ac:dyDescent="0.25">
      <c r="A123" s="219"/>
      <c r="B123" s="220"/>
      <c r="C123" s="266" t="s">
        <v>536</v>
      </c>
      <c r="D123" s="260"/>
      <c r="E123" s="261"/>
      <c r="F123" s="222"/>
      <c r="G123" s="222"/>
      <c r="H123" s="222"/>
      <c r="I123" s="222"/>
      <c r="J123" s="222"/>
      <c r="K123" s="222"/>
      <c r="L123" s="222"/>
      <c r="M123" s="222"/>
      <c r="N123" s="221"/>
      <c r="O123" s="221"/>
      <c r="P123" s="221"/>
      <c r="Q123" s="221"/>
      <c r="R123" s="222"/>
      <c r="S123" s="222"/>
      <c r="T123" s="222"/>
      <c r="U123" s="222"/>
      <c r="V123" s="222"/>
      <c r="W123" s="222"/>
      <c r="X123" s="222"/>
      <c r="Y123" s="222"/>
      <c r="Z123" s="212"/>
      <c r="AA123" s="212"/>
      <c r="AB123" s="212"/>
      <c r="AC123" s="212"/>
      <c r="AD123" s="212"/>
      <c r="AE123" s="212"/>
      <c r="AF123" s="212"/>
      <c r="AG123" s="212" t="s">
        <v>226</v>
      </c>
      <c r="AH123" s="212">
        <v>0</v>
      </c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outlineLevel="3" x14ac:dyDescent="0.25">
      <c r="A124" s="219"/>
      <c r="B124" s="220"/>
      <c r="C124" s="266" t="s">
        <v>545</v>
      </c>
      <c r="D124" s="260"/>
      <c r="E124" s="261">
        <v>2</v>
      </c>
      <c r="F124" s="222"/>
      <c r="G124" s="222"/>
      <c r="H124" s="222"/>
      <c r="I124" s="222"/>
      <c r="J124" s="222"/>
      <c r="K124" s="222"/>
      <c r="L124" s="222"/>
      <c r="M124" s="222"/>
      <c r="N124" s="221"/>
      <c r="O124" s="221"/>
      <c r="P124" s="221"/>
      <c r="Q124" s="221"/>
      <c r="R124" s="222"/>
      <c r="S124" s="222"/>
      <c r="T124" s="222"/>
      <c r="U124" s="222"/>
      <c r="V124" s="222"/>
      <c r="W124" s="222"/>
      <c r="X124" s="222"/>
      <c r="Y124" s="222"/>
      <c r="Z124" s="212"/>
      <c r="AA124" s="212"/>
      <c r="AB124" s="212"/>
      <c r="AC124" s="212"/>
      <c r="AD124" s="212"/>
      <c r="AE124" s="212"/>
      <c r="AF124" s="212"/>
      <c r="AG124" s="212" t="s">
        <v>226</v>
      </c>
      <c r="AH124" s="212">
        <v>0</v>
      </c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3" x14ac:dyDescent="0.25">
      <c r="A125" s="219"/>
      <c r="B125" s="220"/>
      <c r="C125" s="266" t="s">
        <v>538</v>
      </c>
      <c r="D125" s="260"/>
      <c r="E125" s="261"/>
      <c r="F125" s="222"/>
      <c r="G125" s="222"/>
      <c r="H125" s="222"/>
      <c r="I125" s="222"/>
      <c r="J125" s="222"/>
      <c r="K125" s="222"/>
      <c r="L125" s="222"/>
      <c r="M125" s="222"/>
      <c r="N125" s="221"/>
      <c r="O125" s="221"/>
      <c r="P125" s="221"/>
      <c r="Q125" s="221"/>
      <c r="R125" s="222"/>
      <c r="S125" s="222"/>
      <c r="T125" s="222"/>
      <c r="U125" s="222"/>
      <c r="V125" s="222"/>
      <c r="W125" s="222"/>
      <c r="X125" s="222"/>
      <c r="Y125" s="222"/>
      <c r="Z125" s="212"/>
      <c r="AA125" s="212"/>
      <c r="AB125" s="212"/>
      <c r="AC125" s="212"/>
      <c r="AD125" s="212"/>
      <c r="AE125" s="212"/>
      <c r="AF125" s="212"/>
      <c r="AG125" s="212" t="s">
        <v>226</v>
      </c>
      <c r="AH125" s="212">
        <v>0</v>
      </c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outlineLevel="3" x14ac:dyDescent="0.25">
      <c r="A126" s="219"/>
      <c r="B126" s="220"/>
      <c r="C126" s="266" t="s">
        <v>546</v>
      </c>
      <c r="D126" s="260"/>
      <c r="E126" s="261">
        <v>3</v>
      </c>
      <c r="F126" s="222"/>
      <c r="G126" s="222"/>
      <c r="H126" s="222"/>
      <c r="I126" s="222"/>
      <c r="J126" s="222"/>
      <c r="K126" s="222"/>
      <c r="L126" s="222"/>
      <c r="M126" s="222"/>
      <c r="N126" s="221"/>
      <c r="O126" s="221"/>
      <c r="P126" s="221"/>
      <c r="Q126" s="221"/>
      <c r="R126" s="222"/>
      <c r="S126" s="222"/>
      <c r="T126" s="222"/>
      <c r="U126" s="222"/>
      <c r="V126" s="222"/>
      <c r="W126" s="222"/>
      <c r="X126" s="222"/>
      <c r="Y126" s="222"/>
      <c r="Z126" s="212"/>
      <c r="AA126" s="212"/>
      <c r="AB126" s="212"/>
      <c r="AC126" s="212"/>
      <c r="AD126" s="212"/>
      <c r="AE126" s="212"/>
      <c r="AF126" s="212"/>
      <c r="AG126" s="212" t="s">
        <v>226</v>
      </c>
      <c r="AH126" s="212">
        <v>0</v>
      </c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1" x14ac:dyDescent="0.25">
      <c r="A127" s="234">
        <v>25</v>
      </c>
      <c r="B127" s="235" t="s">
        <v>547</v>
      </c>
      <c r="C127" s="253" t="s">
        <v>548</v>
      </c>
      <c r="D127" s="236" t="s">
        <v>231</v>
      </c>
      <c r="E127" s="237">
        <v>30</v>
      </c>
      <c r="F127" s="238"/>
      <c r="G127" s="239">
        <f>ROUND(E127*F127,2)</f>
        <v>0</v>
      </c>
      <c r="H127" s="238"/>
      <c r="I127" s="239">
        <f>ROUND(E127*H127,2)</f>
        <v>0</v>
      </c>
      <c r="J127" s="238"/>
      <c r="K127" s="239">
        <f>ROUND(E127*J127,2)</f>
        <v>0</v>
      </c>
      <c r="L127" s="239">
        <v>21</v>
      </c>
      <c r="M127" s="239">
        <f>G127*(1+L127/100)</f>
        <v>0</v>
      </c>
      <c r="N127" s="237">
        <v>3.6000000000000002E-4</v>
      </c>
      <c r="O127" s="237">
        <f>ROUND(E127*N127,2)</f>
        <v>0.01</v>
      </c>
      <c r="P127" s="237">
        <v>0</v>
      </c>
      <c r="Q127" s="237">
        <f>ROUND(E127*P127,2)</f>
        <v>0</v>
      </c>
      <c r="R127" s="239" t="s">
        <v>219</v>
      </c>
      <c r="S127" s="239" t="s">
        <v>193</v>
      </c>
      <c r="T127" s="240" t="s">
        <v>193</v>
      </c>
      <c r="U127" s="222">
        <v>0.43</v>
      </c>
      <c r="V127" s="222">
        <f>ROUND(E127*U127,2)</f>
        <v>12.9</v>
      </c>
      <c r="W127" s="222"/>
      <c r="X127" s="222" t="s">
        <v>220</v>
      </c>
      <c r="Y127" s="222" t="s">
        <v>221</v>
      </c>
      <c r="Z127" s="212"/>
      <c r="AA127" s="212"/>
      <c r="AB127" s="212"/>
      <c r="AC127" s="212"/>
      <c r="AD127" s="212"/>
      <c r="AE127" s="212"/>
      <c r="AF127" s="212"/>
      <c r="AG127" s="212" t="s">
        <v>222</v>
      </c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2" x14ac:dyDescent="0.25">
      <c r="A128" s="219"/>
      <c r="B128" s="220"/>
      <c r="C128" s="266" t="s">
        <v>526</v>
      </c>
      <c r="D128" s="260"/>
      <c r="E128" s="261"/>
      <c r="F128" s="222"/>
      <c r="G128" s="222"/>
      <c r="H128" s="222"/>
      <c r="I128" s="222"/>
      <c r="J128" s="222"/>
      <c r="K128" s="222"/>
      <c r="L128" s="222"/>
      <c r="M128" s="222"/>
      <c r="N128" s="221"/>
      <c r="O128" s="221"/>
      <c r="P128" s="221"/>
      <c r="Q128" s="221"/>
      <c r="R128" s="222"/>
      <c r="S128" s="222"/>
      <c r="T128" s="222"/>
      <c r="U128" s="222"/>
      <c r="V128" s="222"/>
      <c r="W128" s="222"/>
      <c r="X128" s="222"/>
      <c r="Y128" s="222"/>
      <c r="Z128" s="212"/>
      <c r="AA128" s="212"/>
      <c r="AB128" s="212"/>
      <c r="AC128" s="212"/>
      <c r="AD128" s="212"/>
      <c r="AE128" s="212"/>
      <c r="AF128" s="212"/>
      <c r="AG128" s="212" t="s">
        <v>226</v>
      </c>
      <c r="AH128" s="212">
        <v>0</v>
      </c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ht="20.399999999999999" outlineLevel="3" x14ac:dyDescent="0.25">
      <c r="A129" s="219"/>
      <c r="B129" s="220"/>
      <c r="C129" s="266" t="s">
        <v>527</v>
      </c>
      <c r="D129" s="260"/>
      <c r="E129" s="261"/>
      <c r="F129" s="222"/>
      <c r="G129" s="222"/>
      <c r="H129" s="222"/>
      <c r="I129" s="222"/>
      <c r="J129" s="222"/>
      <c r="K129" s="222"/>
      <c r="L129" s="222"/>
      <c r="M129" s="222"/>
      <c r="N129" s="221"/>
      <c r="O129" s="221"/>
      <c r="P129" s="221"/>
      <c r="Q129" s="221"/>
      <c r="R129" s="222"/>
      <c r="S129" s="222"/>
      <c r="T129" s="222"/>
      <c r="U129" s="222"/>
      <c r="V129" s="222"/>
      <c r="W129" s="222"/>
      <c r="X129" s="222"/>
      <c r="Y129" s="222"/>
      <c r="Z129" s="212"/>
      <c r="AA129" s="212"/>
      <c r="AB129" s="212"/>
      <c r="AC129" s="212"/>
      <c r="AD129" s="212"/>
      <c r="AE129" s="212"/>
      <c r="AF129" s="212"/>
      <c r="AG129" s="212" t="s">
        <v>226</v>
      </c>
      <c r="AH129" s="212">
        <v>0</v>
      </c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outlineLevel="3" x14ac:dyDescent="0.25">
      <c r="A130" s="219"/>
      <c r="B130" s="220"/>
      <c r="C130" s="266" t="s">
        <v>544</v>
      </c>
      <c r="D130" s="260"/>
      <c r="E130" s="261"/>
      <c r="F130" s="222"/>
      <c r="G130" s="222"/>
      <c r="H130" s="222"/>
      <c r="I130" s="222"/>
      <c r="J130" s="222"/>
      <c r="K130" s="222"/>
      <c r="L130" s="222"/>
      <c r="M130" s="222"/>
      <c r="N130" s="221"/>
      <c r="O130" s="221"/>
      <c r="P130" s="221"/>
      <c r="Q130" s="221"/>
      <c r="R130" s="222"/>
      <c r="S130" s="222"/>
      <c r="T130" s="222"/>
      <c r="U130" s="222"/>
      <c r="V130" s="222"/>
      <c r="W130" s="222"/>
      <c r="X130" s="222"/>
      <c r="Y130" s="222"/>
      <c r="Z130" s="212"/>
      <c r="AA130" s="212"/>
      <c r="AB130" s="212"/>
      <c r="AC130" s="212"/>
      <c r="AD130" s="212"/>
      <c r="AE130" s="212"/>
      <c r="AF130" s="212"/>
      <c r="AG130" s="212" t="s">
        <v>226</v>
      </c>
      <c r="AH130" s="212">
        <v>0</v>
      </c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outlineLevel="3" x14ac:dyDescent="0.25">
      <c r="A131" s="219"/>
      <c r="B131" s="220"/>
      <c r="C131" s="266" t="s">
        <v>311</v>
      </c>
      <c r="D131" s="260"/>
      <c r="E131" s="261"/>
      <c r="F131" s="222"/>
      <c r="G131" s="222"/>
      <c r="H131" s="222"/>
      <c r="I131" s="222"/>
      <c r="J131" s="222"/>
      <c r="K131" s="222"/>
      <c r="L131" s="222"/>
      <c r="M131" s="222"/>
      <c r="N131" s="221"/>
      <c r="O131" s="221"/>
      <c r="P131" s="221"/>
      <c r="Q131" s="221"/>
      <c r="R131" s="222"/>
      <c r="S131" s="222"/>
      <c r="T131" s="222"/>
      <c r="U131" s="222"/>
      <c r="V131" s="222"/>
      <c r="W131" s="222"/>
      <c r="X131" s="222"/>
      <c r="Y131" s="222"/>
      <c r="Z131" s="212"/>
      <c r="AA131" s="212"/>
      <c r="AB131" s="212"/>
      <c r="AC131" s="212"/>
      <c r="AD131" s="212"/>
      <c r="AE131" s="212"/>
      <c r="AF131" s="212"/>
      <c r="AG131" s="212" t="s">
        <v>226</v>
      </c>
      <c r="AH131" s="212">
        <v>0</v>
      </c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3" x14ac:dyDescent="0.25">
      <c r="A132" s="219"/>
      <c r="B132" s="220"/>
      <c r="C132" s="266" t="s">
        <v>765</v>
      </c>
      <c r="D132" s="260"/>
      <c r="E132" s="261">
        <v>30</v>
      </c>
      <c r="F132" s="222"/>
      <c r="G132" s="222"/>
      <c r="H132" s="222"/>
      <c r="I132" s="222"/>
      <c r="J132" s="222"/>
      <c r="K132" s="222"/>
      <c r="L132" s="222"/>
      <c r="M132" s="222"/>
      <c r="N132" s="221"/>
      <c r="O132" s="221"/>
      <c r="P132" s="221"/>
      <c r="Q132" s="221"/>
      <c r="R132" s="222"/>
      <c r="S132" s="222"/>
      <c r="T132" s="222"/>
      <c r="U132" s="222"/>
      <c r="V132" s="222"/>
      <c r="W132" s="222"/>
      <c r="X132" s="222"/>
      <c r="Y132" s="222"/>
      <c r="Z132" s="212"/>
      <c r="AA132" s="212"/>
      <c r="AB132" s="212"/>
      <c r="AC132" s="212"/>
      <c r="AD132" s="212"/>
      <c r="AE132" s="212"/>
      <c r="AF132" s="212"/>
      <c r="AG132" s="212" t="s">
        <v>226</v>
      </c>
      <c r="AH132" s="212">
        <v>0</v>
      </c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1" x14ac:dyDescent="0.25">
      <c r="A133" s="234">
        <v>26</v>
      </c>
      <c r="B133" s="235" t="s">
        <v>322</v>
      </c>
      <c r="C133" s="253" t="s">
        <v>323</v>
      </c>
      <c r="D133" s="236" t="s">
        <v>324</v>
      </c>
      <c r="E133" s="237">
        <v>13.15</v>
      </c>
      <c r="F133" s="238"/>
      <c r="G133" s="239">
        <f>ROUND(E133*F133,2)</f>
        <v>0</v>
      </c>
      <c r="H133" s="238"/>
      <c r="I133" s="239">
        <f>ROUND(E133*H133,2)</f>
        <v>0</v>
      </c>
      <c r="J133" s="238"/>
      <c r="K133" s="239">
        <f>ROUND(E133*J133,2)</f>
        <v>0</v>
      </c>
      <c r="L133" s="239">
        <v>21</v>
      </c>
      <c r="M133" s="239">
        <f>G133*(1+L133/100)</f>
        <v>0</v>
      </c>
      <c r="N133" s="237">
        <v>0</v>
      </c>
      <c r="O133" s="237">
        <f>ROUND(E133*N133,2)</f>
        <v>0</v>
      </c>
      <c r="P133" s="237">
        <v>0</v>
      </c>
      <c r="Q133" s="237">
        <f>ROUND(E133*P133,2)</f>
        <v>0</v>
      </c>
      <c r="R133" s="239"/>
      <c r="S133" s="239" t="s">
        <v>166</v>
      </c>
      <c r="T133" s="240" t="s">
        <v>167</v>
      </c>
      <c r="U133" s="222">
        <v>0</v>
      </c>
      <c r="V133" s="222">
        <f>ROUND(E133*U133,2)</f>
        <v>0</v>
      </c>
      <c r="W133" s="222"/>
      <c r="X133" s="222" t="s">
        <v>220</v>
      </c>
      <c r="Y133" s="222" t="s">
        <v>221</v>
      </c>
      <c r="Z133" s="212"/>
      <c r="AA133" s="212"/>
      <c r="AB133" s="212"/>
      <c r="AC133" s="212"/>
      <c r="AD133" s="212"/>
      <c r="AE133" s="212"/>
      <c r="AF133" s="212"/>
      <c r="AG133" s="212" t="s">
        <v>222</v>
      </c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2" x14ac:dyDescent="0.25">
      <c r="A134" s="219"/>
      <c r="B134" s="220"/>
      <c r="C134" s="266" t="s">
        <v>225</v>
      </c>
      <c r="D134" s="260"/>
      <c r="E134" s="261"/>
      <c r="F134" s="222"/>
      <c r="G134" s="222"/>
      <c r="H134" s="222"/>
      <c r="I134" s="222"/>
      <c r="J134" s="222"/>
      <c r="K134" s="222"/>
      <c r="L134" s="222"/>
      <c r="M134" s="222"/>
      <c r="N134" s="221"/>
      <c r="O134" s="221"/>
      <c r="P134" s="221"/>
      <c r="Q134" s="221"/>
      <c r="R134" s="222"/>
      <c r="S134" s="222"/>
      <c r="T134" s="222"/>
      <c r="U134" s="222"/>
      <c r="V134" s="222"/>
      <c r="W134" s="222"/>
      <c r="X134" s="222"/>
      <c r="Y134" s="222"/>
      <c r="Z134" s="212"/>
      <c r="AA134" s="212"/>
      <c r="AB134" s="212"/>
      <c r="AC134" s="212"/>
      <c r="AD134" s="212"/>
      <c r="AE134" s="212"/>
      <c r="AF134" s="212"/>
      <c r="AG134" s="212" t="s">
        <v>226</v>
      </c>
      <c r="AH134" s="212">
        <v>0</v>
      </c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3" x14ac:dyDescent="0.25">
      <c r="A135" s="219"/>
      <c r="B135" s="220"/>
      <c r="C135" s="266" t="s">
        <v>325</v>
      </c>
      <c r="D135" s="260"/>
      <c r="E135" s="261"/>
      <c r="F135" s="222"/>
      <c r="G135" s="222"/>
      <c r="H135" s="222"/>
      <c r="I135" s="222"/>
      <c r="J135" s="222"/>
      <c r="K135" s="222"/>
      <c r="L135" s="222"/>
      <c r="M135" s="222"/>
      <c r="N135" s="221"/>
      <c r="O135" s="221"/>
      <c r="P135" s="221"/>
      <c r="Q135" s="221"/>
      <c r="R135" s="222"/>
      <c r="S135" s="222"/>
      <c r="T135" s="222"/>
      <c r="U135" s="222"/>
      <c r="V135" s="222"/>
      <c r="W135" s="222"/>
      <c r="X135" s="222"/>
      <c r="Y135" s="222"/>
      <c r="Z135" s="212"/>
      <c r="AA135" s="212"/>
      <c r="AB135" s="212"/>
      <c r="AC135" s="212"/>
      <c r="AD135" s="212"/>
      <c r="AE135" s="212"/>
      <c r="AF135" s="212"/>
      <c r="AG135" s="212" t="s">
        <v>226</v>
      </c>
      <c r="AH135" s="212">
        <v>0</v>
      </c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outlineLevel="3" x14ac:dyDescent="0.25">
      <c r="A136" s="219"/>
      <c r="B136" s="220"/>
      <c r="C136" s="266" t="s">
        <v>514</v>
      </c>
      <c r="D136" s="260"/>
      <c r="E136" s="261">
        <v>13.15</v>
      </c>
      <c r="F136" s="222"/>
      <c r="G136" s="222"/>
      <c r="H136" s="222"/>
      <c r="I136" s="222"/>
      <c r="J136" s="222"/>
      <c r="K136" s="222"/>
      <c r="L136" s="222"/>
      <c r="M136" s="222"/>
      <c r="N136" s="221"/>
      <c r="O136" s="221"/>
      <c r="P136" s="221"/>
      <c r="Q136" s="221"/>
      <c r="R136" s="222"/>
      <c r="S136" s="222"/>
      <c r="T136" s="222"/>
      <c r="U136" s="222"/>
      <c r="V136" s="222"/>
      <c r="W136" s="222"/>
      <c r="X136" s="222"/>
      <c r="Y136" s="222"/>
      <c r="Z136" s="212"/>
      <c r="AA136" s="212"/>
      <c r="AB136" s="212"/>
      <c r="AC136" s="212"/>
      <c r="AD136" s="212"/>
      <c r="AE136" s="212"/>
      <c r="AF136" s="212"/>
      <c r="AG136" s="212" t="s">
        <v>226</v>
      </c>
      <c r="AH136" s="212">
        <v>0</v>
      </c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1" x14ac:dyDescent="0.25">
      <c r="A137" s="234">
        <v>27</v>
      </c>
      <c r="B137" s="235" t="s">
        <v>552</v>
      </c>
      <c r="C137" s="253" t="s">
        <v>553</v>
      </c>
      <c r="D137" s="236" t="s">
        <v>324</v>
      </c>
      <c r="E137" s="237">
        <v>5.7750000000000004</v>
      </c>
      <c r="F137" s="238"/>
      <c r="G137" s="239">
        <f>ROUND(E137*F137,2)</f>
        <v>0</v>
      </c>
      <c r="H137" s="238"/>
      <c r="I137" s="239">
        <f>ROUND(E137*H137,2)</f>
        <v>0</v>
      </c>
      <c r="J137" s="238"/>
      <c r="K137" s="239">
        <f>ROUND(E137*J137,2)</f>
        <v>0</v>
      </c>
      <c r="L137" s="239">
        <v>21</v>
      </c>
      <c r="M137" s="239">
        <f>G137*(1+L137/100)</f>
        <v>0</v>
      </c>
      <c r="N137" s="237">
        <v>0.13100000000000001</v>
      </c>
      <c r="O137" s="237">
        <f>ROUND(E137*N137,2)</f>
        <v>0.76</v>
      </c>
      <c r="P137" s="237">
        <v>0</v>
      </c>
      <c r="Q137" s="237">
        <f>ROUND(E137*P137,2)</f>
        <v>0</v>
      </c>
      <c r="R137" s="239"/>
      <c r="S137" s="239" t="s">
        <v>166</v>
      </c>
      <c r="T137" s="240" t="s">
        <v>167</v>
      </c>
      <c r="U137" s="222">
        <v>0</v>
      </c>
      <c r="V137" s="222">
        <f>ROUND(E137*U137,2)</f>
        <v>0</v>
      </c>
      <c r="W137" s="222"/>
      <c r="X137" s="222" t="s">
        <v>293</v>
      </c>
      <c r="Y137" s="222" t="s">
        <v>221</v>
      </c>
      <c r="Z137" s="212"/>
      <c r="AA137" s="212"/>
      <c r="AB137" s="212"/>
      <c r="AC137" s="212"/>
      <c r="AD137" s="212"/>
      <c r="AE137" s="212"/>
      <c r="AF137" s="212"/>
      <c r="AG137" s="212" t="s">
        <v>328</v>
      </c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2" x14ac:dyDescent="0.25">
      <c r="A138" s="219"/>
      <c r="B138" s="220"/>
      <c r="C138" s="266" t="s">
        <v>225</v>
      </c>
      <c r="D138" s="260"/>
      <c r="E138" s="261"/>
      <c r="F138" s="222"/>
      <c r="G138" s="222"/>
      <c r="H138" s="222"/>
      <c r="I138" s="222"/>
      <c r="J138" s="222"/>
      <c r="K138" s="222"/>
      <c r="L138" s="222"/>
      <c r="M138" s="222"/>
      <c r="N138" s="221"/>
      <c r="O138" s="221"/>
      <c r="P138" s="221"/>
      <c r="Q138" s="221"/>
      <c r="R138" s="222"/>
      <c r="S138" s="222"/>
      <c r="T138" s="222"/>
      <c r="U138" s="222"/>
      <c r="V138" s="222"/>
      <c r="W138" s="222"/>
      <c r="X138" s="222"/>
      <c r="Y138" s="222"/>
      <c r="Z138" s="212"/>
      <c r="AA138" s="212"/>
      <c r="AB138" s="212"/>
      <c r="AC138" s="212"/>
      <c r="AD138" s="212"/>
      <c r="AE138" s="212"/>
      <c r="AF138" s="212"/>
      <c r="AG138" s="212" t="s">
        <v>226</v>
      </c>
      <c r="AH138" s="212">
        <v>0</v>
      </c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3" x14ac:dyDescent="0.25">
      <c r="A139" s="219"/>
      <c r="B139" s="220"/>
      <c r="C139" s="266" t="s">
        <v>536</v>
      </c>
      <c r="D139" s="260"/>
      <c r="E139" s="261"/>
      <c r="F139" s="222"/>
      <c r="G139" s="222"/>
      <c r="H139" s="222"/>
      <c r="I139" s="222"/>
      <c r="J139" s="222"/>
      <c r="K139" s="222"/>
      <c r="L139" s="222"/>
      <c r="M139" s="222"/>
      <c r="N139" s="221"/>
      <c r="O139" s="221"/>
      <c r="P139" s="221"/>
      <c r="Q139" s="221"/>
      <c r="R139" s="222"/>
      <c r="S139" s="222"/>
      <c r="T139" s="222"/>
      <c r="U139" s="222"/>
      <c r="V139" s="222"/>
      <c r="W139" s="222"/>
      <c r="X139" s="222"/>
      <c r="Y139" s="222"/>
      <c r="Z139" s="212"/>
      <c r="AA139" s="212"/>
      <c r="AB139" s="212"/>
      <c r="AC139" s="212"/>
      <c r="AD139" s="212"/>
      <c r="AE139" s="212"/>
      <c r="AF139" s="212"/>
      <c r="AG139" s="212" t="s">
        <v>226</v>
      </c>
      <c r="AH139" s="212">
        <v>0</v>
      </c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3" x14ac:dyDescent="0.25">
      <c r="A140" s="219"/>
      <c r="B140" s="220"/>
      <c r="C140" s="266" t="s">
        <v>554</v>
      </c>
      <c r="D140" s="260"/>
      <c r="E140" s="261">
        <v>5.7750000000000004</v>
      </c>
      <c r="F140" s="222"/>
      <c r="G140" s="222"/>
      <c r="H140" s="222"/>
      <c r="I140" s="222"/>
      <c r="J140" s="222"/>
      <c r="K140" s="222"/>
      <c r="L140" s="222"/>
      <c r="M140" s="222"/>
      <c r="N140" s="221"/>
      <c r="O140" s="221"/>
      <c r="P140" s="221"/>
      <c r="Q140" s="221"/>
      <c r="R140" s="222"/>
      <c r="S140" s="222"/>
      <c r="T140" s="222"/>
      <c r="U140" s="222"/>
      <c r="V140" s="222"/>
      <c r="W140" s="222"/>
      <c r="X140" s="222"/>
      <c r="Y140" s="222"/>
      <c r="Z140" s="212"/>
      <c r="AA140" s="212"/>
      <c r="AB140" s="212"/>
      <c r="AC140" s="212"/>
      <c r="AD140" s="212"/>
      <c r="AE140" s="212"/>
      <c r="AF140" s="212"/>
      <c r="AG140" s="212" t="s">
        <v>226</v>
      </c>
      <c r="AH140" s="212">
        <v>0</v>
      </c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outlineLevel="1" x14ac:dyDescent="0.25">
      <c r="A141" s="234">
        <v>28</v>
      </c>
      <c r="B141" s="235" t="s">
        <v>555</v>
      </c>
      <c r="C141" s="253" t="s">
        <v>556</v>
      </c>
      <c r="D141" s="236" t="s">
        <v>324</v>
      </c>
      <c r="E141" s="237">
        <v>8.69</v>
      </c>
      <c r="F141" s="238"/>
      <c r="G141" s="239">
        <f>ROUND(E141*F141,2)</f>
        <v>0</v>
      </c>
      <c r="H141" s="238"/>
      <c r="I141" s="239">
        <f>ROUND(E141*H141,2)</f>
        <v>0</v>
      </c>
      <c r="J141" s="238"/>
      <c r="K141" s="239">
        <f>ROUND(E141*J141,2)</f>
        <v>0</v>
      </c>
      <c r="L141" s="239">
        <v>21</v>
      </c>
      <c r="M141" s="239">
        <f>G141*(1+L141/100)</f>
        <v>0</v>
      </c>
      <c r="N141" s="237">
        <v>0.13100000000000001</v>
      </c>
      <c r="O141" s="237">
        <f>ROUND(E141*N141,2)</f>
        <v>1.1399999999999999</v>
      </c>
      <c r="P141" s="237">
        <v>0</v>
      </c>
      <c r="Q141" s="237">
        <f>ROUND(E141*P141,2)</f>
        <v>0</v>
      </c>
      <c r="R141" s="239"/>
      <c r="S141" s="239" t="s">
        <v>166</v>
      </c>
      <c r="T141" s="240" t="s">
        <v>167</v>
      </c>
      <c r="U141" s="222">
        <v>0</v>
      </c>
      <c r="V141" s="222">
        <f>ROUND(E141*U141,2)</f>
        <v>0</v>
      </c>
      <c r="W141" s="222"/>
      <c r="X141" s="222" t="s">
        <v>293</v>
      </c>
      <c r="Y141" s="222" t="s">
        <v>221</v>
      </c>
      <c r="Z141" s="212"/>
      <c r="AA141" s="212"/>
      <c r="AB141" s="212"/>
      <c r="AC141" s="212"/>
      <c r="AD141" s="212"/>
      <c r="AE141" s="212"/>
      <c r="AF141" s="212"/>
      <c r="AG141" s="212" t="s">
        <v>328</v>
      </c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2" x14ac:dyDescent="0.25">
      <c r="A142" s="219"/>
      <c r="B142" s="220"/>
      <c r="C142" s="266" t="s">
        <v>225</v>
      </c>
      <c r="D142" s="260"/>
      <c r="E142" s="261"/>
      <c r="F142" s="222"/>
      <c r="G142" s="222"/>
      <c r="H142" s="222"/>
      <c r="I142" s="222"/>
      <c r="J142" s="222"/>
      <c r="K142" s="222"/>
      <c r="L142" s="222"/>
      <c r="M142" s="222"/>
      <c r="N142" s="221"/>
      <c r="O142" s="221"/>
      <c r="P142" s="221"/>
      <c r="Q142" s="221"/>
      <c r="R142" s="222"/>
      <c r="S142" s="222"/>
      <c r="T142" s="222"/>
      <c r="U142" s="222"/>
      <c r="V142" s="222"/>
      <c r="W142" s="222"/>
      <c r="X142" s="222"/>
      <c r="Y142" s="222"/>
      <c r="Z142" s="212"/>
      <c r="AA142" s="212"/>
      <c r="AB142" s="212"/>
      <c r="AC142" s="212"/>
      <c r="AD142" s="212"/>
      <c r="AE142" s="212"/>
      <c r="AF142" s="212"/>
      <c r="AG142" s="212" t="s">
        <v>226</v>
      </c>
      <c r="AH142" s="212">
        <v>0</v>
      </c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3" x14ac:dyDescent="0.25">
      <c r="A143" s="219"/>
      <c r="B143" s="220"/>
      <c r="C143" s="266" t="s">
        <v>538</v>
      </c>
      <c r="D143" s="260"/>
      <c r="E143" s="261"/>
      <c r="F143" s="222"/>
      <c r="G143" s="222"/>
      <c r="H143" s="222"/>
      <c r="I143" s="222"/>
      <c r="J143" s="222"/>
      <c r="K143" s="222"/>
      <c r="L143" s="222"/>
      <c r="M143" s="222"/>
      <c r="N143" s="221"/>
      <c r="O143" s="221"/>
      <c r="P143" s="221"/>
      <c r="Q143" s="221"/>
      <c r="R143" s="222"/>
      <c r="S143" s="222"/>
      <c r="T143" s="222"/>
      <c r="U143" s="222"/>
      <c r="V143" s="222"/>
      <c r="W143" s="222"/>
      <c r="X143" s="222"/>
      <c r="Y143" s="222"/>
      <c r="Z143" s="212"/>
      <c r="AA143" s="212"/>
      <c r="AB143" s="212"/>
      <c r="AC143" s="212"/>
      <c r="AD143" s="212"/>
      <c r="AE143" s="212"/>
      <c r="AF143" s="212"/>
      <c r="AG143" s="212" t="s">
        <v>226</v>
      </c>
      <c r="AH143" s="212">
        <v>0</v>
      </c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3" x14ac:dyDescent="0.25">
      <c r="A144" s="219"/>
      <c r="B144" s="220"/>
      <c r="C144" s="266" t="s">
        <v>557</v>
      </c>
      <c r="D144" s="260"/>
      <c r="E144" s="261">
        <v>8.69</v>
      </c>
      <c r="F144" s="222"/>
      <c r="G144" s="222"/>
      <c r="H144" s="222"/>
      <c r="I144" s="222"/>
      <c r="J144" s="222"/>
      <c r="K144" s="222"/>
      <c r="L144" s="222"/>
      <c r="M144" s="222"/>
      <c r="N144" s="221"/>
      <c r="O144" s="221"/>
      <c r="P144" s="221"/>
      <c r="Q144" s="221"/>
      <c r="R144" s="222"/>
      <c r="S144" s="222"/>
      <c r="T144" s="222"/>
      <c r="U144" s="222"/>
      <c r="V144" s="222"/>
      <c r="W144" s="222"/>
      <c r="X144" s="222"/>
      <c r="Y144" s="222"/>
      <c r="Z144" s="212"/>
      <c r="AA144" s="212"/>
      <c r="AB144" s="212"/>
      <c r="AC144" s="212"/>
      <c r="AD144" s="212"/>
      <c r="AE144" s="212"/>
      <c r="AF144" s="212"/>
      <c r="AG144" s="212" t="s">
        <v>226</v>
      </c>
      <c r="AH144" s="212">
        <v>0</v>
      </c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ht="20.399999999999999" outlineLevel="1" x14ac:dyDescent="0.25">
      <c r="A145" s="234">
        <v>29</v>
      </c>
      <c r="B145" s="235" t="s">
        <v>558</v>
      </c>
      <c r="C145" s="253" t="s">
        <v>559</v>
      </c>
      <c r="D145" s="236" t="s">
        <v>218</v>
      </c>
      <c r="E145" s="237">
        <v>57.75</v>
      </c>
      <c r="F145" s="238"/>
      <c r="G145" s="239">
        <f>ROUND(E145*F145,2)</f>
        <v>0</v>
      </c>
      <c r="H145" s="238"/>
      <c r="I145" s="239">
        <f>ROUND(E145*H145,2)</f>
        <v>0</v>
      </c>
      <c r="J145" s="238"/>
      <c r="K145" s="239">
        <f>ROUND(E145*J145,2)</f>
        <v>0</v>
      </c>
      <c r="L145" s="239">
        <v>21</v>
      </c>
      <c r="M145" s="239">
        <f>G145*(1+L145/100)</f>
        <v>0</v>
      </c>
      <c r="N145" s="237">
        <v>0.17599999999999999</v>
      </c>
      <c r="O145" s="237">
        <f>ROUND(E145*N145,2)</f>
        <v>10.16</v>
      </c>
      <c r="P145" s="237">
        <v>0</v>
      </c>
      <c r="Q145" s="237">
        <f>ROUND(E145*P145,2)</f>
        <v>0</v>
      </c>
      <c r="R145" s="239" t="s">
        <v>292</v>
      </c>
      <c r="S145" s="239" t="s">
        <v>193</v>
      </c>
      <c r="T145" s="240" t="s">
        <v>193</v>
      </c>
      <c r="U145" s="222">
        <v>0</v>
      </c>
      <c r="V145" s="222">
        <f>ROUND(E145*U145,2)</f>
        <v>0</v>
      </c>
      <c r="W145" s="222"/>
      <c r="X145" s="222" t="s">
        <v>293</v>
      </c>
      <c r="Y145" s="222" t="s">
        <v>221</v>
      </c>
      <c r="Z145" s="212"/>
      <c r="AA145" s="212"/>
      <c r="AB145" s="212"/>
      <c r="AC145" s="212"/>
      <c r="AD145" s="212"/>
      <c r="AE145" s="212"/>
      <c r="AF145" s="212"/>
      <c r="AG145" s="212" t="s">
        <v>328</v>
      </c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2" x14ac:dyDescent="0.25">
      <c r="A146" s="219"/>
      <c r="B146" s="220"/>
      <c r="C146" s="266" t="s">
        <v>526</v>
      </c>
      <c r="D146" s="260"/>
      <c r="E146" s="261"/>
      <c r="F146" s="222"/>
      <c r="G146" s="222"/>
      <c r="H146" s="222"/>
      <c r="I146" s="222"/>
      <c r="J146" s="222"/>
      <c r="K146" s="222"/>
      <c r="L146" s="222"/>
      <c r="M146" s="222"/>
      <c r="N146" s="221"/>
      <c r="O146" s="221"/>
      <c r="P146" s="221"/>
      <c r="Q146" s="221"/>
      <c r="R146" s="222"/>
      <c r="S146" s="222"/>
      <c r="T146" s="222"/>
      <c r="U146" s="222"/>
      <c r="V146" s="222"/>
      <c r="W146" s="222"/>
      <c r="X146" s="222"/>
      <c r="Y146" s="222"/>
      <c r="Z146" s="212"/>
      <c r="AA146" s="212"/>
      <c r="AB146" s="212"/>
      <c r="AC146" s="212"/>
      <c r="AD146" s="212"/>
      <c r="AE146" s="212"/>
      <c r="AF146" s="212"/>
      <c r="AG146" s="212" t="s">
        <v>226</v>
      </c>
      <c r="AH146" s="212">
        <v>0</v>
      </c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ht="20.399999999999999" outlineLevel="3" x14ac:dyDescent="0.25">
      <c r="A147" s="219"/>
      <c r="B147" s="220"/>
      <c r="C147" s="266" t="s">
        <v>527</v>
      </c>
      <c r="D147" s="260"/>
      <c r="E147" s="261"/>
      <c r="F147" s="222"/>
      <c r="G147" s="222"/>
      <c r="H147" s="222"/>
      <c r="I147" s="222"/>
      <c r="J147" s="222"/>
      <c r="K147" s="222"/>
      <c r="L147" s="222"/>
      <c r="M147" s="222"/>
      <c r="N147" s="221"/>
      <c r="O147" s="221"/>
      <c r="P147" s="221"/>
      <c r="Q147" s="221"/>
      <c r="R147" s="222"/>
      <c r="S147" s="222"/>
      <c r="T147" s="222"/>
      <c r="U147" s="222"/>
      <c r="V147" s="222"/>
      <c r="W147" s="222"/>
      <c r="X147" s="222"/>
      <c r="Y147" s="222"/>
      <c r="Z147" s="212"/>
      <c r="AA147" s="212"/>
      <c r="AB147" s="212"/>
      <c r="AC147" s="212"/>
      <c r="AD147" s="212"/>
      <c r="AE147" s="212"/>
      <c r="AF147" s="212"/>
      <c r="AG147" s="212" t="s">
        <v>226</v>
      </c>
      <c r="AH147" s="212">
        <v>0</v>
      </c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3" x14ac:dyDescent="0.25">
      <c r="A148" s="219"/>
      <c r="B148" s="220"/>
      <c r="C148" s="266" t="s">
        <v>544</v>
      </c>
      <c r="D148" s="260"/>
      <c r="E148" s="261"/>
      <c r="F148" s="222"/>
      <c r="G148" s="222"/>
      <c r="H148" s="222"/>
      <c r="I148" s="222"/>
      <c r="J148" s="222"/>
      <c r="K148" s="222"/>
      <c r="L148" s="222"/>
      <c r="M148" s="222"/>
      <c r="N148" s="221"/>
      <c r="O148" s="221"/>
      <c r="P148" s="221"/>
      <c r="Q148" s="221"/>
      <c r="R148" s="222"/>
      <c r="S148" s="222"/>
      <c r="T148" s="222"/>
      <c r="U148" s="222"/>
      <c r="V148" s="222"/>
      <c r="W148" s="222"/>
      <c r="X148" s="222"/>
      <c r="Y148" s="222"/>
      <c r="Z148" s="212"/>
      <c r="AA148" s="212"/>
      <c r="AB148" s="212"/>
      <c r="AC148" s="212"/>
      <c r="AD148" s="212"/>
      <c r="AE148" s="212"/>
      <c r="AF148" s="212"/>
      <c r="AG148" s="212" t="s">
        <v>226</v>
      </c>
      <c r="AH148" s="212">
        <v>0</v>
      </c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3" x14ac:dyDescent="0.25">
      <c r="A149" s="219"/>
      <c r="B149" s="220"/>
      <c r="C149" s="266" t="s">
        <v>311</v>
      </c>
      <c r="D149" s="260"/>
      <c r="E149" s="261"/>
      <c r="F149" s="222"/>
      <c r="G149" s="222"/>
      <c r="H149" s="222"/>
      <c r="I149" s="222"/>
      <c r="J149" s="222"/>
      <c r="K149" s="222"/>
      <c r="L149" s="222"/>
      <c r="M149" s="222"/>
      <c r="N149" s="221"/>
      <c r="O149" s="221"/>
      <c r="P149" s="221"/>
      <c r="Q149" s="221"/>
      <c r="R149" s="222"/>
      <c r="S149" s="222"/>
      <c r="T149" s="222"/>
      <c r="U149" s="222"/>
      <c r="V149" s="222"/>
      <c r="W149" s="222"/>
      <c r="X149" s="222"/>
      <c r="Y149" s="222"/>
      <c r="Z149" s="212"/>
      <c r="AA149" s="212"/>
      <c r="AB149" s="212"/>
      <c r="AC149" s="212"/>
      <c r="AD149" s="212"/>
      <c r="AE149" s="212"/>
      <c r="AF149" s="212"/>
      <c r="AG149" s="212" t="s">
        <v>226</v>
      </c>
      <c r="AH149" s="212">
        <v>0</v>
      </c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3" x14ac:dyDescent="0.25">
      <c r="A150" s="219"/>
      <c r="B150" s="220"/>
      <c r="C150" s="266" t="s">
        <v>766</v>
      </c>
      <c r="D150" s="260"/>
      <c r="E150" s="261">
        <v>57.75</v>
      </c>
      <c r="F150" s="222"/>
      <c r="G150" s="222"/>
      <c r="H150" s="222"/>
      <c r="I150" s="222"/>
      <c r="J150" s="222"/>
      <c r="K150" s="222"/>
      <c r="L150" s="222"/>
      <c r="M150" s="222"/>
      <c r="N150" s="221"/>
      <c r="O150" s="221"/>
      <c r="P150" s="221"/>
      <c r="Q150" s="221"/>
      <c r="R150" s="222"/>
      <c r="S150" s="222"/>
      <c r="T150" s="222"/>
      <c r="U150" s="222"/>
      <c r="V150" s="222"/>
      <c r="W150" s="222"/>
      <c r="X150" s="222"/>
      <c r="Y150" s="222"/>
      <c r="Z150" s="212"/>
      <c r="AA150" s="212"/>
      <c r="AB150" s="212"/>
      <c r="AC150" s="212"/>
      <c r="AD150" s="212"/>
      <c r="AE150" s="212"/>
      <c r="AF150" s="212"/>
      <c r="AG150" s="212" t="s">
        <v>226</v>
      </c>
      <c r="AH150" s="212">
        <v>0</v>
      </c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x14ac:dyDescent="0.25">
      <c r="A151" s="227" t="s">
        <v>161</v>
      </c>
      <c r="B151" s="228" t="s">
        <v>103</v>
      </c>
      <c r="C151" s="251" t="s">
        <v>104</v>
      </c>
      <c r="D151" s="229"/>
      <c r="E151" s="230"/>
      <c r="F151" s="231"/>
      <c r="G151" s="231">
        <f>SUMIF(AG152:AG162,"&lt;&gt;NOR",G152:G162)</f>
        <v>0</v>
      </c>
      <c r="H151" s="231"/>
      <c r="I151" s="231">
        <f>SUM(I152:I162)</f>
        <v>0</v>
      </c>
      <c r="J151" s="231"/>
      <c r="K151" s="231">
        <f>SUM(K152:K162)</f>
        <v>0</v>
      </c>
      <c r="L151" s="231"/>
      <c r="M151" s="231">
        <f>SUM(M152:M162)</f>
        <v>0</v>
      </c>
      <c r="N151" s="230"/>
      <c r="O151" s="230">
        <f>SUM(O152:O162)</f>
        <v>5.2899999999999991</v>
      </c>
      <c r="P151" s="230"/>
      <c r="Q151" s="230">
        <f>SUM(Q152:Q162)</f>
        <v>0</v>
      </c>
      <c r="R151" s="231"/>
      <c r="S151" s="231"/>
      <c r="T151" s="232"/>
      <c r="U151" s="226"/>
      <c r="V151" s="226">
        <f>SUM(V152:V162)</f>
        <v>5.82</v>
      </c>
      <c r="W151" s="226"/>
      <c r="X151" s="226"/>
      <c r="Y151" s="226"/>
      <c r="AG151" t="s">
        <v>162</v>
      </c>
    </row>
    <row r="152" spans="1:60" ht="20.399999999999999" outlineLevel="1" x14ac:dyDescent="0.25">
      <c r="A152" s="234">
        <v>30</v>
      </c>
      <c r="B152" s="235" t="s">
        <v>562</v>
      </c>
      <c r="C152" s="253" t="s">
        <v>563</v>
      </c>
      <c r="D152" s="236" t="s">
        <v>231</v>
      </c>
      <c r="E152" s="237">
        <v>21.4</v>
      </c>
      <c r="F152" s="238"/>
      <c r="G152" s="239">
        <f>ROUND(E152*F152,2)</f>
        <v>0</v>
      </c>
      <c r="H152" s="238"/>
      <c r="I152" s="239">
        <f>ROUND(E152*H152,2)</f>
        <v>0</v>
      </c>
      <c r="J152" s="238"/>
      <c r="K152" s="239">
        <f>ROUND(E152*J152,2)</f>
        <v>0</v>
      </c>
      <c r="L152" s="239">
        <v>21</v>
      </c>
      <c r="M152" s="239">
        <f>G152*(1+L152/100)</f>
        <v>0</v>
      </c>
      <c r="N152" s="237">
        <v>0.188</v>
      </c>
      <c r="O152" s="237">
        <f>ROUND(E152*N152,2)</f>
        <v>4.0199999999999996</v>
      </c>
      <c r="P152" s="237">
        <v>0</v>
      </c>
      <c r="Q152" s="237">
        <f>ROUND(E152*P152,2)</f>
        <v>0</v>
      </c>
      <c r="R152" s="239" t="s">
        <v>219</v>
      </c>
      <c r="S152" s="239" t="s">
        <v>193</v>
      </c>
      <c r="T152" s="240" t="s">
        <v>193</v>
      </c>
      <c r="U152" s="222">
        <v>0.27200000000000002</v>
      </c>
      <c r="V152" s="222">
        <f>ROUND(E152*U152,2)</f>
        <v>5.82</v>
      </c>
      <c r="W152" s="222"/>
      <c r="X152" s="222" t="s">
        <v>220</v>
      </c>
      <c r="Y152" s="222" t="s">
        <v>221</v>
      </c>
      <c r="Z152" s="212"/>
      <c r="AA152" s="212"/>
      <c r="AB152" s="212"/>
      <c r="AC152" s="212"/>
      <c r="AD152" s="212"/>
      <c r="AE152" s="212"/>
      <c r="AF152" s="212"/>
      <c r="AG152" s="212" t="s">
        <v>263</v>
      </c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2" x14ac:dyDescent="0.25">
      <c r="A153" s="219"/>
      <c r="B153" s="220"/>
      <c r="C153" s="265" t="s">
        <v>564</v>
      </c>
      <c r="D153" s="264"/>
      <c r="E153" s="264"/>
      <c r="F153" s="264"/>
      <c r="G153" s="264"/>
      <c r="H153" s="222"/>
      <c r="I153" s="222"/>
      <c r="J153" s="222"/>
      <c r="K153" s="222"/>
      <c r="L153" s="222"/>
      <c r="M153" s="222"/>
      <c r="N153" s="221"/>
      <c r="O153" s="221"/>
      <c r="P153" s="221"/>
      <c r="Q153" s="221"/>
      <c r="R153" s="222"/>
      <c r="S153" s="222"/>
      <c r="T153" s="222"/>
      <c r="U153" s="222"/>
      <c r="V153" s="222"/>
      <c r="W153" s="222"/>
      <c r="X153" s="222"/>
      <c r="Y153" s="222"/>
      <c r="Z153" s="212"/>
      <c r="AA153" s="212"/>
      <c r="AB153" s="212"/>
      <c r="AC153" s="212"/>
      <c r="AD153" s="212"/>
      <c r="AE153" s="212"/>
      <c r="AF153" s="212"/>
      <c r="AG153" s="212" t="s">
        <v>224</v>
      </c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2" x14ac:dyDescent="0.25">
      <c r="A154" s="219"/>
      <c r="B154" s="220"/>
      <c r="C154" s="266" t="s">
        <v>345</v>
      </c>
      <c r="D154" s="260"/>
      <c r="E154" s="261"/>
      <c r="F154" s="222"/>
      <c r="G154" s="222"/>
      <c r="H154" s="222"/>
      <c r="I154" s="222"/>
      <c r="J154" s="222"/>
      <c r="K154" s="222"/>
      <c r="L154" s="222"/>
      <c r="M154" s="222"/>
      <c r="N154" s="221"/>
      <c r="O154" s="221"/>
      <c r="P154" s="221"/>
      <c r="Q154" s="221"/>
      <c r="R154" s="222"/>
      <c r="S154" s="222"/>
      <c r="T154" s="222"/>
      <c r="U154" s="222"/>
      <c r="V154" s="222"/>
      <c r="W154" s="222"/>
      <c r="X154" s="222"/>
      <c r="Y154" s="222"/>
      <c r="Z154" s="212"/>
      <c r="AA154" s="212"/>
      <c r="AB154" s="212"/>
      <c r="AC154" s="212"/>
      <c r="AD154" s="212"/>
      <c r="AE154" s="212"/>
      <c r="AF154" s="212"/>
      <c r="AG154" s="212" t="s">
        <v>226</v>
      </c>
      <c r="AH154" s="212">
        <v>0</v>
      </c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3" x14ac:dyDescent="0.25">
      <c r="A155" s="219"/>
      <c r="B155" s="220"/>
      <c r="C155" s="266" t="s">
        <v>346</v>
      </c>
      <c r="D155" s="260"/>
      <c r="E155" s="261"/>
      <c r="F155" s="222"/>
      <c r="G155" s="222"/>
      <c r="H155" s="222"/>
      <c r="I155" s="222"/>
      <c r="J155" s="222"/>
      <c r="K155" s="222"/>
      <c r="L155" s="222"/>
      <c r="M155" s="222"/>
      <c r="N155" s="221"/>
      <c r="O155" s="221"/>
      <c r="P155" s="221"/>
      <c r="Q155" s="221"/>
      <c r="R155" s="222"/>
      <c r="S155" s="222"/>
      <c r="T155" s="222"/>
      <c r="U155" s="222"/>
      <c r="V155" s="222"/>
      <c r="W155" s="222"/>
      <c r="X155" s="222"/>
      <c r="Y155" s="222"/>
      <c r="Z155" s="212"/>
      <c r="AA155" s="212"/>
      <c r="AB155" s="212"/>
      <c r="AC155" s="212"/>
      <c r="AD155" s="212"/>
      <c r="AE155" s="212"/>
      <c r="AF155" s="212"/>
      <c r="AG155" s="212" t="s">
        <v>226</v>
      </c>
      <c r="AH155" s="212">
        <v>0</v>
      </c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3" x14ac:dyDescent="0.25">
      <c r="A156" s="219"/>
      <c r="B156" s="220"/>
      <c r="C156" s="266" t="s">
        <v>565</v>
      </c>
      <c r="D156" s="260"/>
      <c r="E156" s="261"/>
      <c r="F156" s="222"/>
      <c r="G156" s="222"/>
      <c r="H156" s="222"/>
      <c r="I156" s="222"/>
      <c r="J156" s="222"/>
      <c r="K156" s="222"/>
      <c r="L156" s="222"/>
      <c r="M156" s="222"/>
      <c r="N156" s="221"/>
      <c r="O156" s="221"/>
      <c r="P156" s="221"/>
      <c r="Q156" s="221"/>
      <c r="R156" s="222"/>
      <c r="S156" s="222"/>
      <c r="T156" s="222"/>
      <c r="U156" s="222"/>
      <c r="V156" s="222"/>
      <c r="W156" s="222"/>
      <c r="X156" s="222"/>
      <c r="Y156" s="222"/>
      <c r="Z156" s="212"/>
      <c r="AA156" s="212"/>
      <c r="AB156" s="212"/>
      <c r="AC156" s="212"/>
      <c r="AD156" s="212"/>
      <c r="AE156" s="212"/>
      <c r="AF156" s="212"/>
      <c r="AG156" s="212" t="s">
        <v>226</v>
      </c>
      <c r="AH156" s="212">
        <v>0</v>
      </c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3" x14ac:dyDescent="0.25">
      <c r="A157" s="219"/>
      <c r="B157" s="220"/>
      <c r="C157" s="266" t="s">
        <v>767</v>
      </c>
      <c r="D157" s="260"/>
      <c r="E157" s="261">
        <v>21.4</v>
      </c>
      <c r="F157" s="222"/>
      <c r="G157" s="222"/>
      <c r="H157" s="222"/>
      <c r="I157" s="222"/>
      <c r="J157" s="222"/>
      <c r="K157" s="222"/>
      <c r="L157" s="222"/>
      <c r="M157" s="222"/>
      <c r="N157" s="221"/>
      <c r="O157" s="221"/>
      <c r="P157" s="221"/>
      <c r="Q157" s="221"/>
      <c r="R157" s="222"/>
      <c r="S157" s="222"/>
      <c r="T157" s="222"/>
      <c r="U157" s="222"/>
      <c r="V157" s="222"/>
      <c r="W157" s="222"/>
      <c r="X157" s="222"/>
      <c r="Y157" s="222"/>
      <c r="Z157" s="212"/>
      <c r="AA157" s="212"/>
      <c r="AB157" s="212"/>
      <c r="AC157" s="212"/>
      <c r="AD157" s="212"/>
      <c r="AE157" s="212"/>
      <c r="AF157" s="212"/>
      <c r="AG157" s="212" t="s">
        <v>226</v>
      </c>
      <c r="AH157" s="212">
        <v>0</v>
      </c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outlineLevel="1" x14ac:dyDescent="0.25">
      <c r="A158" s="234">
        <v>31</v>
      </c>
      <c r="B158" s="235" t="s">
        <v>567</v>
      </c>
      <c r="C158" s="253" t="s">
        <v>568</v>
      </c>
      <c r="D158" s="236" t="s">
        <v>569</v>
      </c>
      <c r="E158" s="237">
        <v>21.827999999999999</v>
      </c>
      <c r="F158" s="238"/>
      <c r="G158" s="239">
        <f>ROUND(E158*F158,2)</f>
        <v>0</v>
      </c>
      <c r="H158" s="238"/>
      <c r="I158" s="239">
        <f>ROUND(E158*H158,2)</f>
        <v>0</v>
      </c>
      <c r="J158" s="238"/>
      <c r="K158" s="239">
        <f>ROUND(E158*J158,2)</f>
        <v>0</v>
      </c>
      <c r="L158" s="239">
        <v>21</v>
      </c>
      <c r="M158" s="239">
        <f>G158*(1+L158/100)</f>
        <v>0</v>
      </c>
      <c r="N158" s="237">
        <v>5.8000000000000003E-2</v>
      </c>
      <c r="O158" s="237">
        <f>ROUND(E158*N158,2)</f>
        <v>1.27</v>
      </c>
      <c r="P158" s="237">
        <v>0</v>
      </c>
      <c r="Q158" s="237">
        <f>ROUND(E158*P158,2)</f>
        <v>0</v>
      </c>
      <c r="R158" s="239" t="s">
        <v>292</v>
      </c>
      <c r="S158" s="239" t="s">
        <v>193</v>
      </c>
      <c r="T158" s="240" t="s">
        <v>193</v>
      </c>
      <c r="U158" s="222">
        <v>0</v>
      </c>
      <c r="V158" s="222">
        <f>ROUND(E158*U158,2)</f>
        <v>0</v>
      </c>
      <c r="W158" s="222"/>
      <c r="X158" s="222" t="s">
        <v>293</v>
      </c>
      <c r="Y158" s="222" t="s">
        <v>221</v>
      </c>
      <c r="Z158" s="212"/>
      <c r="AA158" s="212"/>
      <c r="AB158" s="212"/>
      <c r="AC158" s="212"/>
      <c r="AD158" s="212"/>
      <c r="AE158" s="212"/>
      <c r="AF158" s="212"/>
      <c r="AG158" s="212" t="s">
        <v>328</v>
      </c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2" x14ac:dyDescent="0.25">
      <c r="A159" s="219"/>
      <c r="B159" s="220"/>
      <c r="C159" s="266" t="s">
        <v>345</v>
      </c>
      <c r="D159" s="260"/>
      <c r="E159" s="261"/>
      <c r="F159" s="222"/>
      <c r="G159" s="222"/>
      <c r="H159" s="222"/>
      <c r="I159" s="222"/>
      <c r="J159" s="222"/>
      <c r="K159" s="222"/>
      <c r="L159" s="222"/>
      <c r="M159" s="222"/>
      <c r="N159" s="221"/>
      <c r="O159" s="221"/>
      <c r="P159" s="221"/>
      <c r="Q159" s="221"/>
      <c r="R159" s="222"/>
      <c r="S159" s="222"/>
      <c r="T159" s="222"/>
      <c r="U159" s="222"/>
      <c r="V159" s="222"/>
      <c r="W159" s="222"/>
      <c r="X159" s="222"/>
      <c r="Y159" s="222"/>
      <c r="Z159" s="212"/>
      <c r="AA159" s="212"/>
      <c r="AB159" s="212"/>
      <c r="AC159" s="212"/>
      <c r="AD159" s="212"/>
      <c r="AE159" s="212"/>
      <c r="AF159" s="212"/>
      <c r="AG159" s="212" t="s">
        <v>226</v>
      </c>
      <c r="AH159" s="212">
        <v>0</v>
      </c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outlineLevel="3" x14ac:dyDescent="0.25">
      <c r="A160" s="219"/>
      <c r="B160" s="220"/>
      <c r="C160" s="266" t="s">
        <v>346</v>
      </c>
      <c r="D160" s="260"/>
      <c r="E160" s="261"/>
      <c r="F160" s="222"/>
      <c r="G160" s="222"/>
      <c r="H160" s="222"/>
      <c r="I160" s="222"/>
      <c r="J160" s="222"/>
      <c r="K160" s="222"/>
      <c r="L160" s="222"/>
      <c r="M160" s="222"/>
      <c r="N160" s="221"/>
      <c r="O160" s="221"/>
      <c r="P160" s="221"/>
      <c r="Q160" s="221"/>
      <c r="R160" s="222"/>
      <c r="S160" s="222"/>
      <c r="T160" s="222"/>
      <c r="U160" s="222"/>
      <c r="V160" s="222"/>
      <c r="W160" s="222"/>
      <c r="X160" s="222"/>
      <c r="Y160" s="222"/>
      <c r="Z160" s="212"/>
      <c r="AA160" s="212"/>
      <c r="AB160" s="212"/>
      <c r="AC160" s="212"/>
      <c r="AD160" s="212"/>
      <c r="AE160" s="212"/>
      <c r="AF160" s="212"/>
      <c r="AG160" s="212" t="s">
        <v>226</v>
      </c>
      <c r="AH160" s="212">
        <v>0</v>
      </c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1:60" outlineLevel="3" x14ac:dyDescent="0.25">
      <c r="A161" s="219"/>
      <c r="B161" s="220"/>
      <c r="C161" s="266" t="s">
        <v>565</v>
      </c>
      <c r="D161" s="260"/>
      <c r="E161" s="261"/>
      <c r="F161" s="222"/>
      <c r="G161" s="222"/>
      <c r="H161" s="222"/>
      <c r="I161" s="222"/>
      <c r="J161" s="222"/>
      <c r="K161" s="222"/>
      <c r="L161" s="222"/>
      <c r="M161" s="222"/>
      <c r="N161" s="221"/>
      <c r="O161" s="221"/>
      <c r="P161" s="221"/>
      <c r="Q161" s="221"/>
      <c r="R161" s="222"/>
      <c r="S161" s="222"/>
      <c r="T161" s="222"/>
      <c r="U161" s="222"/>
      <c r="V161" s="222"/>
      <c r="W161" s="222"/>
      <c r="X161" s="222"/>
      <c r="Y161" s="222"/>
      <c r="Z161" s="212"/>
      <c r="AA161" s="212"/>
      <c r="AB161" s="212"/>
      <c r="AC161" s="212"/>
      <c r="AD161" s="212"/>
      <c r="AE161" s="212"/>
      <c r="AF161" s="212"/>
      <c r="AG161" s="212" t="s">
        <v>226</v>
      </c>
      <c r="AH161" s="212">
        <v>0</v>
      </c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outlineLevel="3" x14ac:dyDescent="0.25">
      <c r="A162" s="219"/>
      <c r="B162" s="220"/>
      <c r="C162" s="266" t="s">
        <v>768</v>
      </c>
      <c r="D162" s="260"/>
      <c r="E162" s="261">
        <v>21.827999999999999</v>
      </c>
      <c r="F162" s="222"/>
      <c r="G162" s="222"/>
      <c r="H162" s="222"/>
      <c r="I162" s="222"/>
      <c r="J162" s="222"/>
      <c r="K162" s="222"/>
      <c r="L162" s="222"/>
      <c r="M162" s="222"/>
      <c r="N162" s="221"/>
      <c r="O162" s="221"/>
      <c r="P162" s="221"/>
      <c r="Q162" s="221"/>
      <c r="R162" s="222"/>
      <c r="S162" s="222"/>
      <c r="T162" s="222"/>
      <c r="U162" s="222"/>
      <c r="V162" s="222"/>
      <c r="W162" s="222"/>
      <c r="X162" s="222"/>
      <c r="Y162" s="222"/>
      <c r="Z162" s="212"/>
      <c r="AA162" s="212"/>
      <c r="AB162" s="212"/>
      <c r="AC162" s="212"/>
      <c r="AD162" s="212"/>
      <c r="AE162" s="212"/>
      <c r="AF162" s="212"/>
      <c r="AG162" s="212" t="s">
        <v>226</v>
      </c>
      <c r="AH162" s="212">
        <v>0</v>
      </c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x14ac:dyDescent="0.25">
      <c r="A163" s="227" t="s">
        <v>161</v>
      </c>
      <c r="B163" s="228" t="s">
        <v>107</v>
      </c>
      <c r="C163" s="251" t="s">
        <v>108</v>
      </c>
      <c r="D163" s="229"/>
      <c r="E163" s="230"/>
      <c r="F163" s="231"/>
      <c r="G163" s="231">
        <f>SUMIF(AG164:AG168,"&lt;&gt;NOR",G164:G168)</f>
        <v>0</v>
      </c>
      <c r="H163" s="231"/>
      <c r="I163" s="231">
        <f>SUM(I164:I168)</f>
        <v>0</v>
      </c>
      <c r="J163" s="231"/>
      <c r="K163" s="231">
        <f>SUM(K164:K168)</f>
        <v>0</v>
      </c>
      <c r="L163" s="231"/>
      <c r="M163" s="231">
        <f>SUM(M164:M168)</f>
        <v>0</v>
      </c>
      <c r="N163" s="230"/>
      <c r="O163" s="230">
        <f>SUM(O164:O168)</f>
        <v>0</v>
      </c>
      <c r="P163" s="230"/>
      <c r="Q163" s="230">
        <f>SUM(Q164:Q168)</f>
        <v>0</v>
      </c>
      <c r="R163" s="231"/>
      <c r="S163" s="231"/>
      <c r="T163" s="232"/>
      <c r="U163" s="226"/>
      <c r="V163" s="226">
        <f>SUM(V164:V168)</f>
        <v>21.7</v>
      </c>
      <c r="W163" s="226"/>
      <c r="X163" s="226"/>
      <c r="Y163" s="226"/>
      <c r="AG163" t="s">
        <v>162</v>
      </c>
    </row>
    <row r="164" spans="1:60" outlineLevel="1" x14ac:dyDescent="0.25">
      <c r="A164" s="234">
        <v>32</v>
      </c>
      <c r="B164" s="235" t="s">
        <v>352</v>
      </c>
      <c r="C164" s="253" t="s">
        <v>353</v>
      </c>
      <c r="D164" s="236" t="s">
        <v>271</v>
      </c>
      <c r="E164" s="237">
        <v>55.64282</v>
      </c>
      <c r="F164" s="238"/>
      <c r="G164" s="239">
        <f>ROUND(E164*F164,2)</f>
        <v>0</v>
      </c>
      <c r="H164" s="238"/>
      <c r="I164" s="239">
        <f>ROUND(E164*H164,2)</f>
        <v>0</v>
      </c>
      <c r="J164" s="238"/>
      <c r="K164" s="239">
        <f>ROUND(E164*J164,2)</f>
        <v>0</v>
      </c>
      <c r="L164" s="239">
        <v>21</v>
      </c>
      <c r="M164" s="239">
        <f>G164*(1+L164/100)</f>
        <v>0</v>
      </c>
      <c r="N164" s="237">
        <v>0</v>
      </c>
      <c r="O164" s="237">
        <f>ROUND(E164*N164,2)</f>
        <v>0</v>
      </c>
      <c r="P164" s="237">
        <v>0</v>
      </c>
      <c r="Q164" s="237">
        <f>ROUND(E164*P164,2)</f>
        <v>0</v>
      </c>
      <c r="R164" s="239" t="s">
        <v>219</v>
      </c>
      <c r="S164" s="239" t="s">
        <v>193</v>
      </c>
      <c r="T164" s="240" t="s">
        <v>193</v>
      </c>
      <c r="U164" s="222">
        <v>0.39</v>
      </c>
      <c r="V164" s="222">
        <f>ROUND(E164*U164,2)</f>
        <v>21.7</v>
      </c>
      <c r="W164" s="222"/>
      <c r="X164" s="222" t="s">
        <v>354</v>
      </c>
      <c r="Y164" s="222" t="s">
        <v>221</v>
      </c>
      <c r="Z164" s="212"/>
      <c r="AA164" s="212"/>
      <c r="AB164" s="212"/>
      <c r="AC164" s="212"/>
      <c r="AD164" s="212"/>
      <c r="AE164" s="212"/>
      <c r="AF164" s="212"/>
      <c r="AG164" s="212" t="s">
        <v>355</v>
      </c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outlineLevel="2" x14ac:dyDescent="0.25">
      <c r="A165" s="219"/>
      <c r="B165" s="220"/>
      <c r="C165" s="265" t="s">
        <v>356</v>
      </c>
      <c r="D165" s="264"/>
      <c r="E165" s="264"/>
      <c r="F165" s="264"/>
      <c r="G165" s="264"/>
      <c r="H165" s="222"/>
      <c r="I165" s="222"/>
      <c r="J165" s="222"/>
      <c r="K165" s="222"/>
      <c r="L165" s="222"/>
      <c r="M165" s="222"/>
      <c r="N165" s="221"/>
      <c r="O165" s="221"/>
      <c r="P165" s="221"/>
      <c r="Q165" s="221"/>
      <c r="R165" s="222"/>
      <c r="S165" s="222"/>
      <c r="T165" s="222"/>
      <c r="U165" s="222"/>
      <c r="V165" s="222"/>
      <c r="W165" s="222"/>
      <c r="X165" s="222"/>
      <c r="Y165" s="222"/>
      <c r="Z165" s="212"/>
      <c r="AA165" s="212"/>
      <c r="AB165" s="212"/>
      <c r="AC165" s="212"/>
      <c r="AD165" s="212"/>
      <c r="AE165" s="212"/>
      <c r="AF165" s="212"/>
      <c r="AG165" s="212" t="s">
        <v>224</v>
      </c>
      <c r="AH165" s="212"/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outlineLevel="2" x14ac:dyDescent="0.25">
      <c r="A166" s="219"/>
      <c r="B166" s="220"/>
      <c r="C166" s="266" t="s">
        <v>357</v>
      </c>
      <c r="D166" s="260"/>
      <c r="E166" s="261"/>
      <c r="F166" s="222"/>
      <c r="G166" s="222"/>
      <c r="H166" s="222"/>
      <c r="I166" s="222"/>
      <c r="J166" s="222"/>
      <c r="K166" s="222"/>
      <c r="L166" s="222"/>
      <c r="M166" s="222"/>
      <c r="N166" s="221"/>
      <c r="O166" s="221"/>
      <c r="P166" s="221"/>
      <c r="Q166" s="221"/>
      <c r="R166" s="222"/>
      <c r="S166" s="222"/>
      <c r="T166" s="222"/>
      <c r="U166" s="222"/>
      <c r="V166" s="222"/>
      <c r="W166" s="222"/>
      <c r="X166" s="222"/>
      <c r="Y166" s="222"/>
      <c r="Z166" s="212"/>
      <c r="AA166" s="212"/>
      <c r="AB166" s="212"/>
      <c r="AC166" s="212"/>
      <c r="AD166" s="212"/>
      <c r="AE166" s="212"/>
      <c r="AF166" s="212"/>
      <c r="AG166" s="212" t="s">
        <v>226</v>
      </c>
      <c r="AH166" s="212">
        <v>0</v>
      </c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</row>
    <row r="167" spans="1:60" outlineLevel="3" x14ac:dyDescent="0.25">
      <c r="A167" s="219"/>
      <c r="B167" s="220"/>
      <c r="C167" s="266" t="s">
        <v>769</v>
      </c>
      <c r="D167" s="260"/>
      <c r="E167" s="261"/>
      <c r="F167" s="222"/>
      <c r="G167" s="222"/>
      <c r="H167" s="222"/>
      <c r="I167" s="222"/>
      <c r="J167" s="222"/>
      <c r="K167" s="222"/>
      <c r="L167" s="222"/>
      <c r="M167" s="222"/>
      <c r="N167" s="221"/>
      <c r="O167" s="221"/>
      <c r="P167" s="221"/>
      <c r="Q167" s="221"/>
      <c r="R167" s="222"/>
      <c r="S167" s="222"/>
      <c r="T167" s="222"/>
      <c r="U167" s="222"/>
      <c r="V167" s="222"/>
      <c r="W167" s="222"/>
      <c r="X167" s="222"/>
      <c r="Y167" s="222"/>
      <c r="Z167" s="212"/>
      <c r="AA167" s="212"/>
      <c r="AB167" s="212"/>
      <c r="AC167" s="212"/>
      <c r="AD167" s="212"/>
      <c r="AE167" s="212"/>
      <c r="AF167" s="212"/>
      <c r="AG167" s="212" t="s">
        <v>226</v>
      </c>
      <c r="AH167" s="212">
        <v>0</v>
      </c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1:60" outlineLevel="3" x14ac:dyDescent="0.25">
      <c r="A168" s="219"/>
      <c r="B168" s="220"/>
      <c r="C168" s="266" t="s">
        <v>770</v>
      </c>
      <c r="D168" s="260"/>
      <c r="E168" s="261">
        <v>55.64282</v>
      </c>
      <c r="F168" s="222"/>
      <c r="G168" s="222"/>
      <c r="H168" s="222"/>
      <c r="I168" s="222"/>
      <c r="J168" s="222"/>
      <c r="K168" s="222"/>
      <c r="L168" s="222"/>
      <c r="M168" s="222"/>
      <c r="N168" s="221"/>
      <c r="O168" s="221"/>
      <c r="P168" s="221"/>
      <c r="Q168" s="221"/>
      <c r="R168" s="222"/>
      <c r="S168" s="222"/>
      <c r="T168" s="222"/>
      <c r="U168" s="222"/>
      <c r="V168" s="222"/>
      <c r="W168" s="222"/>
      <c r="X168" s="222"/>
      <c r="Y168" s="222"/>
      <c r="Z168" s="212"/>
      <c r="AA168" s="212"/>
      <c r="AB168" s="212"/>
      <c r="AC168" s="212"/>
      <c r="AD168" s="212"/>
      <c r="AE168" s="212"/>
      <c r="AF168" s="212"/>
      <c r="AG168" s="212" t="s">
        <v>226</v>
      </c>
      <c r="AH168" s="212">
        <v>0</v>
      </c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1:60" x14ac:dyDescent="0.25">
      <c r="A169" s="227" t="s">
        <v>161</v>
      </c>
      <c r="B169" s="228" t="s">
        <v>127</v>
      </c>
      <c r="C169" s="251" t="s">
        <v>128</v>
      </c>
      <c r="D169" s="229"/>
      <c r="E169" s="230"/>
      <c r="F169" s="231"/>
      <c r="G169" s="231">
        <f>SUMIF(AG170:AG187,"&lt;&gt;NOR",G170:G187)</f>
        <v>0</v>
      </c>
      <c r="H169" s="231"/>
      <c r="I169" s="231">
        <f>SUM(I170:I187)</f>
        <v>0</v>
      </c>
      <c r="J169" s="231"/>
      <c r="K169" s="231">
        <f>SUM(K170:K187)</f>
        <v>0</v>
      </c>
      <c r="L169" s="231"/>
      <c r="M169" s="231">
        <f>SUM(M170:M187)</f>
        <v>0</v>
      </c>
      <c r="N169" s="230"/>
      <c r="O169" s="230">
        <f>SUM(O170:O187)</f>
        <v>0</v>
      </c>
      <c r="P169" s="230"/>
      <c r="Q169" s="230">
        <f>SUM(Q170:Q187)</f>
        <v>0</v>
      </c>
      <c r="R169" s="231"/>
      <c r="S169" s="231"/>
      <c r="T169" s="232"/>
      <c r="U169" s="226"/>
      <c r="V169" s="226">
        <f>SUM(V170:V187)</f>
        <v>3.86</v>
      </c>
      <c r="W169" s="226"/>
      <c r="X169" s="226"/>
      <c r="Y169" s="226"/>
      <c r="AG169" t="s">
        <v>162</v>
      </c>
    </row>
    <row r="170" spans="1:60" outlineLevel="1" x14ac:dyDescent="0.25">
      <c r="A170" s="234">
        <v>33</v>
      </c>
      <c r="B170" s="235" t="s">
        <v>360</v>
      </c>
      <c r="C170" s="253" t="s">
        <v>361</v>
      </c>
      <c r="D170" s="236" t="s">
        <v>271</v>
      </c>
      <c r="E170" s="237">
        <v>6.5497500000000004</v>
      </c>
      <c r="F170" s="238"/>
      <c r="G170" s="239">
        <f>ROUND(E170*F170,2)</f>
        <v>0</v>
      </c>
      <c r="H170" s="238"/>
      <c r="I170" s="239">
        <f>ROUND(E170*H170,2)</f>
        <v>0</v>
      </c>
      <c r="J170" s="238"/>
      <c r="K170" s="239">
        <f>ROUND(E170*J170,2)</f>
        <v>0</v>
      </c>
      <c r="L170" s="239">
        <v>21</v>
      </c>
      <c r="M170" s="239">
        <f>G170*(1+L170/100)</f>
        <v>0</v>
      </c>
      <c r="N170" s="237">
        <v>0</v>
      </c>
      <c r="O170" s="237">
        <f>ROUND(E170*N170,2)</f>
        <v>0</v>
      </c>
      <c r="P170" s="237">
        <v>0</v>
      </c>
      <c r="Q170" s="237">
        <f>ROUND(E170*P170,2)</f>
        <v>0</v>
      </c>
      <c r="R170" s="239" t="s">
        <v>362</v>
      </c>
      <c r="S170" s="239" t="s">
        <v>193</v>
      </c>
      <c r="T170" s="240" t="s">
        <v>193</v>
      </c>
      <c r="U170" s="222">
        <v>0.49</v>
      </c>
      <c r="V170" s="222">
        <f>ROUND(E170*U170,2)</f>
        <v>3.21</v>
      </c>
      <c r="W170" s="222"/>
      <c r="X170" s="222" t="s">
        <v>363</v>
      </c>
      <c r="Y170" s="222" t="s">
        <v>221</v>
      </c>
      <c r="Z170" s="212"/>
      <c r="AA170" s="212"/>
      <c r="AB170" s="212"/>
      <c r="AC170" s="212"/>
      <c r="AD170" s="212"/>
      <c r="AE170" s="212"/>
      <c r="AF170" s="212"/>
      <c r="AG170" s="212" t="s">
        <v>364</v>
      </c>
      <c r="AH170" s="212"/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outlineLevel="2" x14ac:dyDescent="0.25">
      <c r="A171" s="219"/>
      <c r="B171" s="220"/>
      <c r="C171" s="254" t="s">
        <v>365</v>
      </c>
      <c r="D171" s="249"/>
      <c r="E171" s="249"/>
      <c r="F171" s="249"/>
      <c r="G171" s="249"/>
      <c r="H171" s="222"/>
      <c r="I171" s="222"/>
      <c r="J171" s="222"/>
      <c r="K171" s="222"/>
      <c r="L171" s="222"/>
      <c r="M171" s="222"/>
      <c r="N171" s="221"/>
      <c r="O171" s="221"/>
      <c r="P171" s="221"/>
      <c r="Q171" s="221"/>
      <c r="R171" s="222"/>
      <c r="S171" s="222"/>
      <c r="T171" s="222"/>
      <c r="U171" s="222"/>
      <c r="V171" s="222"/>
      <c r="W171" s="222"/>
      <c r="X171" s="222"/>
      <c r="Y171" s="222"/>
      <c r="Z171" s="212"/>
      <c r="AA171" s="212"/>
      <c r="AB171" s="212"/>
      <c r="AC171" s="212"/>
      <c r="AD171" s="212"/>
      <c r="AE171" s="212"/>
      <c r="AF171" s="212"/>
      <c r="AG171" s="212" t="s">
        <v>173</v>
      </c>
      <c r="AH171" s="212"/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1:60" outlineLevel="2" x14ac:dyDescent="0.25">
      <c r="A172" s="219"/>
      <c r="B172" s="220"/>
      <c r="C172" s="266" t="s">
        <v>366</v>
      </c>
      <c r="D172" s="260"/>
      <c r="E172" s="261"/>
      <c r="F172" s="222"/>
      <c r="G172" s="222"/>
      <c r="H172" s="222"/>
      <c r="I172" s="222"/>
      <c r="J172" s="222"/>
      <c r="K172" s="222"/>
      <c r="L172" s="222"/>
      <c r="M172" s="222"/>
      <c r="N172" s="221"/>
      <c r="O172" s="221"/>
      <c r="P172" s="221"/>
      <c r="Q172" s="221"/>
      <c r="R172" s="222"/>
      <c r="S172" s="222"/>
      <c r="T172" s="222"/>
      <c r="U172" s="222"/>
      <c r="V172" s="222"/>
      <c r="W172" s="222"/>
      <c r="X172" s="222"/>
      <c r="Y172" s="222"/>
      <c r="Z172" s="212"/>
      <c r="AA172" s="212"/>
      <c r="AB172" s="212"/>
      <c r="AC172" s="212"/>
      <c r="AD172" s="212"/>
      <c r="AE172" s="212"/>
      <c r="AF172" s="212"/>
      <c r="AG172" s="212" t="s">
        <v>226</v>
      </c>
      <c r="AH172" s="212">
        <v>0</v>
      </c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outlineLevel="3" x14ac:dyDescent="0.25">
      <c r="A173" s="219"/>
      <c r="B173" s="220"/>
      <c r="C173" s="266" t="s">
        <v>367</v>
      </c>
      <c r="D173" s="260"/>
      <c r="E173" s="261"/>
      <c r="F173" s="222"/>
      <c r="G173" s="222"/>
      <c r="H173" s="222"/>
      <c r="I173" s="222"/>
      <c r="J173" s="222"/>
      <c r="K173" s="222"/>
      <c r="L173" s="222"/>
      <c r="M173" s="222"/>
      <c r="N173" s="221"/>
      <c r="O173" s="221"/>
      <c r="P173" s="221"/>
      <c r="Q173" s="221"/>
      <c r="R173" s="222"/>
      <c r="S173" s="222"/>
      <c r="T173" s="222"/>
      <c r="U173" s="222"/>
      <c r="V173" s="222"/>
      <c r="W173" s="222"/>
      <c r="X173" s="222"/>
      <c r="Y173" s="222"/>
      <c r="Z173" s="212"/>
      <c r="AA173" s="212"/>
      <c r="AB173" s="212"/>
      <c r="AC173" s="212"/>
      <c r="AD173" s="212"/>
      <c r="AE173" s="212"/>
      <c r="AF173" s="212"/>
      <c r="AG173" s="212" t="s">
        <v>226</v>
      </c>
      <c r="AH173" s="212">
        <v>0</v>
      </c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outlineLevel="3" x14ac:dyDescent="0.25">
      <c r="A174" s="219"/>
      <c r="B174" s="220"/>
      <c r="C174" s="266" t="s">
        <v>771</v>
      </c>
      <c r="D174" s="260"/>
      <c r="E174" s="261">
        <v>6.5497500000000004</v>
      </c>
      <c r="F174" s="222"/>
      <c r="G174" s="222"/>
      <c r="H174" s="222"/>
      <c r="I174" s="222"/>
      <c r="J174" s="222"/>
      <c r="K174" s="222"/>
      <c r="L174" s="222"/>
      <c r="M174" s="222"/>
      <c r="N174" s="221"/>
      <c r="O174" s="221"/>
      <c r="P174" s="221"/>
      <c r="Q174" s="221"/>
      <c r="R174" s="222"/>
      <c r="S174" s="222"/>
      <c r="T174" s="222"/>
      <c r="U174" s="222"/>
      <c r="V174" s="222"/>
      <c r="W174" s="222"/>
      <c r="X174" s="222"/>
      <c r="Y174" s="222"/>
      <c r="Z174" s="212"/>
      <c r="AA174" s="212"/>
      <c r="AB174" s="212"/>
      <c r="AC174" s="212"/>
      <c r="AD174" s="212"/>
      <c r="AE174" s="212"/>
      <c r="AF174" s="212"/>
      <c r="AG174" s="212" t="s">
        <v>226</v>
      </c>
      <c r="AH174" s="212">
        <v>0</v>
      </c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1:60" outlineLevel="1" x14ac:dyDescent="0.25">
      <c r="A175" s="234">
        <v>34</v>
      </c>
      <c r="B175" s="235" t="s">
        <v>369</v>
      </c>
      <c r="C175" s="253" t="s">
        <v>370</v>
      </c>
      <c r="D175" s="236" t="s">
        <v>271</v>
      </c>
      <c r="E175" s="237">
        <v>124.44525</v>
      </c>
      <c r="F175" s="238"/>
      <c r="G175" s="239">
        <f>ROUND(E175*F175,2)</f>
        <v>0</v>
      </c>
      <c r="H175" s="238"/>
      <c r="I175" s="239">
        <f>ROUND(E175*H175,2)</f>
        <v>0</v>
      </c>
      <c r="J175" s="238"/>
      <c r="K175" s="239">
        <f>ROUND(E175*J175,2)</f>
        <v>0</v>
      </c>
      <c r="L175" s="239">
        <v>21</v>
      </c>
      <c r="M175" s="239">
        <f>G175*(1+L175/100)</f>
        <v>0</v>
      </c>
      <c r="N175" s="237">
        <v>0</v>
      </c>
      <c r="O175" s="237">
        <f>ROUND(E175*N175,2)</f>
        <v>0</v>
      </c>
      <c r="P175" s="237">
        <v>0</v>
      </c>
      <c r="Q175" s="237">
        <f>ROUND(E175*P175,2)</f>
        <v>0</v>
      </c>
      <c r="R175" s="239" t="s">
        <v>362</v>
      </c>
      <c r="S175" s="239" t="s">
        <v>193</v>
      </c>
      <c r="T175" s="240" t="s">
        <v>193</v>
      </c>
      <c r="U175" s="222">
        <v>0</v>
      </c>
      <c r="V175" s="222">
        <f>ROUND(E175*U175,2)</f>
        <v>0</v>
      </c>
      <c r="W175" s="222"/>
      <c r="X175" s="222" t="s">
        <v>363</v>
      </c>
      <c r="Y175" s="222" t="s">
        <v>221</v>
      </c>
      <c r="Z175" s="212"/>
      <c r="AA175" s="212"/>
      <c r="AB175" s="212"/>
      <c r="AC175" s="212"/>
      <c r="AD175" s="212"/>
      <c r="AE175" s="212"/>
      <c r="AF175" s="212"/>
      <c r="AG175" s="212" t="s">
        <v>364</v>
      </c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outlineLevel="2" x14ac:dyDescent="0.25">
      <c r="A176" s="219"/>
      <c r="B176" s="220"/>
      <c r="C176" s="266" t="s">
        <v>366</v>
      </c>
      <c r="D176" s="260"/>
      <c r="E176" s="261"/>
      <c r="F176" s="222"/>
      <c r="G176" s="222"/>
      <c r="H176" s="222"/>
      <c r="I176" s="222"/>
      <c r="J176" s="222"/>
      <c r="K176" s="222"/>
      <c r="L176" s="222"/>
      <c r="M176" s="222"/>
      <c r="N176" s="221"/>
      <c r="O176" s="221"/>
      <c r="P176" s="221"/>
      <c r="Q176" s="221"/>
      <c r="R176" s="222"/>
      <c r="S176" s="222"/>
      <c r="T176" s="222"/>
      <c r="U176" s="222"/>
      <c r="V176" s="222"/>
      <c r="W176" s="222"/>
      <c r="X176" s="222"/>
      <c r="Y176" s="222"/>
      <c r="Z176" s="212"/>
      <c r="AA176" s="212"/>
      <c r="AB176" s="212"/>
      <c r="AC176" s="212"/>
      <c r="AD176" s="212"/>
      <c r="AE176" s="212"/>
      <c r="AF176" s="212"/>
      <c r="AG176" s="212" t="s">
        <v>226</v>
      </c>
      <c r="AH176" s="212">
        <v>0</v>
      </c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1:60" outlineLevel="3" x14ac:dyDescent="0.25">
      <c r="A177" s="219"/>
      <c r="B177" s="220"/>
      <c r="C177" s="266" t="s">
        <v>367</v>
      </c>
      <c r="D177" s="260"/>
      <c r="E177" s="261"/>
      <c r="F177" s="222"/>
      <c r="G177" s="222"/>
      <c r="H177" s="222"/>
      <c r="I177" s="222"/>
      <c r="J177" s="222"/>
      <c r="K177" s="222"/>
      <c r="L177" s="222"/>
      <c r="M177" s="222"/>
      <c r="N177" s="221"/>
      <c r="O177" s="221"/>
      <c r="P177" s="221"/>
      <c r="Q177" s="221"/>
      <c r="R177" s="222"/>
      <c r="S177" s="222"/>
      <c r="T177" s="222"/>
      <c r="U177" s="222"/>
      <c r="V177" s="222"/>
      <c r="W177" s="222"/>
      <c r="X177" s="222"/>
      <c r="Y177" s="222"/>
      <c r="Z177" s="212"/>
      <c r="AA177" s="212"/>
      <c r="AB177" s="212"/>
      <c r="AC177" s="212"/>
      <c r="AD177" s="212"/>
      <c r="AE177" s="212"/>
      <c r="AF177" s="212"/>
      <c r="AG177" s="212" t="s">
        <v>226</v>
      </c>
      <c r="AH177" s="212">
        <v>0</v>
      </c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3" x14ac:dyDescent="0.25">
      <c r="A178" s="219"/>
      <c r="B178" s="220"/>
      <c r="C178" s="266" t="s">
        <v>772</v>
      </c>
      <c r="D178" s="260"/>
      <c r="E178" s="261">
        <v>124.44525</v>
      </c>
      <c r="F178" s="222"/>
      <c r="G178" s="222"/>
      <c r="H178" s="222"/>
      <c r="I178" s="222"/>
      <c r="J178" s="222"/>
      <c r="K178" s="222"/>
      <c r="L178" s="222"/>
      <c r="M178" s="222"/>
      <c r="N178" s="221"/>
      <c r="O178" s="221"/>
      <c r="P178" s="221"/>
      <c r="Q178" s="221"/>
      <c r="R178" s="222"/>
      <c r="S178" s="222"/>
      <c r="T178" s="222"/>
      <c r="U178" s="222"/>
      <c r="V178" s="222"/>
      <c r="W178" s="222"/>
      <c r="X178" s="222"/>
      <c r="Y178" s="222"/>
      <c r="Z178" s="212"/>
      <c r="AA178" s="212"/>
      <c r="AB178" s="212"/>
      <c r="AC178" s="212"/>
      <c r="AD178" s="212"/>
      <c r="AE178" s="212"/>
      <c r="AF178" s="212"/>
      <c r="AG178" s="212" t="s">
        <v>226</v>
      </c>
      <c r="AH178" s="212">
        <v>0</v>
      </c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outlineLevel="1" x14ac:dyDescent="0.25">
      <c r="A179" s="234">
        <v>35</v>
      </c>
      <c r="B179" s="235" t="s">
        <v>576</v>
      </c>
      <c r="C179" s="253" t="s">
        <v>577</v>
      </c>
      <c r="D179" s="236" t="s">
        <v>271</v>
      </c>
      <c r="E179" s="237">
        <v>6.5497500000000004</v>
      </c>
      <c r="F179" s="238"/>
      <c r="G179" s="239">
        <f>ROUND(E179*F179,2)</f>
        <v>0</v>
      </c>
      <c r="H179" s="238"/>
      <c r="I179" s="239">
        <f>ROUND(E179*H179,2)</f>
        <v>0</v>
      </c>
      <c r="J179" s="238"/>
      <c r="K179" s="239">
        <f>ROUND(E179*J179,2)</f>
        <v>0</v>
      </c>
      <c r="L179" s="239">
        <v>21</v>
      </c>
      <c r="M179" s="239">
        <f>G179*(1+L179/100)</f>
        <v>0</v>
      </c>
      <c r="N179" s="237">
        <v>0</v>
      </c>
      <c r="O179" s="237">
        <f>ROUND(E179*N179,2)</f>
        <v>0</v>
      </c>
      <c r="P179" s="237">
        <v>0</v>
      </c>
      <c r="Q179" s="237">
        <f>ROUND(E179*P179,2)</f>
        <v>0</v>
      </c>
      <c r="R179" s="239" t="s">
        <v>362</v>
      </c>
      <c r="S179" s="239" t="s">
        <v>193</v>
      </c>
      <c r="T179" s="240" t="s">
        <v>193</v>
      </c>
      <c r="U179" s="222">
        <v>0</v>
      </c>
      <c r="V179" s="222">
        <f>ROUND(E179*U179,2)</f>
        <v>0</v>
      </c>
      <c r="W179" s="222"/>
      <c r="X179" s="222" t="s">
        <v>363</v>
      </c>
      <c r="Y179" s="222" t="s">
        <v>221</v>
      </c>
      <c r="Z179" s="212"/>
      <c r="AA179" s="212"/>
      <c r="AB179" s="212"/>
      <c r="AC179" s="212"/>
      <c r="AD179" s="212"/>
      <c r="AE179" s="212"/>
      <c r="AF179" s="212"/>
      <c r="AG179" s="212" t="s">
        <v>364</v>
      </c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outlineLevel="2" x14ac:dyDescent="0.25">
      <c r="A180" s="219"/>
      <c r="B180" s="220"/>
      <c r="C180" s="266" t="s">
        <v>366</v>
      </c>
      <c r="D180" s="260"/>
      <c r="E180" s="261"/>
      <c r="F180" s="222"/>
      <c r="G180" s="222"/>
      <c r="H180" s="222"/>
      <c r="I180" s="222"/>
      <c r="J180" s="222"/>
      <c r="K180" s="222"/>
      <c r="L180" s="222"/>
      <c r="M180" s="222"/>
      <c r="N180" s="221"/>
      <c r="O180" s="221"/>
      <c r="P180" s="221"/>
      <c r="Q180" s="221"/>
      <c r="R180" s="222"/>
      <c r="S180" s="222"/>
      <c r="T180" s="222"/>
      <c r="U180" s="222"/>
      <c r="V180" s="222"/>
      <c r="W180" s="222"/>
      <c r="X180" s="222"/>
      <c r="Y180" s="222"/>
      <c r="Z180" s="212"/>
      <c r="AA180" s="212"/>
      <c r="AB180" s="212"/>
      <c r="AC180" s="212"/>
      <c r="AD180" s="212"/>
      <c r="AE180" s="212"/>
      <c r="AF180" s="212"/>
      <c r="AG180" s="212" t="s">
        <v>226</v>
      </c>
      <c r="AH180" s="212">
        <v>0</v>
      </c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</row>
    <row r="181" spans="1:60" outlineLevel="3" x14ac:dyDescent="0.25">
      <c r="A181" s="219"/>
      <c r="B181" s="220"/>
      <c r="C181" s="266" t="s">
        <v>367</v>
      </c>
      <c r="D181" s="260"/>
      <c r="E181" s="261"/>
      <c r="F181" s="222"/>
      <c r="G181" s="222"/>
      <c r="H181" s="222"/>
      <c r="I181" s="222"/>
      <c r="J181" s="222"/>
      <c r="K181" s="222"/>
      <c r="L181" s="222"/>
      <c r="M181" s="222"/>
      <c r="N181" s="221"/>
      <c r="O181" s="221"/>
      <c r="P181" s="221"/>
      <c r="Q181" s="221"/>
      <c r="R181" s="222"/>
      <c r="S181" s="222"/>
      <c r="T181" s="222"/>
      <c r="U181" s="222"/>
      <c r="V181" s="222"/>
      <c r="W181" s="222"/>
      <c r="X181" s="222"/>
      <c r="Y181" s="222"/>
      <c r="Z181" s="212"/>
      <c r="AA181" s="212"/>
      <c r="AB181" s="212"/>
      <c r="AC181" s="212"/>
      <c r="AD181" s="212"/>
      <c r="AE181" s="212"/>
      <c r="AF181" s="212"/>
      <c r="AG181" s="212" t="s">
        <v>226</v>
      </c>
      <c r="AH181" s="212">
        <v>0</v>
      </c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</row>
    <row r="182" spans="1:60" outlineLevel="3" x14ac:dyDescent="0.25">
      <c r="A182" s="219"/>
      <c r="B182" s="220"/>
      <c r="C182" s="266" t="s">
        <v>771</v>
      </c>
      <c r="D182" s="260"/>
      <c r="E182" s="261">
        <v>6.5497500000000004</v>
      </c>
      <c r="F182" s="222"/>
      <c r="G182" s="222"/>
      <c r="H182" s="222"/>
      <c r="I182" s="222"/>
      <c r="J182" s="222"/>
      <c r="K182" s="222"/>
      <c r="L182" s="222"/>
      <c r="M182" s="222"/>
      <c r="N182" s="221"/>
      <c r="O182" s="221"/>
      <c r="P182" s="221"/>
      <c r="Q182" s="221"/>
      <c r="R182" s="222"/>
      <c r="S182" s="222"/>
      <c r="T182" s="222"/>
      <c r="U182" s="222"/>
      <c r="V182" s="222"/>
      <c r="W182" s="222"/>
      <c r="X182" s="222"/>
      <c r="Y182" s="222"/>
      <c r="Z182" s="212"/>
      <c r="AA182" s="212"/>
      <c r="AB182" s="212"/>
      <c r="AC182" s="212"/>
      <c r="AD182" s="212"/>
      <c r="AE182" s="212"/>
      <c r="AF182" s="212"/>
      <c r="AG182" s="212" t="s">
        <v>226</v>
      </c>
      <c r="AH182" s="212">
        <v>0</v>
      </c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1:60" ht="20.399999999999999" outlineLevel="1" x14ac:dyDescent="0.25">
      <c r="A183" s="234">
        <v>36</v>
      </c>
      <c r="B183" s="235" t="s">
        <v>374</v>
      </c>
      <c r="C183" s="253" t="s">
        <v>375</v>
      </c>
      <c r="D183" s="236" t="s">
        <v>271</v>
      </c>
      <c r="E183" s="237">
        <v>6.5497500000000004</v>
      </c>
      <c r="F183" s="238"/>
      <c r="G183" s="239">
        <f>ROUND(E183*F183,2)</f>
        <v>0</v>
      </c>
      <c r="H183" s="238"/>
      <c r="I183" s="239">
        <f>ROUND(E183*H183,2)</f>
        <v>0</v>
      </c>
      <c r="J183" s="238"/>
      <c r="K183" s="239">
        <f>ROUND(E183*J183,2)</f>
        <v>0</v>
      </c>
      <c r="L183" s="239">
        <v>21</v>
      </c>
      <c r="M183" s="239">
        <f>G183*(1+L183/100)</f>
        <v>0</v>
      </c>
      <c r="N183" s="237">
        <v>0</v>
      </c>
      <c r="O183" s="237">
        <f>ROUND(E183*N183,2)</f>
        <v>0</v>
      </c>
      <c r="P183" s="237">
        <v>0</v>
      </c>
      <c r="Q183" s="237">
        <f>ROUND(E183*P183,2)</f>
        <v>0</v>
      </c>
      <c r="R183" s="239" t="s">
        <v>301</v>
      </c>
      <c r="S183" s="239" t="s">
        <v>193</v>
      </c>
      <c r="T183" s="240" t="s">
        <v>193</v>
      </c>
      <c r="U183" s="222">
        <v>9.9000000000000005E-2</v>
      </c>
      <c r="V183" s="222">
        <f>ROUND(E183*U183,2)</f>
        <v>0.65</v>
      </c>
      <c r="W183" s="222"/>
      <c r="X183" s="222" t="s">
        <v>363</v>
      </c>
      <c r="Y183" s="222" t="s">
        <v>221</v>
      </c>
      <c r="Z183" s="212"/>
      <c r="AA183" s="212"/>
      <c r="AB183" s="212"/>
      <c r="AC183" s="212"/>
      <c r="AD183" s="212"/>
      <c r="AE183" s="212"/>
      <c r="AF183" s="212"/>
      <c r="AG183" s="212" t="s">
        <v>364</v>
      </c>
      <c r="AH183" s="212"/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1:60" outlineLevel="2" x14ac:dyDescent="0.25">
      <c r="A184" s="219"/>
      <c r="B184" s="220"/>
      <c r="C184" s="265" t="s">
        <v>376</v>
      </c>
      <c r="D184" s="264"/>
      <c r="E184" s="264"/>
      <c r="F184" s="264"/>
      <c r="G184" s="264"/>
      <c r="H184" s="222"/>
      <c r="I184" s="222"/>
      <c r="J184" s="222"/>
      <c r="K184" s="222"/>
      <c r="L184" s="222"/>
      <c r="M184" s="222"/>
      <c r="N184" s="221"/>
      <c r="O184" s="221"/>
      <c r="P184" s="221"/>
      <c r="Q184" s="221"/>
      <c r="R184" s="222"/>
      <c r="S184" s="222"/>
      <c r="T184" s="222"/>
      <c r="U184" s="222"/>
      <c r="V184" s="222"/>
      <c r="W184" s="222"/>
      <c r="X184" s="222"/>
      <c r="Y184" s="222"/>
      <c r="Z184" s="212"/>
      <c r="AA184" s="212"/>
      <c r="AB184" s="212"/>
      <c r="AC184" s="212"/>
      <c r="AD184" s="212"/>
      <c r="AE184" s="212"/>
      <c r="AF184" s="212"/>
      <c r="AG184" s="212" t="s">
        <v>224</v>
      </c>
      <c r="AH184" s="212"/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</row>
    <row r="185" spans="1:60" outlineLevel="2" x14ac:dyDescent="0.25">
      <c r="A185" s="219"/>
      <c r="B185" s="220"/>
      <c r="C185" s="266" t="s">
        <v>366</v>
      </c>
      <c r="D185" s="260"/>
      <c r="E185" s="261"/>
      <c r="F185" s="222"/>
      <c r="G185" s="222"/>
      <c r="H185" s="222"/>
      <c r="I185" s="222"/>
      <c r="J185" s="222"/>
      <c r="K185" s="222"/>
      <c r="L185" s="222"/>
      <c r="M185" s="222"/>
      <c r="N185" s="221"/>
      <c r="O185" s="221"/>
      <c r="P185" s="221"/>
      <c r="Q185" s="221"/>
      <c r="R185" s="222"/>
      <c r="S185" s="222"/>
      <c r="T185" s="222"/>
      <c r="U185" s="222"/>
      <c r="V185" s="222"/>
      <c r="W185" s="222"/>
      <c r="X185" s="222"/>
      <c r="Y185" s="222"/>
      <c r="Z185" s="212"/>
      <c r="AA185" s="212"/>
      <c r="AB185" s="212"/>
      <c r="AC185" s="212"/>
      <c r="AD185" s="212"/>
      <c r="AE185" s="212"/>
      <c r="AF185" s="212"/>
      <c r="AG185" s="212" t="s">
        <v>226</v>
      </c>
      <c r="AH185" s="212">
        <v>0</v>
      </c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</row>
    <row r="186" spans="1:60" outlineLevel="3" x14ac:dyDescent="0.25">
      <c r="A186" s="219"/>
      <c r="B186" s="220"/>
      <c r="C186" s="266" t="s">
        <v>367</v>
      </c>
      <c r="D186" s="260"/>
      <c r="E186" s="261"/>
      <c r="F186" s="222"/>
      <c r="G186" s="222"/>
      <c r="H186" s="222"/>
      <c r="I186" s="222"/>
      <c r="J186" s="222"/>
      <c r="K186" s="222"/>
      <c r="L186" s="222"/>
      <c r="M186" s="222"/>
      <c r="N186" s="221"/>
      <c r="O186" s="221"/>
      <c r="P186" s="221"/>
      <c r="Q186" s="221"/>
      <c r="R186" s="222"/>
      <c r="S186" s="222"/>
      <c r="T186" s="222"/>
      <c r="U186" s="222"/>
      <c r="V186" s="222"/>
      <c r="W186" s="222"/>
      <c r="X186" s="222"/>
      <c r="Y186" s="222"/>
      <c r="Z186" s="212"/>
      <c r="AA186" s="212"/>
      <c r="AB186" s="212"/>
      <c r="AC186" s="212"/>
      <c r="AD186" s="212"/>
      <c r="AE186" s="212"/>
      <c r="AF186" s="212"/>
      <c r="AG186" s="212" t="s">
        <v>226</v>
      </c>
      <c r="AH186" s="212">
        <v>0</v>
      </c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1:60" outlineLevel="3" x14ac:dyDescent="0.25">
      <c r="A187" s="219"/>
      <c r="B187" s="220"/>
      <c r="C187" s="266" t="s">
        <v>771</v>
      </c>
      <c r="D187" s="260"/>
      <c r="E187" s="261">
        <v>6.5497500000000004</v>
      </c>
      <c r="F187" s="222"/>
      <c r="G187" s="222"/>
      <c r="H187" s="222"/>
      <c r="I187" s="222"/>
      <c r="J187" s="222"/>
      <c r="K187" s="222"/>
      <c r="L187" s="222"/>
      <c r="M187" s="222"/>
      <c r="N187" s="221"/>
      <c r="O187" s="221"/>
      <c r="P187" s="221"/>
      <c r="Q187" s="221"/>
      <c r="R187" s="222"/>
      <c r="S187" s="222"/>
      <c r="T187" s="222"/>
      <c r="U187" s="222"/>
      <c r="V187" s="222"/>
      <c r="W187" s="222"/>
      <c r="X187" s="222"/>
      <c r="Y187" s="222"/>
      <c r="Z187" s="212"/>
      <c r="AA187" s="212"/>
      <c r="AB187" s="212"/>
      <c r="AC187" s="212"/>
      <c r="AD187" s="212"/>
      <c r="AE187" s="212"/>
      <c r="AF187" s="212"/>
      <c r="AG187" s="212" t="s">
        <v>226</v>
      </c>
      <c r="AH187" s="212">
        <v>0</v>
      </c>
      <c r="AI187" s="212"/>
      <c r="AJ187" s="212"/>
      <c r="AK187" s="212"/>
      <c r="AL187" s="212"/>
      <c r="AM187" s="212"/>
      <c r="AN187" s="212"/>
      <c r="AO187" s="212"/>
      <c r="AP187" s="212"/>
      <c r="AQ187" s="212"/>
      <c r="AR187" s="212"/>
      <c r="AS187" s="212"/>
      <c r="AT187" s="212"/>
      <c r="AU187" s="212"/>
      <c r="AV187" s="212"/>
      <c r="AW187" s="212"/>
      <c r="AX187" s="212"/>
      <c r="AY187" s="212"/>
      <c r="AZ187" s="212"/>
      <c r="BA187" s="212"/>
      <c r="BB187" s="212"/>
      <c r="BC187" s="212"/>
      <c r="BD187" s="212"/>
      <c r="BE187" s="212"/>
      <c r="BF187" s="212"/>
      <c r="BG187" s="212"/>
      <c r="BH187" s="212"/>
    </row>
    <row r="188" spans="1:60" x14ac:dyDescent="0.25">
      <c r="A188" s="3"/>
      <c r="B188" s="4"/>
      <c r="C188" s="257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AE188">
        <v>12</v>
      </c>
      <c r="AF188">
        <v>21</v>
      </c>
      <c r="AG188" t="s">
        <v>147</v>
      </c>
    </row>
    <row r="189" spans="1:60" x14ac:dyDescent="0.25">
      <c r="A189" s="215"/>
      <c r="B189" s="216" t="s">
        <v>29</v>
      </c>
      <c r="C189" s="258"/>
      <c r="D189" s="217"/>
      <c r="E189" s="218"/>
      <c r="F189" s="218"/>
      <c r="G189" s="233">
        <f>G8+G63+G97+G101+G151+G163+G169</f>
        <v>0</v>
      </c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AE189">
        <f>SUMIF(L7:L187,AE188,G7:G187)</f>
        <v>0</v>
      </c>
      <c r="AF189">
        <f>SUMIF(L7:L187,AF188,G7:G187)</f>
        <v>0</v>
      </c>
      <c r="AG189" t="s">
        <v>213</v>
      </c>
    </row>
    <row r="190" spans="1:60" x14ac:dyDescent="0.25">
      <c r="C190" s="259"/>
      <c r="D190" s="10"/>
      <c r="AG190" t="s">
        <v>214</v>
      </c>
    </row>
    <row r="191" spans="1:60" x14ac:dyDescent="0.25">
      <c r="D191" s="10"/>
    </row>
    <row r="192" spans="1:60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CuJ4Jy6EaIvwiH7vxd76+X4l3JACQj0izuPFcuZPUFYiqA79IOge0oYHxwxAXB/9NxUSWPgzp1wzmxToO3SxIA==" saltValue="hicKe0KtyQlsZGRowcssSg==" spinCount="100000" sheet="1" formatRows="0"/>
  <mergeCells count="21">
    <mergeCell ref="C165:G165"/>
    <mergeCell ref="C171:G171"/>
    <mergeCell ref="C184:G184"/>
    <mergeCell ref="C74:G74"/>
    <mergeCell ref="C79:G79"/>
    <mergeCell ref="C84:G84"/>
    <mergeCell ref="C108:G108"/>
    <mergeCell ref="C115:G115"/>
    <mergeCell ref="C153:G153"/>
    <mergeCell ref="C20:G20"/>
    <mergeCell ref="C25:G25"/>
    <mergeCell ref="C30:G30"/>
    <mergeCell ref="C36:G36"/>
    <mergeCell ref="C52:G52"/>
    <mergeCell ref="C65:G65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779AC-DD87-4820-9338-8360E0030A1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63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7" t="s">
        <v>215</v>
      </c>
      <c r="B1" s="197"/>
      <c r="C1" s="197"/>
      <c r="D1" s="197"/>
      <c r="E1" s="197"/>
      <c r="F1" s="197"/>
      <c r="G1" s="197"/>
      <c r="AG1" t="s">
        <v>133</v>
      </c>
    </row>
    <row r="2" spans="1:60" ht="25.05" customHeight="1" x14ac:dyDescent="0.25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134</v>
      </c>
    </row>
    <row r="3" spans="1:60" ht="25.05" customHeight="1" x14ac:dyDescent="0.25">
      <c r="A3" s="198" t="s">
        <v>8</v>
      </c>
      <c r="B3" s="49" t="s">
        <v>72</v>
      </c>
      <c r="C3" s="201" t="s">
        <v>73</v>
      </c>
      <c r="D3" s="199"/>
      <c r="E3" s="199"/>
      <c r="F3" s="199"/>
      <c r="G3" s="200"/>
      <c r="AC3" s="176" t="s">
        <v>134</v>
      </c>
      <c r="AG3" t="s">
        <v>137</v>
      </c>
    </row>
    <row r="4" spans="1:60" ht="25.05" customHeight="1" x14ac:dyDescent="0.25">
      <c r="A4" s="202" t="s">
        <v>9</v>
      </c>
      <c r="B4" s="203" t="s">
        <v>60</v>
      </c>
      <c r="C4" s="204" t="s">
        <v>61</v>
      </c>
      <c r="D4" s="205"/>
      <c r="E4" s="205"/>
      <c r="F4" s="205"/>
      <c r="G4" s="206"/>
      <c r="AG4" t="s">
        <v>138</v>
      </c>
    </row>
    <row r="5" spans="1:60" x14ac:dyDescent="0.25">
      <c r="D5" s="10"/>
    </row>
    <row r="6" spans="1:60" ht="39.6" x14ac:dyDescent="0.25">
      <c r="A6" s="208" t="s">
        <v>139</v>
      </c>
      <c r="B6" s="210" t="s">
        <v>140</v>
      </c>
      <c r="C6" s="210" t="s">
        <v>141</v>
      </c>
      <c r="D6" s="209" t="s">
        <v>142</v>
      </c>
      <c r="E6" s="208" t="s">
        <v>143</v>
      </c>
      <c r="F6" s="207" t="s">
        <v>144</v>
      </c>
      <c r="G6" s="208" t="s">
        <v>29</v>
      </c>
      <c r="H6" s="211" t="s">
        <v>30</v>
      </c>
      <c r="I6" s="211" t="s">
        <v>145</v>
      </c>
      <c r="J6" s="211" t="s">
        <v>31</v>
      </c>
      <c r="K6" s="211" t="s">
        <v>146</v>
      </c>
      <c r="L6" s="211" t="s">
        <v>147</v>
      </c>
      <c r="M6" s="211" t="s">
        <v>148</v>
      </c>
      <c r="N6" s="211" t="s">
        <v>149</v>
      </c>
      <c r="O6" s="211" t="s">
        <v>150</v>
      </c>
      <c r="P6" s="211" t="s">
        <v>151</v>
      </c>
      <c r="Q6" s="211" t="s">
        <v>152</v>
      </c>
      <c r="R6" s="211" t="s">
        <v>153</v>
      </c>
      <c r="S6" s="211" t="s">
        <v>154</v>
      </c>
      <c r="T6" s="211" t="s">
        <v>155</v>
      </c>
      <c r="U6" s="211" t="s">
        <v>156</v>
      </c>
      <c r="V6" s="211" t="s">
        <v>157</v>
      </c>
      <c r="W6" s="211" t="s">
        <v>158</v>
      </c>
      <c r="X6" s="211" t="s">
        <v>159</v>
      </c>
      <c r="Y6" s="211" t="s">
        <v>160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27" t="s">
        <v>161</v>
      </c>
      <c r="B8" s="228" t="s">
        <v>93</v>
      </c>
      <c r="C8" s="251" t="s">
        <v>94</v>
      </c>
      <c r="D8" s="229"/>
      <c r="E8" s="230"/>
      <c r="F8" s="231"/>
      <c r="G8" s="231">
        <f>SUMIF(AG9:AG66,"&lt;&gt;NOR",G9:G66)</f>
        <v>0</v>
      </c>
      <c r="H8" s="231"/>
      <c r="I8" s="231">
        <f>SUM(I9:I66)</f>
        <v>0</v>
      </c>
      <c r="J8" s="231"/>
      <c r="K8" s="231">
        <f>SUM(K9:K66)</f>
        <v>0</v>
      </c>
      <c r="L8" s="231"/>
      <c r="M8" s="231">
        <f>SUM(M9:M66)</f>
        <v>0</v>
      </c>
      <c r="N8" s="230"/>
      <c r="O8" s="230">
        <f>SUM(O9:O66)</f>
        <v>0</v>
      </c>
      <c r="P8" s="230"/>
      <c r="Q8" s="230">
        <f>SUM(Q9:Q66)</f>
        <v>0</v>
      </c>
      <c r="R8" s="231"/>
      <c r="S8" s="231"/>
      <c r="T8" s="232"/>
      <c r="U8" s="226"/>
      <c r="V8" s="226">
        <f>SUM(V9:V66)</f>
        <v>14.96</v>
      </c>
      <c r="W8" s="226"/>
      <c r="X8" s="226"/>
      <c r="Y8" s="226"/>
      <c r="AG8" t="s">
        <v>162</v>
      </c>
    </row>
    <row r="9" spans="1:60" outlineLevel="1" x14ac:dyDescent="0.25">
      <c r="A9" s="234">
        <v>1</v>
      </c>
      <c r="B9" s="235" t="s">
        <v>377</v>
      </c>
      <c r="C9" s="253" t="s">
        <v>378</v>
      </c>
      <c r="D9" s="236" t="s">
        <v>238</v>
      </c>
      <c r="E9" s="237">
        <v>3.36</v>
      </c>
      <c r="F9" s="238"/>
      <c r="G9" s="239">
        <f>ROUND(E9*F9,2)</f>
        <v>0</v>
      </c>
      <c r="H9" s="238"/>
      <c r="I9" s="239">
        <f>ROUND(E9*H9,2)</f>
        <v>0</v>
      </c>
      <c r="J9" s="238"/>
      <c r="K9" s="239">
        <f>ROUND(E9*J9,2)</f>
        <v>0</v>
      </c>
      <c r="L9" s="239">
        <v>21</v>
      </c>
      <c r="M9" s="239">
        <f>G9*(1+L9/100)</f>
        <v>0</v>
      </c>
      <c r="N9" s="237">
        <v>0</v>
      </c>
      <c r="O9" s="237">
        <f>ROUND(E9*N9,2)</f>
        <v>0</v>
      </c>
      <c r="P9" s="237">
        <v>0</v>
      </c>
      <c r="Q9" s="237">
        <f>ROUND(E9*P9,2)</f>
        <v>0</v>
      </c>
      <c r="R9" s="239" t="s">
        <v>239</v>
      </c>
      <c r="S9" s="239" t="s">
        <v>193</v>
      </c>
      <c r="T9" s="240" t="s">
        <v>193</v>
      </c>
      <c r="U9" s="222">
        <v>0.36499999999999999</v>
      </c>
      <c r="V9" s="222">
        <f>ROUND(E9*U9,2)</f>
        <v>1.23</v>
      </c>
      <c r="W9" s="222"/>
      <c r="X9" s="222" t="s">
        <v>220</v>
      </c>
      <c r="Y9" s="222" t="s">
        <v>168</v>
      </c>
      <c r="Z9" s="212"/>
      <c r="AA9" s="212"/>
      <c r="AB9" s="212"/>
      <c r="AC9" s="212"/>
      <c r="AD9" s="212"/>
      <c r="AE9" s="212"/>
      <c r="AF9" s="212"/>
      <c r="AG9" s="212" t="s">
        <v>222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ht="21" outlineLevel="2" x14ac:dyDescent="0.25">
      <c r="A10" s="219"/>
      <c r="B10" s="220"/>
      <c r="C10" s="265" t="s">
        <v>379</v>
      </c>
      <c r="D10" s="264"/>
      <c r="E10" s="264"/>
      <c r="F10" s="264"/>
      <c r="G10" s="264"/>
      <c r="H10" s="222"/>
      <c r="I10" s="222"/>
      <c r="J10" s="222"/>
      <c r="K10" s="222"/>
      <c r="L10" s="222"/>
      <c r="M10" s="222"/>
      <c r="N10" s="221"/>
      <c r="O10" s="221"/>
      <c r="P10" s="221"/>
      <c r="Q10" s="221"/>
      <c r="R10" s="222"/>
      <c r="S10" s="222"/>
      <c r="T10" s="222"/>
      <c r="U10" s="222"/>
      <c r="V10" s="222"/>
      <c r="W10" s="222"/>
      <c r="X10" s="222"/>
      <c r="Y10" s="222"/>
      <c r="Z10" s="212"/>
      <c r="AA10" s="212"/>
      <c r="AB10" s="212"/>
      <c r="AC10" s="212"/>
      <c r="AD10" s="212"/>
      <c r="AE10" s="212"/>
      <c r="AF10" s="212"/>
      <c r="AG10" s="212" t="s">
        <v>224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48" t="str">
        <f>C10</f>
        <v>zapažených i nezapažených s urovnáním dna do předepsaného profilu a spádu, s přehozením výkopku na přilehlém terénu na vzdálenost do 3 m od podélné osy rýhy nebo s naložením výkopku na dopravní prostředek.</v>
      </c>
      <c r="BB10" s="212"/>
      <c r="BC10" s="212"/>
      <c r="BD10" s="212"/>
      <c r="BE10" s="212"/>
      <c r="BF10" s="212"/>
      <c r="BG10" s="212"/>
      <c r="BH10" s="212"/>
    </row>
    <row r="11" spans="1:60" outlineLevel="2" x14ac:dyDescent="0.25">
      <c r="A11" s="219"/>
      <c r="B11" s="220"/>
      <c r="C11" s="266" t="s">
        <v>380</v>
      </c>
      <c r="D11" s="260"/>
      <c r="E11" s="261"/>
      <c r="F11" s="222"/>
      <c r="G11" s="222"/>
      <c r="H11" s="222"/>
      <c r="I11" s="222"/>
      <c r="J11" s="222"/>
      <c r="K11" s="222"/>
      <c r="L11" s="222"/>
      <c r="M11" s="222"/>
      <c r="N11" s="221"/>
      <c r="O11" s="221"/>
      <c r="P11" s="221"/>
      <c r="Q11" s="221"/>
      <c r="R11" s="222"/>
      <c r="S11" s="222"/>
      <c r="T11" s="222"/>
      <c r="U11" s="222"/>
      <c r="V11" s="222"/>
      <c r="W11" s="222"/>
      <c r="X11" s="222"/>
      <c r="Y11" s="222"/>
      <c r="Z11" s="212"/>
      <c r="AA11" s="212"/>
      <c r="AB11" s="212"/>
      <c r="AC11" s="212"/>
      <c r="AD11" s="212"/>
      <c r="AE11" s="212"/>
      <c r="AF11" s="212"/>
      <c r="AG11" s="212" t="s">
        <v>226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5">
      <c r="A12" s="219"/>
      <c r="B12" s="220"/>
      <c r="C12" s="266" t="s">
        <v>381</v>
      </c>
      <c r="D12" s="260"/>
      <c r="E12" s="261"/>
      <c r="F12" s="222"/>
      <c r="G12" s="222"/>
      <c r="H12" s="222"/>
      <c r="I12" s="222"/>
      <c r="J12" s="222"/>
      <c r="K12" s="222"/>
      <c r="L12" s="222"/>
      <c r="M12" s="222"/>
      <c r="N12" s="221"/>
      <c r="O12" s="221"/>
      <c r="P12" s="221"/>
      <c r="Q12" s="221"/>
      <c r="R12" s="222"/>
      <c r="S12" s="222"/>
      <c r="T12" s="222"/>
      <c r="U12" s="222"/>
      <c r="V12" s="222"/>
      <c r="W12" s="222"/>
      <c r="X12" s="222"/>
      <c r="Y12" s="222"/>
      <c r="Z12" s="212"/>
      <c r="AA12" s="212"/>
      <c r="AB12" s="212"/>
      <c r="AC12" s="212"/>
      <c r="AD12" s="212"/>
      <c r="AE12" s="212"/>
      <c r="AF12" s="212"/>
      <c r="AG12" s="212" t="s">
        <v>226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3" x14ac:dyDescent="0.25">
      <c r="A13" s="219"/>
      <c r="B13" s="220"/>
      <c r="C13" s="266" t="s">
        <v>382</v>
      </c>
      <c r="D13" s="260"/>
      <c r="E13" s="261">
        <v>3.36</v>
      </c>
      <c r="F13" s="222"/>
      <c r="G13" s="222"/>
      <c r="H13" s="222"/>
      <c r="I13" s="222"/>
      <c r="J13" s="222"/>
      <c r="K13" s="222"/>
      <c r="L13" s="222"/>
      <c r="M13" s="222"/>
      <c r="N13" s="221"/>
      <c r="O13" s="221"/>
      <c r="P13" s="221"/>
      <c r="Q13" s="221"/>
      <c r="R13" s="222"/>
      <c r="S13" s="222"/>
      <c r="T13" s="222"/>
      <c r="U13" s="222"/>
      <c r="V13" s="222"/>
      <c r="W13" s="222"/>
      <c r="X13" s="222"/>
      <c r="Y13" s="222"/>
      <c r="Z13" s="212"/>
      <c r="AA13" s="212"/>
      <c r="AB13" s="212"/>
      <c r="AC13" s="212"/>
      <c r="AD13" s="212"/>
      <c r="AE13" s="212"/>
      <c r="AF13" s="212"/>
      <c r="AG13" s="212" t="s">
        <v>226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34">
        <v>2</v>
      </c>
      <c r="B14" s="235" t="s">
        <v>383</v>
      </c>
      <c r="C14" s="253" t="s">
        <v>384</v>
      </c>
      <c r="D14" s="236" t="s">
        <v>238</v>
      </c>
      <c r="E14" s="237">
        <v>2.5720000000000001</v>
      </c>
      <c r="F14" s="238"/>
      <c r="G14" s="239">
        <f>ROUND(E14*F14,2)</f>
        <v>0</v>
      </c>
      <c r="H14" s="238"/>
      <c r="I14" s="239">
        <f>ROUND(E14*H14,2)</f>
        <v>0</v>
      </c>
      <c r="J14" s="238"/>
      <c r="K14" s="239">
        <f>ROUND(E14*J14,2)</f>
        <v>0</v>
      </c>
      <c r="L14" s="239">
        <v>21</v>
      </c>
      <c r="M14" s="239">
        <f>G14*(1+L14/100)</f>
        <v>0</v>
      </c>
      <c r="N14" s="237">
        <v>0</v>
      </c>
      <c r="O14" s="237">
        <f>ROUND(E14*N14,2)</f>
        <v>0</v>
      </c>
      <c r="P14" s="237">
        <v>0</v>
      </c>
      <c r="Q14" s="237">
        <f>ROUND(E14*P14,2)</f>
        <v>0</v>
      </c>
      <c r="R14" s="239" t="s">
        <v>239</v>
      </c>
      <c r="S14" s="239" t="s">
        <v>193</v>
      </c>
      <c r="T14" s="240" t="s">
        <v>193</v>
      </c>
      <c r="U14" s="222">
        <v>3.5329999999999999</v>
      </c>
      <c r="V14" s="222">
        <f>ROUND(E14*U14,2)</f>
        <v>9.09</v>
      </c>
      <c r="W14" s="222"/>
      <c r="X14" s="222" t="s">
        <v>220</v>
      </c>
      <c r="Y14" s="222" t="s">
        <v>221</v>
      </c>
      <c r="Z14" s="212"/>
      <c r="AA14" s="212"/>
      <c r="AB14" s="212"/>
      <c r="AC14" s="212"/>
      <c r="AD14" s="212"/>
      <c r="AE14" s="212"/>
      <c r="AF14" s="212"/>
      <c r="AG14" s="212" t="s">
        <v>222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19"/>
      <c r="B15" s="220"/>
      <c r="C15" s="265" t="s">
        <v>385</v>
      </c>
      <c r="D15" s="264"/>
      <c r="E15" s="264"/>
      <c r="F15" s="264"/>
      <c r="G15" s="264"/>
      <c r="H15" s="222"/>
      <c r="I15" s="222"/>
      <c r="J15" s="222"/>
      <c r="K15" s="222"/>
      <c r="L15" s="222"/>
      <c r="M15" s="222"/>
      <c r="N15" s="221"/>
      <c r="O15" s="221"/>
      <c r="P15" s="221"/>
      <c r="Q15" s="221"/>
      <c r="R15" s="222"/>
      <c r="S15" s="222"/>
      <c r="T15" s="222"/>
      <c r="U15" s="222"/>
      <c r="V15" s="222"/>
      <c r="W15" s="222"/>
      <c r="X15" s="222"/>
      <c r="Y15" s="222"/>
      <c r="Z15" s="212"/>
      <c r="AA15" s="212"/>
      <c r="AB15" s="212"/>
      <c r="AC15" s="212"/>
      <c r="AD15" s="212"/>
      <c r="AE15" s="212"/>
      <c r="AF15" s="212"/>
      <c r="AG15" s="212" t="s">
        <v>224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19"/>
      <c r="B16" s="220"/>
      <c r="C16" s="266" t="s">
        <v>380</v>
      </c>
      <c r="D16" s="260"/>
      <c r="E16" s="261"/>
      <c r="F16" s="222"/>
      <c r="G16" s="222"/>
      <c r="H16" s="222"/>
      <c r="I16" s="222"/>
      <c r="J16" s="222"/>
      <c r="K16" s="222"/>
      <c r="L16" s="222"/>
      <c r="M16" s="222"/>
      <c r="N16" s="221"/>
      <c r="O16" s="221"/>
      <c r="P16" s="221"/>
      <c r="Q16" s="221"/>
      <c r="R16" s="222"/>
      <c r="S16" s="222"/>
      <c r="T16" s="222"/>
      <c r="U16" s="222"/>
      <c r="V16" s="222"/>
      <c r="W16" s="222"/>
      <c r="X16" s="222"/>
      <c r="Y16" s="222"/>
      <c r="Z16" s="212"/>
      <c r="AA16" s="212"/>
      <c r="AB16" s="212"/>
      <c r="AC16" s="212"/>
      <c r="AD16" s="212"/>
      <c r="AE16" s="212"/>
      <c r="AF16" s="212"/>
      <c r="AG16" s="212" t="s">
        <v>226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5">
      <c r="A17" s="219"/>
      <c r="B17" s="220"/>
      <c r="C17" s="266" t="s">
        <v>687</v>
      </c>
      <c r="D17" s="260"/>
      <c r="E17" s="261"/>
      <c r="F17" s="222"/>
      <c r="G17" s="222"/>
      <c r="H17" s="222"/>
      <c r="I17" s="222"/>
      <c r="J17" s="222"/>
      <c r="K17" s="222"/>
      <c r="L17" s="222"/>
      <c r="M17" s="222"/>
      <c r="N17" s="221"/>
      <c r="O17" s="221"/>
      <c r="P17" s="221"/>
      <c r="Q17" s="221"/>
      <c r="R17" s="222"/>
      <c r="S17" s="222"/>
      <c r="T17" s="222"/>
      <c r="U17" s="222"/>
      <c r="V17" s="222"/>
      <c r="W17" s="222"/>
      <c r="X17" s="222"/>
      <c r="Y17" s="222"/>
      <c r="Z17" s="212"/>
      <c r="AA17" s="212"/>
      <c r="AB17" s="212"/>
      <c r="AC17" s="212"/>
      <c r="AD17" s="212"/>
      <c r="AE17" s="212"/>
      <c r="AF17" s="212"/>
      <c r="AG17" s="212" t="s">
        <v>226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5">
      <c r="A18" s="219"/>
      <c r="B18" s="220"/>
      <c r="C18" s="266" t="s">
        <v>688</v>
      </c>
      <c r="D18" s="260"/>
      <c r="E18" s="261">
        <v>0.84</v>
      </c>
      <c r="F18" s="222"/>
      <c r="G18" s="222"/>
      <c r="H18" s="222"/>
      <c r="I18" s="222"/>
      <c r="J18" s="222"/>
      <c r="K18" s="222"/>
      <c r="L18" s="222"/>
      <c r="M18" s="222"/>
      <c r="N18" s="221"/>
      <c r="O18" s="221"/>
      <c r="P18" s="221"/>
      <c r="Q18" s="221"/>
      <c r="R18" s="222"/>
      <c r="S18" s="222"/>
      <c r="T18" s="222"/>
      <c r="U18" s="222"/>
      <c r="V18" s="222"/>
      <c r="W18" s="222"/>
      <c r="X18" s="222"/>
      <c r="Y18" s="222"/>
      <c r="Z18" s="212"/>
      <c r="AA18" s="212"/>
      <c r="AB18" s="212"/>
      <c r="AC18" s="212"/>
      <c r="AD18" s="212"/>
      <c r="AE18" s="212"/>
      <c r="AF18" s="212"/>
      <c r="AG18" s="212" t="s">
        <v>226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3" x14ac:dyDescent="0.25">
      <c r="A19" s="219"/>
      <c r="B19" s="220"/>
      <c r="C19" s="266" t="s">
        <v>386</v>
      </c>
      <c r="D19" s="260"/>
      <c r="E19" s="261"/>
      <c r="F19" s="222"/>
      <c r="G19" s="222"/>
      <c r="H19" s="222"/>
      <c r="I19" s="222"/>
      <c r="J19" s="222"/>
      <c r="K19" s="222"/>
      <c r="L19" s="222"/>
      <c r="M19" s="222"/>
      <c r="N19" s="221"/>
      <c r="O19" s="221"/>
      <c r="P19" s="221"/>
      <c r="Q19" s="221"/>
      <c r="R19" s="222"/>
      <c r="S19" s="222"/>
      <c r="T19" s="222"/>
      <c r="U19" s="222"/>
      <c r="V19" s="222"/>
      <c r="W19" s="222"/>
      <c r="X19" s="222"/>
      <c r="Y19" s="222"/>
      <c r="Z19" s="212"/>
      <c r="AA19" s="212"/>
      <c r="AB19" s="212"/>
      <c r="AC19" s="212"/>
      <c r="AD19" s="212"/>
      <c r="AE19" s="212"/>
      <c r="AF19" s="212"/>
      <c r="AG19" s="212" t="s">
        <v>226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3" x14ac:dyDescent="0.25">
      <c r="A20" s="219"/>
      <c r="B20" s="220"/>
      <c r="C20" s="266" t="s">
        <v>387</v>
      </c>
      <c r="D20" s="260"/>
      <c r="E20" s="261">
        <v>0.4</v>
      </c>
      <c r="F20" s="222"/>
      <c r="G20" s="222"/>
      <c r="H20" s="222"/>
      <c r="I20" s="222"/>
      <c r="J20" s="222"/>
      <c r="K20" s="222"/>
      <c r="L20" s="222"/>
      <c r="M20" s="222"/>
      <c r="N20" s="221"/>
      <c r="O20" s="221"/>
      <c r="P20" s="221"/>
      <c r="Q20" s="221"/>
      <c r="R20" s="222"/>
      <c r="S20" s="222"/>
      <c r="T20" s="222"/>
      <c r="U20" s="222"/>
      <c r="V20" s="222"/>
      <c r="W20" s="222"/>
      <c r="X20" s="222"/>
      <c r="Y20" s="222"/>
      <c r="Z20" s="212"/>
      <c r="AA20" s="212"/>
      <c r="AB20" s="212"/>
      <c r="AC20" s="212"/>
      <c r="AD20" s="212"/>
      <c r="AE20" s="212"/>
      <c r="AF20" s="212"/>
      <c r="AG20" s="212" t="s">
        <v>226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3" x14ac:dyDescent="0.25">
      <c r="A21" s="219"/>
      <c r="B21" s="220"/>
      <c r="C21" s="266" t="s">
        <v>388</v>
      </c>
      <c r="D21" s="260"/>
      <c r="E21" s="261"/>
      <c r="F21" s="222"/>
      <c r="G21" s="222"/>
      <c r="H21" s="222"/>
      <c r="I21" s="222"/>
      <c r="J21" s="222"/>
      <c r="K21" s="222"/>
      <c r="L21" s="222"/>
      <c r="M21" s="222"/>
      <c r="N21" s="221"/>
      <c r="O21" s="221"/>
      <c r="P21" s="221"/>
      <c r="Q21" s="221"/>
      <c r="R21" s="222"/>
      <c r="S21" s="222"/>
      <c r="T21" s="222"/>
      <c r="U21" s="222"/>
      <c r="V21" s="222"/>
      <c r="W21" s="222"/>
      <c r="X21" s="222"/>
      <c r="Y21" s="222"/>
      <c r="Z21" s="212"/>
      <c r="AA21" s="212"/>
      <c r="AB21" s="212"/>
      <c r="AC21" s="212"/>
      <c r="AD21" s="212"/>
      <c r="AE21" s="212"/>
      <c r="AF21" s="212"/>
      <c r="AG21" s="212" t="s">
        <v>226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5">
      <c r="A22" s="219"/>
      <c r="B22" s="220"/>
      <c r="C22" s="266" t="s">
        <v>580</v>
      </c>
      <c r="D22" s="260"/>
      <c r="E22" s="261">
        <v>1.3320000000000001</v>
      </c>
      <c r="F22" s="222"/>
      <c r="G22" s="222"/>
      <c r="H22" s="222"/>
      <c r="I22" s="222"/>
      <c r="J22" s="222"/>
      <c r="K22" s="222"/>
      <c r="L22" s="222"/>
      <c r="M22" s="222"/>
      <c r="N22" s="221"/>
      <c r="O22" s="221"/>
      <c r="P22" s="221"/>
      <c r="Q22" s="221"/>
      <c r="R22" s="222"/>
      <c r="S22" s="222"/>
      <c r="T22" s="222"/>
      <c r="U22" s="222"/>
      <c r="V22" s="222"/>
      <c r="W22" s="222"/>
      <c r="X22" s="222"/>
      <c r="Y22" s="222"/>
      <c r="Z22" s="212"/>
      <c r="AA22" s="212"/>
      <c r="AB22" s="212"/>
      <c r="AC22" s="212"/>
      <c r="AD22" s="212"/>
      <c r="AE22" s="212"/>
      <c r="AF22" s="212"/>
      <c r="AG22" s="212" t="s">
        <v>226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1" x14ac:dyDescent="0.25">
      <c r="A23" s="234">
        <v>3</v>
      </c>
      <c r="B23" s="235" t="s">
        <v>250</v>
      </c>
      <c r="C23" s="253" t="s">
        <v>251</v>
      </c>
      <c r="D23" s="236" t="s">
        <v>238</v>
      </c>
      <c r="E23" s="237">
        <v>5.532</v>
      </c>
      <c r="F23" s="238"/>
      <c r="G23" s="239">
        <f>ROUND(E23*F23,2)</f>
        <v>0</v>
      </c>
      <c r="H23" s="238"/>
      <c r="I23" s="239">
        <f>ROUND(E23*H23,2)</f>
        <v>0</v>
      </c>
      <c r="J23" s="238"/>
      <c r="K23" s="239">
        <f>ROUND(E23*J23,2)</f>
        <v>0</v>
      </c>
      <c r="L23" s="239">
        <v>21</v>
      </c>
      <c r="M23" s="239">
        <f>G23*(1+L23/100)</f>
        <v>0</v>
      </c>
      <c r="N23" s="237">
        <v>0</v>
      </c>
      <c r="O23" s="237">
        <f>ROUND(E23*N23,2)</f>
        <v>0</v>
      </c>
      <c r="P23" s="237">
        <v>0</v>
      </c>
      <c r="Q23" s="237">
        <f>ROUND(E23*P23,2)</f>
        <v>0</v>
      </c>
      <c r="R23" s="239" t="s">
        <v>239</v>
      </c>
      <c r="S23" s="239" t="s">
        <v>193</v>
      </c>
      <c r="T23" s="240" t="s">
        <v>193</v>
      </c>
      <c r="U23" s="222">
        <v>1.0999999999999999E-2</v>
      </c>
      <c r="V23" s="222">
        <f>ROUND(E23*U23,2)</f>
        <v>0.06</v>
      </c>
      <c r="W23" s="222"/>
      <c r="X23" s="222" t="s">
        <v>220</v>
      </c>
      <c r="Y23" s="222" t="s">
        <v>221</v>
      </c>
      <c r="Z23" s="212"/>
      <c r="AA23" s="212"/>
      <c r="AB23" s="212"/>
      <c r="AC23" s="212"/>
      <c r="AD23" s="212"/>
      <c r="AE23" s="212"/>
      <c r="AF23" s="212"/>
      <c r="AG23" s="212" t="s">
        <v>222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2" x14ac:dyDescent="0.25">
      <c r="A24" s="219"/>
      <c r="B24" s="220"/>
      <c r="C24" s="265" t="s">
        <v>252</v>
      </c>
      <c r="D24" s="264"/>
      <c r="E24" s="264"/>
      <c r="F24" s="264"/>
      <c r="G24" s="264"/>
      <c r="H24" s="222"/>
      <c r="I24" s="222"/>
      <c r="J24" s="222"/>
      <c r="K24" s="222"/>
      <c r="L24" s="222"/>
      <c r="M24" s="222"/>
      <c r="N24" s="221"/>
      <c r="O24" s="221"/>
      <c r="P24" s="221"/>
      <c r="Q24" s="221"/>
      <c r="R24" s="222"/>
      <c r="S24" s="222"/>
      <c r="T24" s="222"/>
      <c r="U24" s="222"/>
      <c r="V24" s="222"/>
      <c r="W24" s="222"/>
      <c r="X24" s="222"/>
      <c r="Y24" s="222"/>
      <c r="Z24" s="212"/>
      <c r="AA24" s="212"/>
      <c r="AB24" s="212"/>
      <c r="AC24" s="212"/>
      <c r="AD24" s="212"/>
      <c r="AE24" s="212"/>
      <c r="AF24" s="212"/>
      <c r="AG24" s="212" t="s">
        <v>224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5">
      <c r="A25" s="219"/>
      <c r="B25" s="220"/>
      <c r="C25" s="266" t="s">
        <v>253</v>
      </c>
      <c r="D25" s="260"/>
      <c r="E25" s="261"/>
      <c r="F25" s="222"/>
      <c r="G25" s="222"/>
      <c r="H25" s="222"/>
      <c r="I25" s="222"/>
      <c r="J25" s="222"/>
      <c r="K25" s="222"/>
      <c r="L25" s="222"/>
      <c r="M25" s="222"/>
      <c r="N25" s="221"/>
      <c r="O25" s="221"/>
      <c r="P25" s="221"/>
      <c r="Q25" s="221"/>
      <c r="R25" s="222"/>
      <c r="S25" s="222"/>
      <c r="T25" s="222"/>
      <c r="U25" s="222"/>
      <c r="V25" s="222"/>
      <c r="W25" s="222"/>
      <c r="X25" s="222"/>
      <c r="Y25" s="222"/>
      <c r="Z25" s="212"/>
      <c r="AA25" s="212"/>
      <c r="AB25" s="212"/>
      <c r="AC25" s="212"/>
      <c r="AD25" s="212"/>
      <c r="AE25" s="212"/>
      <c r="AF25" s="212"/>
      <c r="AG25" s="212" t="s">
        <v>226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3" x14ac:dyDescent="0.25">
      <c r="A26" s="219"/>
      <c r="B26" s="220"/>
      <c r="C26" s="266" t="s">
        <v>381</v>
      </c>
      <c r="D26" s="260"/>
      <c r="E26" s="261"/>
      <c r="F26" s="222"/>
      <c r="G26" s="222"/>
      <c r="H26" s="222"/>
      <c r="I26" s="222"/>
      <c r="J26" s="222"/>
      <c r="K26" s="222"/>
      <c r="L26" s="222"/>
      <c r="M26" s="222"/>
      <c r="N26" s="221"/>
      <c r="O26" s="221"/>
      <c r="P26" s="221"/>
      <c r="Q26" s="221"/>
      <c r="R26" s="222"/>
      <c r="S26" s="222"/>
      <c r="T26" s="222"/>
      <c r="U26" s="222"/>
      <c r="V26" s="222"/>
      <c r="W26" s="222"/>
      <c r="X26" s="222"/>
      <c r="Y26" s="222"/>
      <c r="Z26" s="212"/>
      <c r="AA26" s="212"/>
      <c r="AB26" s="212"/>
      <c r="AC26" s="212"/>
      <c r="AD26" s="212"/>
      <c r="AE26" s="212"/>
      <c r="AF26" s="212"/>
      <c r="AG26" s="212" t="s">
        <v>226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3" x14ac:dyDescent="0.25">
      <c r="A27" s="219"/>
      <c r="B27" s="220"/>
      <c r="C27" s="266" t="s">
        <v>578</v>
      </c>
      <c r="D27" s="260"/>
      <c r="E27" s="261">
        <v>4.2</v>
      </c>
      <c r="F27" s="222"/>
      <c r="G27" s="222"/>
      <c r="H27" s="222"/>
      <c r="I27" s="222"/>
      <c r="J27" s="222"/>
      <c r="K27" s="222"/>
      <c r="L27" s="222"/>
      <c r="M27" s="222"/>
      <c r="N27" s="221"/>
      <c r="O27" s="221"/>
      <c r="P27" s="221"/>
      <c r="Q27" s="221"/>
      <c r="R27" s="222"/>
      <c r="S27" s="222"/>
      <c r="T27" s="222"/>
      <c r="U27" s="222"/>
      <c r="V27" s="222"/>
      <c r="W27" s="222"/>
      <c r="X27" s="222"/>
      <c r="Y27" s="222"/>
      <c r="Z27" s="212"/>
      <c r="AA27" s="212"/>
      <c r="AB27" s="212"/>
      <c r="AC27" s="212"/>
      <c r="AD27" s="212"/>
      <c r="AE27" s="212"/>
      <c r="AF27" s="212"/>
      <c r="AG27" s="212" t="s">
        <v>226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3" x14ac:dyDescent="0.25">
      <c r="A28" s="219"/>
      <c r="B28" s="220"/>
      <c r="C28" s="266" t="s">
        <v>388</v>
      </c>
      <c r="D28" s="260"/>
      <c r="E28" s="261"/>
      <c r="F28" s="222"/>
      <c r="G28" s="222"/>
      <c r="H28" s="222"/>
      <c r="I28" s="222"/>
      <c r="J28" s="222"/>
      <c r="K28" s="222"/>
      <c r="L28" s="222"/>
      <c r="M28" s="222"/>
      <c r="N28" s="221"/>
      <c r="O28" s="221"/>
      <c r="P28" s="221"/>
      <c r="Q28" s="221"/>
      <c r="R28" s="222"/>
      <c r="S28" s="222"/>
      <c r="T28" s="222"/>
      <c r="U28" s="222"/>
      <c r="V28" s="222"/>
      <c r="W28" s="222"/>
      <c r="X28" s="222"/>
      <c r="Y28" s="222"/>
      <c r="Z28" s="212"/>
      <c r="AA28" s="212"/>
      <c r="AB28" s="212"/>
      <c r="AC28" s="212"/>
      <c r="AD28" s="212"/>
      <c r="AE28" s="212"/>
      <c r="AF28" s="212"/>
      <c r="AG28" s="212" t="s">
        <v>226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5">
      <c r="A29" s="219"/>
      <c r="B29" s="220"/>
      <c r="C29" s="266" t="s">
        <v>580</v>
      </c>
      <c r="D29" s="260"/>
      <c r="E29" s="261">
        <v>1.3320000000000001</v>
      </c>
      <c r="F29" s="222"/>
      <c r="G29" s="222"/>
      <c r="H29" s="222"/>
      <c r="I29" s="222"/>
      <c r="J29" s="222"/>
      <c r="K29" s="222"/>
      <c r="L29" s="222"/>
      <c r="M29" s="222"/>
      <c r="N29" s="221"/>
      <c r="O29" s="221"/>
      <c r="P29" s="221"/>
      <c r="Q29" s="221"/>
      <c r="R29" s="222"/>
      <c r="S29" s="222"/>
      <c r="T29" s="222"/>
      <c r="U29" s="222"/>
      <c r="V29" s="222"/>
      <c r="W29" s="222"/>
      <c r="X29" s="222"/>
      <c r="Y29" s="222"/>
      <c r="Z29" s="212"/>
      <c r="AA29" s="212"/>
      <c r="AB29" s="212"/>
      <c r="AC29" s="212"/>
      <c r="AD29" s="212"/>
      <c r="AE29" s="212"/>
      <c r="AF29" s="212"/>
      <c r="AG29" s="212" t="s">
        <v>226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ht="20.399999999999999" outlineLevel="1" x14ac:dyDescent="0.25">
      <c r="A30" s="234">
        <v>4</v>
      </c>
      <c r="B30" s="235" t="s">
        <v>254</v>
      </c>
      <c r="C30" s="253" t="s">
        <v>255</v>
      </c>
      <c r="D30" s="236" t="s">
        <v>238</v>
      </c>
      <c r="E30" s="237">
        <v>55.32</v>
      </c>
      <c r="F30" s="238"/>
      <c r="G30" s="239">
        <f>ROUND(E30*F30,2)</f>
        <v>0</v>
      </c>
      <c r="H30" s="238"/>
      <c r="I30" s="239">
        <f>ROUND(E30*H30,2)</f>
        <v>0</v>
      </c>
      <c r="J30" s="238"/>
      <c r="K30" s="239">
        <f>ROUND(E30*J30,2)</f>
        <v>0</v>
      </c>
      <c r="L30" s="239">
        <v>21</v>
      </c>
      <c r="M30" s="239">
        <f>G30*(1+L30/100)</f>
        <v>0</v>
      </c>
      <c r="N30" s="237">
        <v>0</v>
      </c>
      <c r="O30" s="237">
        <f>ROUND(E30*N30,2)</f>
        <v>0</v>
      </c>
      <c r="P30" s="237">
        <v>0</v>
      </c>
      <c r="Q30" s="237">
        <f>ROUND(E30*P30,2)</f>
        <v>0</v>
      </c>
      <c r="R30" s="239" t="s">
        <v>239</v>
      </c>
      <c r="S30" s="239" t="s">
        <v>193</v>
      </c>
      <c r="T30" s="240" t="s">
        <v>193</v>
      </c>
      <c r="U30" s="222">
        <v>0</v>
      </c>
      <c r="V30" s="222">
        <f>ROUND(E30*U30,2)</f>
        <v>0</v>
      </c>
      <c r="W30" s="222"/>
      <c r="X30" s="222" t="s">
        <v>220</v>
      </c>
      <c r="Y30" s="222" t="s">
        <v>221</v>
      </c>
      <c r="Z30" s="212"/>
      <c r="AA30" s="212"/>
      <c r="AB30" s="212"/>
      <c r="AC30" s="212"/>
      <c r="AD30" s="212"/>
      <c r="AE30" s="212"/>
      <c r="AF30" s="212"/>
      <c r="AG30" s="212" t="s">
        <v>222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5">
      <c r="A31" s="219"/>
      <c r="B31" s="220"/>
      <c r="C31" s="265" t="s">
        <v>252</v>
      </c>
      <c r="D31" s="264"/>
      <c r="E31" s="264"/>
      <c r="F31" s="264"/>
      <c r="G31" s="264"/>
      <c r="H31" s="222"/>
      <c r="I31" s="222"/>
      <c r="J31" s="222"/>
      <c r="K31" s="222"/>
      <c r="L31" s="222"/>
      <c r="M31" s="222"/>
      <c r="N31" s="221"/>
      <c r="O31" s="221"/>
      <c r="P31" s="221"/>
      <c r="Q31" s="221"/>
      <c r="R31" s="222"/>
      <c r="S31" s="222"/>
      <c r="T31" s="222"/>
      <c r="U31" s="222"/>
      <c r="V31" s="222"/>
      <c r="W31" s="222"/>
      <c r="X31" s="222"/>
      <c r="Y31" s="222"/>
      <c r="Z31" s="212"/>
      <c r="AA31" s="212"/>
      <c r="AB31" s="212"/>
      <c r="AC31" s="212"/>
      <c r="AD31" s="212"/>
      <c r="AE31" s="212"/>
      <c r="AF31" s="212"/>
      <c r="AG31" s="212" t="s">
        <v>224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5">
      <c r="A32" s="219"/>
      <c r="B32" s="220"/>
      <c r="C32" s="266" t="s">
        <v>253</v>
      </c>
      <c r="D32" s="260"/>
      <c r="E32" s="261"/>
      <c r="F32" s="222"/>
      <c r="G32" s="222"/>
      <c r="H32" s="222"/>
      <c r="I32" s="222"/>
      <c r="J32" s="222"/>
      <c r="K32" s="222"/>
      <c r="L32" s="222"/>
      <c r="M32" s="222"/>
      <c r="N32" s="221"/>
      <c r="O32" s="221"/>
      <c r="P32" s="221"/>
      <c r="Q32" s="221"/>
      <c r="R32" s="222"/>
      <c r="S32" s="222"/>
      <c r="T32" s="222"/>
      <c r="U32" s="222"/>
      <c r="V32" s="222"/>
      <c r="W32" s="222"/>
      <c r="X32" s="222"/>
      <c r="Y32" s="222"/>
      <c r="Z32" s="212"/>
      <c r="AA32" s="212"/>
      <c r="AB32" s="212"/>
      <c r="AC32" s="212"/>
      <c r="AD32" s="212"/>
      <c r="AE32" s="212"/>
      <c r="AF32" s="212"/>
      <c r="AG32" s="212" t="s">
        <v>226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3" x14ac:dyDescent="0.25">
      <c r="A33" s="219"/>
      <c r="B33" s="220"/>
      <c r="C33" s="267" t="s">
        <v>295</v>
      </c>
      <c r="D33" s="262"/>
      <c r="E33" s="263"/>
      <c r="F33" s="222"/>
      <c r="G33" s="222"/>
      <c r="H33" s="222"/>
      <c r="I33" s="222"/>
      <c r="J33" s="222"/>
      <c r="K33" s="222"/>
      <c r="L33" s="222"/>
      <c r="M33" s="222"/>
      <c r="N33" s="221"/>
      <c r="O33" s="221"/>
      <c r="P33" s="221"/>
      <c r="Q33" s="221"/>
      <c r="R33" s="222"/>
      <c r="S33" s="222"/>
      <c r="T33" s="222"/>
      <c r="U33" s="222"/>
      <c r="V33" s="222"/>
      <c r="W33" s="222"/>
      <c r="X33" s="222"/>
      <c r="Y33" s="222"/>
      <c r="Z33" s="212"/>
      <c r="AA33" s="212"/>
      <c r="AB33" s="212"/>
      <c r="AC33" s="212"/>
      <c r="AD33" s="212"/>
      <c r="AE33" s="212"/>
      <c r="AF33" s="212"/>
      <c r="AG33" s="212" t="s">
        <v>226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3" x14ac:dyDescent="0.25">
      <c r="A34" s="219"/>
      <c r="B34" s="220"/>
      <c r="C34" s="268" t="s">
        <v>390</v>
      </c>
      <c r="D34" s="262"/>
      <c r="E34" s="263"/>
      <c r="F34" s="222"/>
      <c r="G34" s="222"/>
      <c r="H34" s="222"/>
      <c r="I34" s="222"/>
      <c r="J34" s="222"/>
      <c r="K34" s="222"/>
      <c r="L34" s="222"/>
      <c r="M34" s="222"/>
      <c r="N34" s="221"/>
      <c r="O34" s="221"/>
      <c r="P34" s="221"/>
      <c r="Q34" s="221"/>
      <c r="R34" s="222"/>
      <c r="S34" s="222"/>
      <c r="T34" s="222"/>
      <c r="U34" s="222"/>
      <c r="V34" s="222"/>
      <c r="W34" s="222"/>
      <c r="X34" s="222"/>
      <c r="Y34" s="222"/>
      <c r="Z34" s="212"/>
      <c r="AA34" s="212"/>
      <c r="AB34" s="212"/>
      <c r="AC34" s="212"/>
      <c r="AD34" s="212"/>
      <c r="AE34" s="212"/>
      <c r="AF34" s="212"/>
      <c r="AG34" s="212" t="s">
        <v>226</v>
      </c>
      <c r="AH34" s="212">
        <v>2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3" x14ac:dyDescent="0.25">
      <c r="A35" s="219"/>
      <c r="B35" s="220"/>
      <c r="C35" s="268" t="s">
        <v>581</v>
      </c>
      <c r="D35" s="262"/>
      <c r="E35" s="263">
        <v>4.2</v>
      </c>
      <c r="F35" s="222"/>
      <c r="G35" s="222"/>
      <c r="H35" s="222"/>
      <c r="I35" s="222"/>
      <c r="J35" s="222"/>
      <c r="K35" s="222"/>
      <c r="L35" s="222"/>
      <c r="M35" s="222"/>
      <c r="N35" s="221"/>
      <c r="O35" s="221"/>
      <c r="P35" s="221"/>
      <c r="Q35" s="221"/>
      <c r="R35" s="222"/>
      <c r="S35" s="222"/>
      <c r="T35" s="222"/>
      <c r="U35" s="222"/>
      <c r="V35" s="222"/>
      <c r="W35" s="222"/>
      <c r="X35" s="222"/>
      <c r="Y35" s="222"/>
      <c r="Z35" s="212"/>
      <c r="AA35" s="212"/>
      <c r="AB35" s="212"/>
      <c r="AC35" s="212"/>
      <c r="AD35" s="212"/>
      <c r="AE35" s="212"/>
      <c r="AF35" s="212"/>
      <c r="AG35" s="212" t="s">
        <v>226</v>
      </c>
      <c r="AH35" s="212">
        <v>2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3" x14ac:dyDescent="0.25">
      <c r="A36" s="219"/>
      <c r="B36" s="220"/>
      <c r="C36" s="268" t="s">
        <v>392</v>
      </c>
      <c r="D36" s="262"/>
      <c r="E36" s="263"/>
      <c r="F36" s="222"/>
      <c r="G36" s="222"/>
      <c r="H36" s="222"/>
      <c r="I36" s="222"/>
      <c r="J36" s="222"/>
      <c r="K36" s="222"/>
      <c r="L36" s="222"/>
      <c r="M36" s="222"/>
      <c r="N36" s="221"/>
      <c r="O36" s="221"/>
      <c r="P36" s="221"/>
      <c r="Q36" s="221"/>
      <c r="R36" s="222"/>
      <c r="S36" s="222"/>
      <c r="T36" s="222"/>
      <c r="U36" s="222"/>
      <c r="V36" s="222"/>
      <c r="W36" s="222"/>
      <c r="X36" s="222"/>
      <c r="Y36" s="222"/>
      <c r="Z36" s="212"/>
      <c r="AA36" s="212"/>
      <c r="AB36" s="212"/>
      <c r="AC36" s="212"/>
      <c r="AD36" s="212"/>
      <c r="AE36" s="212"/>
      <c r="AF36" s="212"/>
      <c r="AG36" s="212" t="s">
        <v>226</v>
      </c>
      <c r="AH36" s="212">
        <v>2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3" x14ac:dyDescent="0.25">
      <c r="A37" s="219"/>
      <c r="B37" s="220"/>
      <c r="C37" s="268" t="s">
        <v>582</v>
      </c>
      <c r="D37" s="262"/>
      <c r="E37" s="263">
        <v>1.3320000000000001</v>
      </c>
      <c r="F37" s="222"/>
      <c r="G37" s="222"/>
      <c r="H37" s="222"/>
      <c r="I37" s="222"/>
      <c r="J37" s="222"/>
      <c r="K37" s="222"/>
      <c r="L37" s="222"/>
      <c r="M37" s="222"/>
      <c r="N37" s="221"/>
      <c r="O37" s="221"/>
      <c r="P37" s="221"/>
      <c r="Q37" s="221"/>
      <c r="R37" s="222"/>
      <c r="S37" s="222"/>
      <c r="T37" s="222"/>
      <c r="U37" s="222"/>
      <c r="V37" s="222"/>
      <c r="W37" s="222"/>
      <c r="X37" s="222"/>
      <c r="Y37" s="222"/>
      <c r="Z37" s="212"/>
      <c r="AA37" s="212"/>
      <c r="AB37" s="212"/>
      <c r="AC37" s="212"/>
      <c r="AD37" s="212"/>
      <c r="AE37" s="212"/>
      <c r="AF37" s="212"/>
      <c r="AG37" s="212" t="s">
        <v>226</v>
      </c>
      <c r="AH37" s="212">
        <v>2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3" x14ac:dyDescent="0.25">
      <c r="A38" s="219"/>
      <c r="B38" s="220"/>
      <c r="C38" s="267" t="s">
        <v>297</v>
      </c>
      <c r="D38" s="262"/>
      <c r="E38" s="263"/>
      <c r="F38" s="222"/>
      <c r="G38" s="222"/>
      <c r="H38" s="222"/>
      <c r="I38" s="222"/>
      <c r="J38" s="222"/>
      <c r="K38" s="222"/>
      <c r="L38" s="222"/>
      <c r="M38" s="222"/>
      <c r="N38" s="221"/>
      <c r="O38" s="221"/>
      <c r="P38" s="221"/>
      <c r="Q38" s="221"/>
      <c r="R38" s="222"/>
      <c r="S38" s="222"/>
      <c r="T38" s="222"/>
      <c r="U38" s="222"/>
      <c r="V38" s="222"/>
      <c r="W38" s="222"/>
      <c r="X38" s="222"/>
      <c r="Y38" s="222"/>
      <c r="Z38" s="212"/>
      <c r="AA38" s="212"/>
      <c r="AB38" s="212"/>
      <c r="AC38" s="212"/>
      <c r="AD38" s="212"/>
      <c r="AE38" s="212"/>
      <c r="AF38" s="212"/>
      <c r="AG38" s="212" t="s">
        <v>226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3" x14ac:dyDescent="0.25">
      <c r="A39" s="219"/>
      <c r="B39" s="220"/>
      <c r="C39" s="266" t="s">
        <v>583</v>
      </c>
      <c r="D39" s="260"/>
      <c r="E39" s="261">
        <v>55.32</v>
      </c>
      <c r="F39" s="222"/>
      <c r="G39" s="222"/>
      <c r="H39" s="222"/>
      <c r="I39" s="222"/>
      <c r="J39" s="222"/>
      <c r="K39" s="222"/>
      <c r="L39" s="222"/>
      <c r="M39" s="222"/>
      <c r="N39" s="221"/>
      <c r="O39" s="221"/>
      <c r="P39" s="221"/>
      <c r="Q39" s="221"/>
      <c r="R39" s="222"/>
      <c r="S39" s="222"/>
      <c r="T39" s="222"/>
      <c r="U39" s="222"/>
      <c r="V39" s="222"/>
      <c r="W39" s="222"/>
      <c r="X39" s="222"/>
      <c r="Y39" s="222"/>
      <c r="Z39" s="212"/>
      <c r="AA39" s="212"/>
      <c r="AB39" s="212"/>
      <c r="AC39" s="212"/>
      <c r="AD39" s="212"/>
      <c r="AE39" s="212"/>
      <c r="AF39" s="212"/>
      <c r="AG39" s="212" t="s">
        <v>226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ht="20.399999999999999" outlineLevel="1" x14ac:dyDescent="0.25">
      <c r="A40" s="234">
        <v>5</v>
      </c>
      <c r="B40" s="235" t="s">
        <v>257</v>
      </c>
      <c r="C40" s="253" t="s">
        <v>258</v>
      </c>
      <c r="D40" s="236" t="s">
        <v>238</v>
      </c>
      <c r="E40" s="237">
        <v>5.532</v>
      </c>
      <c r="F40" s="238"/>
      <c r="G40" s="239">
        <f>ROUND(E40*F40,2)</f>
        <v>0</v>
      </c>
      <c r="H40" s="238"/>
      <c r="I40" s="239">
        <f>ROUND(E40*H40,2)</f>
        <v>0</v>
      </c>
      <c r="J40" s="238"/>
      <c r="K40" s="239">
        <f>ROUND(E40*J40,2)</f>
        <v>0</v>
      </c>
      <c r="L40" s="239">
        <v>21</v>
      </c>
      <c r="M40" s="239">
        <f>G40*(1+L40/100)</f>
        <v>0</v>
      </c>
      <c r="N40" s="237">
        <v>0</v>
      </c>
      <c r="O40" s="237">
        <f>ROUND(E40*N40,2)</f>
        <v>0</v>
      </c>
      <c r="P40" s="237">
        <v>0</v>
      </c>
      <c r="Q40" s="237">
        <f>ROUND(E40*P40,2)</f>
        <v>0</v>
      </c>
      <c r="R40" s="239" t="s">
        <v>239</v>
      </c>
      <c r="S40" s="239" t="s">
        <v>193</v>
      </c>
      <c r="T40" s="240" t="s">
        <v>193</v>
      </c>
      <c r="U40" s="222">
        <v>0.65200000000000002</v>
      </c>
      <c r="V40" s="222">
        <f>ROUND(E40*U40,2)</f>
        <v>3.61</v>
      </c>
      <c r="W40" s="222"/>
      <c r="X40" s="222" t="s">
        <v>220</v>
      </c>
      <c r="Y40" s="222" t="s">
        <v>221</v>
      </c>
      <c r="Z40" s="212"/>
      <c r="AA40" s="212"/>
      <c r="AB40" s="212"/>
      <c r="AC40" s="212"/>
      <c r="AD40" s="212"/>
      <c r="AE40" s="212"/>
      <c r="AF40" s="212"/>
      <c r="AG40" s="212" t="s">
        <v>222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2" x14ac:dyDescent="0.25">
      <c r="A41" s="219"/>
      <c r="B41" s="220"/>
      <c r="C41" s="266" t="s">
        <v>253</v>
      </c>
      <c r="D41" s="260"/>
      <c r="E41" s="261"/>
      <c r="F41" s="222"/>
      <c r="G41" s="222"/>
      <c r="H41" s="222"/>
      <c r="I41" s="222"/>
      <c r="J41" s="222"/>
      <c r="K41" s="222"/>
      <c r="L41" s="222"/>
      <c r="M41" s="222"/>
      <c r="N41" s="221"/>
      <c r="O41" s="221"/>
      <c r="P41" s="221"/>
      <c r="Q41" s="221"/>
      <c r="R41" s="222"/>
      <c r="S41" s="222"/>
      <c r="T41" s="222"/>
      <c r="U41" s="222"/>
      <c r="V41" s="222"/>
      <c r="W41" s="222"/>
      <c r="X41" s="222"/>
      <c r="Y41" s="222"/>
      <c r="Z41" s="212"/>
      <c r="AA41" s="212"/>
      <c r="AB41" s="212"/>
      <c r="AC41" s="212"/>
      <c r="AD41" s="212"/>
      <c r="AE41" s="212"/>
      <c r="AF41" s="212"/>
      <c r="AG41" s="212" t="s">
        <v>226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3" x14ac:dyDescent="0.25">
      <c r="A42" s="219"/>
      <c r="B42" s="220"/>
      <c r="C42" s="266" t="s">
        <v>381</v>
      </c>
      <c r="D42" s="260"/>
      <c r="E42" s="261"/>
      <c r="F42" s="222"/>
      <c r="G42" s="222"/>
      <c r="H42" s="222"/>
      <c r="I42" s="222"/>
      <c r="J42" s="222"/>
      <c r="K42" s="222"/>
      <c r="L42" s="222"/>
      <c r="M42" s="222"/>
      <c r="N42" s="221"/>
      <c r="O42" s="221"/>
      <c r="P42" s="221"/>
      <c r="Q42" s="221"/>
      <c r="R42" s="222"/>
      <c r="S42" s="222"/>
      <c r="T42" s="222"/>
      <c r="U42" s="222"/>
      <c r="V42" s="222"/>
      <c r="W42" s="222"/>
      <c r="X42" s="222"/>
      <c r="Y42" s="222"/>
      <c r="Z42" s="212"/>
      <c r="AA42" s="212"/>
      <c r="AB42" s="212"/>
      <c r="AC42" s="212"/>
      <c r="AD42" s="212"/>
      <c r="AE42" s="212"/>
      <c r="AF42" s="212"/>
      <c r="AG42" s="212" t="s">
        <v>226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19"/>
      <c r="B43" s="220"/>
      <c r="C43" s="266" t="s">
        <v>578</v>
      </c>
      <c r="D43" s="260"/>
      <c r="E43" s="261">
        <v>4.2</v>
      </c>
      <c r="F43" s="222"/>
      <c r="G43" s="222"/>
      <c r="H43" s="222"/>
      <c r="I43" s="222"/>
      <c r="J43" s="222"/>
      <c r="K43" s="222"/>
      <c r="L43" s="222"/>
      <c r="M43" s="222"/>
      <c r="N43" s="221"/>
      <c r="O43" s="221"/>
      <c r="P43" s="221"/>
      <c r="Q43" s="221"/>
      <c r="R43" s="222"/>
      <c r="S43" s="222"/>
      <c r="T43" s="222"/>
      <c r="U43" s="222"/>
      <c r="V43" s="222"/>
      <c r="W43" s="222"/>
      <c r="X43" s="222"/>
      <c r="Y43" s="222"/>
      <c r="Z43" s="212"/>
      <c r="AA43" s="212"/>
      <c r="AB43" s="212"/>
      <c r="AC43" s="212"/>
      <c r="AD43" s="212"/>
      <c r="AE43" s="212"/>
      <c r="AF43" s="212"/>
      <c r="AG43" s="212" t="s">
        <v>226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3" x14ac:dyDescent="0.25">
      <c r="A44" s="219"/>
      <c r="B44" s="220"/>
      <c r="C44" s="266" t="s">
        <v>388</v>
      </c>
      <c r="D44" s="260"/>
      <c r="E44" s="261"/>
      <c r="F44" s="222"/>
      <c r="G44" s="222"/>
      <c r="H44" s="222"/>
      <c r="I44" s="222"/>
      <c r="J44" s="222"/>
      <c r="K44" s="222"/>
      <c r="L44" s="222"/>
      <c r="M44" s="222"/>
      <c r="N44" s="221"/>
      <c r="O44" s="221"/>
      <c r="P44" s="221"/>
      <c r="Q44" s="221"/>
      <c r="R44" s="222"/>
      <c r="S44" s="222"/>
      <c r="T44" s="222"/>
      <c r="U44" s="222"/>
      <c r="V44" s="222"/>
      <c r="W44" s="222"/>
      <c r="X44" s="222"/>
      <c r="Y44" s="222"/>
      <c r="Z44" s="212"/>
      <c r="AA44" s="212"/>
      <c r="AB44" s="212"/>
      <c r="AC44" s="212"/>
      <c r="AD44" s="212"/>
      <c r="AE44" s="212"/>
      <c r="AF44" s="212"/>
      <c r="AG44" s="212" t="s">
        <v>226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3" x14ac:dyDescent="0.25">
      <c r="A45" s="219"/>
      <c r="B45" s="220"/>
      <c r="C45" s="266" t="s">
        <v>580</v>
      </c>
      <c r="D45" s="260"/>
      <c r="E45" s="261">
        <v>1.3320000000000001</v>
      </c>
      <c r="F45" s="222"/>
      <c r="G45" s="222"/>
      <c r="H45" s="222"/>
      <c r="I45" s="222"/>
      <c r="J45" s="222"/>
      <c r="K45" s="222"/>
      <c r="L45" s="222"/>
      <c r="M45" s="222"/>
      <c r="N45" s="221"/>
      <c r="O45" s="221"/>
      <c r="P45" s="221"/>
      <c r="Q45" s="221"/>
      <c r="R45" s="222"/>
      <c r="S45" s="222"/>
      <c r="T45" s="222"/>
      <c r="U45" s="222"/>
      <c r="V45" s="222"/>
      <c r="W45" s="222"/>
      <c r="X45" s="222"/>
      <c r="Y45" s="222"/>
      <c r="Z45" s="212"/>
      <c r="AA45" s="212"/>
      <c r="AB45" s="212"/>
      <c r="AC45" s="212"/>
      <c r="AD45" s="212"/>
      <c r="AE45" s="212"/>
      <c r="AF45" s="212"/>
      <c r="AG45" s="212" t="s">
        <v>226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ht="20.399999999999999" outlineLevel="1" x14ac:dyDescent="0.25">
      <c r="A46" s="234">
        <v>6</v>
      </c>
      <c r="B46" s="235" t="s">
        <v>259</v>
      </c>
      <c r="C46" s="253" t="s">
        <v>260</v>
      </c>
      <c r="D46" s="236" t="s">
        <v>238</v>
      </c>
      <c r="E46" s="237">
        <v>5.532</v>
      </c>
      <c r="F46" s="238"/>
      <c r="G46" s="239">
        <f>ROUND(E46*F46,2)</f>
        <v>0</v>
      </c>
      <c r="H46" s="238"/>
      <c r="I46" s="239">
        <f>ROUND(E46*H46,2)</f>
        <v>0</v>
      </c>
      <c r="J46" s="238"/>
      <c r="K46" s="239">
        <f>ROUND(E46*J46,2)</f>
        <v>0</v>
      </c>
      <c r="L46" s="239">
        <v>21</v>
      </c>
      <c r="M46" s="239">
        <f>G46*(1+L46/100)</f>
        <v>0</v>
      </c>
      <c r="N46" s="237">
        <v>0</v>
      </c>
      <c r="O46" s="237">
        <f>ROUND(E46*N46,2)</f>
        <v>0</v>
      </c>
      <c r="P46" s="237">
        <v>0</v>
      </c>
      <c r="Q46" s="237">
        <f>ROUND(E46*P46,2)</f>
        <v>0</v>
      </c>
      <c r="R46" s="239" t="s">
        <v>239</v>
      </c>
      <c r="S46" s="239" t="s">
        <v>193</v>
      </c>
      <c r="T46" s="240" t="s">
        <v>193</v>
      </c>
      <c r="U46" s="222">
        <v>8.9999999999999993E-3</v>
      </c>
      <c r="V46" s="222">
        <f>ROUND(E46*U46,2)</f>
        <v>0.05</v>
      </c>
      <c r="W46" s="222"/>
      <c r="X46" s="222" t="s">
        <v>220</v>
      </c>
      <c r="Y46" s="222" t="s">
        <v>221</v>
      </c>
      <c r="Z46" s="212"/>
      <c r="AA46" s="212"/>
      <c r="AB46" s="212"/>
      <c r="AC46" s="212"/>
      <c r="AD46" s="212"/>
      <c r="AE46" s="212"/>
      <c r="AF46" s="212"/>
      <c r="AG46" s="212" t="s">
        <v>222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2" x14ac:dyDescent="0.25">
      <c r="A47" s="219"/>
      <c r="B47" s="220"/>
      <c r="C47" s="266" t="s">
        <v>253</v>
      </c>
      <c r="D47" s="260"/>
      <c r="E47" s="261"/>
      <c r="F47" s="222"/>
      <c r="G47" s="222"/>
      <c r="H47" s="222"/>
      <c r="I47" s="222"/>
      <c r="J47" s="222"/>
      <c r="K47" s="222"/>
      <c r="L47" s="222"/>
      <c r="M47" s="222"/>
      <c r="N47" s="221"/>
      <c r="O47" s="221"/>
      <c r="P47" s="221"/>
      <c r="Q47" s="221"/>
      <c r="R47" s="222"/>
      <c r="S47" s="222"/>
      <c r="T47" s="222"/>
      <c r="U47" s="222"/>
      <c r="V47" s="222"/>
      <c r="W47" s="222"/>
      <c r="X47" s="222"/>
      <c r="Y47" s="222"/>
      <c r="Z47" s="212"/>
      <c r="AA47" s="212"/>
      <c r="AB47" s="212"/>
      <c r="AC47" s="212"/>
      <c r="AD47" s="212"/>
      <c r="AE47" s="212"/>
      <c r="AF47" s="212"/>
      <c r="AG47" s="212" t="s">
        <v>226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3" x14ac:dyDescent="0.25">
      <c r="A48" s="219"/>
      <c r="B48" s="220"/>
      <c r="C48" s="266" t="s">
        <v>381</v>
      </c>
      <c r="D48" s="260"/>
      <c r="E48" s="261"/>
      <c r="F48" s="222"/>
      <c r="G48" s="222"/>
      <c r="H48" s="222"/>
      <c r="I48" s="222"/>
      <c r="J48" s="222"/>
      <c r="K48" s="222"/>
      <c r="L48" s="222"/>
      <c r="M48" s="222"/>
      <c r="N48" s="221"/>
      <c r="O48" s="221"/>
      <c r="P48" s="221"/>
      <c r="Q48" s="221"/>
      <c r="R48" s="222"/>
      <c r="S48" s="222"/>
      <c r="T48" s="222"/>
      <c r="U48" s="222"/>
      <c r="V48" s="222"/>
      <c r="W48" s="222"/>
      <c r="X48" s="222"/>
      <c r="Y48" s="222"/>
      <c r="Z48" s="212"/>
      <c r="AA48" s="212"/>
      <c r="AB48" s="212"/>
      <c r="AC48" s="212"/>
      <c r="AD48" s="212"/>
      <c r="AE48" s="212"/>
      <c r="AF48" s="212"/>
      <c r="AG48" s="212" t="s">
        <v>226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3" x14ac:dyDescent="0.25">
      <c r="A49" s="219"/>
      <c r="B49" s="220"/>
      <c r="C49" s="266" t="s">
        <v>578</v>
      </c>
      <c r="D49" s="260"/>
      <c r="E49" s="261">
        <v>4.2</v>
      </c>
      <c r="F49" s="222"/>
      <c r="G49" s="222"/>
      <c r="H49" s="222"/>
      <c r="I49" s="222"/>
      <c r="J49" s="222"/>
      <c r="K49" s="222"/>
      <c r="L49" s="222"/>
      <c r="M49" s="222"/>
      <c r="N49" s="221"/>
      <c r="O49" s="221"/>
      <c r="P49" s="221"/>
      <c r="Q49" s="221"/>
      <c r="R49" s="222"/>
      <c r="S49" s="222"/>
      <c r="T49" s="222"/>
      <c r="U49" s="222"/>
      <c r="V49" s="222"/>
      <c r="W49" s="222"/>
      <c r="X49" s="222"/>
      <c r="Y49" s="222"/>
      <c r="Z49" s="212"/>
      <c r="AA49" s="212"/>
      <c r="AB49" s="212"/>
      <c r="AC49" s="212"/>
      <c r="AD49" s="212"/>
      <c r="AE49" s="212"/>
      <c r="AF49" s="212"/>
      <c r="AG49" s="212" t="s">
        <v>226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3" x14ac:dyDescent="0.25">
      <c r="A50" s="219"/>
      <c r="B50" s="220"/>
      <c r="C50" s="266" t="s">
        <v>388</v>
      </c>
      <c r="D50" s="260"/>
      <c r="E50" s="261"/>
      <c r="F50" s="222"/>
      <c r="G50" s="222"/>
      <c r="H50" s="222"/>
      <c r="I50" s="222"/>
      <c r="J50" s="222"/>
      <c r="K50" s="222"/>
      <c r="L50" s="222"/>
      <c r="M50" s="222"/>
      <c r="N50" s="221"/>
      <c r="O50" s="221"/>
      <c r="P50" s="221"/>
      <c r="Q50" s="221"/>
      <c r="R50" s="222"/>
      <c r="S50" s="222"/>
      <c r="T50" s="222"/>
      <c r="U50" s="222"/>
      <c r="V50" s="222"/>
      <c r="W50" s="222"/>
      <c r="X50" s="222"/>
      <c r="Y50" s="222"/>
      <c r="Z50" s="212"/>
      <c r="AA50" s="212"/>
      <c r="AB50" s="212"/>
      <c r="AC50" s="212"/>
      <c r="AD50" s="212"/>
      <c r="AE50" s="212"/>
      <c r="AF50" s="212"/>
      <c r="AG50" s="212" t="s">
        <v>226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3" x14ac:dyDescent="0.25">
      <c r="A51" s="219"/>
      <c r="B51" s="220"/>
      <c r="C51" s="266" t="s">
        <v>580</v>
      </c>
      <c r="D51" s="260"/>
      <c r="E51" s="261">
        <v>1.3320000000000001</v>
      </c>
      <c r="F51" s="222"/>
      <c r="G51" s="222"/>
      <c r="H51" s="222"/>
      <c r="I51" s="222"/>
      <c r="J51" s="222"/>
      <c r="K51" s="222"/>
      <c r="L51" s="222"/>
      <c r="M51" s="222"/>
      <c r="N51" s="221"/>
      <c r="O51" s="221"/>
      <c r="P51" s="221"/>
      <c r="Q51" s="221"/>
      <c r="R51" s="222"/>
      <c r="S51" s="222"/>
      <c r="T51" s="222"/>
      <c r="U51" s="222"/>
      <c r="V51" s="222"/>
      <c r="W51" s="222"/>
      <c r="X51" s="222"/>
      <c r="Y51" s="222"/>
      <c r="Z51" s="212"/>
      <c r="AA51" s="212"/>
      <c r="AB51" s="212"/>
      <c r="AC51" s="212"/>
      <c r="AD51" s="212"/>
      <c r="AE51" s="212"/>
      <c r="AF51" s="212"/>
      <c r="AG51" s="212" t="s">
        <v>226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1" x14ac:dyDescent="0.25">
      <c r="A52" s="234">
        <v>7</v>
      </c>
      <c r="B52" s="235" t="s">
        <v>395</v>
      </c>
      <c r="C52" s="253" t="s">
        <v>396</v>
      </c>
      <c r="D52" s="236" t="s">
        <v>218</v>
      </c>
      <c r="E52" s="237">
        <v>9.6</v>
      </c>
      <c r="F52" s="238"/>
      <c r="G52" s="239">
        <f>ROUND(E52*F52,2)</f>
        <v>0</v>
      </c>
      <c r="H52" s="238"/>
      <c r="I52" s="239">
        <f>ROUND(E52*H52,2)</f>
        <v>0</v>
      </c>
      <c r="J52" s="238"/>
      <c r="K52" s="239">
        <f>ROUND(E52*J52,2)</f>
        <v>0</v>
      </c>
      <c r="L52" s="239">
        <v>21</v>
      </c>
      <c r="M52" s="239">
        <f>G52*(1+L52/100)</f>
        <v>0</v>
      </c>
      <c r="N52" s="237">
        <v>0</v>
      </c>
      <c r="O52" s="237">
        <f>ROUND(E52*N52,2)</f>
        <v>0</v>
      </c>
      <c r="P52" s="237">
        <v>0</v>
      </c>
      <c r="Q52" s="237">
        <f>ROUND(E52*P52,2)</f>
        <v>0</v>
      </c>
      <c r="R52" s="239" t="s">
        <v>239</v>
      </c>
      <c r="S52" s="239" t="s">
        <v>193</v>
      </c>
      <c r="T52" s="240" t="s">
        <v>193</v>
      </c>
      <c r="U52" s="222">
        <v>9.6000000000000002E-2</v>
      </c>
      <c r="V52" s="222">
        <f>ROUND(E52*U52,2)</f>
        <v>0.92</v>
      </c>
      <c r="W52" s="222"/>
      <c r="X52" s="222" t="s">
        <v>220</v>
      </c>
      <c r="Y52" s="222" t="s">
        <v>221</v>
      </c>
      <c r="Z52" s="212"/>
      <c r="AA52" s="212"/>
      <c r="AB52" s="212"/>
      <c r="AC52" s="212"/>
      <c r="AD52" s="212"/>
      <c r="AE52" s="212"/>
      <c r="AF52" s="212"/>
      <c r="AG52" s="212" t="s">
        <v>222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2" x14ac:dyDescent="0.25">
      <c r="A53" s="219"/>
      <c r="B53" s="220"/>
      <c r="C53" s="265" t="s">
        <v>264</v>
      </c>
      <c r="D53" s="264"/>
      <c r="E53" s="264"/>
      <c r="F53" s="264"/>
      <c r="G53" s="264"/>
      <c r="H53" s="222"/>
      <c r="I53" s="222"/>
      <c r="J53" s="222"/>
      <c r="K53" s="222"/>
      <c r="L53" s="222"/>
      <c r="M53" s="222"/>
      <c r="N53" s="221"/>
      <c r="O53" s="221"/>
      <c r="P53" s="221"/>
      <c r="Q53" s="221"/>
      <c r="R53" s="222"/>
      <c r="S53" s="222"/>
      <c r="T53" s="222"/>
      <c r="U53" s="222"/>
      <c r="V53" s="222"/>
      <c r="W53" s="222"/>
      <c r="X53" s="222"/>
      <c r="Y53" s="222"/>
      <c r="Z53" s="212"/>
      <c r="AA53" s="212"/>
      <c r="AB53" s="212"/>
      <c r="AC53" s="212"/>
      <c r="AD53" s="212"/>
      <c r="AE53" s="212"/>
      <c r="AF53" s="212"/>
      <c r="AG53" s="212" t="s">
        <v>224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2" x14ac:dyDescent="0.25">
      <c r="A54" s="219"/>
      <c r="B54" s="220"/>
      <c r="C54" s="266" t="s">
        <v>380</v>
      </c>
      <c r="D54" s="260"/>
      <c r="E54" s="261"/>
      <c r="F54" s="222"/>
      <c r="G54" s="222"/>
      <c r="H54" s="222"/>
      <c r="I54" s="222"/>
      <c r="J54" s="222"/>
      <c r="K54" s="222"/>
      <c r="L54" s="222"/>
      <c r="M54" s="222"/>
      <c r="N54" s="221"/>
      <c r="O54" s="221"/>
      <c r="P54" s="221"/>
      <c r="Q54" s="221"/>
      <c r="R54" s="222"/>
      <c r="S54" s="222"/>
      <c r="T54" s="222"/>
      <c r="U54" s="222"/>
      <c r="V54" s="222"/>
      <c r="W54" s="222"/>
      <c r="X54" s="222"/>
      <c r="Y54" s="222"/>
      <c r="Z54" s="212"/>
      <c r="AA54" s="212"/>
      <c r="AB54" s="212"/>
      <c r="AC54" s="212"/>
      <c r="AD54" s="212"/>
      <c r="AE54" s="212"/>
      <c r="AF54" s="212"/>
      <c r="AG54" s="212" t="s">
        <v>226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3" x14ac:dyDescent="0.25">
      <c r="A55" s="219"/>
      <c r="B55" s="220"/>
      <c r="C55" s="266" t="s">
        <v>397</v>
      </c>
      <c r="D55" s="260"/>
      <c r="E55" s="261"/>
      <c r="F55" s="222"/>
      <c r="G55" s="222"/>
      <c r="H55" s="222"/>
      <c r="I55" s="222"/>
      <c r="J55" s="222"/>
      <c r="K55" s="222"/>
      <c r="L55" s="222"/>
      <c r="M55" s="222"/>
      <c r="N55" s="221"/>
      <c r="O55" s="221"/>
      <c r="P55" s="221"/>
      <c r="Q55" s="221"/>
      <c r="R55" s="222"/>
      <c r="S55" s="222"/>
      <c r="T55" s="222"/>
      <c r="U55" s="222"/>
      <c r="V55" s="222"/>
      <c r="W55" s="222"/>
      <c r="X55" s="222"/>
      <c r="Y55" s="222"/>
      <c r="Z55" s="212"/>
      <c r="AA55" s="212"/>
      <c r="AB55" s="212"/>
      <c r="AC55" s="212"/>
      <c r="AD55" s="212"/>
      <c r="AE55" s="212"/>
      <c r="AF55" s="212"/>
      <c r="AG55" s="212" t="s">
        <v>226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3" x14ac:dyDescent="0.25">
      <c r="A56" s="219"/>
      <c r="B56" s="220"/>
      <c r="C56" s="266" t="s">
        <v>584</v>
      </c>
      <c r="D56" s="260"/>
      <c r="E56" s="261">
        <v>6</v>
      </c>
      <c r="F56" s="222"/>
      <c r="G56" s="222"/>
      <c r="H56" s="222"/>
      <c r="I56" s="222"/>
      <c r="J56" s="222"/>
      <c r="K56" s="222"/>
      <c r="L56" s="222"/>
      <c r="M56" s="222"/>
      <c r="N56" s="221"/>
      <c r="O56" s="221"/>
      <c r="P56" s="221"/>
      <c r="Q56" s="221"/>
      <c r="R56" s="222"/>
      <c r="S56" s="222"/>
      <c r="T56" s="222"/>
      <c r="U56" s="222"/>
      <c r="V56" s="222"/>
      <c r="W56" s="222"/>
      <c r="X56" s="222"/>
      <c r="Y56" s="222"/>
      <c r="Z56" s="212"/>
      <c r="AA56" s="212"/>
      <c r="AB56" s="212"/>
      <c r="AC56" s="212"/>
      <c r="AD56" s="212"/>
      <c r="AE56" s="212"/>
      <c r="AF56" s="212"/>
      <c r="AG56" s="212" t="s">
        <v>226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3" x14ac:dyDescent="0.25">
      <c r="A57" s="219"/>
      <c r="B57" s="220"/>
      <c r="C57" s="266" t="s">
        <v>585</v>
      </c>
      <c r="D57" s="260"/>
      <c r="E57" s="261">
        <v>3.6</v>
      </c>
      <c r="F57" s="222"/>
      <c r="G57" s="222"/>
      <c r="H57" s="222"/>
      <c r="I57" s="222"/>
      <c r="J57" s="222"/>
      <c r="K57" s="222"/>
      <c r="L57" s="222"/>
      <c r="M57" s="222"/>
      <c r="N57" s="221"/>
      <c r="O57" s="221"/>
      <c r="P57" s="221"/>
      <c r="Q57" s="221"/>
      <c r="R57" s="222"/>
      <c r="S57" s="222"/>
      <c r="T57" s="222"/>
      <c r="U57" s="222"/>
      <c r="V57" s="222"/>
      <c r="W57" s="222"/>
      <c r="X57" s="222"/>
      <c r="Y57" s="222"/>
      <c r="Z57" s="212"/>
      <c r="AA57" s="212"/>
      <c r="AB57" s="212"/>
      <c r="AC57" s="212"/>
      <c r="AD57" s="212"/>
      <c r="AE57" s="212"/>
      <c r="AF57" s="212"/>
      <c r="AG57" s="212" t="s">
        <v>226</v>
      </c>
      <c r="AH57" s="212">
        <v>0</v>
      </c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1" x14ac:dyDescent="0.25">
      <c r="A58" s="234">
        <v>8</v>
      </c>
      <c r="B58" s="235" t="s">
        <v>269</v>
      </c>
      <c r="C58" s="253" t="s">
        <v>270</v>
      </c>
      <c r="D58" s="236" t="s">
        <v>271</v>
      </c>
      <c r="E58" s="237">
        <v>10.5108</v>
      </c>
      <c r="F58" s="238"/>
      <c r="G58" s="239">
        <f>ROUND(E58*F58,2)</f>
        <v>0</v>
      </c>
      <c r="H58" s="238"/>
      <c r="I58" s="239">
        <f>ROUND(E58*H58,2)</f>
        <v>0</v>
      </c>
      <c r="J58" s="238"/>
      <c r="K58" s="239">
        <f>ROUND(E58*J58,2)</f>
        <v>0</v>
      </c>
      <c r="L58" s="239">
        <v>21</v>
      </c>
      <c r="M58" s="239">
        <f>G58*(1+L58/100)</f>
        <v>0</v>
      </c>
      <c r="N58" s="237">
        <v>0</v>
      </c>
      <c r="O58" s="237">
        <f>ROUND(E58*N58,2)</f>
        <v>0</v>
      </c>
      <c r="P58" s="237">
        <v>0</v>
      </c>
      <c r="Q58" s="237">
        <f>ROUND(E58*P58,2)</f>
        <v>0</v>
      </c>
      <c r="R58" s="239" t="s">
        <v>239</v>
      </c>
      <c r="S58" s="239" t="s">
        <v>193</v>
      </c>
      <c r="T58" s="240" t="s">
        <v>193</v>
      </c>
      <c r="U58" s="222">
        <v>0</v>
      </c>
      <c r="V58" s="222">
        <f>ROUND(E58*U58,2)</f>
        <v>0</v>
      </c>
      <c r="W58" s="222"/>
      <c r="X58" s="222" t="s">
        <v>220</v>
      </c>
      <c r="Y58" s="222" t="s">
        <v>221</v>
      </c>
      <c r="Z58" s="212"/>
      <c r="AA58" s="212"/>
      <c r="AB58" s="212"/>
      <c r="AC58" s="212"/>
      <c r="AD58" s="212"/>
      <c r="AE58" s="212"/>
      <c r="AF58" s="212"/>
      <c r="AG58" s="212" t="s">
        <v>222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2" x14ac:dyDescent="0.25">
      <c r="A59" s="219"/>
      <c r="B59" s="220"/>
      <c r="C59" s="266" t="s">
        <v>253</v>
      </c>
      <c r="D59" s="260"/>
      <c r="E59" s="261"/>
      <c r="F59" s="222"/>
      <c r="G59" s="222"/>
      <c r="H59" s="222"/>
      <c r="I59" s="222"/>
      <c r="J59" s="222"/>
      <c r="K59" s="222"/>
      <c r="L59" s="222"/>
      <c r="M59" s="222"/>
      <c r="N59" s="221"/>
      <c r="O59" s="221"/>
      <c r="P59" s="221"/>
      <c r="Q59" s="221"/>
      <c r="R59" s="222"/>
      <c r="S59" s="222"/>
      <c r="T59" s="222"/>
      <c r="U59" s="222"/>
      <c r="V59" s="222"/>
      <c r="W59" s="222"/>
      <c r="X59" s="222"/>
      <c r="Y59" s="222"/>
      <c r="Z59" s="212"/>
      <c r="AA59" s="212"/>
      <c r="AB59" s="212"/>
      <c r="AC59" s="212"/>
      <c r="AD59" s="212"/>
      <c r="AE59" s="212"/>
      <c r="AF59" s="212"/>
      <c r="AG59" s="212" t="s">
        <v>226</v>
      </c>
      <c r="AH59" s="212">
        <v>0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3" x14ac:dyDescent="0.25">
      <c r="A60" s="219"/>
      <c r="B60" s="220"/>
      <c r="C60" s="267" t="s">
        <v>295</v>
      </c>
      <c r="D60" s="262"/>
      <c r="E60" s="263"/>
      <c r="F60" s="222"/>
      <c r="G60" s="222"/>
      <c r="H60" s="222"/>
      <c r="I60" s="222"/>
      <c r="J60" s="222"/>
      <c r="K60" s="222"/>
      <c r="L60" s="222"/>
      <c r="M60" s="222"/>
      <c r="N60" s="221"/>
      <c r="O60" s="221"/>
      <c r="P60" s="221"/>
      <c r="Q60" s="221"/>
      <c r="R60" s="222"/>
      <c r="S60" s="222"/>
      <c r="T60" s="222"/>
      <c r="U60" s="222"/>
      <c r="V60" s="222"/>
      <c r="W60" s="222"/>
      <c r="X60" s="222"/>
      <c r="Y60" s="222"/>
      <c r="Z60" s="212"/>
      <c r="AA60" s="212"/>
      <c r="AB60" s="212"/>
      <c r="AC60" s="212"/>
      <c r="AD60" s="212"/>
      <c r="AE60" s="212"/>
      <c r="AF60" s="212"/>
      <c r="AG60" s="212" t="s">
        <v>226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3" x14ac:dyDescent="0.25">
      <c r="A61" s="219"/>
      <c r="B61" s="220"/>
      <c r="C61" s="268" t="s">
        <v>390</v>
      </c>
      <c r="D61" s="262"/>
      <c r="E61" s="263"/>
      <c r="F61" s="222"/>
      <c r="G61" s="222"/>
      <c r="H61" s="222"/>
      <c r="I61" s="222"/>
      <c r="J61" s="222"/>
      <c r="K61" s="222"/>
      <c r="L61" s="222"/>
      <c r="M61" s="222"/>
      <c r="N61" s="221"/>
      <c r="O61" s="221"/>
      <c r="P61" s="221"/>
      <c r="Q61" s="221"/>
      <c r="R61" s="222"/>
      <c r="S61" s="222"/>
      <c r="T61" s="222"/>
      <c r="U61" s="222"/>
      <c r="V61" s="222"/>
      <c r="W61" s="222"/>
      <c r="X61" s="222"/>
      <c r="Y61" s="222"/>
      <c r="Z61" s="212"/>
      <c r="AA61" s="212"/>
      <c r="AB61" s="212"/>
      <c r="AC61" s="212"/>
      <c r="AD61" s="212"/>
      <c r="AE61" s="212"/>
      <c r="AF61" s="212"/>
      <c r="AG61" s="212" t="s">
        <v>226</v>
      </c>
      <c r="AH61" s="212">
        <v>2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3" x14ac:dyDescent="0.25">
      <c r="A62" s="219"/>
      <c r="B62" s="220"/>
      <c r="C62" s="268" t="s">
        <v>581</v>
      </c>
      <c r="D62" s="262"/>
      <c r="E62" s="263">
        <v>4.2</v>
      </c>
      <c r="F62" s="222"/>
      <c r="G62" s="222"/>
      <c r="H62" s="222"/>
      <c r="I62" s="222"/>
      <c r="J62" s="222"/>
      <c r="K62" s="222"/>
      <c r="L62" s="222"/>
      <c r="M62" s="222"/>
      <c r="N62" s="221"/>
      <c r="O62" s="221"/>
      <c r="P62" s="221"/>
      <c r="Q62" s="221"/>
      <c r="R62" s="222"/>
      <c r="S62" s="222"/>
      <c r="T62" s="222"/>
      <c r="U62" s="222"/>
      <c r="V62" s="222"/>
      <c r="W62" s="222"/>
      <c r="X62" s="222"/>
      <c r="Y62" s="222"/>
      <c r="Z62" s="212"/>
      <c r="AA62" s="212"/>
      <c r="AB62" s="212"/>
      <c r="AC62" s="212"/>
      <c r="AD62" s="212"/>
      <c r="AE62" s="212"/>
      <c r="AF62" s="212"/>
      <c r="AG62" s="212" t="s">
        <v>226</v>
      </c>
      <c r="AH62" s="212">
        <v>2</v>
      </c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3" x14ac:dyDescent="0.25">
      <c r="A63" s="219"/>
      <c r="B63" s="220"/>
      <c r="C63" s="268" t="s">
        <v>392</v>
      </c>
      <c r="D63" s="262"/>
      <c r="E63" s="263"/>
      <c r="F63" s="222"/>
      <c r="G63" s="222"/>
      <c r="H63" s="222"/>
      <c r="I63" s="222"/>
      <c r="J63" s="222"/>
      <c r="K63" s="222"/>
      <c r="L63" s="222"/>
      <c r="M63" s="222"/>
      <c r="N63" s="221"/>
      <c r="O63" s="221"/>
      <c r="P63" s="221"/>
      <c r="Q63" s="221"/>
      <c r="R63" s="222"/>
      <c r="S63" s="222"/>
      <c r="T63" s="222"/>
      <c r="U63" s="222"/>
      <c r="V63" s="222"/>
      <c r="W63" s="222"/>
      <c r="X63" s="222"/>
      <c r="Y63" s="222"/>
      <c r="Z63" s="212"/>
      <c r="AA63" s="212"/>
      <c r="AB63" s="212"/>
      <c r="AC63" s="212"/>
      <c r="AD63" s="212"/>
      <c r="AE63" s="212"/>
      <c r="AF63" s="212"/>
      <c r="AG63" s="212" t="s">
        <v>226</v>
      </c>
      <c r="AH63" s="212">
        <v>2</v>
      </c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3" x14ac:dyDescent="0.25">
      <c r="A64" s="219"/>
      <c r="B64" s="220"/>
      <c r="C64" s="268" t="s">
        <v>582</v>
      </c>
      <c r="D64" s="262"/>
      <c r="E64" s="263">
        <v>1.3320000000000001</v>
      </c>
      <c r="F64" s="222"/>
      <c r="G64" s="222"/>
      <c r="H64" s="222"/>
      <c r="I64" s="222"/>
      <c r="J64" s="222"/>
      <c r="K64" s="222"/>
      <c r="L64" s="222"/>
      <c r="M64" s="222"/>
      <c r="N64" s="221"/>
      <c r="O64" s="221"/>
      <c r="P64" s="221"/>
      <c r="Q64" s="221"/>
      <c r="R64" s="222"/>
      <c r="S64" s="222"/>
      <c r="T64" s="222"/>
      <c r="U64" s="222"/>
      <c r="V64" s="222"/>
      <c r="W64" s="222"/>
      <c r="X64" s="222"/>
      <c r="Y64" s="222"/>
      <c r="Z64" s="212"/>
      <c r="AA64" s="212"/>
      <c r="AB64" s="212"/>
      <c r="AC64" s="212"/>
      <c r="AD64" s="212"/>
      <c r="AE64" s="212"/>
      <c r="AF64" s="212"/>
      <c r="AG64" s="212" t="s">
        <v>226</v>
      </c>
      <c r="AH64" s="212">
        <v>2</v>
      </c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3" x14ac:dyDescent="0.25">
      <c r="A65" s="219"/>
      <c r="B65" s="220"/>
      <c r="C65" s="267" t="s">
        <v>297</v>
      </c>
      <c r="D65" s="262"/>
      <c r="E65" s="263"/>
      <c r="F65" s="222"/>
      <c r="G65" s="222"/>
      <c r="H65" s="222"/>
      <c r="I65" s="222"/>
      <c r="J65" s="222"/>
      <c r="K65" s="222"/>
      <c r="L65" s="222"/>
      <c r="M65" s="222"/>
      <c r="N65" s="221"/>
      <c r="O65" s="221"/>
      <c r="P65" s="221"/>
      <c r="Q65" s="221"/>
      <c r="R65" s="222"/>
      <c r="S65" s="222"/>
      <c r="T65" s="222"/>
      <c r="U65" s="222"/>
      <c r="V65" s="222"/>
      <c r="W65" s="222"/>
      <c r="X65" s="222"/>
      <c r="Y65" s="222"/>
      <c r="Z65" s="212"/>
      <c r="AA65" s="212"/>
      <c r="AB65" s="212"/>
      <c r="AC65" s="212"/>
      <c r="AD65" s="212"/>
      <c r="AE65" s="212"/>
      <c r="AF65" s="212"/>
      <c r="AG65" s="212" t="s">
        <v>226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3" x14ac:dyDescent="0.25">
      <c r="A66" s="219"/>
      <c r="B66" s="220"/>
      <c r="C66" s="266" t="s">
        <v>586</v>
      </c>
      <c r="D66" s="260"/>
      <c r="E66" s="261">
        <v>10.5108</v>
      </c>
      <c r="F66" s="222"/>
      <c r="G66" s="222"/>
      <c r="H66" s="222"/>
      <c r="I66" s="222"/>
      <c r="J66" s="222"/>
      <c r="K66" s="222"/>
      <c r="L66" s="222"/>
      <c r="M66" s="222"/>
      <c r="N66" s="221"/>
      <c r="O66" s="221"/>
      <c r="P66" s="221"/>
      <c r="Q66" s="221"/>
      <c r="R66" s="222"/>
      <c r="S66" s="222"/>
      <c r="T66" s="222"/>
      <c r="U66" s="222"/>
      <c r="V66" s="222"/>
      <c r="W66" s="222"/>
      <c r="X66" s="222"/>
      <c r="Y66" s="222"/>
      <c r="Z66" s="212"/>
      <c r="AA66" s="212"/>
      <c r="AB66" s="212"/>
      <c r="AC66" s="212"/>
      <c r="AD66" s="212"/>
      <c r="AE66" s="212"/>
      <c r="AF66" s="212"/>
      <c r="AG66" s="212" t="s">
        <v>226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x14ac:dyDescent="0.25">
      <c r="A67" s="227" t="s">
        <v>161</v>
      </c>
      <c r="B67" s="228" t="s">
        <v>97</v>
      </c>
      <c r="C67" s="251" t="s">
        <v>98</v>
      </c>
      <c r="D67" s="229"/>
      <c r="E67" s="230"/>
      <c r="F67" s="231"/>
      <c r="G67" s="231">
        <f>SUMIF(AG68:AG79,"&lt;&gt;NOR",G68:G79)</f>
        <v>0</v>
      </c>
      <c r="H67" s="231"/>
      <c r="I67" s="231">
        <f>SUM(I68:I79)</f>
        <v>0</v>
      </c>
      <c r="J67" s="231"/>
      <c r="K67" s="231">
        <f>SUM(K68:K79)</f>
        <v>0</v>
      </c>
      <c r="L67" s="231"/>
      <c r="M67" s="231">
        <f>SUM(M68:M79)</f>
        <v>0</v>
      </c>
      <c r="N67" s="230"/>
      <c r="O67" s="230">
        <f>SUM(O68:O79)</f>
        <v>16.78</v>
      </c>
      <c r="P67" s="230"/>
      <c r="Q67" s="230">
        <f>SUM(Q68:Q79)</f>
        <v>0</v>
      </c>
      <c r="R67" s="231"/>
      <c r="S67" s="231"/>
      <c r="T67" s="232"/>
      <c r="U67" s="226"/>
      <c r="V67" s="226">
        <f>SUM(V68:V79)</f>
        <v>3.63</v>
      </c>
      <c r="W67" s="226"/>
      <c r="X67" s="226"/>
      <c r="Y67" s="226"/>
      <c r="AG67" t="s">
        <v>162</v>
      </c>
    </row>
    <row r="68" spans="1:60" outlineLevel="1" x14ac:dyDescent="0.25">
      <c r="A68" s="234">
        <v>9</v>
      </c>
      <c r="B68" s="235" t="s">
        <v>299</v>
      </c>
      <c r="C68" s="253" t="s">
        <v>300</v>
      </c>
      <c r="D68" s="236" t="s">
        <v>238</v>
      </c>
      <c r="E68" s="237">
        <v>0.67200000000000004</v>
      </c>
      <c r="F68" s="238"/>
      <c r="G68" s="239">
        <f>ROUND(E68*F68,2)</f>
        <v>0</v>
      </c>
      <c r="H68" s="238"/>
      <c r="I68" s="239">
        <f>ROUND(E68*H68,2)</f>
        <v>0</v>
      </c>
      <c r="J68" s="238"/>
      <c r="K68" s="239">
        <f>ROUND(E68*J68,2)</f>
        <v>0</v>
      </c>
      <c r="L68" s="239">
        <v>21</v>
      </c>
      <c r="M68" s="239">
        <f>G68*(1+L68/100)</f>
        <v>0</v>
      </c>
      <c r="N68" s="237">
        <v>2.16</v>
      </c>
      <c r="O68" s="237">
        <f>ROUND(E68*N68,2)</f>
        <v>1.45</v>
      </c>
      <c r="P68" s="237">
        <v>0</v>
      </c>
      <c r="Q68" s="237">
        <f>ROUND(E68*P68,2)</f>
        <v>0</v>
      </c>
      <c r="R68" s="239" t="s">
        <v>301</v>
      </c>
      <c r="S68" s="239" t="s">
        <v>193</v>
      </c>
      <c r="T68" s="240" t="s">
        <v>193</v>
      </c>
      <c r="U68" s="222">
        <v>1.085</v>
      </c>
      <c r="V68" s="222">
        <f>ROUND(E68*U68,2)</f>
        <v>0.73</v>
      </c>
      <c r="W68" s="222"/>
      <c r="X68" s="222" t="s">
        <v>220</v>
      </c>
      <c r="Y68" s="222" t="s">
        <v>221</v>
      </c>
      <c r="Z68" s="212"/>
      <c r="AA68" s="212"/>
      <c r="AB68" s="212"/>
      <c r="AC68" s="212"/>
      <c r="AD68" s="212"/>
      <c r="AE68" s="212"/>
      <c r="AF68" s="212"/>
      <c r="AG68" s="212" t="s">
        <v>222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2" x14ac:dyDescent="0.25">
      <c r="A69" s="219"/>
      <c r="B69" s="220"/>
      <c r="C69" s="266" t="s">
        <v>380</v>
      </c>
      <c r="D69" s="260"/>
      <c r="E69" s="261"/>
      <c r="F69" s="222"/>
      <c r="G69" s="222"/>
      <c r="H69" s="222"/>
      <c r="I69" s="222"/>
      <c r="J69" s="222"/>
      <c r="K69" s="222"/>
      <c r="L69" s="222"/>
      <c r="M69" s="222"/>
      <c r="N69" s="221"/>
      <c r="O69" s="221"/>
      <c r="P69" s="221"/>
      <c r="Q69" s="221"/>
      <c r="R69" s="222"/>
      <c r="S69" s="222"/>
      <c r="T69" s="222"/>
      <c r="U69" s="222"/>
      <c r="V69" s="222"/>
      <c r="W69" s="222"/>
      <c r="X69" s="222"/>
      <c r="Y69" s="222"/>
      <c r="Z69" s="212"/>
      <c r="AA69" s="212"/>
      <c r="AB69" s="212"/>
      <c r="AC69" s="212"/>
      <c r="AD69" s="212"/>
      <c r="AE69" s="212"/>
      <c r="AF69" s="212"/>
      <c r="AG69" s="212" t="s">
        <v>226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3" x14ac:dyDescent="0.25">
      <c r="A70" s="219"/>
      <c r="B70" s="220"/>
      <c r="C70" s="266" t="s">
        <v>401</v>
      </c>
      <c r="D70" s="260"/>
      <c r="E70" s="261"/>
      <c r="F70" s="222"/>
      <c r="G70" s="222"/>
      <c r="H70" s="222"/>
      <c r="I70" s="222"/>
      <c r="J70" s="222"/>
      <c r="K70" s="222"/>
      <c r="L70" s="222"/>
      <c r="M70" s="222"/>
      <c r="N70" s="221"/>
      <c r="O70" s="221"/>
      <c r="P70" s="221"/>
      <c r="Q70" s="221"/>
      <c r="R70" s="222"/>
      <c r="S70" s="222"/>
      <c r="T70" s="222"/>
      <c r="U70" s="222"/>
      <c r="V70" s="222"/>
      <c r="W70" s="222"/>
      <c r="X70" s="222"/>
      <c r="Y70" s="222"/>
      <c r="Z70" s="212"/>
      <c r="AA70" s="212"/>
      <c r="AB70" s="212"/>
      <c r="AC70" s="212"/>
      <c r="AD70" s="212"/>
      <c r="AE70" s="212"/>
      <c r="AF70" s="212"/>
      <c r="AG70" s="212" t="s">
        <v>226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3" x14ac:dyDescent="0.25">
      <c r="A71" s="219"/>
      <c r="B71" s="220"/>
      <c r="C71" s="266" t="s">
        <v>587</v>
      </c>
      <c r="D71" s="260"/>
      <c r="E71" s="261">
        <v>0.42</v>
      </c>
      <c r="F71" s="222"/>
      <c r="G71" s="222"/>
      <c r="H71" s="222"/>
      <c r="I71" s="222"/>
      <c r="J71" s="222"/>
      <c r="K71" s="222"/>
      <c r="L71" s="222"/>
      <c r="M71" s="222"/>
      <c r="N71" s="221"/>
      <c r="O71" s="221"/>
      <c r="P71" s="221"/>
      <c r="Q71" s="221"/>
      <c r="R71" s="222"/>
      <c r="S71" s="222"/>
      <c r="T71" s="222"/>
      <c r="U71" s="222"/>
      <c r="V71" s="222"/>
      <c r="W71" s="222"/>
      <c r="X71" s="222"/>
      <c r="Y71" s="222"/>
      <c r="Z71" s="212"/>
      <c r="AA71" s="212"/>
      <c r="AB71" s="212"/>
      <c r="AC71" s="212"/>
      <c r="AD71" s="212"/>
      <c r="AE71" s="212"/>
      <c r="AF71" s="212"/>
      <c r="AG71" s="212" t="s">
        <v>226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3" x14ac:dyDescent="0.25">
      <c r="A72" s="219"/>
      <c r="B72" s="220"/>
      <c r="C72" s="266" t="s">
        <v>588</v>
      </c>
      <c r="D72" s="260"/>
      <c r="E72" s="261">
        <v>0.252</v>
      </c>
      <c r="F72" s="222"/>
      <c r="G72" s="222"/>
      <c r="H72" s="222"/>
      <c r="I72" s="222"/>
      <c r="J72" s="222"/>
      <c r="K72" s="222"/>
      <c r="L72" s="222"/>
      <c r="M72" s="222"/>
      <c r="N72" s="221"/>
      <c r="O72" s="221"/>
      <c r="P72" s="221"/>
      <c r="Q72" s="221"/>
      <c r="R72" s="222"/>
      <c r="S72" s="222"/>
      <c r="T72" s="222"/>
      <c r="U72" s="222"/>
      <c r="V72" s="222"/>
      <c r="W72" s="222"/>
      <c r="X72" s="222"/>
      <c r="Y72" s="222"/>
      <c r="Z72" s="212"/>
      <c r="AA72" s="212"/>
      <c r="AB72" s="212"/>
      <c r="AC72" s="212"/>
      <c r="AD72" s="212"/>
      <c r="AE72" s="212"/>
      <c r="AF72" s="212"/>
      <c r="AG72" s="212" t="s">
        <v>226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1" x14ac:dyDescent="0.25">
      <c r="A73" s="234">
        <v>10</v>
      </c>
      <c r="B73" s="235" t="s">
        <v>404</v>
      </c>
      <c r="C73" s="253" t="s">
        <v>405</v>
      </c>
      <c r="D73" s="236" t="s">
        <v>238</v>
      </c>
      <c r="E73" s="237">
        <v>6.0720000000000001</v>
      </c>
      <c r="F73" s="238"/>
      <c r="G73" s="239">
        <f>ROUND(E73*F73,2)</f>
        <v>0</v>
      </c>
      <c r="H73" s="238"/>
      <c r="I73" s="239">
        <f>ROUND(E73*H73,2)</f>
        <v>0</v>
      </c>
      <c r="J73" s="238"/>
      <c r="K73" s="239">
        <f>ROUND(E73*J73,2)</f>
        <v>0</v>
      </c>
      <c r="L73" s="239">
        <v>21</v>
      </c>
      <c r="M73" s="239">
        <f>G73*(1+L73/100)</f>
        <v>0</v>
      </c>
      <c r="N73" s="237">
        <v>2.5249999999999999</v>
      </c>
      <c r="O73" s="237">
        <f>ROUND(E73*N73,2)</f>
        <v>15.33</v>
      </c>
      <c r="P73" s="237">
        <v>0</v>
      </c>
      <c r="Q73" s="237">
        <f>ROUND(E73*P73,2)</f>
        <v>0</v>
      </c>
      <c r="R73" s="239" t="s">
        <v>406</v>
      </c>
      <c r="S73" s="239" t="s">
        <v>193</v>
      </c>
      <c r="T73" s="240" t="s">
        <v>193</v>
      </c>
      <c r="U73" s="222">
        <v>0.47699999999999998</v>
      </c>
      <c r="V73" s="222">
        <f>ROUND(E73*U73,2)</f>
        <v>2.9</v>
      </c>
      <c r="W73" s="222"/>
      <c r="X73" s="222" t="s">
        <v>220</v>
      </c>
      <c r="Y73" s="222" t="s">
        <v>221</v>
      </c>
      <c r="Z73" s="212"/>
      <c r="AA73" s="212"/>
      <c r="AB73" s="212"/>
      <c r="AC73" s="212"/>
      <c r="AD73" s="212"/>
      <c r="AE73" s="212"/>
      <c r="AF73" s="212"/>
      <c r="AG73" s="212" t="s">
        <v>222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2" x14ac:dyDescent="0.25">
      <c r="A74" s="219"/>
      <c r="B74" s="220"/>
      <c r="C74" s="266" t="s">
        <v>380</v>
      </c>
      <c r="D74" s="260"/>
      <c r="E74" s="261"/>
      <c r="F74" s="222"/>
      <c r="G74" s="222"/>
      <c r="H74" s="222"/>
      <c r="I74" s="222"/>
      <c r="J74" s="222"/>
      <c r="K74" s="222"/>
      <c r="L74" s="222"/>
      <c r="M74" s="222"/>
      <c r="N74" s="221"/>
      <c r="O74" s="221"/>
      <c r="P74" s="221"/>
      <c r="Q74" s="221"/>
      <c r="R74" s="222"/>
      <c r="S74" s="222"/>
      <c r="T74" s="222"/>
      <c r="U74" s="222"/>
      <c r="V74" s="222"/>
      <c r="W74" s="222"/>
      <c r="X74" s="222"/>
      <c r="Y74" s="222"/>
      <c r="Z74" s="212"/>
      <c r="AA74" s="212"/>
      <c r="AB74" s="212"/>
      <c r="AC74" s="212"/>
      <c r="AD74" s="212"/>
      <c r="AE74" s="212"/>
      <c r="AF74" s="212"/>
      <c r="AG74" s="212" t="s">
        <v>226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3" x14ac:dyDescent="0.25">
      <c r="A75" s="219"/>
      <c r="B75" s="220"/>
      <c r="C75" s="266" t="s">
        <v>407</v>
      </c>
      <c r="D75" s="260"/>
      <c r="E75" s="261"/>
      <c r="F75" s="222"/>
      <c r="G75" s="222"/>
      <c r="H75" s="222"/>
      <c r="I75" s="222"/>
      <c r="J75" s="222"/>
      <c r="K75" s="222"/>
      <c r="L75" s="222"/>
      <c r="M75" s="222"/>
      <c r="N75" s="221"/>
      <c r="O75" s="221"/>
      <c r="P75" s="221"/>
      <c r="Q75" s="221"/>
      <c r="R75" s="222"/>
      <c r="S75" s="222"/>
      <c r="T75" s="222"/>
      <c r="U75" s="222"/>
      <c r="V75" s="222"/>
      <c r="W75" s="222"/>
      <c r="X75" s="222"/>
      <c r="Y75" s="222"/>
      <c r="Z75" s="212"/>
      <c r="AA75" s="212"/>
      <c r="AB75" s="212"/>
      <c r="AC75" s="212"/>
      <c r="AD75" s="212"/>
      <c r="AE75" s="212"/>
      <c r="AF75" s="212"/>
      <c r="AG75" s="212" t="s">
        <v>226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3" x14ac:dyDescent="0.25">
      <c r="A76" s="219"/>
      <c r="B76" s="220"/>
      <c r="C76" s="266" t="s">
        <v>578</v>
      </c>
      <c r="D76" s="260"/>
      <c r="E76" s="261">
        <v>4.2</v>
      </c>
      <c r="F76" s="222"/>
      <c r="G76" s="222"/>
      <c r="H76" s="222"/>
      <c r="I76" s="222"/>
      <c r="J76" s="222"/>
      <c r="K76" s="222"/>
      <c r="L76" s="222"/>
      <c r="M76" s="222"/>
      <c r="N76" s="221"/>
      <c r="O76" s="221"/>
      <c r="P76" s="221"/>
      <c r="Q76" s="221"/>
      <c r="R76" s="222"/>
      <c r="S76" s="222"/>
      <c r="T76" s="222"/>
      <c r="U76" s="222"/>
      <c r="V76" s="222"/>
      <c r="W76" s="222"/>
      <c r="X76" s="222"/>
      <c r="Y76" s="222"/>
      <c r="Z76" s="212"/>
      <c r="AA76" s="212"/>
      <c r="AB76" s="212"/>
      <c r="AC76" s="212"/>
      <c r="AD76" s="212"/>
      <c r="AE76" s="212"/>
      <c r="AF76" s="212"/>
      <c r="AG76" s="212" t="s">
        <v>226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3" x14ac:dyDescent="0.25">
      <c r="A77" s="219"/>
      <c r="B77" s="220"/>
      <c r="C77" s="266" t="s">
        <v>589</v>
      </c>
      <c r="D77" s="260"/>
      <c r="E77" s="261">
        <v>1.08</v>
      </c>
      <c r="F77" s="222"/>
      <c r="G77" s="222"/>
      <c r="H77" s="222"/>
      <c r="I77" s="222"/>
      <c r="J77" s="222"/>
      <c r="K77" s="222"/>
      <c r="L77" s="222"/>
      <c r="M77" s="222"/>
      <c r="N77" s="221"/>
      <c r="O77" s="221"/>
      <c r="P77" s="221"/>
      <c r="Q77" s="221"/>
      <c r="R77" s="222"/>
      <c r="S77" s="222"/>
      <c r="T77" s="222"/>
      <c r="U77" s="222"/>
      <c r="V77" s="222"/>
      <c r="W77" s="222"/>
      <c r="X77" s="222"/>
      <c r="Y77" s="222"/>
      <c r="Z77" s="212"/>
      <c r="AA77" s="212"/>
      <c r="AB77" s="212"/>
      <c r="AC77" s="212"/>
      <c r="AD77" s="212"/>
      <c r="AE77" s="212"/>
      <c r="AF77" s="212"/>
      <c r="AG77" s="212" t="s">
        <v>226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3" x14ac:dyDescent="0.25">
      <c r="A78" s="219"/>
      <c r="B78" s="220"/>
      <c r="C78" s="266" t="s">
        <v>409</v>
      </c>
      <c r="D78" s="260"/>
      <c r="E78" s="261"/>
      <c r="F78" s="222"/>
      <c r="G78" s="222"/>
      <c r="H78" s="222"/>
      <c r="I78" s="222"/>
      <c r="J78" s="222"/>
      <c r="K78" s="222"/>
      <c r="L78" s="222"/>
      <c r="M78" s="222"/>
      <c r="N78" s="221"/>
      <c r="O78" s="221"/>
      <c r="P78" s="221"/>
      <c r="Q78" s="221"/>
      <c r="R78" s="222"/>
      <c r="S78" s="222"/>
      <c r="T78" s="222"/>
      <c r="U78" s="222"/>
      <c r="V78" s="222"/>
      <c r="W78" s="222"/>
      <c r="X78" s="222"/>
      <c r="Y78" s="222"/>
      <c r="Z78" s="212"/>
      <c r="AA78" s="212"/>
      <c r="AB78" s="212"/>
      <c r="AC78" s="212"/>
      <c r="AD78" s="212"/>
      <c r="AE78" s="212"/>
      <c r="AF78" s="212"/>
      <c r="AG78" s="212" t="s">
        <v>226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3" x14ac:dyDescent="0.25">
      <c r="A79" s="219"/>
      <c r="B79" s="220"/>
      <c r="C79" s="266" t="s">
        <v>590</v>
      </c>
      <c r="D79" s="260"/>
      <c r="E79" s="261">
        <v>0.79200000000000004</v>
      </c>
      <c r="F79" s="222"/>
      <c r="G79" s="222"/>
      <c r="H79" s="222"/>
      <c r="I79" s="222"/>
      <c r="J79" s="222"/>
      <c r="K79" s="222"/>
      <c r="L79" s="222"/>
      <c r="M79" s="222"/>
      <c r="N79" s="221"/>
      <c r="O79" s="221"/>
      <c r="P79" s="221"/>
      <c r="Q79" s="221"/>
      <c r="R79" s="222"/>
      <c r="S79" s="222"/>
      <c r="T79" s="222"/>
      <c r="U79" s="222"/>
      <c r="V79" s="222"/>
      <c r="W79" s="222"/>
      <c r="X79" s="222"/>
      <c r="Y79" s="222"/>
      <c r="Z79" s="212"/>
      <c r="AA79" s="212"/>
      <c r="AB79" s="212"/>
      <c r="AC79" s="212"/>
      <c r="AD79" s="212"/>
      <c r="AE79" s="212"/>
      <c r="AF79" s="212"/>
      <c r="AG79" s="212" t="s">
        <v>226</v>
      </c>
      <c r="AH79" s="212">
        <v>0</v>
      </c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x14ac:dyDescent="0.25">
      <c r="A80" s="227" t="s">
        <v>161</v>
      </c>
      <c r="B80" s="228" t="s">
        <v>109</v>
      </c>
      <c r="C80" s="251" t="s">
        <v>110</v>
      </c>
      <c r="D80" s="229"/>
      <c r="E80" s="230"/>
      <c r="F80" s="231"/>
      <c r="G80" s="231">
        <f>SUMIF(AG81:AG101,"&lt;&gt;NOR",G81:G101)</f>
        <v>0</v>
      </c>
      <c r="H80" s="231"/>
      <c r="I80" s="231">
        <f>SUM(I81:I101)</f>
        <v>0</v>
      </c>
      <c r="J80" s="231"/>
      <c r="K80" s="231">
        <f>SUM(K81:K101)</f>
        <v>0</v>
      </c>
      <c r="L80" s="231"/>
      <c r="M80" s="231">
        <f>SUM(M81:M101)</f>
        <v>0</v>
      </c>
      <c r="N80" s="230"/>
      <c r="O80" s="230">
        <f>SUM(O81:O101)</f>
        <v>1.2</v>
      </c>
      <c r="P80" s="230"/>
      <c r="Q80" s="230">
        <f>SUM(Q81:Q101)</f>
        <v>0</v>
      </c>
      <c r="R80" s="231"/>
      <c r="S80" s="231"/>
      <c r="T80" s="232"/>
      <c r="U80" s="226"/>
      <c r="V80" s="226">
        <f>SUM(V81:V101)</f>
        <v>0</v>
      </c>
      <c r="W80" s="226"/>
      <c r="X80" s="226"/>
      <c r="Y80" s="226"/>
      <c r="AG80" t="s">
        <v>162</v>
      </c>
    </row>
    <row r="81" spans="1:60" outlineLevel="1" x14ac:dyDescent="0.25">
      <c r="A81" s="234">
        <v>11</v>
      </c>
      <c r="B81" s="235" t="s">
        <v>411</v>
      </c>
      <c r="C81" s="253" t="s">
        <v>591</v>
      </c>
      <c r="D81" s="236" t="s">
        <v>338</v>
      </c>
      <c r="E81" s="237">
        <v>1</v>
      </c>
      <c r="F81" s="238"/>
      <c r="G81" s="239">
        <f>ROUND(E81*F81,2)</f>
        <v>0</v>
      </c>
      <c r="H81" s="238"/>
      <c r="I81" s="239">
        <f>ROUND(E81*H81,2)</f>
        <v>0</v>
      </c>
      <c r="J81" s="238"/>
      <c r="K81" s="239">
        <f>ROUND(E81*J81,2)</f>
        <v>0</v>
      </c>
      <c r="L81" s="239">
        <v>21</v>
      </c>
      <c r="M81" s="239">
        <f>G81*(1+L81/100)</f>
        <v>0</v>
      </c>
      <c r="N81" s="237">
        <v>1.2</v>
      </c>
      <c r="O81" s="237">
        <f>ROUND(E81*N81,2)</f>
        <v>1.2</v>
      </c>
      <c r="P81" s="237">
        <v>0</v>
      </c>
      <c r="Q81" s="237">
        <f>ROUND(E81*P81,2)</f>
        <v>0</v>
      </c>
      <c r="R81" s="239"/>
      <c r="S81" s="239" t="s">
        <v>166</v>
      </c>
      <c r="T81" s="240" t="s">
        <v>167</v>
      </c>
      <c r="U81" s="222">
        <v>0</v>
      </c>
      <c r="V81" s="222">
        <f>ROUND(E81*U81,2)</f>
        <v>0</v>
      </c>
      <c r="W81" s="222"/>
      <c r="X81" s="222" t="s">
        <v>220</v>
      </c>
      <c r="Y81" s="222" t="s">
        <v>168</v>
      </c>
      <c r="Z81" s="212"/>
      <c r="AA81" s="212"/>
      <c r="AB81" s="212"/>
      <c r="AC81" s="212"/>
      <c r="AD81" s="212"/>
      <c r="AE81" s="212"/>
      <c r="AF81" s="212"/>
      <c r="AG81" s="212" t="s">
        <v>222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2" x14ac:dyDescent="0.25">
      <c r="A82" s="219"/>
      <c r="B82" s="220"/>
      <c r="C82" s="254" t="s">
        <v>413</v>
      </c>
      <c r="D82" s="249"/>
      <c r="E82" s="249"/>
      <c r="F82" s="249"/>
      <c r="G82" s="249"/>
      <c r="H82" s="222"/>
      <c r="I82" s="222"/>
      <c r="J82" s="222"/>
      <c r="K82" s="222"/>
      <c r="L82" s="222"/>
      <c r="M82" s="222"/>
      <c r="N82" s="221"/>
      <c r="O82" s="221"/>
      <c r="P82" s="221"/>
      <c r="Q82" s="221"/>
      <c r="R82" s="222"/>
      <c r="S82" s="222"/>
      <c r="T82" s="222"/>
      <c r="U82" s="222"/>
      <c r="V82" s="222"/>
      <c r="W82" s="222"/>
      <c r="X82" s="222"/>
      <c r="Y82" s="222"/>
      <c r="Z82" s="212"/>
      <c r="AA82" s="212"/>
      <c r="AB82" s="212"/>
      <c r="AC82" s="212"/>
      <c r="AD82" s="212"/>
      <c r="AE82" s="212"/>
      <c r="AF82" s="212"/>
      <c r="AG82" s="212" t="s">
        <v>173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ht="21" outlineLevel="3" x14ac:dyDescent="0.25">
      <c r="A83" s="219"/>
      <c r="B83" s="220"/>
      <c r="C83" s="256" t="s">
        <v>414</v>
      </c>
      <c r="D83" s="250"/>
      <c r="E83" s="250"/>
      <c r="F83" s="250"/>
      <c r="G83" s="250"/>
      <c r="H83" s="222"/>
      <c r="I83" s="222"/>
      <c r="J83" s="222"/>
      <c r="K83" s="222"/>
      <c r="L83" s="222"/>
      <c r="M83" s="222"/>
      <c r="N83" s="221"/>
      <c r="O83" s="221"/>
      <c r="P83" s="221"/>
      <c r="Q83" s="221"/>
      <c r="R83" s="222"/>
      <c r="S83" s="222"/>
      <c r="T83" s="222"/>
      <c r="U83" s="222"/>
      <c r="V83" s="222"/>
      <c r="W83" s="222"/>
      <c r="X83" s="222"/>
      <c r="Y83" s="222"/>
      <c r="Z83" s="212"/>
      <c r="AA83" s="212"/>
      <c r="AB83" s="212"/>
      <c r="AC83" s="212"/>
      <c r="AD83" s="212"/>
      <c r="AE83" s="212"/>
      <c r="AF83" s="212"/>
      <c r="AG83" s="212" t="s">
        <v>173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48" t="str">
        <f>C83</f>
        <v>- Nosná konstrukce bude provedena z ocelových profilů s ochrannou vrstvou – prášková vypalovací barva v jemné struktuře a v odstínu RAL 9005 (černá).</v>
      </c>
      <c r="BB83" s="212"/>
      <c r="BC83" s="212"/>
      <c r="BD83" s="212"/>
      <c r="BE83" s="212"/>
      <c r="BF83" s="212"/>
      <c r="BG83" s="212"/>
      <c r="BH83" s="212"/>
    </row>
    <row r="84" spans="1:60" ht="21" outlineLevel="3" x14ac:dyDescent="0.25">
      <c r="A84" s="219"/>
      <c r="B84" s="220"/>
      <c r="C84" s="256" t="s">
        <v>415</v>
      </c>
      <c r="D84" s="250"/>
      <c r="E84" s="250"/>
      <c r="F84" s="250"/>
      <c r="G84" s="250"/>
      <c r="H84" s="222"/>
      <c r="I84" s="222"/>
      <c r="J84" s="222"/>
      <c r="K84" s="222"/>
      <c r="L84" s="222"/>
      <c r="M84" s="222"/>
      <c r="N84" s="221"/>
      <c r="O84" s="221"/>
      <c r="P84" s="221"/>
      <c r="Q84" s="221"/>
      <c r="R84" s="222"/>
      <c r="S84" s="222"/>
      <c r="T84" s="222"/>
      <c r="U84" s="222"/>
      <c r="V84" s="222"/>
      <c r="W84" s="222"/>
      <c r="X84" s="222"/>
      <c r="Y84" s="222"/>
      <c r="Z84" s="212"/>
      <c r="AA84" s="212"/>
      <c r="AB84" s="212"/>
      <c r="AC84" s="212"/>
      <c r="AD84" s="212"/>
      <c r="AE84" s="212"/>
      <c r="AF84" s="212"/>
      <c r="AG84" s="212" t="s">
        <v>173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48" t="str">
        <f>C84</f>
        <v>- Konstrukce musí splňovat požadavky na odolnost vůči povětrnostním vlivům a bude dimenzována dle platných norem ČSN a EN s ohledem na místní zatížení sněhem a větrem.</v>
      </c>
      <c r="BB84" s="212"/>
      <c r="BC84" s="212"/>
      <c r="BD84" s="212"/>
      <c r="BE84" s="212"/>
      <c r="BF84" s="212"/>
      <c r="BG84" s="212"/>
      <c r="BH84" s="212"/>
    </row>
    <row r="85" spans="1:60" outlineLevel="3" x14ac:dyDescent="0.25">
      <c r="A85" s="219"/>
      <c r="B85" s="220"/>
      <c r="C85" s="255" t="s">
        <v>182</v>
      </c>
      <c r="D85" s="223"/>
      <c r="E85" s="224"/>
      <c r="F85" s="225"/>
      <c r="G85" s="225"/>
      <c r="H85" s="222"/>
      <c r="I85" s="222"/>
      <c r="J85" s="222"/>
      <c r="K85" s="222"/>
      <c r="L85" s="222"/>
      <c r="M85" s="222"/>
      <c r="N85" s="221"/>
      <c r="O85" s="221"/>
      <c r="P85" s="221"/>
      <c r="Q85" s="221"/>
      <c r="R85" s="222"/>
      <c r="S85" s="222"/>
      <c r="T85" s="222"/>
      <c r="U85" s="222"/>
      <c r="V85" s="222"/>
      <c r="W85" s="222"/>
      <c r="X85" s="222"/>
      <c r="Y85" s="222"/>
      <c r="Z85" s="212"/>
      <c r="AA85" s="212"/>
      <c r="AB85" s="212"/>
      <c r="AC85" s="212"/>
      <c r="AD85" s="212"/>
      <c r="AE85" s="212"/>
      <c r="AF85" s="212"/>
      <c r="AG85" s="212" t="s">
        <v>173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3" x14ac:dyDescent="0.25">
      <c r="A86" s="219"/>
      <c r="B86" s="220"/>
      <c r="C86" s="256" t="s">
        <v>416</v>
      </c>
      <c r="D86" s="250"/>
      <c r="E86" s="250"/>
      <c r="F86" s="250"/>
      <c r="G86" s="250"/>
      <c r="H86" s="222"/>
      <c r="I86" s="222"/>
      <c r="J86" s="222"/>
      <c r="K86" s="222"/>
      <c r="L86" s="222"/>
      <c r="M86" s="222"/>
      <c r="N86" s="221"/>
      <c r="O86" s="221"/>
      <c r="P86" s="221"/>
      <c r="Q86" s="221"/>
      <c r="R86" s="222"/>
      <c r="S86" s="222"/>
      <c r="T86" s="222"/>
      <c r="U86" s="222"/>
      <c r="V86" s="222"/>
      <c r="W86" s="222"/>
      <c r="X86" s="222"/>
      <c r="Y86" s="222"/>
      <c r="Z86" s="212"/>
      <c r="AA86" s="212"/>
      <c r="AB86" s="212"/>
      <c r="AC86" s="212"/>
      <c r="AD86" s="212"/>
      <c r="AE86" s="212"/>
      <c r="AF86" s="212"/>
      <c r="AG86" s="212" t="s">
        <v>173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ht="21" outlineLevel="3" x14ac:dyDescent="0.25">
      <c r="A87" s="219"/>
      <c r="B87" s="220"/>
      <c r="C87" s="256" t="s">
        <v>417</v>
      </c>
      <c r="D87" s="250"/>
      <c r="E87" s="250"/>
      <c r="F87" s="250"/>
      <c r="G87" s="250"/>
      <c r="H87" s="222"/>
      <c r="I87" s="222"/>
      <c r="J87" s="222"/>
      <c r="K87" s="222"/>
      <c r="L87" s="222"/>
      <c r="M87" s="222"/>
      <c r="N87" s="221"/>
      <c r="O87" s="221"/>
      <c r="P87" s="221"/>
      <c r="Q87" s="221"/>
      <c r="R87" s="222"/>
      <c r="S87" s="222"/>
      <c r="T87" s="222"/>
      <c r="U87" s="222"/>
      <c r="V87" s="222"/>
      <c r="W87" s="222"/>
      <c r="X87" s="222"/>
      <c r="Y87" s="222"/>
      <c r="Z87" s="212"/>
      <c r="AA87" s="212"/>
      <c r="AB87" s="212"/>
      <c r="AC87" s="212"/>
      <c r="AD87" s="212"/>
      <c r="AE87" s="212"/>
      <c r="AF87" s="212"/>
      <c r="AG87" s="212" t="s">
        <v>173</v>
      </c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48" t="str">
        <f>C87</f>
        <v>- Boční a zadní stěny budou z bezpečnostního skla kaleného, střecha z bezpečnostního tvrzeného skla o tloušťkách odpovídající příslušným normám.</v>
      </c>
      <c r="BB87" s="212"/>
      <c r="BC87" s="212"/>
      <c r="BD87" s="212"/>
      <c r="BE87" s="212"/>
      <c r="BF87" s="212"/>
      <c r="BG87" s="212"/>
      <c r="BH87" s="212"/>
    </row>
    <row r="88" spans="1:60" outlineLevel="3" x14ac:dyDescent="0.25">
      <c r="A88" s="219"/>
      <c r="B88" s="220"/>
      <c r="C88" s="256" t="s">
        <v>418</v>
      </c>
      <c r="D88" s="250"/>
      <c r="E88" s="250"/>
      <c r="F88" s="250"/>
      <c r="G88" s="250"/>
      <c r="H88" s="222"/>
      <c r="I88" s="222"/>
      <c r="J88" s="222"/>
      <c r="K88" s="222"/>
      <c r="L88" s="222"/>
      <c r="M88" s="222"/>
      <c r="N88" s="221"/>
      <c r="O88" s="221"/>
      <c r="P88" s="221"/>
      <c r="Q88" s="221"/>
      <c r="R88" s="222"/>
      <c r="S88" s="222"/>
      <c r="T88" s="222"/>
      <c r="U88" s="222"/>
      <c r="V88" s="222"/>
      <c r="W88" s="222"/>
      <c r="X88" s="222"/>
      <c r="Y88" s="222"/>
      <c r="Z88" s="212"/>
      <c r="AA88" s="212"/>
      <c r="AB88" s="212"/>
      <c r="AC88" s="212"/>
      <c r="AD88" s="212"/>
      <c r="AE88" s="212"/>
      <c r="AF88" s="212"/>
      <c r="AG88" s="212" t="s">
        <v>173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3" x14ac:dyDescent="0.25">
      <c r="A89" s="219"/>
      <c r="B89" s="220"/>
      <c r="C89" s="256" t="s">
        <v>419</v>
      </c>
      <c r="D89" s="250"/>
      <c r="E89" s="250"/>
      <c r="F89" s="250"/>
      <c r="G89" s="250"/>
      <c r="H89" s="222"/>
      <c r="I89" s="222"/>
      <c r="J89" s="222"/>
      <c r="K89" s="222"/>
      <c r="L89" s="222"/>
      <c r="M89" s="222"/>
      <c r="N89" s="221"/>
      <c r="O89" s="221"/>
      <c r="P89" s="221"/>
      <c r="Q89" s="221"/>
      <c r="R89" s="222"/>
      <c r="S89" s="222"/>
      <c r="T89" s="222"/>
      <c r="U89" s="222"/>
      <c r="V89" s="222"/>
      <c r="W89" s="222"/>
      <c r="X89" s="222"/>
      <c r="Y89" s="222"/>
      <c r="Z89" s="212"/>
      <c r="AA89" s="212"/>
      <c r="AB89" s="212"/>
      <c r="AC89" s="212"/>
      <c r="AD89" s="212"/>
      <c r="AE89" s="212"/>
      <c r="AF89" s="212"/>
      <c r="AG89" s="212" t="s">
        <v>173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48" t="str">
        <f>C89</f>
        <v>- Čiré sklo bude zabezpečeno proti nárazu ptáků a pro orientaci pomocí sítotisku - dekor dle požadavku investora.</v>
      </c>
      <c r="BB89" s="212"/>
      <c r="BC89" s="212"/>
      <c r="BD89" s="212"/>
      <c r="BE89" s="212"/>
      <c r="BF89" s="212"/>
      <c r="BG89" s="212"/>
      <c r="BH89" s="212"/>
    </row>
    <row r="90" spans="1:60" outlineLevel="3" x14ac:dyDescent="0.25">
      <c r="A90" s="219"/>
      <c r="B90" s="220"/>
      <c r="C90" s="255" t="s">
        <v>182</v>
      </c>
      <c r="D90" s="223"/>
      <c r="E90" s="224"/>
      <c r="F90" s="225"/>
      <c r="G90" s="225"/>
      <c r="H90" s="222"/>
      <c r="I90" s="222"/>
      <c r="J90" s="222"/>
      <c r="K90" s="222"/>
      <c r="L90" s="222"/>
      <c r="M90" s="222"/>
      <c r="N90" s="221"/>
      <c r="O90" s="221"/>
      <c r="P90" s="221"/>
      <c r="Q90" s="221"/>
      <c r="R90" s="222"/>
      <c r="S90" s="222"/>
      <c r="T90" s="222"/>
      <c r="U90" s="222"/>
      <c r="V90" s="222"/>
      <c r="W90" s="222"/>
      <c r="X90" s="222"/>
      <c r="Y90" s="222"/>
      <c r="Z90" s="212"/>
      <c r="AA90" s="212"/>
      <c r="AB90" s="212"/>
      <c r="AC90" s="212"/>
      <c r="AD90" s="212"/>
      <c r="AE90" s="212"/>
      <c r="AF90" s="212"/>
      <c r="AG90" s="212" t="s">
        <v>173</v>
      </c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3" x14ac:dyDescent="0.25">
      <c r="A91" s="219"/>
      <c r="B91" s="220"/>
      <c r="C91" s="256" t="s">
        <v>420</v>
      </c>
      <c r="D91" s="250"/>
      <c r="E91" s="250"/>
      <c r="F91" s="250"/>
      <c r="G91" s="250"/>
      <c r="H91" s="222"/>
      <c r="I91" s="222"/>
      <c r="J91" s="222"/>
      <c r="K91" s="222"/>
      <c r="L91" s="222"/>
      <c r="M91" s="222"/>
      <c r="N91" s="221"/>
      <c r="O91" s="221"/>
      <c r="P91" s="221"/>
      <c r="Q91" s="221"/>
      <c r="R91" s="222"/>
      <c r="S91" s="222"/>
      <c r="T91" s="222"/>
      <c r="U91" s="222"/>
      <c r="V91" s="222"/>
      <c r="W91" s="222"/>
      <c r="X91" s="222"/>
      <c r="Y91" s="222"/>
      <c r="Z91" s="212"/>
      <c r="AA91" s="212"/>
      <c r="AB91" s="212"/>
      <c r="AC91" s="212"/>
      <c r="AD91" s="212"/>
      <c r="AE91" s="212"/>
      <c r="AF91" s="212"/>
      <c r="AG91" s="212" t="s">
        <v>173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3" x14ac:dyDescent="0.25">
      <c r="A92" s="219"/>
      <c r="B92" s="220"/>
      <c r="C92" s="256" t="s">
        <v>421</v>
      </c>
      <c r="D92" s="250"/>
      <c r="E92" s="250"/>
      <c r="F92" s="250"/>
      <c r="G92" s="250"/>
      <c r="H92" s="222"/>
      <c r="I92" s="222"/>
      <c r="J92" s="222"/>
      <c r="K92" s="222"/>
      <c r="L92" s="222"/>
      <c r="M92" s="222"/>
      <c r="N92" s="221"/>
      <c r="O92" s="221"/>
      <c r="P92" s="221"/>
      <c r="Q92" s="221"/>
      <c r="R92" s="222"/>
      <c r="S92" s="222"/>
      <c r="T92" s="222"/>
      <c r="U92" s="222"/>
      <c r="V92" s="222"/>
      <c r="W92" s="222"/>
      <c r="X92" s="222"/>
      <c r="Y92" s="222"/>
      <c r="Z92" s="212"/>
      <c r="AA92" s="212"/>
      <c r="AB92" s="212"/>
      <c r="AC92" s="212"/>
      <c r="AD92" s="212"/>
      <c r="AE92" s="212"/>
      <c r="AF92" s="212"/>
      <c r="AG92" s="212" t="s">
        <v>173</v>
      </c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3" x14ac:dyDescent="0.25">
      <c r="A93" s="219"/>
      <c r="B93" s="220"/>
      <c r="C93" s="255" t="s">
        <v>182</v>
      </c>
      <c r="D93" s="223"/>
      <c r="E93" s="224"/>
      <c r="F93" s="225"/>
      <c r="G93" s="225"/>
      <c r="H93" s="222"/>
      <c r="I93" s="222"/>
      <c r="J93" s="222"/>
      <c r="K93" s="222"/>
      <c r="L93" s="222"/>
      <c r="M93" s="222"/>
      <c r="N93" s="221"/>
      <c r="O93" s="221"/>
      <c r="P93" s="221"/>
      <c r="Q93" s="221"/>
      <c r="R93" s="222"/>
      <c r="S93" s="222"/>
      <c r="T93" s="222"/>
      <c r="U93" s="222"/>
      <c r="V93" s="222"/>
      <c r="W93" s="222"/>
      <c r="X93" s="222"/>
      <c r="Y93" s="222"/>
      <c r="Z93" s="212"/>
      <c r="AA93" s="212"/>
      <c r="AB93" s="212"/>
      <c r="AC93" s="212"/>
      <c r="AD93" s="212"/>
      <c r="AE93" s="212"/>
      <c r="AF93" s="212"/>
      <c r="AG93" s="212" t="s">
        <v>173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3" x14ac:dyDescent="0.25">
      <c r="A94" s="219"/>
      <c r="B94" s="220"/>
      <c r="C94" s="256" t="s">
        <v>31</v>
      </c>
      <c r="D94" s="250"/>
      <c r="E94" s="250"/>
      <c r="F94" s="250"/>
      <c r="G94" s="250"/>
      <c r="H94" s="222"/>
      <c r="I94" s="222"/>
      <c r="J94" s="222"/>
      <c r="K94" s="222"/>
      <c r="L94" s="222"/>
      <c r="M94" s="222"/>
      <c r="N94" s="221"/>
      <c r="O94" s="221"/>
      <c r="P94" s="221"/>
      <c r="Q94" s="221"/>
      <c r="R94" s="222"/>
      <c r="S94" s="222"/>
      <c r="T94" s="222"/>
      <c r="U94" s="222"/>
      <c r="V94" s="222"/>
      <c r="W94" s="222"/>
      <c r="X94" s="222"/>
      <c r="Y94" s="222"/>
      <c r="Z94" s="212"/>
      <c r="AA94" s="212"/>
      <c r="AB94" s="212"/>
      <c r="AC94" s="212"/>
      <c r="AD94" s="212"/>
      <c r="AE94" s="212"/>
      <c r="AF94" s="212"/>
      <c r="AG94" s="212" t="s">
        <v>173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3" x14ac:dyDescent="0.25">
      <c r="A95" s="219"/>
      <c r="B95" s="220"/>
      <c r="C95" s="256" t="s">
        <v>422</v>
      </c>
      <c r="D95" s="250"/>
      <c r="E95" s="250"/>
      <c r="F95" s="250"/>
      <c r="G95" s="250"/>
      <c r="H95" s="222"/>
      <c r="I95" s="222"/>
      <c r="J95" s="222"/>
      <c r="K95" s="222"/>
      <c r="L95" s="222"/>
      <c r="M95" s="222"/>
      <c r="N95" s="221"/>
      <c r="O95" s="221"/>
      <c r="P95" s="221"/>
      <c r="Q95" s="221"/>
      <c r="R95" s="222"/>
      <c r="S95" s="222"/>
      <c r="T95" s="222"/>
      <c r="U95" s="222"/>
      <c r="V95" s="222"/>
      <c r="W95" s="222"/>
      <c r="X95" s="222"/>
      <c r="Y95" s="222"/>
      <c r="Z95" s="212"/>
      <c r="AA95" s="212"/>
      <c r="AB95" s="212"/>
      <c r="AC95" s="212"/>
      <c r="AD95" s="212"/>
      <c r="AE95" s="212"/>
      <c r="AF95" s="212"/>
      <c r="AG95" s="212" t="s">
        <v>173</v>
      </c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48" t="str">
        <f>C95</f>
        <v>- Součástí dodávky je kompletní montáž včetně dopravy na místo stavby a kotvení do připravených základů</v>
      </c>
      <c r="BB95" s="212"/>
      <c r="BC95" s="212"/>
      <c r="BD95" s="212"/>
      <c r="BE95" s="212"/>
      <c r="BF95" s="212"/>
      <c r="BG95" s="212"/>
      <c r="BH95" s="212"/>
    </row>
    <row r="96" spans="1:60" outlineLevel="2" x14ac:dyDescent="0.25">
      <c r="A96" s="219"/>
      <c r="B96" s="220"/>
      <c r="C96" s="266" t="s">
        <v>423</v>
      </c>
      <c r="D96" s="260"/>
      <c r="E96" s="261"/>
      <c r="F96" s="222"/>
      <c r="G96" s="222"/>
      <c r="H96" s="222"/>
      <c r="I96" s="222"/>
      <c r="J96" s="222"/>
      <c r="K96" s="222"/>
      <c r="L96" s="222"/>
      <c r="M96" s="222"/>
      <c r="N96" s="221"/>
      <c r="O96" s="221"/>
      <c r="P96" s="221"/>
      <c r="Q96" s="221"/>
      <c r="R96" s="222"/>
      <c r="S96" s="222"/>
      <c r="T96" s="222"/>
      <c r="U96" s="222"/>
      <c r="V96" s="222"/>
      <c r="W96" s="222"/>
      <c r="X96" s="222"/>
      <c r="Y96" s="222"/>
      <c r="Z96" s="212"/>
      <c r="AA96" s="212"/>
      <c r="AB96" s="212"/>
      <c r="AC96" s="212"/>
      <c r="AD96" s="212"/>
      <c r="AE96" s="212"/>
      <c r="AF96" s="212"/>
      <c r="AG96" s="212" t="s">
        <v>226</v>
      </c>
      <c r="AH96" s="212">
        <v>0</v>
      </c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3" x14ac:dyDescent="0.25">
      <c r="A97" s="219"/>
      <c r="B97" s="220"/>
      <c r="C97" s="266" t="s">
        <v>321</v>
      </c>
      <c r="D97" s="260"/>
      <c r="E97" s="261">
        <v>1</v>
      </c>
      <c r="F97" s="222"/>
      <c r="G97" s="222"/>
      <c r="H97" s="222"/>
      <c r="I97" s="222"/>
      <c r="J97" s="222"/>
      <c r="K97" s="222"/>
      <c r="L97" s="222"/>
      <c r="M97" s="222"/>
      <c r="N97" s="221"/>
      <c r="O97" s="221"/>
      <c r="P97" s="221"/>
      <c r="Q97" s="221"/>
      <c r="R97" s="222"/>
      <c r="S97" s="222"/>
      <c r="T97" s="222"/>
      <c r="U97" s="222"/>
      <c r="V97" s="222"/>
      <c r="W97" s="222"/>
      <c r="X97" s="222"/>
      <c r="Y97" s="222"/>
      <c r="Z97" s="212"/>
      <c r="AA97" s="212"/>
      <c r="AB97" s="212"/>
      <c r="AC97" s="212"/>
      <c r="AD97" s="212"/>
      <c r="AE97" s="212"/>
      <c r="AF97" s="212"/>
      <c r="AG97" s="212" t="s">
        <v>226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1" x14ac:dyDescent="0.25">
      <c r="A98" s="234">
        <v>12</v>
      </c>
      <c r="B98" s="235" t="s">
        <v>424</v>
      </c>
      <c r="C98" s="253" t="s">
        <v>425</v>
      </c>
      <c r="D98" s="236" t="s">
        <v>338</v>
      </c>
      <c r="E98" s="237">
        <v>50</v>
      </c>
      <c r="F98" s="238"/>
      <c r="G98" s="239">
        <f>ROUND(E98*F98,2)</f>
        <v>0</v>
      </c>
      <c r="H98" s="238"/>
      <c r="I98" s="239">
        <f>ROUND(E98*H98,2)</f>
        <v>0</v>
      </c>
      <c r="J98" s="238"/>
      <c r="K98" s="239">
        <f>ROUND(E98*J98,2)</f>
        <v>0</v>
      </c>
      <c r="L98" s="239">
        <v>21</v>
      </c>
      <c r="M98" s="239">
        <f>G98*(1+L98/100)</f>
        <v>0</v>
      </c>
      <c r="N98" s="237">
        <v>0</v>
      </c>
      <c r="O98" s="237">
        <f>ROUND(E98*N98,2)</f>
        <v>0</v>
      </c>
      <c r="P98" s="237">
        <v>0</v>
      </c>
      <c r="Q98" s="237">
        <f>ROUND(E98*P98,2)</f>
        <v>0</v>
      </c>
      <c r="R98" s="239"/>
      <c r="S98" s="239" t="s">
        <v>166</v>
      </c>
      <c r="T98" s="240" t="s">
        <v>167</v>
      </c>
      <c r="U98" s="222">
        <v>0</v>
      </c>
      <c r="V98" s="222">
        <f>ROUND(E98*U98,2)</f>
        <v>0</v>
      </c>
      <c r="W98" s="222"/>
      <c r="X98" s="222" t="s">
        <v>220</v>
      </c>
      <c r="Y98" s="222" t="s">
        <v>168</v>
      </c>
      <c r="Z98" s="212"/>
      <c r="AA98" s="212"/>
      <c r="AB98" s="212"/>
      <c r="AC98" s="212"/>
      <c r="AD98" s="212"/>
      <c r="AE98" s="212"/>
      <c r="AF98" s="212"/>
      <c r="AG98" s="212" t="s">
        <v>222</v>
      </c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2" x14ac:dyDescent="0.25">
      <c r="A99" s="219"/>
      <c r="B99" s="220"/>
      <c r="C99" s="266" t="s">
        <v>592</v>
      </c>
      <c r="D99" s="260"/>
      <c r="E99" s="261">
        <v>50</v>
      </c>
      <c r="F99" s="222"/>
      <c r="G99" s="222"/>
      <c r="H99" s="222"/>
      <c r="I99" s="222"/>
      <c r="J99" s="222"/>
      <c r="K99" s="222"/>
      <c r="L99" s="222"/>
      <c r="M99" s="222"/>
      <c r="N99" s="221"/>
      <c r="O99" s="221"/>
      <c r="P99" s="221"/>
      <c r="Q99" s="221"/>
      <c r="R99" s="222"/>
      <c r="S99" s="222"/>
      <c r="T99" s="222"/>
      <c r="U99" s="222"/>
      <c r="V99" s="222"/>
      <c r="W99" s="222"/>
      <c r="X99" s="222"/>
      <c r="Y99" s="222"/>
      <c r="Z99" s="212"/>
      <c r="AA99" s="212"/>
      <c r="AB99" s="212"/>
      <c r="AC99" s="212"/>
      <c r="AD99" s="212"/>
      <c r="AE99" s="212"/>
      <c r="AF99" s="212"/>
      <c r="AG99" s="212" t="s">
        <v>226</v>
      </c>
      <c r="AH99" s="212">
        <v>0</v>
      </c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ht="20.399999999999999" outlineLevel="1" x14ac:dyDescent="0.25">
      <c r="A100" s="234">
        <v>13</v>
      </c>
      <c r="B100" s="235" t="s">
        <v>427</v>
      </c>
      <c r="C100" s="253" t="s">
        <v>428</v>
      </c>
      <c r="D100" s="236" t="s">
        <v>341</v>
      </c>
      <c r="E100" s="237">
        <v>12</v>
      </c>
      <c r="F100" s="238"/>
      <c r="G100" s="239">
        <f>ROUND(E100*F100,2)</f>
        <v>0</v>
      </c>
      <c r="H100" s="238"/>
      <c r="I100" s="239">
        <f>ROUND(E100*H100,2)</f>
        <v>0</v>
      </c>
      <c r="J100" s="238"/>
      <c r="K100" s="239">
        <f>ROUND(E100*J100,2)</f>
        <v>0</v>
      </c>
      <c r="L100" s="239">
        <v>21</v>
      </c>
      <c r="M100" s="239">
        <f>G100*(1+L100/100)</f>
        <v>0</v>
      </c>
      <c r="N100" s="237">
        <v>0</v>
      </c>
      <c r="O100" s="237">
        <f>ROUND(E100*N100,2)</f>
        <v>0</v>
      </c>
      <c r="P100" s="237">
        <v>0</v>
      </c>
      <c r="Q100" s="237">
        <f>ROUND(E100*P100,2)</f>
        <v>0</v>
      </c>
      <c r="R100" s="239"/>
      <c r="S100" s="239" t="s">
        <v>166</v>
      </c>
      <c r="T100" s="240" t="s">
        <v>167</v>
      </c>
      <c r="U100" s="222">
        <v>0</v>
      </c>
      <c r="V100" s="222">
        <f>ROUND(E100*U100,2)</f>
        <v>0</v>
      </c>
      <c r="W100" s="222"/>
      <c r="X100" s="222" t="s">
        <v>220</v>
      </c>
      <c r="Y100" s="222" t="s">
        <v>221</v>
      </c>
      <c r="Z100" s="212"/>
      <c r="AA100" s="212"/>
      <c r="AB100" s="212"/>
      <c r="AC100" s="212"/>
      <c r="AD100" s="212"/>
      <c r="AE100" s="212"/>
      <c r="AF100" s="212"/>
      <c r="AG100" s="212" t="s">
        <v>222</v>
      </c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2" x14ac:dyDescent="0.25">
      <c r="A101" s="219"/>
      <c r="B101" s="220"/>
      <c r="C101" s="254" t="s">
        <v>429</v>
      </c>
      <c r="D101" s="249"/>
      <c r="E101" s="249"/>
      <c r="F101" s="249"/>
      <c r="G101" s="249"/>
      <c r="H101" s="222"/>
      <c r="I101" s="222"/>
      <c r="J101" s="222"/>
      <c r="K101" s="222"/>
      <c r="L101" s="222"/>
      <c r="M101" s="222"/>
      <c r="N101" s="221"/>
      <c r="O101" s="221"/>
      <c r="P101" s="221"/>
      <c r="Q101" s="221"/>
      <c r="R101" s="222"/>
      <c r="S101" s="222"/>
      <c r="T101" s="222"/>
      <c r="U101" s="222"/>
      <c r="V101" s="222"/>
      <c r="W101" s="222"/>
      <c r="X101" s="222"/>
      <c r="Y101" s="222"/>
      <c r="Z101" s="212"/>
      <c r="AA101" s="212"/>
      <c r="AB101" s="212"/>
      <c r="AC101" s="212"/>
      <c r="AD101" s="212"/>
      <c r="AE101" s="212"/>
      <c r="AF101" s="212"/>
      <c r="AG101" s="212" t="s">
        <v>173</v>
      </c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x14ac:dyDescent="0.25">
      <c r="A102" s="3"/>
      <c r="B102" s="4"/>
      <c r="C102" s="257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AE102">
        <v>12</v>
      </c>
      <c r="AF102">
        <v>21</v>
      </c>
      <c r="AG102" t="s">
        <v>147</v>
      </c>
    </row>
    <row r="103" spans="1:60" x14ac:dyDescent="0.25">
      <c r="A103" s="215"/>
      <c r="B103" s="216" t="s">
        <v>29</v>
      </c>
      <c r="C103" s="258"/>
      <c r="D103" s="217"/>
      <c r="E103" s="218"/>
      <c r="F103" s="218"/>
      <c r="G103" s="233">
        <f>G8+G67+G80</f>
        <v>0</v>
      </c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AE103">
        <f>SUMIF(L7:L101,AE102,G7:G101)</f>
        <v>0</v>
      </c>
      <c r="AF103">
        <f>SUMIF(L7:L101,AF102,G7:G101)</f>
        <v>0</v>
      </c>
      <c r="AG103" t="s">
        <v>213</v>
      </c>
    </row>
    <row r="104" spans="1:60" x14ac:dyDescent="0.25">
      <c r="C104" s="259"/>
      <c r="D104" s="10"/>
      <c r="AG104" t="s">
        <v>214</v>
      </c>
    </row>
    <row r="105" spans="1:60" x14ac:dyDescent="0.25">
      <c r="D105" s="10"/>
    </row>
    <row r="106" spans="1:60" x14ac:dyDescent="0.25">
      <c r="D106" s="10"/>
    </row>
    <row r="107" spans="1:60" x14ac:dyDescent="0.25">
      <c r="D107" s="10"/>
    </row>
    <row r="108" spans="1:60" x14ac:dyDescent="0.25">
      <c r="D108" s="10"/>
    </row>
    <row r="109" spans="1:60" x14ac:dyDescent="0.25">
      <c r="D109" s="10"/>
    </row>
    <row r="110" spans="1:60" x14ac:dyDescent="0.25">
      <c r="D110" s="10"/>
    </row>
    <row r="111" spans="1:60" x14ac:dyDescent="0.25">
      <c r="D111" s="10"/>
    </row>
    <row r="112" spans="1:60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qrJco2jUPokztfl1q6MaR4JAfKfPyPal5d8T4a6wOFzLNd4Q4xgcHuJImfAZCRPGViRrBmBY98+TuFgwnoeJIA==" saltValue="8Dud2opbkU3B9S0Uqy5Bqw==" spinCount="100000" sheet="1" formatRows="0"/>
  <mergeCells count="21">
    <mergeCell ref="C94:G94"/>
    <mergeCell ref="C95:G95"/>
    <mergeCell ref="C101:G101"/>
    <mergeCell ref="C86:G86"/>
    <mergeCell ref="C87:G87"/>
    <mergeCell ref="C88:G88"/>
    <mergeCell ref="C89:G89"/>
    <mergeCell ref="C91:G91"/>
    <mergeCell ref="C92:G92"/>
    <mergeCell ref="C24:G24"/>
    <mergeCell ref="C31:G31"/>
    <mergeCell ref="C53:G53"/>
    <mergeCell ref="C82:G82"/>
    <mergeCell ref="C83:G83"/>
    <mergeCell ref="C84:G84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D7899-9D25-4E48-A282-F1B504D71B1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63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7" t="s">
        <v>215</v>
      </c>
      <c r="B1" s="197"/>
      <c r="C1" s="197"/>
      <c r="D1" s="197"/>
      <c r="E1" s="197"/>
      <c r="F1" s="197"/>
      <c r="G1" s="197"/>
      <c r="AG1" t="s">
        <v>133</v>
      </c>
    </row>
    <row r="2" spans="1:60" ht="25.05" customHeight="1" x14ac:dyDescent="0.25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134</v>
      </c>
    </row>
    <row r="3" spans="1:60" ht="25.05" customHeight="1" x14ac:dyDescent="0.25">
      <c r="A3" s="198" t="s">
        <v>8</v>
      </c>
      <c r="B3" s="49" t="s">
        <v>72</v>
      </c>
      <c r="C3" s="201" t="s">
        <v>73</v>
      </c>
      <c r="D3" s="199"/>
      <c r="E3" s="199"/>
      <c r="F3" s="199"/>
      <c r="G3" s="200"/>
      <c r="AC3" s="176" t="s">
        <v>134</v>
      </c>
      <c r="AG3" t="s">
        <v>137</v>
      </c>
    </row>
    <row r="4" spans="1:60" ht="25.05" customHeight="1" x14ac:dyDescent="0.25">
      <c r="A4" s="202" t="s">
        <v>9</v>
      </c>
      <c r="B4" s="203" t="s">
        <v>62</v>
      </c>
      <c r="C4" s="204" t="s">
        <v>63</v>
      </c>
      <c r="D4" s="205"/>
      <c r="E4" s="205"/>
      <c r="F4" s="205"/>
      <c r="G4" s="206"/>
      <c r="AG4" t="s">
        <v>138</v>
      </c>
    </row>
    <row r="5" spans="1:60" x14ac:dyDescent="0.25">
      <c r="D5" s="10"/>
    </row>
    <row r="6" spans="1:60" ht="39.6" x14ac:dyDescent="0.25">
      <c r="A6" s="208" t="s">
        <v>139</v>
      </c>
      <c r="B6" s="210" t="s">
        <v>140</v>
      </c>
      <c r="C6" s="210" t="s">
        <v>141</v>
      </c>
      <c r="D6" s="209" t="s">
        <v>142</v>
      </c>
      <c r="E6" s="208" t="s">
        <v>143</v>
      </c>
      <c r="F6" s="207" t="s">
        <v>144</v>
      </c>
      <c r="G6" s="208" t="s">
        <v>29</v>
      </c>
      <c r="H6" s="211" t="s">
        <v>30</v>
      </c>
      <c r="I6" s="211" t="s">
        <v>145</v>
      </c>
      <c r="J6" s="211" t="s">
        <v>31</v>
      </c>
      <c r="K6" s="211" t="s">
        <v>146</v>
      </c>
      <c r="L6" s="211" t="s">
        <v>147</v>
      </c>
      <c r="M6" s="211" t="s">
        <v>148</v>
      </c>
      <c r="N6" s="211" t="s">
        <v>149</v>
      </c>
      <c r="O6" s="211" t="s">
        <v>150</v>
      </c>
      <c r="P6" s="211" t="s">
        <v>151</v>
      </c>
      <c r="Q6" s="211" t="s">
        <v>152</v>
      </c>
      <c r="R6" s="211" t="s">
        <v>153</v>
      </c>
      <c r="S6" s="211" t="s">
        <v>154</v>
      </c>
      <c r="T6" s="211" t="s">
        <v>155</v>
      </c>
      <c r="U6" s="211" t="s">
        <v>156</v>
      </c>
      <c r="V6" s="211" t="s">
        <v>157</v>
      </c>
      <c r="W6" s="211" t="s">
        <v>158</v>
      </c>
      <c r="X6" s="211" t="s">
        <v>159</v>
      </c>
      <c r="Y6" s="211" t="s">
        <v>160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27" t="s">
        <v>161</v>
      </c>
      <c r="B8" s="228" t="s">
        <v>111</v>
      </c>
      <c r="C8" s="251" t="s">
        <v>112</v>
      </c>
      <c r="D8" s="229"/>
      <c r="E8" s="230"/>
      <c r="F8" s="231"/>
      <c r="G8" s="231">
        <f>SUMIF(AG9:AG13,"&lt;&gt;NOR",G9:G13)</f>
        <v>0</v>
      </c>
      <c r="H8" s="231"/>
      <c r="I8" s="231">
        <f>SUM(I9:I13)</f>
        <v>0</v>
      </c>
      <c r="J8" s="231"/>
      <c r="K8" s="231">
        <f>SUM(K9:K13)</f>
        <v>0</v>
      </c>
      <c r="L8" s="231"/>
      <c r="M8" s="231">
        <f>SUM(M9:M13)</f>
        <v>0</v>
      </c>
      <c r="N8" s="230"/>
      <c r="O8" s="230">
        <f>SUM(O9:O13)</f>
        <v>0</v>
      </c>
      <c r="P8" s="230"/>
      <c r="Q8" s="230">
        <f>SUM(Q9:Q13)</f>
        <v>0</v>
      </c>
      <c r="R8" s="231"/>
      <c r="S8" s="231"/>
      <c r="T8" s="232"/>
      <c r="U8" s="226"/>
      <c r="V8" s="226">
        <f>SUM(V9:V13)</f>
        <v>0</v>
      </c>
      <c r="W8" s="226"/>
      <c r="X8" s="226"/>
      <c r="Y8" s="226"/>
      <c r="AG8" t="s">
        <v>162</v>
      </c>
    </row>
    <row r="9" spans="1:60" outlineLevel="1" x14ac:dyDescent="0.25">
      <c r="A9" s="241">
        <v>1</v>
      </c>
      <c r="B9" s="242" t="s">
        <v>442</v>
      </c>
      <c r="C9" s="252" t="s">
        <v>443</v>
      </c>
      <c r="D9" s="243" t="s">
        <v>231</v>
      </c>
      <c r="E9" s="244">
        <v>65</v>
      </c>
      <c r="F9" s="245"/>
      <c r="G9" s="246">
        <f>ROUND(E9*F9,2)</f>
        <v>0</v>
      </c>
      <c r="H9" s="245"/>
      <c r="I9" s="246">
        <f>ROUND(E9*H9,2)</f>
        <v>0</v>
      </c>
      <c r="J9" s="245"/>
      <c r="K9" s="246">
        <f>ROUND(E9*J9,2)</f>
        <v>0</v>
      </c>
      <c r="L9" s="246">
        <v>21</v>
      </c>
      <c r="M9" s="246">
        <f>G9*(1+L9/100)</f>
        <v>0</v>
      </c>
      <c r="N9" s="244">
        <v>0</v>
      </c>
      <c r="O9" s="244">
        <f>ROUND(E9*N9,2)</f>
        <v>0</v>
      </c>
      <c r="P9" s="244">
        <v>0</v>
      </c>
      <c r="Q9" s="244">
        <f>ROUND(E9*P9,2)</f>
        <v>0</v>
      </c>
      <c r="R9" s="246"/>
      <c r="S9" s="246" t="s">
        <v>166</v>
      </c>
      <c r="T9" s="247" t="s">
        <v>167</v>
      </c>
      <c r="U9" s="222">
        <v>0</v>
      </c>
      <c r="V9" s="222">
        <f>ROUND(E9*U9,2)</f>
        <v>0</v>
      </c>
      <c r="W9" s="222"/>
      <c r="X9" s="222" t="s">
        <v>220</v>
      </c>
      <c r="Y9" s="222" t="s">
        <v>168</v>
      </c>
      <c r="Z9" s="212"/>
      <c r="AA9" s="212"/>
      <c r="AB9" s="212"/>
      <c r="AC9" s="212"/>
      <c r="AD9" s="212"/>
      <c r="AE9" s="212"/>
      <c r="AF9" s="212"/>
      <c r="AG9" s="212" t="s">
        <v>222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1" x14ac:dyDescent="0.25">
      <c r="A10" s="241">
        <v>2</v>
      </c>
      <c r="B10" s="242" t="s">
        <v>444</v>
      </c>
      <c r="C10" s="252" t="s">
        <v>445</v>
      </c>
      <c r="D10" s="243" t="s">
        <v>231</v>
      </c>
      <c r="E10" s="244">
        <v>90</v>
      </c>
      <c r="F10" s="245"/>
      <c r="G10" s="246">
        <f>ROUND(E10*F10,2)</f>
        <v>0</v>
      </c>
      <c r="H10" s="245"/>
      <c r="I10" s="246">
        <f>ROUND(E10*H10,2)</f>
        <v>0</v>
      </c>
      <c r="J10" s="245"/>
      <c r="K10" s="246">
        <f>ROUND(E10*J10,2)</f>
        <v>0</v>
      </c>
      <c r="L10" s="246">
        <v>21</v>
      </c>
      <c r="M10" s="246">
        <f>G10*(1+L10/100)</f>
        <v>0</v>
      </c>
      <c r="N10" s="244">
        <v>0</v>
      </c>
      <c r="O10" s="244">
        <f>ROUND(E10*N10,2)</f>
        <v>0</v>
      </c>
      <c r="P10" s="244">
        <v>0</v>
      </c>
      <c r="Q10" s="244">
        <f>ROUND(E10*P10,2)</f>
        <v>0</v>
      </c>
      <c r="R10" s="246"/>
      <c r="S10" s="246" t="s">
        <v>166</v>
      </c>
      <c r="T10" s="247" t="s">
        <v>167</v>
      </c>
      <c r="U10" s="222">
        <v>0</v>
      </c>
      <c r="V10" s="222">
        <f>ROUND(E10*U10,2)</f>
        <v>0</v>
      </c>
      <c r="W10" s="222"/>
      <c r="X10" s="222" t="s">
        <v>220</v>
      </c>
      <c r="Y10" s="222" t="s">
        <v>168</v>
      </c>
      <c r="Z10" s="212"/>
      <c r="AA10" s="212"/>
      <c r="AB10" s="212"/>
      <c r="AC10" s="212"/>
      <c r="AD10" s="212"/>
      <c r="AE10" s="212"/>
      <c r="AF10" s="212"/>
      <c r="AG10" s="212" t="s">
        <v>222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5">
      <c r="A11" s="241">
        <v>3</v>
      </c>
      <c r="B11" s="242" t="s">
        <v>446</v>
      </c>
      <c r="C11" s="252" t="s">
        <v>447</v>
      </c>
      <c r="D11" s="243" t="s">
        <v>231</v>
      </c>
      <c r="E11" s="244">
        <v>90</v>
      </c>
      <c r="F11" s="245"/>
      <c r="G11" s="246">
        <f>ROUND(E11*F11,2)</f>
        <v>0</v>
      </c>
      <c r="H11" s="245"/>
      <c r="I11" s="246">
        <f>ROUND(E11*H11,2)</f>
        <v>0</v>
      </c>
      <c r="J11" s="245"/>
      <c r="K11" s="246">
        <f>ROUND(E11*J11,2)</f>
        <v>0</v>
      </c>
      <c r="L11" s="246">
        <v>21</v>
      </c>
      <c r="M11" s="246">
        <f>G11*(1+L11/100)</f>
        <v>0</v>
      </c>
      <c r="N11" s="244">
        <v>0</v>
      </c>
      <c r="O11" s="244">
        <f>ROUND(E11*N11,2)</f>
        <v>0</v>
      </c>
      <c r="P11" s="244">
        <v>0</v>
      </c>
      <c r="Q11" s="244">
        <f>ROUND(E11*P11,2)</f>
        <v>0</v>
      </c>
      <c r="R11" s="246"/>
      <c r="S11" s="246" t="s">
        <v>166</v>
      </c>
      <c r="T11" s="247" t="s">
        <v>167</v>
      </c>
      <c r="U11" s="222">
        <v>0</v>
      </c>
      <c r="V11" s="222">
        <f>ROUND(E11*U11,2)</f>
        <v>0</v>
      </c>
      <c r="W11" s="222"/>
      <c r="X11" s="222" t="s">
        <v>220</v>
      </c>
      <c r="Y11" s="222" t="s">
        <v>168</v>
      </c>
      <c r="Z11" s="212"/>
      <c r="AA11" s="212"/>
      <c r="AB11" s="212"/>
      <c r="AC11" s="212"/>
      <c r="AD11" s="212"/>
      <c r="AE11" s="212"/>
      <c r="AF11" s="212"/>
      <c r="AG11" s="212" t="s">
        <v>222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1" x14ac:dyDescent="0.25">
      <c r="A12" s="241">
        <v>4</v>
      </c>
      <c r="B12" s="242" t="s">
        <v>448</v>
      </c>
      <c r="C12" s="252" t="s">
        <v>449</v>
      </c>
      <c r="D12" s="243" t="s">
        <v>231</v>
      </c>
      <c r="E12" s="244">
        <v>45</v>
      </c>
      <c r="F12" s="245"/>
      <c r="G12" s="246">
        <f>ROUND(E12*F12,2)</f>
        <v>0</v>
      </c>
      <c r="H12" s="245"/>
      <c r="I12" s="246">
        <f>ROUND(E12*H12,2)</f>
        <v>0</v>
      </c>
      <c r="J12" s="245"/>
      <c r="K12" s="246">
        <f>ROUND(E12*J12,2)</f>
        <v>0</v>
      </c>
      <c r="L12" s="246">
        <v>21</v>
      </c>
      <c r="M12" s="246">
        <f>G12*(1+L12/100)</f>
        <v>0</v>
      </c>
      <c r="N12" s="244">
        <v>0</v>
      </c>
      <c r="O12" s="244">
        <f>ROUND(E12*N12,2)</f>
        <v>0</v>
      </c>
      <c r="P12" s="244">
        <v>0</v>
      </c>
      <c r="Q12" s="244">
        <f>ROUND(E12*P12,2)</f>
        <v>0</v>
      </c>
      <c r="R12" s="246"/>
      <c r="S12" s="246" t="s">
        <v>166</v>
      </c>
      <c r="T12" s="247" t="s">
        <v>167</v>
      </c>
      <c r="U12" s="222">
        <v>0</v>
      </c>
      <c r="V12" s="222">
        <f>ROUND(E12*U12,2)</f>
        <v>0</v>
      </c>
      <c r="W12" s="222"/>
      <c r="X12" s="222" t="s">
        <v>220</v>
      </c>
      <c r="Y12" s="222" t="s">
        <v>168</v>
      </c>
      <c r="Z12" s="212"/>
      <c r="AA12" s="212"/>
      <c r="AB12" s="212"/>
      <c r="AC12" s="212"/>
      <c r="AD12" s="212"/>
      <c r="AE12" s="212"/>
      <c r="AF12" s="212"/>
      <c r="AG12" s="212" t="s">
        <v>222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1" x14ac:dyDescent="0.25">
      <c r="A13" s="241">
        <v>5</v>
      </c>
      <c r="B13" s="242" t="s">
        <v>597</v>
      </c>
      <c r="C13" s="252" t="s">
        <v>598</v>
      </c>
      <c r="D13" s="243" t="s">
        <v>231</v>
      </c>
      <c r="E13" s="244">
        <v>195</v>
      </c>
      <c r="F13" s="245"/>
      <c r="G13" s="246">
        <f>ROUND(E13*F13,2)</f>
        <v>0</v>
      </c>
      <c r="H13" s="245"/>
      <c r="I13" s="246">
        <f>ROUND(E13*H13,2)</f>
        <v>0</v>
      </c>
      <c r="J13" s="245"/>
      <c r="K13" s="246">
        <f>ROUND(E13*J13,2)</f>
        <v>0</v>
      </c>
      <c r="L13" s="246">
        <v>21</v>
      </c>
      <c r="M13" s="246">
        <f>G13*(1+L13/100)</f>
        <v>0</v>
      </c>
      <c r="N13" s="244">
        <v>0</v>
      </c>
      <c r="O13" s="244">
        <f>ROUND(E13*N13,2)</f>
        <v>0</v>
      </c>
      <c r="P13" s="244">
        <v>0</v>
      </c>
      <c r="Q13" s="244">
        <f>ROUND(E13*P13,2)</f>
        <v>0</v>
      </c>
      <c r="R13" s="246"/>
      <c r="S13" s="246" t="s">
        <v>166</v>
      </c>
      <c r="T13" s="247" t="s">
        <v>167</v>
      </c>
      <c r="U13" s="222">
        <v>0</v>
      </c>
      <c r="V13" s="222">
        <f>ROUND(E13*U13,2)</f>
        <v>0</v>
      </c>
      <c r="W13" s="222"/>
      <c r="X13" s="222" t="s">
        <v>220</v>
      </c>
      <c r="Y13" s="222" t="s">
        <v>168</v>
      </c>
      <c r="Z13" s="212"/>
      <c r="AA13" s="212"/>
      <c r="AB13" s="212"/>
      <c r="AC13" s="212"/>
      <c r="AD13" s="212"/>
      <c r="AE13" s="212"/>
      <c r="AF13" s="212"/>
      <c r="AG13" s="212" t="s">
        <v>222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x14ac:dyDescent="0.25">
      <c r="A14" s="227" t="s">
        <v>161</v>
      </c>
      <c r="B14" s="228" t="s">
        <v>113</v>
      </c>
      <c r="C14" s="251" t="s">
        <v>114</v>
      </c>
      <c r="D14" s="229"/>
      <c r="E14" s="230"/>
      <c r="F14" s="231"/>
      <c r="G14" s="231">
        <f>SUMIF(AG15:AG18,"&lt;&gt;NOR",G15:G18)</f>
        <v>0</v>
      </c>
      <c r="H14" s="231"/>
      <c r="I14" s="231">
        <f>SUM(I15:I18)</f>
        <v>0</v>
      </c>
      <c r="J14" s="231"/>
      <c r="K14" s="231">
        <f>SUM(K15:K18)</f>
        <v>0</v>
      </c>
      <c r="L14" s="231"/>
      <c r="M14" s="231">
        <f>SUM(M15:M18)</f>
        <v>0</v>
      </c>
      <c r="N14" s="230"/>
      <c r="O14" s="230">
        <f>SUM(O15:O18)</f>
        <v>0</v>
      </c>
      <c r="P14" s="230"/>
      <c r="Q14" s="230">
        <f>SUM(Q15:Q18)</f>
        <v>0</v>
      </c>
      <c r="R14" s="231"/>
      <c r="S14" s="231"/>
      <c r="T14" s="232"/>
      <c r="U14" s="226"/>
      <c r="V14" s="226">
        <f>SUM(V15:V18)</f>
        <v>0</v>
      </c>
      <c r="W14" s="226"/>
      <c r="X14" s="226"/>
      <c r="Y14" s="226"/>
      <c r="AG14" t="s">
        <v>162</v>
      </c>
    </row>
    <row r="15" spans="1:60" outlineLevel="1" x14ac:dyDescent="0.25">
      <c r="A15" s="241">
        <v>6</v>
      </c>
      <c r="B15" s="242" t="s">
        <v>450</v>
      </c>
      <c r="C15" s="252" t="s">
        <v>451</v>
      </c>
      <c r="D15" s="243" t="s">
        <v>231</v>
      </c>
      <c r="E15" s="244">
        <v>90</v>
      </c>
      <c r="F15" s="245"/>
      <c r="G15" s="246">
        <f>ROUND(E15*F15,2)</f>
        <v>0</v>
      </c>
      <c r="H15" s="245"/>
      <c r="I15" s="246">
        <f>ROUND(E15*H15,2)</f>
        <v>0</v>
      </c>
      <c r="J15" s="245"/>
      <c r="K15" s="246">
        <f>ROUND(E15*J15,2)</f>
        <v>0</v>
      </c>
      <c r="L15" s="246">
        <v>21</v>
      </c>
      <c r="M15" s="246">
        <f>G15*(1+L15/100)</f>
        <v>0</v>
      </c>
      <c r="N15" s="244">
        <v>0</v>
      </c>
      <c r="O15" s="244">
        <f>ROUND(E15*N15,2)</f>
        <v>0</v>
      </c>
      <c r="P15" s="244">
        <v>0</v>
      </c>
      <c r="Q15" s="244">
        <f>ROUND(E15*P15,2)</f>
        <v>0</v>
      </c>
      <c r="R15" s="246"/>
      <c r="S15" s="246" t="s">
        <v>166</v>
      </c>
      <c r="T15" s="247" t="s">
        <v>167</v>
      </c>
      <c r="U15" s="222">
        <v>0</v>
      </c>
      <c r="V15" s="222">
        <f>ROUND(E15*U15,2)</f>
        <v>0</v>
      </c>
      <c r="W15" s="222"/>
      <c r="X15" s="222" t="s">
        <v>220</v>
      </c>
      <c r="Y15" s="222" t="s">
        <v>168</v>
      </c>
      <c r="Z15" s="212"/>
      <c r="AA15" s="212"/>
      <c r="AB15" s="212"/>
      <c r="AC15" s="212"/>
      <c r="AD15" s="212"/>
      <c r="AE15" s="212"/>
      <c r="AF15" s="212"/>
      <c r="AG15" s="212" t="s">
        <v>222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1" x14ac:dyDescent="0.25">
      <c r="A16" s="241">
        <v>7</v>
      </c>
      <c r="B16" s="242" t="s">
        <v>452</v>
      </c>
      <c r="C16" s="252" t="s">
        <v>453</v>
      </c>
      <c r="D16" s="243" t="s">
        <v>231</v>
      </c>
      <c r="E16" s="244">
        <v>155</v>
      </c>
      <c r="F16" s="245"/>
      <c r="G16" s="246">
        <f>ROUND(E16*F16,2)</f>
        <v>0</v>
      </c>
      <c r="H16" s="245"/>
      <c r="I16" s="246">
        <f>ROUND(E16*H16,2)</f>
        <v>0</v>
      </c>
      <c r="J16" s="245"/>
      <c r="K16" s="246">
        <f>ROUND(E16*J16,2)</f>
        <v>0</v>
      </c>
      <c r="L16" s="246">
        <v>21</v>
      </c>
      <c r="M16" s="246">
        <f>G16*(1+L16/100)</f>
        <v>0</v>
      </c>
      <c r="N16" s="244">
        <v>0</v>
      </c>
      <c r="O16" s="244">
        <f>ROUND(E16*N16,2)</f>
        <v>0</v>
      </c>
      <c r="P16" s="244">
        <v>0</v>
      </c>
      <c r="Q16" s="244">
        <f>ROUND(E16*P16,2)</f>
        <v>0</v>
      </c>
      <c r="R16" s="246"/>
      <c r="S16" s="246" t="s">
        <v>166</v>
      </c>
      <c r="T16" s="247" t="s">
        <v>167</v>
      </c>
      <c r="U16" s="222">
        <v>0</v>
      </c>
      <c r="V16" s="222">
        <f>ROUND(E16*U16,2)</f>
        <v>0</v>
      </c>
      <c r="W16" s="222"/>
      <c r="X16" s="222" t="s">
        <v>220</v>
      </c>
      <c r="Y16" s="222" t="s">
        <v>168</v>
      </c>
      <c r="Z16" s="212"/>
      <c r="AA16" s="212"/>
      <c r="AB16" s="212"/>
      <c r="AC16" s="212"/>
      <c r="AD16" s="212"/>
      <c r="AE16" s="212"/>
      <c r="AF16" s="212"/>
      <c r="AG16" s="212" t="s">
        <v>222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5">
      <c r="A17" s="241">
        <v>8</v>
      </c>
      <c r="B17" s="242" t="s">
        <v>454</v>
      </c>
      <c r="C17" s="252" t="s">
        <v>455</v>
      </c>
      <c r="D17" s="243" t="s">
        <v>231</v>
      </c>
      <c r="E17" s="244">
        <v>40</v>
      </c>
      <c r="F17" s="245"/>
      <c r="G17" s="246">
        <f>ROUND(E17*F17,2)</f>
        <v>0</v>
      </c>
      <c r="H17" s="245"/>
      <c r="I17" s="246">
        <f>ROUND(E17*H17,2)</f>
        <v>0</v>
      </c>
      <c r="J17" s="245"/>
      <c r="K17" s="246">
        <f>ROUND(E17*J17,2)</f>
        <v>0</v>
      </c>
      <c r="L17" s="246">
        <v>21</v>
      </c>
      <c r="M17" s="246">
        <f>G17*(1+L17/100)</f>
        <v>0</v>
      </c>
      <c r="N17" s="244">
        <v>0</v>
      </c>
      <c r="O17" s="244">
        <f>ROUND(E17*N17,2)</f>
        <v>0</v>
      </c>
      <c r="P17" s="244">
        <v>0</v>
      </c>
      <c r="Q17" s="244">
        <f>ROUND(E17*P17,2)</f>
        <v>0</v>
      </c>
      <c r="R17" s="246"/>
      <c r="S17" s="246" t="s">
        <v>166</v>
      </c>
      <c r="T17" s="247" t="s">
        <v>167</v>
      </c>
      <c r="U17" s="222">
        <v>0</v>
      </c>
      <c r="V17" s="222">
        <f>ROUND(E17*U17,2)</f>
        <v>0</v>
      </c>
      <c r="W17" s="222"/>
      <c r="X17" s="222" t="s">
        <v>220</v>
      </c>
      <c r="Y17" s="222" t="s">
        <v>168</v>
      </c>
      <c r="Z17" s="212"/>
      <c r="AA17" s="212"/>
      <c r="AB17" s="212"/>
      <c r="AC17" s="212"/>
      <c r="AD17" s="212"/>
      <c r="AE17" s="212"/>
      <c r="AF17" s="212"/>
      <c r="AG17" s="212" t="s">
        <v>222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1" x14ac:dyDescent="0.25">
      <c r="A18" s="241">
        <v>9</v>
      </c>
      <c r="B18" s="242" t="s">
        <v>456</v>
      </c>
      <c r="C18" s="252" t="s">
        <v>457</v>
      </c>
      <c r="D18" s="243" t="s">
        <v>458</v>
      </c>
      <c r="E18" s="244">
        <v>1</v>
      </c>
      <c r="F18" s="245"/>
      <c r="G18" s="246">
        <f>ROUND(E18*F18,2)</f>
        <v>0</v>
      </c>
      <c r="H18" s="245"/>
      <c r="I18" s="246">
        <f>ROUND(E18*H18,2)</f>
        <v>0</v>
      </c>
      <c r="J18" s="245"/>
      <c r="K18" s="246">
        <f>ROUND(E18*J18,2)</f>
        <v>0</v>
      </c>
      <c r="L18" s="246">
        <v>21</v>
      </c>
      <c r="M18" s="246">
        <f>G18*(1+L18/100)</f>
        <v>0</v>
      </c>
      <c r="N18" s="244">
        <v>0</v>
      </c>
      <c r="O18" s="244">
        <f>ROUND(E18*N18,2)</f>
        <v>0</v>
      </c>
      <c r="P18" s="244">
        <v>0</v>
      </c>
      <c r="Q18" s="244">
        <f>ROUND(E18*P18,2)</f>
        <v>0</v>
      </c>
      <c r="R18" s="246"/>
      <c r="S18" s="246" t="s">
        <v>166</v>
      </c>
      <c r="T18" s="247" t="s">
        <v>167</v>
      </c>
      <c r="U18" s="222">
        <v>0</v>
      </c>
      <c r="V18" s="222">
        <f>ROUND(E18*U18,2)</f>
        <v>0</v>
      </c>
      <c r="W18" s="222"/>
      <c r="X18" s="222" t="s">
        <v>220</v>
      </c>
      <c r="Y18" s="222" t="s">
        <v>168</v>
      </c>
      <c r="Z18" s="212"/>
      <c r="AA18" s="212"/>
      <c r="AB18" s="212"/>
      <c r="AC18" s="212"/>
      <c r="AD18" s="212"/>
      <c r="AE18" s="212"/>
      <c r="AF18" s="212"/>
      <c r="AG18" s="212" t="s">
        <v>222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x14ac:dyDescent="0.25">
      <c r="A19" s="227" t="s">
        <v>161</v>
      </c>
      <c r="B19" s="228" t="s">
        <v>115</v>
      </c>
      <c r="C19" s="251" t="s">
        <v>116</v>
      </c>
      <c r="D19" s="229"/>
      <c r="E19" s="230"/>
      <c r="F19" s="231"/>
      <c r="G19" s="231">
        <f>SUMIF(AG20:AG21,"&lt;&gt;NOR",G20:G21)</f>
        <v>0</v>
      </c>
      <c r="H19" s="231"/>
      <c r="I19" s="231">
        <f>SUM(I20:I21)</f>
        <v>0</v>
      </c>
      <c r="J19" s="231"/>
      <c r="K19" s="231">
        <f>SUM(K20:K21)</f>
        <v>0</v>
      </c>
      <c r="L19" s="231"/>
      <c r="M19" s="231">
        <f>SUM(M20:M21)</f>
        <v>0</v>
      </c>
      <c r="N19" s="230"/>
      <c r="O19" s="230">
        <f>SUM(O20:O21)</f>
        <v>0</v>
      </c>
      <c r="P19" s="230"/>
      <c r="Q19" s="230">
        <f>SUM(Q20:Q21)</f>
        <v>0</v>
      </c>
      <c r="R19" s="231"/>
      <c r="S19" s="231"/>
      <c r="T19" s="232"/>
      <c r="U19" s="226"/>
      <c r="V19" s="226">
        <f>SUM(V20:V21)</f>
        <v>0</v>
      </c>
      <c r="W19" s="226"/>
      <c r="X19" s="226"/>
      <c r="Y19" s="226"/>
      <c r="AG19" t="s">
        <v>162</v>
      </c>
    </row>
    <row r="20" spans="1:60" outlineLevel="1" x14ac:dyDescent="0.25">
      <c r="A20" s="241">
        <v>10</v>
      </c>
      <c r="B20" s="242" t="s">
        <v>459</v>
      </c>
      <c r="C20" s="252" t="s">
        <v>460</v>
      </c>
      <c r="D20" s="243" t="s">
        <v>458</v>
      </c>
      <c r="E20" s="244">
        <v>1</v>
      </c>
      <c r="F20" s="245"/>
      <c r="G20" s="246">
        <f>ROUND(E20*F20,2)</f>
        <v>0</v>
      </c>
      <c r="H20" s="245"/>
      <c r="I20" s="246">
        <f>ROUND(E20*H20,2)</f>
        <v>0</v>
      </c>
      <c r="J20" s="245"/>
      <c r="K20" s="246">
        <f>ROUND(E20*J20,2)</f>
        <v>0</v>
      </c>
      <c r="L20" s="246">
        <v>21</v>
      </c>
      <c r="M20" s="246">
        <f>G20*(1+L20/100)</f>
        <v>0</v>
      </c>
      <c r="N20" s="244">
        <v>0</v>
      </c>
      <c r="O20" s="244">
        <f>ROUND(E20*N20,2)</f>
        <v>0</v>
      </c>
      <c r="P20" s="244">
        <v>0</v>
      </c>
      <c r="Q20" s="244">
        <f>ROUND(E20*P20,2)</f>
        <v>0</v>
      </c>
      <c r="R20" s="246"/>
      <c r="S20" s="246" t="s">
        <v>166</v>
      </c>
      <c r="T20" s="247" t="s">
        <v>167</v>
      </c>
      <c r="U20" s="222">
        <v>0</v>
      </c>
      <c r="V20" s="222">
        <f>ROUND(E20*U20,2)</f>
        <v>0</v>
      </c>
      <c r="W20" s="222"/>
      <c r="X20" s="222" t="s">
        <v>220</v>
      </c>
      <c r="Y20" s="222" t="s">
        <v>168</v>
      </c>
      <c r="Z20" s="212"/>
      <c r="AA20" s="212"/>
      <c r="AB20" s="212"/>
      <c r="AC20" s="212"/>
      <c r="AD20" s="212"/>
      <c r="AE20" s="212"/>
      <c r="AF20" s="212"/>
      <c r="AG20" s="212" t="s">
        <v>222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1" x14ac:dyDescent="0.25">
      <c r="A21" s="241">
        <v>11</v>
      </c>
      <c r="B21" s="242" t="s">
        <v>461</v>
      </c>
      <c r="C21" s="252" t="s">
        <v>462</v>
      </c>
      <c r="D21" s="243" t="s">
        <v>458</v>
      </c>
      <c r="E21" s="244">
        <v>1</v>
      </c>
      <c r="F21" s="245"/>
      <c r="G21" s="246">
        <f>ROUND(E21*F21,2)</f>
        <v>0</v>
      </c>
      <c r="H21" s="245"/>
      <c r="I21" s="246">
        <f>ROUND(E21*H21,2)</f>
        <v>0</v>
      </c>
      <c r="J21" s="245"/>
      <c r="K21" s="246">
        <f>ROUND(E21*J21,2)</f>
        <v>0</v>
      </c>
      <c r="L21" s="246">
        <v>21</v>
      </c>
      <c r="M21" s="246">
        <f>G21*(1+L21/100)</f>
        <v>0</v>
      </c>
      <c r="N21" s="244">
        <v>0</v>
      </c>
      <c r="O21" s="244">
        <f>ROUND(E21*N21,2)</f>
        <v>0</v>
      </c>
      <c r="P21" s="244">
        <v>0</v>
      </c>
      <c r="Q21" s="244">
        <f>ROUND(E21*P21,2)</f>
        <v>0</v>
      </c>
      <c r="R21" s="246"/>
      <c r="S21" s="246" t="s">
        <v>166</v>
      </c>
      <c r="T21" s="247" t="s">
        <v>167</v>
      </c>
      <c r="U21" s="222">
        <v>0</v>
      </c>
      <c r="V21" s="222">
        <f>ROUND(E21*U21,2)</f>
        <v>0</v>
      </c>
      <c r="W21" s="222"/>
      <c r="X21" s="222" t="s">
        <v>220</v>
      </c>
      <c r="Y21" s="222" t="s">
        <v>168</v>
      </c>
      <c r="Z21" s="212"/>
      <c r="AA21" s="212"/>
      <c r="AB21" s="212"/>
      <c r="AC21" s="212"/>
      <c r="AD21" s="212"/>
      <c r="AE21" s="212"/>
      <c r="AF21" s="212"/>
      <c r="AG21" s="212" t="s">
        <v>222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x14ac:dyDescent="0.25">
      <c r="A22" s="227" t="s">
        <v>161</v>
      </c>
      <c r="B22" s="228" t="s">
        <v>117</v>
      </c>
      <c r="C22" s="251" t="s">
        <v>118</v>
      </c>
      <c r="D22" s="229"/>
      <c r="E22" s="230"/>
      <c r="F22" s="231"/>
      <c r="G22" s="231">
        <f>SUMIF(AG23:AG23,"&lt;&gt;NOR",G23:G23)</f>
        <v>0</v>
      </c>
      <c r="H22" s="231"/>
      <c r="I22" s="231">
        <f>SUM(I23:I23)</f>
        <v>0</v>
      </c>
      <c r="J22" s="231"/>
      <c r="K22" s="231">
        <f>SUM(K23:K23)</f>
        <v>0</v>
      </c>
      <c r="L22" s="231"/>
      <c r="M22" s="231">
        <f>SUM(M23:M23)</f>
        <v>0</v>
      </c>
      <c r="N22" s="230"/>
      <c r="O22" s="230">
        <f>SUM(O23:O23)</f>
        <v>0</v>
      </c>
      <c r="P22" s="230"/>
      <c r="Q22" s="230">
        <f>SUM(Q23:Q23)</f>
        <v>0</v>
      </c>
      <c r="R22" s="231"/>
      <c r="S22" s="231"/>
      <c r="T22" s="232"/>
      <c r="U22" s="226"/>
      <c r="V22" s="226">
        <f>SUM(V23:V23)</f>
        <v>0</v>
      </c>
      <c r="W22" s="226"/>
      <c r="X22" s="226"/>
      <c r="Y22" s="226"/>
      <c r="AG22" t="s">
        <v>162</v>
      </c>
    </row>
    <row r="23" spans="1:60" outlineLevel="1" x14ac:dyDescent="0.25">
      <c r="A23" s="241">
        <v>12</v>
      </c>
      <c r="B23" s="242" t="s">
        <v>463</v>
      </c>
      <c r="C23" s="252" t="s">
        <v>464</v>
      </c>
      <c r="D23" s="243" t="s">
        <v>458</v>
      </c>
      <c r="E23" s="244">
        <v>1</v>
      </c>
      <c r="F23" s="245"/>
      <c r="G23" s="246">
        <f>ROUND(E23*F23,2)</f>
        <v>0</v>
      </c>
      <c r="H23" s="245"/>
      <c r="I23" s="246">
        <f>ROUND(E23*H23,2)</f>
        <v>0</v>
      </c>
      <c r="J23" s="245"/>
      <c r="K23" s="246">
        <f>ROUND(E23*J23,2)</f>
        <v>0</v>
      </c>
      <c r="L23" s="246">
        <v>21</v>
      </c>
      <c r="M23" s="246">
        <f>G23*(1+L23/100)</f>
        <v>0</v>
      </c>
      <c r="N23" s="244">
        <v>0</v>
      </c>
      <c r="O23" s="244">
        <f>ROUND(E23*N23,2)</f>
        <v>0</v>
      </c>
      <c r="P23" s="244">
        <v>0</v>
      </c>
      <c r="Q23" s="244">
        <f>ROUND(E23*P23,2)</f>
        <v>0</v>
      </c>
      <c r="R23" s="246"/>
      <c r="S23" s="246" t="s">
        <v>166</v>
      </c>
      <c r="T23" s="247" t="s">
        <v>167</v>
      </c>
      <c r="U23" s="222">
        <v>0</v>
      </c>
      <c r="V23" s="222">
        <f>ROUND(E23*U23,2)</f>
        <v>0</v>
      </c>
      <c r="W23" s="222"/>
      <c r="X23" s="222" t="s">
        <v>220</v>
      </c>
      <c r="Y23" s="222" t="s">
        <v>168</v>
      </c>
      <c r="Z23" s="212"/>
      <c r="AA23" s="212"/>
      <c r="AB23" s="212"/>
      <c r="AC23" s="212"/>
      <c r="AD23" s="212"/>
      <c r="AE23" s="212"/>
      <c r="AF23" s="212"/>
      <c r="AG23" s="212" t="s">
        <v>222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x14ac:dyDescent="0.25">
      <c r="A24" s="227" t="s">
        <v>161</v>
      </c>
      <c r="B24" s="228" t="s">
        <v>121</v>
      </c>
      <c r="C24" s="251" t="s">
        <v>122</v>
      </c>
      <c r="D24" s="229"/>
      <c r="E24" s="230"/>
      <c r="F24" s="231"/>
      <c r="G24" s="231">
        <f>SUMIF(AG25:AG36,"&lt;&gt;NOR",G25:G36)</f>
        <v>0</v>
      </c>
      <c r="H24" s="231"/>
      <c r="I24" s="231">
        <f>SUM(I25:I36)</f>
        <v>0</v>
      </c>
      <c r="J24" s="231"/>
      <c r="K24" s="231">
        <f>SUM(K25:K36)</f>
        <v>0</v>
      </c>
      <c r="L24" s="231"/>
      <c r="M24" s="231">
        <f>SUM(M25:M36)</f>
        <v>0</v>
      </c>
      <c r="N24" s="230"/>
      <c r="O24" s="230">
        <f>SUM(O25:O36)</f>
        <v>0</v>
      </c>
      <c r="P24" s="230"/>
      <c r="Q24" s="230">
        <f>SUM(Q25:Q36)</f>
        <v>0</v>
      </c>
      <c r="R24" s="231"/>
      <c r="S24" s="231"/>
      <c r="T24" s="232"/>
      <c r="U24" s="226"/>
      <c r="V24" s="226">
        <f>SUM(V25:V36)</f>
        <v>0</v>
      </c>
      <c r="W24" s="226"/>
      <c r="X24" s="226"/>
      <c r="Y24" s="226"/>
      <c r="AG24" t="s">
        <v>162</v>
      </c>
    </row>
    <row r="25" spans="1:60" outlineLevel="1" x14ac:dyDescent="0.25">
      <c r="A25" s="241">
        <v>13</v>
      </c>
      <c r="B25" s="242" t="s">
        <v>465</v>
      </c>
      <c r="C25" s="252" t="s">
        <v>466</v>
      </c>
      <c r="D25" s="243" t="s">
        <v>458</v>
      </c>
      <c r="E25" s="244">
        <v>2</v>
      </c>
      <c r="F25" s="245"/>
      <c r="G25" s="246">
        <f>ROUND(E25*F25,2)</f>
        <v>0</v>
      </c>
      <c r="H25" s="245"/>
      <c r="I25" s="246">
        <f>ROUND(E25*H25,2)</f>
        <v>0</v>
      </c>
      <c r="J25" s="245"/>
      <c r="K25" s="246">
        <f>ROUND(E25*J25,2)</f>
        <v>0</v>
      </c>
      <c r="L25" s="246">
        <v>21</v>
      </c>
      <c r="M25" s="246">
        <f>G25*(1+L25/100)</f>
        <v>0</v>
      </c>
      <c r="N25" s="244">
        <v>0</v>
      </c>
      <c r="O25" s="244">
        <f>ROUND(E25*N25,2)</f>
        <v>0</v>
      </c>
      <c r="P25" s="244">
        <v>0</v>
      </c>
      <c r="Q25" s="244">
        <f>ROUND(E25*P25,2)</f>
        <v>0</v>
      </c>
      <c r="R25" s="246"/>
      <c r="S25" s="246" t="s">
        <v>166</v>
      </c>
      <c r="T25" s="247" t="s">
        <v>167</v>
      </c>
      <c r="U25" s="222">
        <v>0</v>
      </c>
      <c r="V25" s="222">
        <f>ROUND(E25*U25,2)</f>
        <v>0</v>
      </c>
      <c r="W25" s="222"/>
      <c r="X25" s="222" t="s">
        <v>220</v>
      </c>
      <c r="Y25" s="222" t="s">
        <v>168</v>
      </c>
      <c r="Z25" s="212"/>
      <c r="AA25" s="212"/>
      <c r="AB25" s="212"/>
      <c r="AC25" s="212"/>
      <c r="AD25" s="212"/>
      <c r="AE25" s="212"/>
      <c r="AF25" s="212"/>
      <c r="AG25" s="212" t="s">
        <v>222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1" x14ac:dyDescent="0.25">
      <c r="A26" s="241">
        <v>14</v>
      </c>
      <c r="B26" s="242" t="s">
        <v>467</v>
      </c>
      <c r="C26" s="252" t="s">
        <v>468</v>
      </c>
      <c r="D26" s="243" t="s">
        <v>458</v>
      </c>
      <c r="E26" s="244">
        <v>1</v>
      </c>
      <c r="F26" s="245"/>
      <c r="G26" s="246">
        <f>ROUND(E26*F26,2)</f>
        <v>0</v>
      </c>
      <c r="H26" s="245"/>
      <c r="I26" s="246">
        <f>ROUND(E26*H26,2)</f>
        <v>0</v>
      </c>
      <c r="J26" s="245"/>
      <c r="K26" s="246">
        <f>ROUND(E26*J26,2)</f>
        <v>0</v>
      </c>
      <c r="L26" s="246">
        <v>21</v>
      </c>
      <c r="M26" s="246">
        <f>G26*(1+L26/100)</f>
        <v>0</v>
      </c>
      <c r="N26" s="244">
        <v>0</v>
      </c>
      <c r="O26" s="244">
        <f>ROUND(E26*N26,2)</f>
        <v>0</v>
      </c>
      <c r="P26" s="244">
        <v>0</v>
      </c>
      <c r="Q26" s="244">
        <f>ROUND(E26*P26,2)</f>
        <v>0</v>
      </c>
      <c r="R26" s="246"/>
      <c r="S26" s="246" t="s">
        <v>166</v>
      </c>
      <c r="T26" s="247" t="s">
        <v>167</v>
      </c>
      <c r="U26" s="222">
        <v>0</v>
      </c>
      <c r="V26" s="222">
        <f>ROUND(E26*U26,2)</f>
        <v>0</v>
      </c>
      <c r="W26" s="222"/>
      <c r="X26" s="222" t="s">
        <v>220</v>
      </c>
      <c r="Y26" s="222" t="s">
        <v>168</v>
      </c>
      <c r="Z26" s="212"/>
      <c r="AA26" s="212"/>
      <c r="AB26" s="212"/>
      <c r="AC26" s="212"/>
      <c r="AD26" s="212"/>
      <c r="AE26" s="212"/>
      <c r="AF26" s="212"/>
      <c r="AG26" s="212" t="s">
        <v>222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5">
      <c r="A27" s="241">
        <v>15</v>
      </c>
      <c r="B27" s="242" t="s">
        <v>469</v>
      </c>
      <c r="C27" s="252" t="s">
        <v>470</v>
      </c>
      <c r="D27" s="243" t="s">
        <v>458</v>
      </c>
      <c r="E27" s="244">
        <v>1</v>
      </c>
      <c r="F27" s="245"/>
      <c r="G27" s="246">
        <f>ROUND(E27*F27,2)</f>
        <v>0</v>
      </c>
      <c r="H27" s="245"/>
      <c r="I27" s="246">
        <f>ROUND(E27*H27,2)</f>
        <v>0</v>
      </c>
      <c r="J27" s="245"/>
      <c r="K27" s="246">
        <f>ROUND(E27*J27,2)</f>
        <v>0</v>
      </c>
      <c r="L27" s="246">
        <v>21</v>
      </c>
      <c r="M27" s="246">
        <f>G27*(1+L27/100)</f>
        <v>0</v>
      </c>
      <c r="N27" s="244">
        <v>0</v>
      </c>
      <c r="O27" s="244">
        <f>ROUND(E27*N27,2)</f>
        <v>0</v>
      </c>
      <c r="P27" s="244">
        <v>0</v>
      </c>
      <c r="Q27" s="244">
        <f>ROUND(E27*P27,2)</f>
        <v>0</v>
      </c>
      <c r="R27" s="246"/>
      <c r="S27" s="246" t="s">
        <v>166</v>
      </c>
      <c r="T27" s="247" t="s">
        <v>167</v>
      </c>
      <c r="U27" s="222">
        <v>0</v>
      </c>
      <c r="V27" s="222">
        <f>ROUND(E27*U27,2)</f>
        <v>0</v>
      </c>
      <c r="W27" s="222"/>
      <c r="X27" s="222" t="s">
        <v>220</v>
      </c>
      <c r="Y27" s="222" t="s">
        <v>168</v>
      </c>
      <c r="Z27" s="212"/>
      <c r="AA27" s="212"/>
      <c r="AB27" s="212"/>
      <c r="AC27" s="212"/>
      <c r="AD27" s="212"/>
      <c r="AE27" s="212"/>
      <c r="AF27" s="212"/>
      <c r="AG27" s="212" t="s">
        <v>222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1" x14ac:dyDescent="0.25">
      <c r="A28" s="241">
        <v>16</v>
      </c>
      <c r="B28" s="242" t="s">
        <v>471</v>
      </c>
      <c r="C28" s="252" t="s">
        <v>472</v>
      </c>
      <c r="D28" s="243" t="s">
        <v>458</v>
      </c>
      <c r="E28" s="244">
        <v>1</v>
      </c>
      <c r="F28" s="245"/>
      <c r="G28" s="246">
        <f>ROUND(E28*F28,2)</f>
        <v>0</v>
      </c>
      <c r="H28" s="245"/>
      <c r="I28" s="246">
        <f>ROUND(E28*H28,2)</f>
        <v>0</v>
      </c>
      <c r="J28" s="245"/>
      <c r="K28" s="246">
        <f>ROUND(E28*J28,2)</f>
        <v>0</v>
      </c>
      <c r="L28" s="246">
        <v>21</v>
      </c>
      <c r="M28" s="246">
        <f>G28*(1+L28/100)</f>
        <v>0</v>
      </c>
      <c r="N28" s="244">
        <v>0</v>
      </c>
      <c r="O28" s="244">
        <f>ROUND(E28*N28,2)</f>
        <v>0</v>
      </c>
      <c r="P28" s="244">
        <v>0</v>
      </c>
      <c r="Q28" s="244">
        <f>ROUND(E28*P28,2)</f>
        <v>0</v>
      </c>
      <c r="R28" s="246"/>
      <c r="S28" s="246" t="s">
        <v>166</v>
      </c>
      <c r="T28" s="247" t="s">
        <v>167</v>
      </c>
      <c r="U28" s="222">
        <v>0</v>
      </c>
      <c r="V28" s="222">
        <f>ROUND(E28*U28,2)</f>
        <v>0</v>
      </c>
      <c r="W28" s="222"/>
      <c r="X28" s="222" t="s">
        <v>220</v>
      </c>
      <c r="Y28" s="222" t="s">
        <v>168</v>
      </c>
      <c r="Z28" s="212"/>
      <c r="AA28" s="212"/>
      <c r="AB28" s="212"/>
      <c r="AC28" s="212"/>
      <c r="AD28" s="212"/>
      <c r="AE28" s="212"/>
      <c r="AF28" s="212"/>
      <c r="AG28" s="212" t="s">
        <v>222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1" x14ac:dyDescent="0.25">
      <c r="A29" s="241">
        <v>17</v>
      </c>
      <c r="B29" s="242" t="s">
        <v>473</v>
      </c>
      <c r="C29" s="252" t="s">
        <v>474</v>
      </c>
      <c r="D29" s="243" t="s">
        <v>458</v>
      </c>
      <c r="E29" s="244">
        <v>1</v>
      </c>
      <c r="F29" s="245"/>
      <c r="G29" s="246">
        <f>ROUND(E29*F29,2)</f>
        <v>0</v>
      </c>
      <c r="H29" s="245"/>
      <c r="I29" s="246">
        <f>ROUND(E29*H29,2)</f>
        <v>0</v>
      </c>
      <c r="J29" s="245"/>
      <c r="K29" s="246">
        <f>ROUND(E29*J29,2)</f>
        <v>0</v>
      </c>
      <c r="L29" s="246">
        <v>21</v>
      </c>
      <c r="M29" s="246">
        <f>G29*(1+L29/100)</f>
        <v>0</v>
      </c>
      <c r="N29" s="244">
        <v>0</v>
      </c>
      <c r="O29" s="244">
        <f>ROUND(E29*N29,2)</f>
        <v>0</v>
      </c>
      <c r="P29" s="244">
        <v>0</v>
      </c>
      <c r="Q29" s="244">
        <f>ROUND(E29*P29,2)</f>
        <v>0</v>
      </c>
      <c r="R29" s="246"/>
      <c r="S29" s="246" t="s">
        <v>166</v>
      </c>
      <c r="T29" s="247" t="s">
        <v>167</v>
      </c>
      <c r="U29" s="222">
        <v>0</v>
      </c>
      <c r="V29" s="222">
        <f>ROUND(E29*U29,2)</f>
        <v>0</v>
      </c>
      <c r="W29" s="222"/>
      <c r="X29" s="222" t="s">
        <v>220</v>
      </c>
      <c r="Y29" s="222" t="s">
        <v>168</v>
      </c>
      <c r="Z29" s="212"/>
      <c r="AA29" s="212"/>
      <c r="AB29" s="212"/>
      <c r="AC29" s="212"/>
      <c r="AD29" s="212"/>
      <c r="AE29" s="212"/>
      <c r="AF29" s="212"/>
      <c r="AG29" s="212" t="s">
        <v>222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1" x14ac:dyDescent="0.25">
      <c r="A30" s="241">
        <v>18</v>
      </c>
      <c r="B30" s="242" t="s">
        <v>475</v>
      </c>
      <c r="C30" s="252" t="s">
        <v>476</v>
      </c>
      <c r="D30" s="243" t="s">
        <v>458</v>
      </c>
      <c r="E30" s="244">
        <v>1</v>
      </c>
      <c r="F30" s="245"/>
      <c r="G30" s="246">
        <f>ROUND(E30*F30,2)</f>
        <v>0</v>
      </c>
      <c r="H30" s="245"/>
      <c r="I30" s="246">
        <f>ROUND(E30*H30,2)</f>
        <v>0</v>
      </c>
      <c r="J30" s="245"/>
      <c r="K30" s="246">
        <f>ROUND(E30*J30,2)</f>
        <v>0</v>
      </c>
      <c r="L30" s="246">
        <v>21</v>
      </c>
      <c r="M30" s="246">
        <f>G30*(1+L30/100)</f>
        <v>0</v>
      </c>
      <c r="N30" s="244">
        <v>0</v>
      </c>
      <c r="O30" s="244">
        <f>ROUND(E30*N30,2)</f>
        <v>0</v>
      </c>
      <c r="P30" s="244">
        <v>0</v>
      </c>
      <c r="Q30" s="244">
        <f>ROUND(E30*P30,2)</f>
        <v>0</v>
      </c>
      <c r="R30" s="246"/>
      <c r="S30" s="246" t="s">
        <v>166</v>
      </c>
      <c r="T30" s="247" t="s">
        <v>167</v>
      </c>
      <c r="U30" s="222">
        <v>0</v>
      </c>
      <c r="V30" s="222">
        <f>ROUND(E30*U30,2)</f>
        <v>0</v>
      </c>
      <c r="W30" s="222"/>
      <c r="X30" s="222" t="s">
        <v>220</v>
      </c>
      <c r="Y30" s="222" t="s">
        <v>168</v>
      </c>
      <c r="Z30" s="212"/>
      <c r="AA30" s="212"/>
      <c r="AB30" s="212"/>
      <c r="AC30" s="212"/>
      <c r="AD30" s="212"/>
      <c r="AE30" s="212"/>
      <c r="AF30" s="212"/>
      <c r="AG30" s="212" t="s">
        <v>222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1" x14ac:dyDescent="0.25">
      <c r="A31" s="241">
        <v>19</v>
      </c>
      <c r="B31" s="242" t="s">
        <v>477</v>
      </c>
      <c r="C31" s="252" t="s">
        <v>478</v>
      </c>
      <c r="D31" s="243" t="s">
        <v>458</v>
      </c>
      <c r="E31" s="244">
        <v>1</v>
      </c>
      <c r="F31" s="245"/>
      <c r="G31" s="246">
        <f>ROUND(E31*F31,2)</f>
        <v>0</v>
      </c>
      <c r="H31" s="245"/>
      <c r="I31" s="246">
        <f>ROUND(E31*H31,2)</f>
        <v>0</v>
      </c>
      <c r="J31" s="245"/>
      <c r="K31" s="246">
        <f>ROUND(E31*J31,2)</f>
        <v>0</v>
      </c>
      <c r="L31" s="246">
        <v>21</v>
      </c>
      <c r="M31" s="246">
        <f>G31*(1+L31/100)</f>
        <v>0</v>
      </c>
      <c r="N31" s="244">
        <v>0</v>
      </c>
      <c r="O31" s="244">
        <f>ROUND(E31*N31,2)</f>
        <v>0</v>
      </c>
      <c r="P31" s="244">
        <v>0</v>
      </c>
      <c r="Q31" s="244">
        <f>ROUND(E31*P31,2)</f>
        <v>0</v>
      </c>
      <c r="R31" s="246"/>
      <c r="S31" s="246" t="s">
        <v>166</v>
      </c>
      <c r="T31" s="247" t="s">
        <v>167</v>
      </c>
      <c r="U31" s="222">
        <v>0</v>
      </c>
      <c r="V31" s="222">
        <f>ROUND(E31*U31,2)</f>
        <v>0</v>
      </c>
      <c r="W31" s="222"/>
      <c r="X31" s="222" t="s">
        <v>220</v>
      </c>
      <c r="Y31" s="222" t="s">
        <v>168</v>
      </c>
      <c r="Z31" s="212"/>
      <c r="AA31" s="212"/>
      <c r="AB31" s="212"/>
      <c r="AC31" s="212"/>
      <c r="AD31" s="212"/>
      <c r="AE31" s="212"/>
      <c r="AF31" s="212"/>
      <c r="AG31" s="212" t="s">
        <v>222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1" x14ac:dyDescent="0.25">
      <c r="A32" s="241">
        <v>20</v>
      </c>
      <c r="B32" s="242" t="s">
        <v>479</v>
      </c>
      <c r="C32" s="252" t="s">
        <v>480</v>
      </c>
      <c r="D32" s="243" t="s">
        <v>458</v>
      </c>
      <c r="E32" s="244">
        <v>1</v>
      </c>
      <c r="F32" s="245"/>
      <c r="G32" s="246">
        <f>ROUND(E32*F32,2)</f>
        <v>0</v>
      </c>
      <c r="H32" s="245"/>
      <c r="I32" s="246">
        <f>ROUND(E32*H32,2)</f>
        <v>0</v>
      </c>
      <c r="J32" s="245"/>
      <c r="K32" s="246">
        <f>ROUND(E32*J32,2)</f>
        <v>0</v>
      </c>
      <c r="L32" s="246">
        <v>21</v>
      </c>
      <c r="M32" s="246">
        <f>G32*(1+L32/100)</f>
        <v>0</v>
      </c>
      <c r="N32" s="244">
        <v>0</v>
      </c>
      <c r="O32" s="244">
        <f>ROUND(E32*N32,2)</f>
        <v>0</v>
      </c>
      <c r="P32" s="244">
        <v>0</v>
      </c>
      <c r="Q32" s="244">
        <f>ROUND(E32*P32,2)</f>
        <v>0</v>
      </c>
      <c r="R32" s="246"/>
      <c r="S32" s="246" t="s">
        <v>166</v>
      </c>
      <c r="T32" s="247" t="s">
        <v>167</v>
      </c>
      <c r="U32" s="222">
        <v>0</v>
      </c>
      <c r="V32" s="222">
        <f>ROUND(E32*U32,2)</f>
        <v>0</v>
      </c>
      <c r="W32" s="222"/>
      <c r="X32" s="222" t="s">
        <v>220</v>
      </c>
      <c r="Y32" s="222" t="s">
        <v>168</v>
      </c>
      <c r="Z32" s="212"/>
      <c r="AA32" s="212"/>
      <c r="AB32" s="212"/>
      <c r="AC32" s="212"/>
      <c r="AD32" s="212"/>
      <c r="AE32" s="212"/>
      <c r="AF32" s="212"/>
      <c r="AG32" s="212" t="s">
        <v>222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5">
      <c r="A33" s="241">
        <v>21</v>
      </c>
      <c r="B33" s="242" t="s">
        <v>481</v>
      </c>
      <c r="C33" s="252" t="s">
        <v>482</v>
      </c>
      <c r="D33" s="243" t="s">
        <v>483</v>
      </c>
      <c r="E33" s="244">
        <v>3</v>
      </c>
      <c r="F33" s="245"/>
      <c r="G33" s="246">
        <f>ROUND(E33*F33,2)</f>
        <v>0</v>
      </c>
      <c r="H33" s="245"/>
      <c r="I33" s="246">
        <f>ROUND(E33*H33,2)</f>
        <v>0</v>
      </c>
      <c r="J33" s="245"/>
      <c r="K33" s="246">
        <f>ROUND(E33*J33,2)</f>
        <v>0</v>
      </c>
      <c r="L33" s="246">
        <v>21</v>
      </c>
      <c r="M33" s="246">
        <f>G33*(1+L33/100)</f>
        <v>0</v>
      </c>
      <c r="N33" s="244">
        <v>0</v>
      </c>
      <c r="O33" s="244">
        <f>ROUND(E33*N33,2)</f>
        <v>0</v>
      </c>
      <c r="P33" s="244">
        <v>0</v>
      </c>
      <c r="Q33" s="244">
        <f>ROUND(E33*P33,2)</f>
        <v>0</v>
      </c>
      <c r="R33" s="246"/>
      <c r="S33" s="246" t="s">
        <v>166</v>
      </c>
      <c r="T33" s="247" t="s">
        <v>167</v>
      </c>
      <c r="U33" s="222">
        <v>0</v>
      </c>
      <c r="V33" s="222">
        <f>ROUND(E33*U33,2)</f>
        <v>0</v>
      </c>
      <c r="W33" s="222"/>
      <c r="X33" s="222" t="s">
        <v>220</v>
      </c>
      <c r="Y33" s="222" t="s">
        <v>168</v>
      </c>
      <c r="Z33" s="212"/>
      <c r="AA33" s="212"/>
      <c r="AB33" s="212"/>
      <c r="AC33" s="212"/>
      <c r="AD33" s="212"/>
      <c r="AE33" s="212"/>
      <c r="AF33" s="212"/>
      <c r="AG33" s="212" t="s">
        <v>222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1" x14ac:dyDescent="0.25">
      <c r="A34" s="241">
        <v>22</v>
      </c>
      <c r="B34" s="242" t="s">
        <v>484</v>
      </c>
      <c r="C34" s="252" t="s">
        <v>485</v>
      </c>
      <c r="D34" s="243" t="s">
        <v>458</v>
      </c>
      <c r="E34" s="244">
        <v>1</v>
      </c>
      <c r="F34" s="245"/>
      <c r="G34" s="246">
        <f>ROUND(E34*F34,2)</f>
        <v>0</v>
      </c>
      <c r="H34" s="245"/>
      <c r="I34" s="246">
        <f>ROUND(E34*H34,2)</f>
        <v>0</v>
      </c>
      <c r="J34" s="245"/>
      <c r="K34" s="246">
        <f>ROUND(E34*J34,2)</f>
        <v>0</v>
      </c>
      <c r="L34" s="246">
        <v>21</v>
      </c>
      <c r="M34" s="246">
        <f>G34*(1+L34/100)</f>
        <v>0</v>
      </c>
      <c r="N34" s="244">
        <v>0</v>
      </c>
      <c r="O34" s="244">
        <f>ROUND(E34*N34,2)</f>
        <v>0</v>
      </c>
      <c r="P34" s="244">
        <v>0</v>
      </c>
      <c r="Q34" s="244">
        <f>ROUND(E34*P34,2)</f>
        <v>0</v>
      </c>
      <c r="R34" s="246"/>
      <c r="S34" s="246" t="s">
        <v>166</v>
      </c>
      <c r="T34" s="247" t="s">
        <v>167</v>
      </c>
      <c r="U34" s="222">
        <v>0</v>
      </c>
      <c r="V34" s="222">
        <f>ROUND(E34*U34,2)</f>
        <v>0</v>
      </c>
      <c r="W34" s="222"/>
      <c r="X34" s="222" t="s">
        <v>220</v>
      </c>
      <c r="Y34" s="222" t="s">
        <v>168</v>
      </c>
      <c r="Z34" s="212"/>
      <c r="AA34" s="212"/>
      <c r="AB34" s="212"/>
      <c r="AC34" s="212"/>
      <c r="AD34" s="212"/>
      <c r="AE34" s="212"/>
      <c r="AF34" s="212"/>
      <c r="AG34" s="212" t="s">
        <v>222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1" x14ac:dyDescent="0.25">
      <c r="A35" s="241">
        <v>23</v>
      </c>
      <c r="B35" s="242" t="s">
        <v>607</v>
      </c>
      <c r="C35" s="252" t="s">
        <v>608</v>
      </c>
      <c r="D35" s="243" t="s">
        <v>458</v>
      </c>
      <c r="E35" s="244">
        <v>1</v>
      </c>
      <c r="F35" s="245"/>
      <c r="G35" s="246">
        <f>ROUND(E35*F35,2)</f>
        <v>0</v>
      </c>
      <c r="H35" s="245"/>
      <c r="I35" s="246">
        <f>ROUND(E35*H35,2)</f>
        <v>0</v>
      </c>
      <c r="J35" s="245"/>
      <c r="K35" s="246">
        <f>ROUND(E35*J35,2)</f>
        <v>0</v>
      </c>
      <c r="L35" s="246">
        <v>21</v>
      </c>
      <c r="M35" s="246">
        <f>G35*(1+L35/100)</f>
        <v>0</v>
      </c>
      <c r="N35" s="244">
        <v>0</v>
      </c>
      <c r="O35" s="244">
        <f>ROUND(E35*N35,2)</f>
        <v>0</v>
      </c>
      <c r="P35" s="244">
        <v>0</v>
      </c>
      <c r="Q35" s="244">
        <f>ROUND(E35*P35,2)</f>
        <v>0</v>
      </c>
      <c r="R35" s="246"/>
      <c r="S35" s="246" t="s">
        <v>166</v>
      </c>
      <c r="T35" s="247" t="s">
        <v>167</v>
      </c>
      <c r="U35" s="222">
        <v>0</v>
      </c>
      <c r="V35" s="222">
        <f>ROUND(E35*U35,2)</f>
        <v>0</v>
      </c>
      <c r="W35" s="222"/>
      <c r="X35" s="222" t="s">
        <v>220</v>
      </c>
      <c r="Y35" s="222" t="s">
        <v>168</v>
      </c>
      <c r="Z35" s="212"/>
      <c r="AA35" s="212"/>
      <c r="AB35" s="212"/>
      <c r="AC35" s="212"/>
      <c r="AD35" s="212"/>
      <c r="AE35" s="212"/>
      <c r="AF35" s="212"/>
      <c r="AG35" s="212" t="s">
        <v>222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1" x14ac:dyDescent="0.25">
      <c r="A36" s="241">
        <v>24</v>
      </c>
      <c r="B36" s="242" t="s">
        <v>609</v>
      </c>
      <c r="C36" s="252" t="s">
        <v>610</v>
      </c>
      <c r="D36" s="243" t="s">
        <v>458</v>
      </c>
      <c r="E36" s="244">
        <v>1</v>
      </c>
      <c r="F36" s="245"/>
      <c r="G36" s="246">
        <f>ROUND(E36*F36,2)</f>
        <v>0</v>
      </c>
      <c r="H36" s="245"/>
      <c r="I36" s="246">
        <f>ROUND(E36*H36,2)</f>
        <v>0</v>
      </c>
      <c r="J36" s="245"/>
      <c r="K36" s="246">
        <f>ROUND(E36*J36,2)</f>
        <v>0</v>
      </c>
      <c r="L36" s="246">
        <v>21</v>
      </c>
      <c r="M36" s="246">
        <f>G36*(1+L36/100)</f>
        <v>0</v>
      </c>
      <c r="N36" s="244">
        <v>0</v>
      </c>
      <c r="O36" s="244">
        <f>ROUND(E36*N36,2)</f>
        <v>0</v>
      </c>
      <c r="P36" s="244">
        <v>0</v>
      </c>
      <c r="Q36" s="244">
        <f>ROUND(E36*P36,2)</f>
        <v>0</v>
      </c>
      <c r="R36" s="246"/>
      <c r="S36" s="246" t="s">
        <v>166</v>
      </c>
      <c r="T36" s="247" t="s">
        <v>167</v>
      </c>
      <c r="U36" s="222">
        <v>0</v>
      </c>
      <c r="V36" s="222">
        <f>ROUND(E36*U36,2)</f>
        <v>0</v>
      </c>
      <c r="W36" s="222"/>
      <c r="X36" s="222" t="s">
        <v>220</v>
      </c>
      <c r="Y36" s="222" t="s">
        <v>168</v>
      </c>
      <c r="Z36" s="212"/>
      <c r="AA36" s="212"/>
      <c r="AB36" s="212"/>
      <c r="AC36" s="212"/>
      <c r="AD36" s="212"/>
      <c r="AE36" s="212"/>
      <c r="AF36" s="212"/>
      <c r="AG36" s="212" t="s">
        <v>222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x14ac:dyDescent="0.25">
      <c r="A37" s="227" t="s">
        <v>161</v>
      </c>
      <c r="B37" s="228" t="s">
        <v>123</v>
      </c>
      <c r="C37" s="251" t="s">
        <v>124</v>
      </c>
      <c r="D37" s="229"/>
      <c r="E37" s="230"/>
      <c r="F37" s="231"/>
      <c r="G37" s="231">
        <f>SUMIF(AG38:AG41,"&lt;&gt;NOR",G38:G41)</f>
        <v>0</v>
      </c>
      <c r="H37" s="231"/>
      <c r="I37" s="231">
        <f>SUM(I38:I41)</f>
        <v>0</v>
      </c>
      <c r="J37" s="231"/>
      <c r="K37" s="231">
        <f>SUM(K38:K41)</f>
        <v>0</v>
      </c>
      <c r="L37" s="231"/>
      <c r="M37" s="231">
        <f>SUM(M38:M41)</f>
        <v>0</v>
      </c>
      <c r="N37" s="230"/>
      <c r="O37" s="230">
        <f>SUM(O38:O41)</f>
        <v>0</v>
      </c>
      <c r="P37" s="230"/>
      <c r="Q37" s="230">
        <f>SUM(Q38:Q41)</f>
        <v>0</v>
      </c>
      <c r="R37" s="231"/>
      <c r="S37" s="231"/>
      <c r="T37" s="232"/>
      <c r="U37" s="226"/>
      <c r="V37" s="226">
        <f>SUM(V38:V41)</f>
        <v>0</v>
      </c>
      <c r="W37" s="226"/>
      <c r="X37" s="226"/>
      <c r="Y37" s="226"/>
      <c r="AG37" t="s">
        <v>162</v>
      </c>
    </row>
    <row r="38" spans="1:60" outlineLevel="1" x14ac:dyDescent="0.25">
      <c r="A38" s="241">
        <v>25</v>
      </c>
      <c r="B38" s="242" t="s">
        <v>486</v>
      </c>
      <c r="C38" s="252" t="s">
        <v>487</v>
      </c>
      <c r="D38" s="243" t="s">
        <v>341</v>
      </c>
      <c r="E38" s="244">
        <v>2</v>
      </c>
      <c r="F38" s="245"/>
      <c r="G38" s="246">
        <f>ROUND(E38*F38,2)</f>
        <v>0</v>
      </c>
      <c r="H38" s="245"/>
      <c r="I38" s="246">
        <f>ROUND(E38*H38,2)</f>
        <v>0</v>
      </c>
      <c r="J38" s="245"/>
      <c r="K38" s="246">
        <f>ROUND(E38*J38,2)</f>
        <v>0</v>
      </c>
      <c r="L38" s="246">
        <v>21</v>
      </c>
      <c r="M38" s="246">
        <f>G38*(1+L38/100)</f>
        <v>0</v>
      </c>
      <c r="N38" s="244">
        <v>0</v>
      </c>
      <c r="O38" s="244">
        <f>ROUND(E38*N38,2)</f>
        <v>0</v>
      </c>
      <c r="P38" s="244">
        <v>0</v>
      </c>
      <c r="Q38" s="244">
        <f>ROUND(E38*P38,2)</f>
        <v>0</v>
      </c>
      <c r="R38" s="246"/>
      <c r="S38" s="246" t="s">
        <v>166</v>
      </c>
      <c r="T38" s="247" t="s">
        <v>167</v>
      </c>
      <c r="U38" s="222">
        <v>0</v>
      </c>
      <c r="V38" s="222">
        <f>ROUND(E38*U38,2)</f>
        <v>0</v>
      </c>
      <c r="W38" s="222"/>
      <c r="X38" s="222" t="s">
        <v>220</v>
      </c>
      <c r="Y38" s="222" t="s">
        <v>168</v>
      </c>
      <c r="Z38" s="212"/>
      <c r="AA38" s="212"/>
      <c r="AB38" s="212"/>
      <c r="AC38" s="212"/>
      <c r="AD38" s="212"/>
      <c r="AE38" s="212"/>
      <c r="AF38" s="212"/>
      <c r="AG38" s="212" t="s">
        <v>222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5">
      <c r="A39" s="241">
        <v>26</v>
      </c>
      <c r="B39" s="242" t="s">
        <v>488</v>
      </c>
      <c r="C39" s="252" t="s">
        <v>489</v>
      </c>
      <c r="D39" s="243" t="s">
        <v>341</v>
      </c>
      <c r="E39" s="244">
        <v>2</v>
      </c>
      <c r="F39" s="245"/>
      <c r="G39" s="246">
        <f>ROUND(E39*F39,2)</f>
        <v>0</v>
      </c>
      <c r="H39" s="245"/>
      <c r="I39" s="246">
        <f>ROUND(E39*H39,2)</f>
        <v>0</v>
      </c>
      <c r="J39" s="245"/>
      <c r="K39" s="246">
        <f>ROUND(E39*J39,2)</f>
        <v>0</v>
      </c>
      <c r="L39" s="246">
        <v>21</v>
      </c>
      <c r="M39" s="246">
        <f>G39*(1+L39/100)</f>
        <v>0</v>
      </c>
      <c r="N39" s="244">
        <v>0</v>
      </c>
      <c r="O39" s="244">
        <f>ROUND(E39*N39,2)</f>
        <v>0</v>
      </c>
      <c r="P39" s="244">
        <v>0</v>
      </c>
      <c r="Q39" s="244">
        <f>ROUND(E39*P39,2)</f>
        <v>0</v>
      </c>
      <c r="R39" s="246"/>
      <c r="S39" s="246" t="s">
        <v>166</v>
      </c>
      <c r="T39" s="247" t="s">
        <v>167</v>
      </c>
      <c r="U39" s="222">
        <v>0</v>
      </c>
      <c r="V39" s="222">
        <f>ROUND(E39*U39,2)</f>
        <v>0</v>
      </c>
      <c r="W39" s="222"/>
      <c r="X39" s="222" t="s">
        <v>220</v>
      </c>
      <c r="Y39" s="222" t="s">
        <v>168</v>
      </c>
      <c r="Z39" s="212"/>
      <c r="AA39" s="212"/>
      <c r="AB39" s="212"/>
      <c r="AC39" s="212"/>
      <c r="AD39" s="212"/>
      <c r="AE39" s="212"/>
      <c r="AF39" s="212"/>
      <c r="AG39" s="212" t="s">
        <v>222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1" x14ac:dyDescent="0.25">
      <c r="A40" s="241">
        <v>27</v>
      </c>
      <c r="B40" s="242" t="s">
        <v>611</v>
      </c>
      <c r="C40" s="252" t="s">
        <v>612</v>
      </c>
      <c r="D40" s="243" t="s">
        <v>341</v>
      </c>
      <c r="E40" s="244">
        <v>1</v>
      </c>
      <c r="F40" s="245"/>
      <c r="G40" s="246">
        <f>ROUND(E40*F40,2)</f>
        <v>0</v>
      </c>
      <c r="H40" s="245"/>
      <c r="I40" s="246">
        <f>ROUND(E40*H40,2)</f>
        <v>0</v>
      </c>
      <c r="J40" s="245"/>
      <c r="K40" s="246">
        <f>ROUND(E40*J40,2)</f>
        <v>0</v>
      </c>
      <c r="L40" s="246">
        <v>21</v>
      </c>
      <c r="M40" s="246">
        <f>G40*(1+L40/100)</f>
        <v>0</v>
      </c>
      <c r="N40" s="244">
        <v>0</v>
      </c>
      <c r="O40" s="244">
        <f>ROUND(E40*N40,2)</f>
        <v>0</v>
      </c>
      <c r="P40" s="244">
        <v>0</v>
      </c>
      <c r="Q40" s="244">
        <f>ROUND(E40*P40,2)</f>
        <v>0</v>
      </c>
      <c r="R40" s="246"/>
      <c r="S40" s="246" t="s">
        <v>166</v>
      </c>
      <c r="T40" s="247" t="s">
        <v>167</v>
      </c>
      <c r="U40" s="222">
        <v>0</v>
      </c>
      <c r="V40" s="222">
        <f>ROUND(E40*U40,2)</f>
        <v>0</v>
      </c>
      <c r="W40" s="222"/>
      <c r="X40" s="222" t="s">
        <v>220</v>
      </c>
      <c r="Y40" s="222" t="s">
        <v>168</v>
      </c>
      <c r="Z40" s="212"/>
      <c r="AA40" s="212"/>
      <c r="AB40" s="212"/>
      <c r="AC40" s="212"/>
      <c r="AD40" s="212"/>
      <c r="AE40" s="212"/>
      <c r="AF40" s="212"/>
      <c r="AG40" s="212" t="s">
        <v>222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1" x14ac:dyDescent="0.25">
      <c r="A41" s="241">
        <v>28</v>
      </c>
      <c r="B41" s="242" t="s">
        <v>613</v>
      </c>
      <c r="C41" s="252" t="s">
        <v>614</v>
      </c>
      <c r="D41" s="243" t="s">
        <v>341</v>
      </c>
      <c r="E41" s="244">
        <v>1</v>
      </c>
      <c r="F41" s="245"/>
      <c r="G41" s="246">
        <f>ROUND(E41*F41,2)</f>
        <v>0</v>
      </c>
      <c r="H41" s="245"/>
      <c r="I41" s="246">
        <f>ROUND(E41*H41,2)</f>
        <v>0</v>
      </c>
      <c r="J41" s="245"/>
      <c r="K41" s="246">
        <f>ROUND(E41*J41,2)</f>
        <v>0</v>
      </c>
      <c r="L41" s="246">
        <v>21</v>
      </c>
      <c r="M41" s="246">
        <f>G41*(1+L41/100)</f>
        <v>0</v>
      </c>
      <c r="N41" s="244">
        <v>0</v>
      </c>
      <c r="O41" s="244">
        <f>ROUND(E41*N41,2)</f>
        <v>0</v>
      </c>
      <c r="P41" s="244">
        <v>0</v>
      </c>
      <c r="Q41" s="244">
        <f>ROUND(E41*P41,2)</f>
        <v>0</v>
      </c>
      <c r="R41" s="246"/>
      <c r="S41" s="246" t="s">
        <v>166</v>
      </c>
      <c r="T41" s="247" t="s">
        <v>167</v>
      </c>
      <c r="U41" s="222">
        <v>0</v>
      </c>
      <c r="V41" s="222">
        <f>ROUND(E41*U41,2)</f>
        <v>0</v>
      </c>
      <c r="W41" s="222"/>
      <c r="X41" s="222" t="s">
        <v>220</v>
      </c>
      <c r="Y41" s="222" t="s">
        <v>168</v>
      </c>
      <c r="Z41" s="212"/>
      <c r="AA41" s="212"/>
      <c r="AB41" s="212"/>
      <c r="AC41" s="212"/>
      <c r="AD41" s="212"/>
      <c r="AE41" s="212"/>
      <c r="AF41" s="212"/>
      <c r="AG41" s="212" t="s">
        <v>222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x14ac:dyDescent="0.25">
      <c r="A42" s="227" t="s">
        <v>161</v>
      </c>
      <c r="B42" s="228" t="s">
        <v>125</v>
      </c>
      <c r="C42" s="251" t="s">
        <v>126</v>
      </c>
      <c r="D42" s="229"/>
      <c r="E42" s="230"/>
      <c r="F42" s="231"/>
      <c r="G42" s="231">
        <f>SUMIF(AG43:AG56,"&lt;&gt;NOR",G43:G56)</f>
        <v>0</v>
      </c>
      <c r="H42" s="231"/>
      <c r="I42" s="231">
        <f>SUM(I43:I56)</f>
        <v>0</v>
      </c>
      <c r="J42" s="231"/>
      <c r="K42" s="231">
        <f>SUM(K43:K56)</f>
        <v>0</v>
      </c>
      <c r="L42" s="231"/>
      <c r="M42" s="231">
        <f>SUM(M43:M56)</f>
        <v>0</v>
      </c>
      <c r="N42" s="230"/>
      <c r="O42" s="230">
        <f>SUM(O43:O56)</f>
        <v>11.47</v>
      </c>
      <c r="P42" s="230"/>
      <c r="Q42" s="230">
        <f>SUM(Q43:Q56)</f>
        <v>0</v>
      </c>
      <c r="R42" s="231"/>
      <c r="S42" s="231"/>
      <c r="T42" s="232"/>
      <c r="U42" s="226"/>
      <c r="V42" s="226">
        <f>SUM(V43:V56)</f>
        <v>77.34</v>
      </c>
      <c r="W42" s="226"/>
      <c r="X42" s="226"/>
      <c r="Y42" s="226"/>
      <c r="AG42" t="s">
        <v>162</v>
      </c>
    </row>
    <row r="43" spans="1:60" outlineLevel="1" x14ac:dyDescent="0.25">
      <c r="A43" s="234">
        <v>29</v>
      </c>
      <c r="B43" s="235" t="s">
        <v>490</v>
      </c>
      <c r="C43" s="253" t="s">
        <v>491</v>
      </c>
      <c r="D43" s="236" t="s">
        <v>231</v>
      </c>
      <c r="E43" s="237">
        <v>28</v>
      </c>
      <c r="F43" s="238"/>
      <c r="G43" s="239">
        <f>ROUND(E43*F43,2)</f>
        <v>0</v>
      </c>
      <c r="H43" s="238"/>
      <c r="I43" s="239">
        <f>ROUND(E43*H43,2)</f>
        <v>0</v>
      </c>
      <c r="J43" s="238"/>
      <c r="K43" s="239">
        <f>ROUND(E43*J43,2)</f>
        <v>0</v>
      </c>
      <c r="L43" s="239">
        <v>21</v>
      </c>
      <c r="M43" s="239">
        <f>G43*(1+L43/100)</f>
        <v>0</v>
      </c>
      <c r="N43" s="237">
        <v>0</v>
      </c>
      <c r="O43" s="237">
        <f>ROUND(E43*N43,2)</f>
        <v>0</v>
      </c>
      <c r="P43" s="237">
        <v>0</v>
      </c>
      <c r="Q43" s="237">
        <f>ROUND(E43*P43,2)</f>
        <v>0</v>
      </c>
      <c r="R43" s="239"/>
      <c r="S43" s="239" t="s">
        <v>193</v>
      </c>
      <c r="T43" s="240" t="s">
        <v>193</v>
      </c>
      <c r="U43" s="222">
        <v>2.1198000000000001</v>
      </c>
      <c r="V43" s="222">
        <f>ROUND(E43*U43,2)</f>
        <v>59.35</v>
      </c>
      <c r="W43" s="222"/>
      <c r="X43" s="222" t="s">
        <v>220</v>
      </c>
      <c r="Y43" s="222" t="s">
        <v>221</v>
      </c>
      <c r="Z43" s="212"/>
      <c r="AA43" s="212"/>
      <c r="AB43" s="212"/>
      <c r="AC43" s="212"/>
      <c r="AD43" s="212"/>
      <c r="AE43" s="212"/>
      <c r="AF43" s="212"/>
      <c r="AG43" s="212" t="s">
        <v>222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2" x14ac:dyDescent="0.25">
      <c r="A44" s="219"/>
      <c r="B44" s="220"/>
      <c r="C44" s="254" t="s">
        <v>773</v>
      </c>
      <c r="D44" s="249"/>
      <c r="E44" s="249"/>
      <c r="F44" s="249"/>
      <c r="G44" s="249"/>
      <c r="H44" s="222"/>
      <c r="I44" s="222"/>
      <c r="J44" s="222"/>
      <c r="K44" s="222"/>
      <c r="L44" s="222"/>
      <c r="M44" s="222"/>
      <c r="N44" s="221"/>
      <c r="O44" s="221"/>
      <c r="P44" s="221"/>
      <c r="Q44" s="221"/>
      <c r="R44" s="222"/>
      <c r="S44" s="222"/>
      <c r="T44" s="222"/>
      <c r="U44" s="222"/>
      <c r="V44" s="222"/>
      <c r="W44" s="222"/>
      <c r="X44" s="222"/>
      <c r="Y44" s="222"/>
      <c r="Z44" s="212"/>
      <c r="AA44" s="212"/>
      <c r="AB44" s="212"/>
      <c r="AC44" s="212"/>
      <c r="AD44" s="212"/>
      <c r="AE44" s="212"/>
      <c r="AF44" s="212"/>
      <c r="AG44" s="212" t="s">
        <v>173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48" t="str">
        <f>C44</f>
        <v>křížíme ....................................................... 1 x optický kabel, 1 x horkovod - ve  společné trase</v>
      </c>
      <c r="BB44" s="212"/>
      <c r="BC44" s="212"/>
      <c r="BD44" s="212"/>
      <c r="BE44" s="212"/>
      <c r="BF44" s="212"/>
      <c r="BG44" s="212"/>
      <c r="BH44" s="212"/>
    </row>
    <row r="45" spans="1:60" outlineLevel="1" x14ac:dyDescent="0.25">
      <c r="A45" s="234">
        <v>30</v>
      </c>
      <c r="B45" s="235" t="s">
        <v>493</v>
      </c>
      <c r="C45" s="253" t="s">
        <v>494</v>
      </c>
      <c r="D45" s="236" t="s">
        <v>231</v>
      </c>
      <c r="E45" s="237">
        <v>56</v>
      </c>
      <c r="F45" s="238"/>
      <c r="G45" s="239">
        <f>ROUND(E45*F45,2)</f>
        <v>0</v>
      </c>
      <c r="H45" s="238"/>
      <c r="I45" s="239">
        <f>ROUND(E45*H45,2)</f>
        <v>0</v>
      </c>
      <c r="J45" s="238"/>
      <c r="K45" s="239">
        <f>ROUND(E45*J45,2)</f>
        <v>0</v>
      </c>
      <c r="L45" s="239">
        <v>21</v>
      </c>
      <c r="M45" s="239">
        <f>G45*(1+L45/100)</f>
        <v>0</v>
      </c>
      <c r="N45" s="237">
        <v>0.20474999999999999</v>
      </c>
      <c r="O45" s="237">
        <f>ROUND(E45*N45,2)</f>
        <v>11.47</v>
      </c>
      <c r="P45" s="237">
        <v>0</v>
      </c>
      <c r="Q45" s="237">
        <f>ROUND(E45*P45,2)</f>
        <v>0</v>
      </c>
      <c r="R45" s="239"/>
      <c r="S45" s="239" t="s">
        <v>193</v>
      </c>
      <c r="T45" s="240" t="s">
        <v>193</v>
      </c>
      <c r="U45" s="222">
        <v>9.8000000000000004E-2</v>
      </c>
      <c r="V45" s="222">
        <f>ROUND(E45*U45,2)</f>
        <v>5.49</v>
      </c>
      <c r="W45" s="222"/>
      <c r="X45" s="222" t="s">
        <v>220</v>
      </c>
      <c r="Y45" s="222" t="s">
        <v>221</v>
      </c>
      <c r="Z45" s="212"/>
      <c r="AA45" s="212"/>
      <c r="AB45" s="212"/>
      <c r="AC45" s="212"/>
      <c r="AD45" s="212"/>
      <c r="AE45" s="212"/>
      <c r="AF45" s="212"/>
      <c r="AG45" s="212" t="s">
        <v>222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2" x14ac:dyDescent="0.25">
      <c r="A46" s="219"/>
      <c r="B46" s="220"/>
      <c r="C46" s="266" t="s">
        <v>495</v>
      </c>
      <c r="D46" s="260"/>
      <c r="E46" s="261"/>
      <c r="F46" s="222"/>
      <c r="G46" s="222"/>
      <c r="H46" s="222"/>
      <c r="I46" s="222"/>
      <c r="J46" s="222"/>
      <c r="K46" s="222"/>
      <c r="L46" s="222"/>
      <c r="M46" s="222"/>
      <c r="N46" s="221"/>
      <c r="O46" s="221"/>
      <c r="P46" s="221"/>
      <c r="Q46" s="221"/>
      <c r="R46" s="222"/>
      <c r="S46" s="222"/>
      <c r="T46" s="222"/>
      <c r="U46" s="222"/>
      <c r="V46" s="222"/>
      <c r="W46" s="222"/>
      <c r="X46" s="222"/>
      <c r="Y46" s="222"/>
      <c r="Z46" s="212"/>
      <c r="AA46" s="212"/>
      <c r="AB46" s="212"/>
      <c r="AC46" s="212"/>
      <c r="AD46" s="212"/>
      <c r="AE46" s="212"/>
      <c r="AF46" s="212"/>
      <c r="AG46" s="212" t="s">
        <v>226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3" x14ac:dyDescent="0.25">
      <c r="A47" s="219"/>
      <c r="B47" s="220"/>
      <c r="C47" s="266" t="s">
        <v>774</v>
      </c>
      <c r="D47" s="260"/>
      <c r="E47" s="261">
        <v>28</v>
      </c>
      <c r="F47" s="222"/>
      <c r="G47" s="222"/>
      <c r="H47" s="222"/>
      <c r="I47" s="222"/>
      <c r="J47" s="222"/>
      <c r="K47" s="222"/>
      <c r="L47" s="222"/>
      <c r="M47" s="222"/>
      <c r="N47" s="221"/>
      <c r="O47" s="221"/>
      <c r="P47" s="221"/>
      <c r="Q47" s="221"/>
      <c r="R47" s="222"/>
      <c r="S47" s="222"/>
      <c r="T47" s="222"/>
      <c r="U47" s="222"/>
      <c r="V47" s="222"/>
      <c r="W47" s="222"/>
      <c r="X47" s="222"/>
      <c r="Y47" s="222"/>
      <c r="Z47" s="212"/>
      <c r="AA47" s="212"/>
      <c r="AB47" s="212"/>
      <c r="AC47" s="212"/>
      <c r="AD47" s="212"/>
      <c r="AE47" s="212"/>
      <c r="AF47" s="212"/>
      <c r="AG47" s="212" t="s">
        <v>226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3" x14ac:dyDescent="0.25">
      <c r="A48" s="219"/>
      <c r="B48" s="220"/>
      <c r="C48" s="266" t="s">
        <v>497</v>
      </c>
      <c r="D48" s="260"/>
      <c r="E48" s="261"/>
      <c r="F48" s="222"/>
      <c r="G48" s="222"/>
      <c r="H48" s="222"/>
      <c r="I48" s="222"/>
      <c r="J48" s="222"/>
      <c r="K48" s="222"/>
      <c r="L48" s="222"/>
      <c r="M48" s="222"/>
      <c r="N48" s="221"/>
      <c r="O48" s="221"/>
      <c r="P48" s="221"/>
      <c r="Q48" s="221"/>
      <c r="R48" s="222"/>
      <c r="S48" s="222"/>
      <c r="T48" s="222"/>
      <c r="U48" s="222"/>
      <c r="V48" s="222"/>
      <c r="W48" s="222"/>
      <c r="X48" s="222"/>
      <c r="Y48" s="222"/>
      <c r="Z48" s="212"/>
      <c r="AA48" s="212"/>
      <c r="AB48" s="212"/>
      <c r="AC48" s="212"/>
      <c r="AD48" s="212"/>
      <c r="AE48" s="212"/>
      <c r="AF48" s="212"/>
      <c r="AG48" s="212" t="s">
        <v>226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3" x14ac:dyDescent="0.25">
      <c r="A49" s="219"/>
      <c r="B49" s="220"/>
      <c r="C49" s="266" t="s">
        <v>774</v>
      </c>
      <c r="D49" s="260"/>
      <c r="E49" s="261">
        <v>28</v>
      </c>
      <c r="F49" s="222"/>
      <c r="G49" s="222"/>
      <c r="H49" s="222"/>
      <c r="I49" s="222"/>
      <c r="J49" s="222"/>
      <c r="K49" s="222"/>
      <c r="L49" s="222"/>
      <c r="M49" s="222"/>
      <c r="N49" s="221"/>
      <c r="O49" s="221"/>
      <c r="P49" s="221"/>
      <c r="Q49" s="221"/>
      <c r="R49" s="222"/>
      <c r="S49" s="222"/>
      <c r="T49" s="222"/>
      <c r="U49" s="222"/>
      <c r="V49" s="222"/>
      <c r="W49" s="222"/>
      <c r="X49" s="222"/>
      <c r="Y49" s="222"/>
      <c r="Z49" s="212"/>
      <c r="AA49" s="212"/>
      <c r="AB49" s="212"/>
      <c r="AC49" s="212"/>
      <c r="AD49" s="212"/>
      <c r="AE49" s="212"/>
      <c r="AF49" s="212"/>
      <c r="AG49" s="212" t="s">
        <v>226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1" x14ac:dyDescent="0.25">
      <c r="A50" s="234">
        <v>31</v>
      </c>
      <c r="B50" s="235" t="s">
        <v>498</v>
      </c>
      <c r="C50" s="253" t="s">
        <v>499</v>
      </c>
      <c r="D50" s="236" t="s">
        <v>231</v>
      </c>
      <c r="E50" s="237">
        <v>30.8</v>
      </c>
      <c r="F50" s="238"/>
      <c r="G50" s="239">
        <f>ROUND(E50*F50,2)</f>
        <v>0</v>
      </c>
      <c r="H50" s="238"/>
      <c r="I50" s="239">
        <f>ROUND(E50*H50,2)</f>
        <v>0</v>
      </c>
      <c r="J50" s="238"/>
      <c r="K50" s="239">
        <f>ROUND(E50*J50,2)</f>
        <v>0</v>
      </c>
      <c r="L50" s="239">
        <v>21</v>
      </c>
      <c r="M50" s="239">
        <f>G50*(1+L50/100)</f>
        <v>0</v>
      </c>
      <c r="N50" s="237">
        <v>6.0000000000000002E-5</v>
      </c>
      <c r="O50" s="237">
        <f>ROUND(E50*N50,2)</f>
        <v>0</v>
      </c>
      <c r="P50" s="237">
        <v>0</v>
      </c>
      <c r="Q50" s="237">
        <f>ROUND(E50*P50,2)</f>
        <v>0</v>
      </c>
      <c r="R50" s="239"/>
      <c r="S50" s="239" t="s">
        <v>193</v>
      </c>
      <c r="T50" s="240" t="s">
        <v>193</v>
      </c>
      <c r="U50" s="222">
        <v>2.5999999999999999E-2</v>
      </c>
      <c r="V50" s="222">
        <f>ROUND(E50*U50,2)</f>
        <v>0.8</v>
      </c>
      <c r="W50" s="222"/>
      <c r="X50" s="222" t="s">
        <v>220</v>
      </c>
      <c r="Y50" s="222" t="s">
        <v>221</v>
      </c>
      <c r="Z50" s="212"/>
      <c r="AA50" s="212"/>
      <c r="AB50" s="212"/>
      <c r="AC50" s="212"/>
      <c r="AD50" s="212"/>
      <c r="AE50" s="212"/>
      <c r="AF50" s="212"/>
      <c r="AG50" s="212" t="s">
        <v>222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2" x14ac:dyDescent="0.25">
      <c r="A51" s="219"/>
      <c r="B51" s="220"/>
      <c r="C51" s="266" t="s">
        <v>775</v>
      </c>
      <c r="D51" s="260"/>
      <c r="E51" s="261">
        <v>30.8</v>
      </c>
      <c r="F51" s="222"/>
      <c r="G51" s="222"/>
      <c r="H51" s="222"/>
      <c r="I51" s="222"/>
      <c r="J51" s="222"/>
      <c r="K51" s="222"/>
      <c r="L51" s="222"/>
      <c r="M51" s="222"/>
      <c r="N51" s="221"/>
      <c r="O51" s="221"/>
      <c r="P51" s="221"/>
      <c r="Q51" s="221"/>
      <c r="R51" s="222"/>
      <c r="S51" s="222"/>
      <c r="T51" s="222"/>
      <c r="U51" s="222"/>
      <c r="V51" s="222"/>
      <c r="W51" s="222"/>
      <c r="X51" s="222"/>
      <c r="Y51" s="222"/>
      <c r="Z51" s="212"/>
      <c r="AA51" s="212"/>
      <c r="AB51" s="212"/>
      <c r="AC51" s="212"/>
      <c r="AD51" s="212"/>
      <c r="AE51" s="212"/>
      <c r="AF51" s="212"/>
      <c r="AG51" s="212" t="s">
        <v>226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1" x14ac:dyDescent="0.25">
      <c r="A52" s="241">
        <v>32</v>
      </c>
      <c r="B52" s="242" t="s">
        <v>501</v>
      </c>
      <c r="C52" s="252" t="s">
        <v>502</v>
      </c>
      <c r="D52" s="243" t="s">
        <v>231</v>
      </c>
      <c r="E52" s="244">
        <v>28</v>
      </c>
      <c r="F52" s="245"/>
      <c r="G52" s="246">
        <f>ROUND(E52*F52,2)</f>
        <v>0</v>
      </c>
      <c r="H52" s="245"/>
      <c r="I52" s="246">
        <f>ROUND(E52*H52,2)</f>
        <v>0</v>
      </c>
      <c r="J52" s="245"/>
      <c r="K52" s="246">
        <f>ROUND(E52*J52,2)</f>
        <v>0</v>
      </c>
      <c r="L52" s="246">
        <v>21</v>
      </c>
      <c r="M52" s="246">
        <f>G52*(1+L52/100)</f>
        <v>0</v>
      </c>
      <c r="N52" s="244">
        <v>0</v>
      </c>
      <c r="O52" s="244">
        <f>ROUND(E52*N52,2)</f>
        <v>0</v>
      </c>
      <c r="P52" s="244">
        <v>0</v>
      </c>
      <c r="Q52" s="244">
        <f>ROUND(E52*P52,2)</f>
        <v>0</v>
      </c>
      <c r="R52" s="246"/>
      <c r="S52" s="246" t="s">
        <v>193</v>
      </c>
      <c r="T52" s="247" t="s">
        <v>193</v>
      </c>
      <c r="U52" s="222">
        <v>0.3105</v>
      </c>
      <c r="V52" s="222">
        <f>ROUND(E52*U52,2)</f>
        <v>8.69</v>
      </c>
      <c r="W52" s="222"/>
      <c r="X52" s="222" t="s">
        <v>220</v>
      </c>
      <c r="Y52" s="222" t="s">
        <v>221</v>
      </c>
      <c r="Z52" s="212"/>
      <c r="AA52" s="212"/>
      <c r="AB52" s="212"/>
      <c r="AC52" s="212"/>
      <c r="AD52" s="212"/>
      <c r="AE52" s="212"/>
      <c r="AF52" s="212"/>
      <c r="AG52" s="212" t="s">
        <v>222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1" x14ac:dyDescent="0.25">
      <c r="A53" s="234">
        <v>33</v>
      </c>
      <c r="B53" s="235" t="s">
        <v>503</v>
      </c>
      <c r="C53" s="253" t="s">
        <v>504</v>
      </c>
      <c r="D53" s="236" t="s">
        <v>218</v>
      </c>
      <c r="E53" s="237">
        <v>16.8</v>
      </c>
      <c r="F53" s="238"/>
      <c r="G53" s="239">
        <f>ROUND(E53*F53,2)</f>
        <v>0</v>
      </c>
      <c r="H53" s="238"/>
      <c r="I53" s="239">
        <f>ROUND(E53*H53,2)</f>
        <v>0</v>
      </c>
      <c r="J53" s="238"/>
      <c r="K53" s="239">
        <f>ROUND(E53*J53,2)</f>
        <v>0</v>
      </c>
      <c r="L53" s="239">
        <v>21</v>
      </c>
      <c r="M53" s="239">
        <f>G53*(1+L53/100)</f>
        <v>0</v>
      </c>
      <c r="N53" s="237">
        <v>2.0000000000000002E-5</v>
      </c>
      <c r="O53" s="237">
        <f>ROUND(E53*N53,2)</f>
        <v>0</v>
      </c>
      <c r="P53" s="237">
        <v>0</v>
      </c>
      <c r="Q53" s="237">
        <f>ROUND(E53*P53,2)</f>
        <v>0</v>
      </c>
      <c r="R53" s="239"/>
      <c r="S53" s="239" t="s">
        <v>193</v>
      </c>
      <c r="T53" s="240" t="s">
        <v>193</v>
      </c>
      <c r="U53" s="222">
        <v>0.05</v>
      </c>
      <c r="V53" s="222">
        <f>ROUND(E53*U53,2)</f>
        <v>0.84</v>
      </c>
      <c r="W53" s="222"/>
      <c r="X53" s="222" t="s">
        <v>220</v>
      </c>
      <c r="Y53" s="222" t="s">
        <v>221</v>
      </c>
      <c r="Z53" s="212"/>
      <c r="AA53" s="212"/>
      <c r="AB53" s="212"/>
      <c r="AC53" s="212"/>
      <c r="AD53" s="212"/>
      <c r="AE53" s="212"/>
      <c r="AF53" s="212"/>
      <c r="AG53" s="212" t="s">
        <v>222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2" x14ac:dyDescent="0.25">
      <c r="A54" s="219"/>
      <c r="B54" s="220"/>
      <c r="C54" s="266" t="s">
        <v>708</v>
      </c>
      <c r="D54" s="260"/>
      <c r="E54" s="261">
        <v>16.8</v>
      </c>
      <c r="F54" s="222"/>
      <c r="G54" s="222"/>
      <c r="H54" s="222"/>
      <c r="I54" s="222"/>
      <c r="J54" s="222"/>
      <c r="K54" s="222"/>
      <c r="L54" s="222"/>
      <c r="M54" s="222"/>
      <c r="N54" s="221"/>
      <c r="O54" s="221"/>
      <c r="P54" s="221"/>
      <c r="Q54" s="221"/>
      <c r="R54" s="222"/>
      <c r="S54" s="222"/>
      <c r="T54" s="222"/>
      <c r="U54" s="222"/>
      <c r="V54" s="222"/>
      <c r="W54" s="222"/>
      <c r="X54" s="222"/>
      <c r="Y54" s="222"/>
      <c r="Z54" s="212"/>
      <c r="AA54" s="212"/>
      <c r="AB54" s="212"/>
      <c r="AC54" s="212"/>
      <c r="AD54" s="212"/>
      <c r="AE54" s="212"/>
      <c r="AF54" s="212"/>
      <c r="AG54" s="212" t="s">
        <v>226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1" x14ac:dyDescent="0.25">
      <c r="A55" s="234">
        <v>34</v>
      </c>
      <c r="B55" s="235" t="s">
        <v>506</v>
      </c>
      <c r="C55" s="253" t="s">
        <v>507</v>
      </c>
      <c r="D55" s="236" t="s">
        <v>218</v>
      </c>
      <c r="E55" s="237">
        <v>16.8</v>
      </c>
      <c r="F55" s="238"/>
      <c r="G55" s="239">
        <f>ROUND(E55*F55,2)</f>
        <v>0</v>
      </c>
      <c r="H55" s="238"/>
      <c r="I55" s="239">
        <f>ROUND(E55*H55,2)</f>
        <v>0</v>
      </c>
      <c r="J55" s="238"/>
      <c r="K55" s="239">
        <f>ROUND(E55*J55,2)</f>
        <v>0</v>
      </c>
      <c r="L55" s="239">
        <v>21</v>
      </c>
      <c r="M55" s="239">
        <f>G55*(1+L55/100)</f>
        <v>0</v>
      </c>
      <c r="N55" s="237">
        <v>0</v>
      </c>
      <c r="O55" s="237">
        <f>ROUND(E55*N55,2)</f>
        <v>0</v>
      </c>
      <c r="P55" s="237">
        <v>0</v>
      </c>
      <c r="Q55" s="237">
        <f>ROUND(E55*P55,2)</f>
        <v>0</v>
      </c>
      <c r="R55" s="239"/>
      <c r="S55" s="239" t="s">
        <v>193</v>
      </c>
      <c r="T55" s="240" t="s">
        <v>193</v>
      </c>
      <c r="U55" s="222">
        <v>0.129</v>
      </c>
      <c r="V55" s="222">
        <f>ROUND(E55*U55,2)</f>
        <v>2.17</v>
      </c>
      <c r="W55" s="222"/>
      <c r="X55" s="222" t="s">
        <v>220</v>
      </c>
      <c r="Y55" s="222" t="s">
        <v>221</v>
      </c>
      <c r="Z55" s="212"/>
      <c r="AA55" s="212"/>
      <c r="AB55" s="212"/>
      <c r="AC55" s="212"/>
      <c r="AD55" s="212"/>
      <c r="AE55" s="212"/>
      <c r="AF55" s="212"/>
      <c r="AG55" s="212" t="s">
        <v>222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2" x14ac:dyDescent="0.25">
      <c r="A56" s="219"/>
      <c r="B56" s="220"/>
      <c r="C56" s="266" t="s">
        <v>708</v>
      </c>
      <c r="D56" s="260"/>
      <c r="E56" s="261">
        <v>16.8</v>
      </c>
      <c r="F56" s="222"/>
      <c r="G56" s="222"/>
      <c r="H56" s="222"/>
      <c r="I56" s="222"/>
      <c r="J56" s="222"/>
      <c r="K56" s="222"/>
      <c r="L56" s="222"/>
      <c r="M56" s="222"/>
      <c r="N56" s="221"/>
      <c r="O56" s="221"/>
      <c r="P56" s="221"/>
      <c r="Q56" s="221"/>
      <c r="R56" s="222"/>
      <c r="S56" s="222"/>
      <c r="T56" s="222"/>
      <c r="U56" s="222"/>
      <c r="V56" s="222"/>
      <c r="W56" s="222"/>
      <c r="X56" s="222"/>
      <c r="Y56" s="222"/>
      <c r="Z56" s="212"/>
      <c r="AA56" s="212"/>
      <c r="AB56" s="212"/>
      <c r="AC56" s="212"/>
      <c r="AD56" s="212"/>
      <c r="AE56" s="212"/>
      <c r="AF56" s="212"/>
      <c r="AG56" s="212" t="s">
        <v>226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x14ac:dyDescent="0.25">
      <c r="A57" s="3"/>
      <c r="B57" s="4"/>
      <c r="C57" s="257"/>
      <c r="D57" s="6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AE57">
        <v>12</v>
      </c>
      <c r="AF57">
        <v>21</v>
      </c>
      <c r="AG57" t="s">
        <v>147</v>
      </c>
    </row>
    <row r="58" spans="1:60" x14ac:dyDescent="0.25">
      <c r="A58" s="215"/>
      <c r="B58" s="216" t="s">
        <v>29</v>
      </c>
      <c r="C58" s="258"/>
      <c r="D58" s="217"/>
      <c r="E58" s="218"/>
      <c r="F58" s="218"/>
      <c r="G58" s="233">
        <f>G8+G14+G19+G22+G24+G37+G42</f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AE58">
        <f>SUMIF(L7:L56,AE57,G7:G56)</f>
        <v>0</v>
      </c>
      <c r="AF58">
        <f>SUMIF(L7:L56,AF57,G7:G56)</f>
        <v>0</v>
      </c>
      <c r="AG58" t="s">
        <v>213</v>
      </c>
    </row>
    <row r="59" spans="1:60" x14ac:dyDescent="0.25">
      <c r="C59" s="259"/>
      <c r="D59" s="10"/>
      <c r="AG59" t="s">
        <v>214</v>
      </c>
    </row>
    <row r="60" spans="1:60" x14ac:dyDescent="0.25">
      <c r="D60" s="10"/>
    </row>
    <row r="61" spans="1:60" x14ac:dyDescent="0.25">
      <c r="D61" s="10"/>
    </row>
    <row r="62" spans="1:60" x14ac:dyDescent="0.25">
      <c r="D62" s="10"/>
    </row>
    <row r="63" spans="1:60" x14ac:dyDescent="0.25">
      <c r="D63" s="10"/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bQa5xQA4fEWK1O0Lwziq1g62dM40GBxaJ5jxfLPQvOHorGVJlkc+YHY9vHPP6td8AHp5ANJ++nAO6A9sQKBPlQ==" saltValue="oBti+/XkufABnWj5LrKU4g==" spinCount="100000" sheet="1" formatRows="0"/>
  <mergeCells count="5">
    <mergeCell ref="A1:G1"/>
    <mergeCell ref="C2:G2"/>
    <mergeCell ref="C3:G3"/>
    <mergeCell ref="C4:G4"/>
    <mergeCell ref="C44:G4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09375" defaultRowHeight="13.2" x14ac:dyDescent="0.25"/>
  <cols>
    <col min="1" max="1" width="4.33203125" style="3" customWidth="1"/>
    <col min="2" max="2" width="14.44140625" style="3" customWidth="1"/>
    <col min="3" max="3" width="38.33203125" style="7" customWidth="1"/>
    <col min="4" max="4" width="4.5546875" style="3" customWidth="1"/>
    <col min="5" max="5" width="10.5546875" style="3" customWidth="1"/>
    <col min="6" max="6" width="9.88671875" style="3" customWidth="1"/>
    <col min="7" max="7" width="12.6640625" style="3" customWidth="1"/>
    <col min="8" max="16384" width="9.109375" style="3"/>
  </cols>
  <sheetData>
    <row r="1" spans="1:7" ht="15.6" x14ac:dyDescent="0.25">
      <c r="A1" s="104" t="s">
        <v>6</v>
      </c>
      <c r="B1" s="104"/>
      <c r="C1" s="105"/>
      <c r="D1" s="104"/>
      <c r="E1" s="104"/>
      <c r="F1" s="104"/>
      <c r="G1" s="104"/>
    </row>
    <row r="2" spans="1:7" ht="24.9" customHeight="1" x14ac:dyDescent="0.25">
      <c r="A2" s="50" t="s">
        <v>7</v>
      </c>
      <c r="B2" s="49"/>
      <c r="C2" s="106"/>
      <c r="D2" s="106"/>
      <c r="E2" s="106"/>
      <c r="F2" s="106"/>
      <c r="G2" s="107"/>
    </row>
    <row r="3" spans="1:7" ht="24.9" customHeight="1" x14ac:dyDescent="0.25">
      <c r="A3" s="50" t="s">
        <v>8</v>
      </c>
      <c r="B3" s="49"/>
      <c r="C3" s="106"/>
      <c r="D3" s="106"/>
      <c r="E3" s="106"/>
      <c r="F3" s="106"/>
      <c r="G3" s="107"/>
    </row>
    <row r="4" spans="1:7" ht="24.9" customHeight="1" x14ac:dyDescent="0.25">
      <c r="A4" s="50" t="s">
        <v>9</v>
      </c>
      <c r="B4" s="49"/>
      <c r="C4" s="106"/>
      <c r="D4" s="106"/>
      <c r="E4" s="106"/>
      <c r="F4" s="106"/>
      <c r="G4" s="107"/>
    </row>
    <row r="5" spans="1:7" x14ac:dyDescent="0.25">
      <c r="B5" s="4"/>
      <c r="C5" s="5"/>
      <c r="D5" s="6"/>
    </row>
  </sheetData>
  <sheetProtection algorithmName="SHA-512" hashValue="I71DLNzaPP0g+osmgEfvKxVDAz+n6KXGUv/t1XCmySKU69PpSSiLCl5aGNa/NAsmKSwJ7H7n9F/nqPEIOyWpHQ==" saltValue="Csb/M4p0qT8PVgheqPlgAw==" spinCount="100000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4FD4-5BC2-4494-BAD3-3F454287C4C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63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7" t="s">
        <v>132</v>
      </c>
      <c r="B1" s="197"/>
      <c r="C1" s="197"/>
      <c r="D1" s="197"/>
      <c r="E1" s="197"/>
      <c r="F1" s="197"/>
      <c r="G1" s="197"/>
      <c r="AG1" t="s">
        <v>133</v>
      </c>
    </row>
    <row r="2" spans="1:60" ht="25.05" customHeight="1" x14ac:dyDescent="0.25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134</v>
      </c>
    </row>
    <row r="3" spans="1:60" ht="25.05" customHeight="1" x14ac:dyDescent="0.25">
      <c r="A3" s="198" t="s">
        <v>8</v>
      </c>
      <c r="B3" s="49" t="s">
        <v>135</v>
      </c>
      <c r="C3" s="201" t="s">
        <v>54</v>
      </c>
      <c r="D3" s="199"/>
      <c r="E3" s="199"/>
      <c r="F3" s="199"/>
      <c r="G3" s="200"/>
      <c r="AC3" s="176" t="s">
        <v>136</v>
      </c>
      <c r="AG3" t="s">
        <v>137</v>
      </c>
    </row>
    <row r="4" spans="1:60" ht="25.05" customHeight="1" x14ac:dyDescent="0.25">
      <c r="A4" s="202" t="s">
        <v>9</v>
      </c>
      <c r="B4" s="203" t="s">
        <v>53</v>
      </c>
      <c r="C4" s="204" t="s">
        <v>54</v>
      </c>
      <c r="D4" s="205"/>
      <c r="E4" s="205"/>
      <c r="F4" s="205"/>
      <c r="G4" s="206"/>
      <c r="AG4" t="s">
        <v>138</v>
      </c>
    </row>
    <row r="5" spans="1:60" x14ac:dyDescent="0.25">
      <c r="D5" s="10"/>
    </row>
    <row r="6" spans="1:60" ht="39.6" x14ac:dyDescent="0.25">
      <c r="A6" s="208" t="s">
        <v>139</v>
      </c>
      <c r="B6" s="210" t="s">
        <v>140</v>
      </c>
      <c r="C6" s="210" t="s">
        <v>141</v>
      </c>
      <c r="D6" s="209" t="s">
        <v>142</v>
      </c>
      <c r="E6" s="208" t="s">
        <v>143</v>
      </c>
      <c r="F6" s="207" t="s">
        <v>144</v>
      </c>
      <c r="G6" s="208" t="s">
        <v>29</v>
      </c>
      <c r="H6" s="211" t="s">
        <v>30</v>
      </c>
      <c r="I6" s="211" t="s">
        <v>145</v>
      </c>
      <c r="J6" s="211" t="s">
        <v>31</v>
      </c>
      <c r="K6" s="211" t="s">
        <v>146</v>
      </c>
      <c r="L6" s="211" t="s">
        <v>147</v>
      </c>
      <c r="M6" s="211" t="s">
        <v>148</v>
      </c>
      <c r="N6" s="211" t="s">
        <v>149</v>
      </c>
      <c r="O6" s="211" t="s">
        <v>150</v>
      </c>
      <c r="P6" s="211" t="s">
        <v>151</v>
      </c>
      <c r="Q6" s="211" t="s">
        <v>152</v>
      </c>
      <c r="R6" s="211" t="s">
        <v>153</v>
      </c>
      <c r="S6" s="211" t="s">
        <v>154</v>
      </c>
      <c r="T6" s="211" t="s">
        <v>155</v>
      </c>
      <c r="U6" s="211" t="s">
        <v>156</v>
      </c>
      <c r="V6" s="211" t="s">
        <v>157</v>
      </c>
      <c r="W6" s="211" t="s">
        <v>158</v>
      </c>
      <c r="X6" s="211" t="s">
        <v>159</v>
      </c>
      <c r="Y6" s="211" t="s">
        <v>160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27" t="s">
        <v>161</v>
      </c>
      <c r="B8" s="228" t="s">
        <v>130</v>
      </c>
      <c r="C8" s="251" t="s">
        <v>27</v>
      </c>
      <c r="D8" s="229"/>
      <c r="E8" s="230"/>
      <c r="F8" s="231"/>
      <c r="G8" s="231">
        <f>SUMIF(AG9:AG29,"&lt;&gt;NOR",G9:G29)</f>
        <v>0</v>
      </c>
      <c r="H8" s="231"/>
      <c r="I8" s="231">
        <f>SUM(I9:I29)</f>
        <v>0</v>
      </c>
      <c r="J8" s="231"/>
      <c r="K8" s="231">
        <f>SUM(K9:K29)</f>
        <v>0</v>
      </c>
      <c r="L8" s="231"/>
      <c r="M8" s="231">
        <f>SUM(M9:M29)</f>
        <v>0</v>
      </c>
      <c r="N8" s="230"/>
      <c r="O8" s="230">
        <f>SUM(O9:O29)</f>
        <v>0</v>
      </c>
      <c r="P8" s="230"/>
      <c r="Q8" s="230">
        <f>SUM(Q9:Q29)</f>
        <v>0</v>
      </c>
      <c r="R8" s="231"/>
      <c r="S8" s="231"/>
      <c r="T8" s="232"/>
      <c r="U8" s="226"/>
      <c r="V8" s="226">
        <f>SUM(V9:V29)</f>
        <v>0</v>
      </c>
      <c r="W8" s="226"/>
      <c r="X8" s="226"/>
      <c r="Y8" s="226"/>
      <c r="AG8" t="s">
        <v>162</v>
      </c>
    </row>
    <row r="9" spans="1:60" outlineLevel="1" x14ac:dyDescent="0.25">
      <c r="A9" s="241">
        <v>1</v>
      </c>
      <c r="B9" s="242" t="s">
        <v>163</v>
      </c>
      <c r="C9" s="252" t="s">
        <v>164</v>
      </c>
      <c r="D9" s="243" t="s">
        <v>165</v>
      </c>
      <c r="E9" s="244">
        <v>1</v>
      </c>
      <c r="F9" s="245"/>
      <c r="G9" s="246">
        <f>ROUND(E9*F9,2)</f>
        <v>0</v>
      </c>
      <c r="H9" s="245"/>
      <c r="I9" s="246">
        <f>ROUND(E9*H9,2)</f>
        <v>0</v>
      </c>
      <c r="J9" s="245"/>
      <c r="K9" s="246">
        <f>ROUND(E9*J9,2)</f>
        <v>0</v>
      </c>
      <c r="L9" s="246">
        <v>21</v>
      </c>
      <c r="M9" s="246">
        <f>G9*(1+L9/100)</f>
        <v>0</v>
      </c>
      <c r="N9" s="244">
        <v>0</v>
      </c>
      <c r="O9" s="244">
        <f>ROUND(E9*N9,2)</f>
        <v>0</v>
      </c>
      <c r="P9" s="244">
        <v>0</v>
      </c>
      <c r="Q9" s="244">
        <f>ROUND(E9*P9,2)</f>
        <v>0</v>
      </c>
      <c r="R9" s="246"/>
      <c r="S9" s="246" t="s">
        <v>166</v>
      </c>
      <c r="T9" s="247" t="s">
        <v>167</v>
      </c>
      <c r="U9" s="222">
        <v>0</v>
      </c>
      <c r="V9" s="222">
        <f>ROUND(E9*U9,2)</f>
        <v>0</v>
      </c>
      <c r="W9" s="222"/>
      <c r="X9" s="222" t="s">
        <v>53</v>
      </c>
      <c r="Y9" s="222" t="s">
        <v>168</v>
      </c>
      <c r="Z9" s="212"/>
      <c r="AA9" s="212"/>
      <c r="AB9" s="212"/>
      <c r="AC9" s="212"/>
      <c r="AD9" s="212"/>
      <c r="AE9" s="212"/>
      <c r="AF9" s="212"/>
      <c r="AG9" s="212" t="s">
        <v>169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1" x14ac:dyDescent="0.25">
      <c r="A10" s="234">
        <v>2</v>
      </c>
      <c r="B10" s="235" t="s">
        <v>170</v>
      </c>
      <c r="C10" s="253" t="s">
        <v>171</v>
      </c>
      <c r="D10" s="236" t="s">
        <v>165</v>
      </c>
      <c r="E10" s="237">
        <v>1</v>
      </c>
      <c r="F10" s="238"/>
      <c r="G10" s="239">
        <f>ROUND(E10*F10,2)</f>
        <v>0</v>
      </c>
      <c r="H10" s="238"/>
      <c r="I10" s="239">
        <f>ROUND(E10*H10,2)</f>
        <v>0</v>
      </c>
      <c r="J10" s="238"/>
      <c r="K10" s="239">
        <f>ROUND(E10*J10,2)</f>
        <v>0</v>
      </c>
      <c r="L10" s="239">
        <v>21</v>
      </c>
      <c r="M10" s="239">
        <f>G10*(1+L10/100)</f>
        <v>0</v>
      </c>
      <c r="N10" s="237">
        <v>0</v>
      </c>
      <c r="O10" s="237">
        <f>ROUND(E10*N10,2)</f>
        <v>0</v>
      </c>
      <c r="P10" s="237">
        <v>0</v>
      </c>
      <c r="Q10" s="237">
        <f>ROUND(E10*P10,2)</f>
        <v>0</v>
      </c>
      <c r="R10" s="239"/>
      <c r="S10" s="239" t="s">
        <v>166</v>
      </c>
      <c r="T10" s="240" t="s">
        <v>167</v>
      </c>
      <c r="U10" s="222">
        <v>0</v>
      </c>
      <c r="V10" s="222">
        <f>ROUND(E10*U10,2)</f>
        <v>0</v>
      </c>
      <c r="W10" s="222"/>
      <c r="X10" s="222" t="s">
        <v>53</v>
      </c>
      <c r="Y10" s="222" t="s">
        <v>168</v>
      </c>
      <c r="Z10" s="212"/>
      <c r="AA10" s="212"/>
      <c r="AB10" s="212"/>
      <c r="AC10" s="212"/>
      <c r="AD10" s="212"/>
      <c r="AE10" s="212"/>
      <c r="AF10" s="212"/>
      <c r="AG10" s="212" t="s">
        <v>169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2" x14ac:dyDescent="0.25">
      <c r="A11" s="219"/>
      <c r="B11" s="220"/>
      <c r="C11" s="254" t="s">
        <v>172</v>
      </c>
      <c r="D11" s="249"/>
      <c r="E11" s="249"/>
      <c r="F11" s="249"/>
      <c r="G11" s="249"/>
      <c r="H11" s="222"/>
      <c r="I11" s="222"/>
      <c r="J11" s="222"/>
      <c r="K11" s="222"/>
      <c r="L11" s="222"/>
      <c r="M11" s="222"/>
      <c r="N11" s="221"/>
      <c r="O11" s="221"/>
      <c r="P11" s="221"/>
      <c r="Q11" s="221"/>
      <c r="R11" s="222"/>
      <c r="S11" s="222"/>
      <c r="T11" s="222"/>
      <c r="U11" s="222"/>
      <c r="V11" s="222"/>
      <c r="W11" s="222"/>
      <c r="X11" s="222"/>
      <c r="Y11" s="222"/>
      <c r="Z11" s="212"/>
      <c r="AA11" s="212"/>
      <c r="AB11" s="212"/>
      <c r="AC11" s="212"/>
      <c r="AD11" s="212"/>
      <c r="AE11" s="212"/>
      <c r="AF11" s="212"/>
      <c r="AG11" s="212" t="s">
        <v>173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48" t="str">
        <f>C11</f>
        <v>zpracování harmonogramu stavebních prací včetně průběžné aktualizace a odsouhlasení navrženého řešení objednatelem</v>
      </c>
      <c r="BB11" s="212"/>
      <c r="BC11" s="212"/>
      <c r="BD11" s="212"/>
      <c r="BE11" s="212"/>
      <c r="BF11" s="212"/>
      <c r="BG11" s="212"/>
      <c r="BH11" s="212"/>
    </row>
    <row r="12" spans="1:60" outlineLevel="1" x14ac:dyDescent="0.25">
      <c r="A12" s="241">
        <v>3</v>
      </c>
      <c r="B12" s="242" t="s">
        <v>174</v>
      </c>
      <c r="C12" s="252" t="s">
        <v>175</v>
      </c>
      <c r="D12" s="243" t="s">
        <v>165</v>
      </c>
      <c r="E12" s="244">
        <v>1</v>
      </c>
      <c r="F12" s="245"/>
      <c r="G12" s="246">
        <f>ROUND(E12*F12,2)</f>
        <v>0</v>
      </c>
      <c r="H12" s="245"/>
      <c r="I12" s="246">
        <f>ROUND(E12*H12,2)</f>
        <v>0</v>
      </c>
      <c r="J12" s="245"/>
      <c r="K12" s="246">
        <f>ROUND(E12*J12,2)</f>
        <v>0</v>
      </c>
      <c r="L12" s="246">
        <v>21</v>
      </c>
      <c r="M12" s="246">
        <f>G12*(1+L12/100)</f>
        <v>0</v>
      </c>
      <c r="N12" s="244">
        <v>0</v>
      </c>
      <c r="O12" s="244">
        <f>ROUND(E12*N12,2)</f>
        <v>0</v>
      </c>
      <c r="P12" s="244">
        <v>0</v>
      </c>
      <c r="Q12" s="244">
        <f>ROUND(E12*P12,2)</f>
        <v>0</v>
      </c>
      <c r="R12" s="246"/>
      <c r="S12" s="246" t="s">
        <v>166</v>
      </c>
      <c r="T12" s="247" t="s">
        <v>167</v>
      </c>
      <c r="U12" s="222">
        <v>0</v>
      </c>
      <c r="V12" s="222">
        <f>ROUND(E12*U12,2)</f>
        <v>0</v>
      </c>
      <c r="W12" s="222"/>
      <c r="X12" s="222" t="s">
        <v>53</v>
      </c>
      <c r="Y12" s="222" t="s">
        <v>168</v>
      </c>
      <c r="Z12" s="212"/>
      <c r="AA12" s="212"/>
      <c r="AB12" s="212"/>
      <c r="AC12" s="212"/>
      <c r="AD12" s="212"/>
      <c r="AE12" s="212"/>
      <c r="AF12" s="212"/>
      <c r="AG12" s="212" t="s">
        <v>169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1" x14ac:dyDescent="0.25">
      <c r="A13" s="234">
        <v>4</v>
      </c>
      <c r="B13" s="235" t="s">
        <v>176</v>
      </c>
      <c r="C13" s="253" t="s">
        <v>177</v>
      </c>
      <c r="D13" s="236" t="s">
        <v>165</v>
      </c>
      <c r="E13" s="237">
        <v>1</v>
      </c>
      <c r="F13" s="238"/>
      <c r="G13" s="239">
        <f>ROUND(E13*F13,2)</f>
        <v>0</v>
      </c>
      <c r="H13" s="238"/>
      <c r="I13" s="239">
        <f>ROUND(E13*H13,2)</f>
        <v>0</v>
      </c>
      <c r="J13" s="238"/>
      <c r="K13" s="239">
        <f>ROUND(E13*J13,2)</f>
        <v>0</v>
      </c>
      <c r="L13" s="239">
        <v>21</v>
      </c>
      <c r="M13" s="239">
        <f>G13*(1+L13/100)</f>
        <v>0</v>
      </c>
      <c r="N13" s="237">
        <v>0</v>
      </c>
      <c r="O13" s="237">
        <f>ROUND(E13*N13,2)</f>
        <v>0</v>
      </c>
      <c r="P13" s="237">
        <v>0</v>
      </c>
      <c r="Q13" s="237">
        <f>ROUND(E13*P13,2)</f>
        <v>0</v>
      </c>
      <c r="R13" s="239"/>
      <c r="S13" s="239" t="s">
        <v>166</v>
      </c>
      <c r="T13" s="240" t="s">
        <v>167</v>
      </c>
      <c r="U13" s="222">
        <v>0</v>
      </c>
      <c r="V13" s="222">
        <f>ROUND(E13*U13,2)</f>
        <v>0</v>
      </c>
      <c r="W13" s="222"/>
      <c r="X13" s="222" t="s">
        <v>53</v>
      </c>
      <c r="Y13" s="222" t="s">
        <v>168</v>
      </c>
      <c r="Z13" s="212"/>
      <c r="AA13" s="212"/>
      <c r="AB13" s="212"/>
      <c r="AC13" s="212"/>
      <c r="AD13" s="212"/>
      <c r="AE13" s="212"/>
      <c r="AF13" s="212"/>
      <c r="AG13" s="212" t="s">
        <v>169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2" x14ac:dyDescent="0.25">
      <c r="A14" s="219"/>
      <c r="B14" s="220"/>
      <c r="C14" s="254" t="s">
        <v>178</v>
      </c>
      <c r="D14" s="249"/>
      <c r="E14" s="249"/>
      <c r="F14" s="249"/>
      <c r="G14" s="249"/>
      <c r="H14" s="222"/>
      <c r="I14" s="222"/>
      <c r="J14" s="222"/>
      <c r="K14" s="222"/>
      <c r="L14" s="222"/>
      <c r="M14" s="222"/>
      <c r="N14" s="221"/>
      <c r="O14" s="221"/>
      <c r="P14" s="221"/>
      <c r="Q14" s="221"/>
      <c r="R14" s="222"/>
      <c r="S14" s="222"/>
      <c r="T14" s="222"/>
      <c r="U14" s="222"/>
      <c r="V14" s="222"/>
      <c r="W14" s="222"/>
      <c r="X14" s="222"/>
      <c r="Y14" s="222"/>
      <c r="Z14" s="212"/>
      <c r="AA14" s="212"/>
      <c r="AB14" s="212"/>
      <c r="AC14" s="212"/>
      <c r="AD14" s="212"/>
      <c r="AE14" s="212"/>
      <c r="AF14" s="212"/>
      <c r="AG14" s="212" t="s">
        <v>173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5">
      <c r="A15" s="234">
        <v>5</v>
      </c>
      <c r="B15" s="235" t="s">
        <v>179</v>
      </c>
      <c r="C15" s="253" t="s">
        <v>180</v>
      </c>
      <c r="D15" s="236" t="s">
        <v>165</v>
      </c>
      <c r="E15" s="237">
        <v>1</v>
      </c>
      <c r="F15" s="238"/>
      <c r="G15" s="239">
        <f>ROUND(E15*F15,2)</f>
        <v>0</v>
      </c>
      <c r="H15" s="238"/>
      <c r="I15" s="239">
        <f>ROUND(E15*H15,2)</f>
        <v>0</v>
      </c>
      <c r="J15" s="238"/>
      <c r="K15" s="239">
        <f>ROUND(E15*J15,2)</f>
        <v>0</v>
      </c>
      <c r="L15" s="239">
        <v>21</v>
      </c>
      <c r="M15" s="239">
        <f>G15*(1+L15/100)</f>
        <v>0</v>
      </c>
      <c r="N15" s="237">
        <v>0</v>
      </c>
      <c r="O15" s="237">
        <f>ROUND(E15*N15,2)</f>
        <v>0</v>
      </c>
      <c r="P15" s="237">
        <v>0</v>
      </c>
      <c r="Q15" s="237">
        <f>ROUND(E15*P15,2)</f>
        <v>0</v>
      </c>
      <c r="R15" s="239"/>
      <c r="S15" s="239" t="s">
        <v>166</v>
      </c>
      <c r="T15" s="240" t="s">
        <v>167</v>
      </c>
      <c r="U15" s="222">
        <v>0</v>
      </c>
      <c r="V15" s="222">
        <f>ROUND(E15*U15,2)</f>
        <v>0</v>
      </c>
      <c r="W15" s="222"/>
      <c r="X15" s="222" t="s">
        <v>53</v>
      </c>
      <c r="Y15" s="222" t="s">
        <v>168</v>
      </c>
      <c r="Z15" s="212"/>
      <c r="AA15" s="212"/>
      <c r="AB15" s="212"/>
      <c r="AC15" s="212"/>
      <c r="AD15" s="212"/>
      <c r="AE15" s="212"/>
      <c r="AF15" s="212"/>
      <c r="AG15" s="212" t="s">
        <v>169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ht="21" outlineLevel="2" x14ac:dyDescent="0.25">
      <c r="A16" s="219"/>
      <c r="B16" s="220"/>
      <c r="C16" s="254" t="s">
        <v>181</v>
      </c>
      <c r="D16" s="249"/>
      <c r="E16" s="249"/>
      <c r="F16" s="249"/>
      <c r="G16" s="249"/>
      <c r="H16" s="222"/>
      <c r="I16" s="222"/>
      <c r="J16" s="222"/>
      <c r="K16" s="222"/>
      <c r="L16" s="222"/>
      <c r="M16" s="222"/>
      <c r="N16" s="221"/>
      <c r="O16" s="221"/>
      <c r="P16" s="221"/>
      <c r="Q16" s="221"/>
      <c r="R16" s="222"/>
      <c r="S16" s="222"/>
      <c r="T16" s="222"/>
      <c r="U16" s="222"/>
      <c r="V16" s="222"/>
      <c r="W16" s="222"/>
      <c r="X16" s="222"/>
      <c r="Y16" s="222"/>
      <c r="Z16" s="212"/>
      <c r="AA16" s="212"/>
      <c r="AB16" s="212"/>
      <c r="AC16" s="212"/>
      <c r="AD16" s="212"/>
      <c r="AE16" s="212"/>
      <c r="AF16" s="212"/>
      <c r="AG16" s="212" t="s">
        <v>173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48" t="str">
        <f>C16</f>
        <v>dopravní a informační značení na komunikacích pro motorová a nemotorová vozidla a pro pěší, zajištění průchodů apod., projednání s příslušným odborem dopravy, zajištění údržby, čištění apod. dopravního značení a komunikací apod.</v>
      </c>
      <c r="BB16" s="212"/>
      <c r="BC16" s="212"/>
      <c r="BD16" s="212"/>
      <c r="BE16" s="212"/>
      <c r="BF16" s="212"/>
      <c r="BG16" s="212"/>
      <c r="BH16" s="212"/>
    </row>
    <row r="17" spans="1:60" outlineLevel="3" x14ac:dyDescent="0.25">
      <c r="A17" s="219"/>
      <c r="B17" s="220"/>
      <c r="C17" s="255" t="s">
        <v>182</v>
      </c>
      <c r="D17" s="223"/>
      <c r="E17" s="224"/>
      <c r="F17" s="225"/>
      <c r="G17" s="225"/>
      <c r="H17" s="222"/>
      <c r="I17" s="222"/>
      <c r="J17" s="222"/>
      <c r="K17" s="222"/>
      <c r="L17" s="222"/>
      <c r="M17" s="222"/>
      <c r="N17" s="221"/>
      <c r="O17" s="221"/>
      <c r="P17" s="221"/>
      <c r="Q17" s="221"/>
      <c r="R17" s="222"/>
      <c r="S17" s="222"/>
      <c r="T17" s="222"/>
      <c r="U17" s="222"/>
      <c r="V17" s="222"/>
      <c r="W17" s="222"/>
      <c r="X17" s="222"/>
      <c r="Y17" s="222"/>
      <c r="Z17" s="212"/>
      <c r="AA17" s="212"/>
      <c r="AB17" s="212"/>
      <c r="AC17" s="212"/>
      <c r="AD17" s="212"/>
      <c r="AE17" s="212"/>
      <c r="AF17" s="212"/>
      <c r="AG17" s="212" t="s">
        <v>173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5">
      <c r="A18" s="219"/>
      <c r="B18" s="220"/>
      <c r="C18" s="256" t="s">
        <v>183</v>
      </c>
      <c r="D18" s="250"/>
      <c r="E18" s="250"/>
      <c r="F18" s="250"/>
      <c r="G18" s="250"/>
      <c r="H18" s="222"/>
      <c r="I18" s="222"/>
      <c r="J18" s="222"/>
      <c r="K18" s="222"/>
      <c r="L18" s="222"/>
      <c r="M18" s="222"/>
      <c r="N18" s="221"/>
      <c r="O18" s="221"/>
      <c r="P18" s="221"/>
      <c r="Q18" s="221"/>
      <c r="R18" s="222"/>
      <c r="S18" s="222"/>
      <c r="T18" s="222"/>
      <c r="U18" s="222"/>
      <c r="V18" s="222"/>
      <c r="W18" s="222"/>
      <c r="X18" s="222"/>
      <c r="Y18" s="222"/>
      <c r="Z18" s="212"/>
      <c r="AA18" s="212"/>
      <c r="AB18" s="212"/>
      <c r="AC18" s="212"/>
      <c r="AD18" s="212"/>
      <c r="AE18" s="212"/>
      <c r="AF18" s="212"/>
      <c r="AG18" s="212" t="s">
        <v>173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1" x14ac:dyDescent="0.25">
      <c r="A19" s="234">
        <v>6</v>
      </c>
      <c r="B19" s="235" t="s">
        <v>184</v>
      </c>
      <c r="C19" s="253" t="s">
        <v>185</v>
      </c>
      <c r="D19" s="236" t="s">
        <v>165</v>
      </c>
      <c r="E19" s="237">
        <v>1</v>
      </c>
      <c r="F19" s="238"/>
      <c r="G19" s="239">
        <f>ROUND(E19*F19,2)</f>
        <v>0</v>
      </c>
      <c r="H19" s="238"/>
      <c r="I19" s="239">
        <f>ROUND(E19*H19,2)</f>
        <v>0</v>
      </c>
      <c r="J19" s="238"/>
      <c r="K19" s="239">
        <f>ROUND(E19*J19,2)</f>
        <v>0</v>
      </c>
      <c r="L19" s="239">
        <v>21</v>
      </c>
      <c r="M19" s="239">
        <f>G19*(1+L19/100)</f>
        <v>0</v>
      </c>
      <c r="N19" s="237">
        <v>0</v>
      </c>
      <c r="O19" s="237">
        <f>ROUND(E19*N19,2)</f>
        <v>0</v>
      </c>
      <c r="P19" s="237">
        <v>0</v>
      </c>
      <c r="Q19" s="237">
        <f>ROUND(E19*P19,2)</f>
        <v>0</v>
      </c>
      <c r="R19" s="239"/>
      <c r="S19" s="239" t="s">
        <v>166</v>
      </c>
      <c r="T19" s="240" t="s">
        <v>167</v>
      </c>
      <c r="U19" s="222">
        <v>0</v>
      </c>
      <c r="V19" s="222">
        <f>ROUND(E19*U19,2)</f>
        <v>0</v>
      </c>
      <c r="W19" s="222"/>
      <c r="X19" s="222" t="s">
        <v>53</v>
      </c>
      <c r="Y19" s="222" t="s">
        <v>168</v>
      </c>
      <c r="Z19" s="212"/>
      <c r="AA19" s="212"/>
      <c r="AB19" s="212"/>
      <c r="AC19" s="212"/>
      <c r="AD19" s="212"/>
      <c r="AE19" s="212"/>
      <c r="AF19" s="212"/>
      <c r="AG19" s="212" t="s">
        <v>169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2" x14ac:dyDescent="0.25">
      <c r="A20" s="219"/>
      <c r="B20" s="220"/>
      <c r="C20" s="254" t="s">
        <v>186</v>
      </c>
      <c r="D20" s="249"/>
      <c r="E20" s="249"/>
      <c r="F20" s="249"/>
      <c r="G20" s="249"/>
      <c r="H20" s="222"/>
      <c r="I20" s="222"/>
      <c r="J20" s="222"/>
      <c r="K20" s="222"/>
      <c r="L20" s="222"/>
      <c r="M20" s="222"/>
      <c r="N20" s="221"/>
      <c r="O20" s="221"/>
      <c r="P20" s="221"/>
      <c r="Q20" s="221"/>
      <c r="R20" s="222"/>
      <c r="S20" s="222"/>
      <c r="T20" s="222"/>
      <c r="U20" s="222"/>
      <c r="V20" s="222"/>
      <c r="W20" s="222"/>
      <c r="X20" s="222"/>
      <c r="Y20" s="222"/>
      <c r="Z20" s="212"/>
      <c r="AA20" s="212"/>
      <c r="AB20" s="212"/>
      <c r="AC20" s="212"/>
      <c r="AD20" s="212"/>
      <c r="AE20" s="212"/>
      <c r="AF20" s="212"/>
      <c r="AG20" s="212" t="s">
        <v>173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48" t="str">
        <f>C20</f>
        <v>Náklady související s publikační činností (zajištění povinné publicity, zřízení a osazení informačních tabulí)</v>
      </c>
      <c r="BB20" s="212"/>
      <c r="BC20" s="212"/>
      <c r="BD20" s="212"/>
      <c r="BE20" s="212"/>
      <c r="BF20" s="212"/>
      <c r="BG20" s="212"/>
      <c r="BH20" s="212"/>
    </row>
    <row r="21" spans="1:60" outlineLevel="1" x14ac:dyDescent="0.25">
      <c r="A21" s="241">
        <v>7</v>
      </c>
      <c r="B21" s="242" t="s">
        <v>187</v>
      </c>
      <c r="C21" s="252" t="s">
        <v>188</v>
      </c>
      <c r="D21" s="243" t="s">
        <v>165</v>
      </c>
      <c r="E21" s="244">
        <v>1</v>
      </c>
      <c r="F21" s="245"/>
      <c r="G21" s="246">
        <f>ROUND(E21*F21,2)</f>
        <v>0</v>
      </c>
      <c r="H21" s="245"/>
      <c r="I21" s="246">
        <f>ROUND(E21*H21,2)</f>
        <v>0</v>
      </c>
      <c r="J21" s="245"/>
      <c r="K21" s="246">
        <f>ROUND(E21*J21,2)</f>
        <v>0</v>
      </c>
      <c r="L21" s="246">
        <v>21</v>
      </c>
      <c r="M21" s="246">
        <f>G21*(1+L21/100)</f>
        <v>0</v>
      </c>
      <c r="N21" s="244">
        <v>0</v>
      </c>
      <c r="O21" s="244">
        <f>ROUND(E21*N21,2)</f>
        <v>0</v>
      </c>
      <c r="P21" s="244">
        <v>0</v>
      </c>
      <c r="Q21" s="244">
        <f>ROUND(E21*P21,2)</f>
        <v>0</v>
      </c>
      <c r="R21" s="246"/>
      <c r="S21" s="246" t="s">
        <v>166</v>
      </c>
      <c r="T21" s="247" t="s">
        <v>167</v>
      </c>
      <c r="U21" s="222">
        <v>0</v>
      </c>
      <c r="V21" s="222">
        <f>ROUND(E21*U21,2)</f>
        <v>0</v>
      </c>
      <c r="W21" s="222"/>
      <c r="X21" s="222" t="s">
        <v>53</v>
      </c>
      <c r="Y21" s="222" t="s">
        <v>168</v>
      </c>
      <c r="Z21" s="212"/>
      <c r="AA21" s="212"/>
      <c r="AB21" s="212"/>
      <c r="AC21" s="212"/>
      <c r="AD21" s="212"/>
      <c r="AE21" s="212"/>
      <c r="AF21" s="212"/>
      <c r="AG21" s="212" t="s">
        <v>169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1" x14ac:dyDescent="0.25">
      <c r="A22" s="241">
        <v>8</v>
      </c>
      <c r="B22" s="242" t="s">
        <v>189</v>
      </c>
      <c r="C22" s="252" t="s">
        <v>190</v>
      </c>
      <c r="D22" s="243" t="s">
        <v>165</v>
      </c>
      <c r="E22" s="244">
        <v>1</v>
      </c>
      <c r="F22" s="245"/>
      <c r="G22" s="246">
        <f>ROUND(E22*F22,2)</f>
        <v>0</v>
      </c>
      <c r="H22" s="245"/>
      <c r="I22" s="246">
        <f>ROUND(E22*H22,2)</f>
        <v>0</v>
      </c>
      <c r="J22" s="245"/>
      <c r="K22" s="246">
        <f>ROUND(E22*J22,2)</f>
        <v>0</v>
      </c>
      <c r="L22" s="246">
        <v>21</v>
      </c>
      <c r="M22" s="246">
        <f>G22*(1+L22/100)</f>
        <v>0</v>
      </c>
      <c r="N22" s="244">
        <v>0</v>
      </c>
      <c r="O22" s="244">
        <f>ROUND(E22*N22,2)</f>
        <v>0</v>
      </c>
      <c r="P22" s="244">
        <v>0</v>
      </c>
      <c r="Q22" s="244">
        <f>ROUND(E22*P22,2)</f>
        <v>0</v>
      </c>
      <c r="R22" s="246"/>
      <c r="S22" s="246" t="s">
        <v>166</v>
      </c>
      <c r="T22" s="247" t="s">
        <v>167</v>
      </c>
      <c r="U22" s="222">
        <v>0</v>
      </c>
      <c r="V22" s="222">
        <f>ROUND(E22*U22,2)</f>
        <v>0</v>
      </c>
      <c r="W22" s="222"/>
      <c r="X22" s="222" t="s">
        <v>53</v>
      </c>
      <c r="Y22" s="222" t="s">
        <v>168</v>
      </c>
      <c r="Z22" s="212"/>
      <c r="AA22" s="212"/>
      <c r="AB22" s="212"/>
      <c r="AC22" s="212"/>
      <c r="AD22" s="212"/>
      <c r="AE22" s="212"/>
      <c r="AF22" s="212"/>
      <c r="AG22" s="212" t="s">
        <v>169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1" x14ac:dyDescent="0.25">
      <c r="A23" s="241">
        <v>9</v>
      </c>
      <c r="B23" s="242" t="s">
        <v>191</v>
      </c>
      <c r="C23" s="252" t="s">
        <v>192</v>
      </c>
      <c r="D23" s="243" t="s">
        <v>165</v>
      </c>
      <c r="E23" s="244">
        <v>1</v>
      </c>
      <c r="F23" s="245"/>
      <c r="G23" s="246">
        <f>ROUND(E23*F23,2)</f>
        <v>0</v>
      </c>
      <c r="H23" s="245"/>
      <c r="I23" s="246">
        <f>ROUND(E23*H23,2)</f>
        <v>0</v>
      </c>
      <c r="J23" s="245"/>
      <c r="K23" s="246">
        <f>ROUND(E23*J23,2)</f>
        <v>0</v>
      </c>
      <c r="L23" s="246">
        <v>21</v>
      </c>
      <c r="M23" s="246">
        <f>G23*(1+L23/100)</f>
        <v>0</v>
      </c>
      <c r="N23" s="244">
        <v>0</v>
      </c>
      <c r="O23" s="244">
        <f>ROUND(E23*N23,2)</f>
        <v>0</v>
      </c>
      <c r="P23" s="244">
        <v>0</v>
      </c>
      <c r="Q23" s="244">
        <f>ROUND(E23*P23,2)</f>
        <v>0</v>
      </c>
      <c r="R23" s="246"/>
      <c r="S23" s="246" t="s">
        <v>193</v>
      </c>
      <c r="T23" s="247" t="s">
        <v>167</v>
      </c>
      <c r="U23" s="222">
        <v>0</v>
      </c>
      <c r="V23" s="222">
        <f>ROUND(E23*U23,2)</f>
        <v>0</v>
      </c>
      <c r="W23" s="222"/>
      <c r="X23" s="222" t="s">
        <v>53</v>
      </c>
      <c r="Y23" s="222" t="s">
        <v>168</v>
      </c>
      <c r="Z23" s="212"/>
      <c r="AA23" s="212"/>
      <c r="AB23" s="212"/>
      <c r="AC23" s="212"/>
      <c r="AD23" s="212"/>
      <c r="AE23" s="212"/>
      <c r="AF23" s="212"/>
      <c r="AG23" s="212" t="s">
        <v>169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5">
      <c r="A24" s="241">
        <v>10</v>
      </c>
      <c r="B24" s="242" t="s">
        <v>194</v>
      </c>
      <c r="C24" s="252" t="s">
        <v>195</v>
      </c>
      <c r="D24" s="243" t="s">
        <v>165</v>
      </c>
      <c r="E24" s="244">
        <v>1</v>
      </c>
      <c r="F24" s="245"/>
      <c r="G24" s="246">
        <f>ROUND(E24*F24,2)</f>
        <v>0</v>
      </c>
      <c r="H24" s="245"/>
      <c r="I24" s="246">
        <f>ROUND(E24*H24,2)</f>
        <v>0</v>
      </c>
      <c r="J24" s="245"/>
      <c r="K24" s="246">
        <f>ROUND(E24*J24,2)</f>
        <v>0</v>
      </c>
      <c r="L24" s="246">
        <v>21</v>
      </c>
      <c r="M24" s="246">
        <f>G24*(1+L24/100)</f>
        <v>0</v>
      </c>
      <c r="N24" s="244">
        <v>0</v>
      </c>
      <c r="O24" s="244">
        <f>ROUND(E24*N24,2)</f>
        <v>0</v>
      </c>
      <c r="P24" s="244">
        <v>0</v>
      </c>
      <c r="Q24" s="244">
        <f>ROUND(E24*P24,2)</f>
        <v>0</v>
      </c>
      <c r="R24" s="246"/>
      <c r="S24" s="246" t="s">
        <v>193</v>
      </c>
      <c r="T24" s="247" t="s">
        <v>167</v>
      </c>
      <c r="U24" s="222">
        <v>0</v>
      </c>
      <c r="V24" s="222">
        <f>ROUND(E24*U24,2)</f>
        <v>0</v>
      </c>
      <c r="W24" s="222"/>
      <c r="X24" s="222" t="s">
        <v>53</v>
      </c>
      <c r="Y24" s="222" t="s">
        <v>168</v>
      </c>
      <c r="Z24" s="212"/>
      <c r="AA24" s="212"/>
      <c r="AB24" s="212"/>
      <c r="AC24" s="212"/>
      <c r="AD24" s="212"/>
      <c r="AE24" s="212"/>
      <c r="AF24" s="212"/>
      <c r="AG24" s="212" t="s">
        <v>196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1" x14ac:dyDescent="0.25">
      <c r="A25" s="241">
        <v>11</v>
      </c>
      <c r="B25" s="242" t="s">
        <v>197</v>
      </c>
      <c r="C25" s="252" t="s">
        <v>198</v>
      </c>
      <c r="D25" s="243" t="s">
        <v>165</v>
      </c>
      <c r="E25" s="244">
        <v>1</v>
      </c>
      <c r="F25" s="245"/>
      <c r="G25" s="246">
        <f>ROUND(E25*F25,2)</f>
        <v>0</v>
      </c>
      <c r="H25" s="245"/>
      <c r="I25" s="246">
        <f>ROUND(E25*H25,2)</f>
        <v>0</v>
      </c>
      <c r="J25" s="245"/>
      <c r="K25" s="246">
        <f>ROUND(E25*J25,2)</f>
        <v>0</v>
      </c>
      <c r="L25" s="246">
        <v>21</v>
      </c>
      <c r="M25" s="246">
        <f>G25*(1+L25/100)</f>
        <v>0</v>
      </c>
      <c r="N25" s="244">
        <v>0</v>
      </c>
      <c r="O25" s="244">
        <f>ROUND(E25*N25,2)</f>
        <v>0</v>
      </c>
      <c r="P25" s="244">
        <v>0</v>
      </c>
      <c r="Q25" s="244">
        <f>ROUND(E25*P25,2)</f>
        <v>0</v>
      </c>
      <c r="R25" s="246"/>
      <c r="S25" s="246" t="s">
        <v>193</v>
      </c>
      <c r="T25" s="247" t="s">
        <v>167</v>
      </c>
      <c r="U25" s="222">
        <v>0</v>
      </c>
      <c r="V25" s="222">
        <f>ROUND(E25*U25,2)</f>
        <v>0</v>
      </c>
      <c r="W25" s="222"/>
      <c r="X25" s="222" t="s">
        <v>53</v>
      </c>
      <c r="Y25" s="222" t="s">
        <v>168</v>
      </c>
      <c r="Z25" s="212"/>
      <c r="AA25" s="212"/>
      <c r="AB25" s="212"/>
      <c r="AC25" s="212"/>
      <c r="AD25" s="212"/>
      <c r="AE25" s="212"/>
      <c r="AF25" s="212"/>
      <c r="AG25" s="212" t="s">
        <v>196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1" x14ac:dyDescent="0.25">
      <c r="A26" s="241">
        <v>12</v>
      </c>
      <c r="B26" s="242" t="s">
        <v>199</v>
      </c>
      <c r="C26" s="252" t="s">
        <v>200</v>
      </c>
      <c r="D26" s="243" t="s">
        <v>165</v>
      </c>
      <c r="E26" s="244">
        <v>1</v>
      </c>
      <c r="F26" s="245"/>
      <c r="G26" s="246">
        <f>ROUND(E26*F26,2)</f>
        <v>0</v>
      </c>
      <c r="H26" s="245"/>
      <c r="I26" s="246">
        <f>ROUND(E26*H26,2)</f>
        <v>0</v>
      </c>
      <c r="J26" s="245"/>
      <c r="K26" s="246">
        <f>ROUND(E26*J26,2)</f>
        <v>0</v>
      </c>
      <c r="L26" s="246">
        <v>21</v>
      </c>
      <c r="M26" s="246">
        <f>G26*(1+L26/100)</f>
        <v>0</v>
      </c>
      <c r="N26" s="244">
        <v>0</v>
      </c>
      <c r="O26" s="244">
        <f>ROUND(E26*N26,2)</f>
        <v>0</v>
      </c>
      <c r="P26" s="244">
        <v>0</v>
      </c>
      <c r="Q26" s="244">
        <f>ROUND(E26*P26,2)</f>
        <v>0</v>
      </c>
      <c r="R26" s="246"/>
      <c r="S26" s="246" t="s">
        <v>193</v>
      </c>
      <c r="T26" s="247" t="s">
        <v>167</v>
      </c>
      <c r="U26" s="222">
        <v>0</v>
      </c>
      <c r="V26" s="222">
        <f>ROUND(E26*U26,2)</f>
        <v>0</v>
      </c>
      <c r="W26" s="222"/>
      <c r="X26" s="222" t="s">
        <v>53</v>
      </c>
      <c r="Y26" s="222" t="s">
        <v>168</v>
      </c>
      <c r="Z26" s="212"/>
      <c r="AA26" s="212"/>
      <c r="AB26" s="212"/>
      <c r="AC26" s="212"/>
      <c r="AD26" s="212"/>
      <c r="AE26" s="212"/>
      <c r="AF26" s="212"/>
      <c r="AG26" s="212" t="s">
        <v>196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5">
      <c r="A27" s="241">
        <v>13</v>
      </c>
      <c r="B27" s="242" t="s">
        <v>201</v>
      </c>
      <c r="C27" s="252" t="s">
        <v>202</v>
      </c>
      <c r="D27" s="243" t="s">
        <v>165</v>
      </c>
      <c r="E27" s="244">
        <v>1</v>
      </c>
      <c r="F27" s="245"/>
      <c r="G27" s="246">
        <f>ROUND(E27*F27,2)</f>
        <v>0</v>
      </c>
      <c r="H27" s="245"/>
      <c r="I27" s="246">
        <f>ROUND(E27*H27,2)</f>
        <v>0</v>
      </c>
      <c r="J27" s="245"/>
      <c r="K27" s="246">
        <f>ROUND(E27*J27,2)</f>
        <v>0</v>
      </c>
      <c r="L27" s="246">
        <v>21</v>
      </c>
      <c r="M27" s="246">
        <f>G27*(1+L27/100)</f>
        <v>0</v>
      </c>
      <c r="N27" s="244">
        <v>0</v>
      </c>
      <c r="O27" s="244">
        <f>ROUND(E27*N27,2)</f>
        <v>0</v>
      </c>
      <c r="P27" s="244">
        <v>0</v>
      </c>
      <c r="Q27" s="244">
        <f>ROUND(E27*P27,2)</f>
        <v>0</v>
      </c>
      <c r="R27" s="246"/>
      <c r="S27" s="246" t="s">
        <v>193</v>
      </c>
      <c r="T27" s="247" t="s">
        <v>167</v>
      </c>
      <c r="U27" s="222">
        <v>0</v>
      </c>
      <c r="V27" s="222">
        <f>ROUND(E27*U27,2)</f>
        <v>0</v>
      </c>
      <c r="W27" s="222"/>
      <c r="X27" s="222" t="s">
        <v>53</v>
      </c>
      <c r="Y27" s="222" t="s">
        <v>168</v>
      </c>
      <c r="Z27" s="212"/>
      <c r="AA27" s="212"/>
      <c r="AB27" s="212"/>
      <c r="AC27" s="212"/>
      <c r="AD27" s="212"/>
      <c r="AE27" s="212"/>
      <c r="AF27" s="212"/>
      <c r="AG27" s="212" t="s">
        <v>196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1" x14ac:dyDescent="0.25">
      <c r="A28" s="234">
        <v>14</v>
      </c>
      <c r="B28" s="235" t="s">
        <v>203</v>
      </c>
      <c r="C28" s="253" t="s">
        <v>204</v>
      </c>
      <c r="D28" s="236" t="s">
        <v>165</v>
      </c>
      <c r="E28" s="237">
        <v>1</v>
      </c>
      <c r="F28" s="238"/>
      <c r="G28" s="239">
        <f>ROUND(E28*F28,2)</f>
        <v>0</v>
      </c>
      <c r="H28" s="238"/>
      <c r="I28" s="239">
        <f>ROUND(E28*H28,2)</f>
        <v>0</v>
      </c>
      <c r="J28" s="238"/>
      <c r="K28" s="239">
        <f>ROUND(E28*J28,2)</f>
        <v>0</v>
      </c>
      <c r="L28" s="239">
        <v>21</v>
      </c>
      <c r="M28" s="239">
        <f>G28*(1+L28/100)</f>
        <v>0</v>
      </c>
      <c r="N28" s="237">
        <v>0</v>
      </c>
      <c r="O28" s="237">
        <f>ROUND(E28*N28,2)</f>
        <v>0</v>
      </c>
      <c r="P28" s="237">
        <v>0</v>
      </c>
      <c r="Q28" s="237">
        <f>ROUND(E28*P28,2)</f>
        <v>0</v>
      </c>
      <c r="R28" s="239"/>
      <c r="S28" s="239" t="s">
        <v>193</v>
      </c>
      <c r="T28" s="240" t="s">
        <v>167</v>
      </c>
      <c r="U28" s="222">
        <v>0</v>
      </c>
      <c r="V28" s="222">
        <f>ROUND(E28*U28,2)</f>
        <v>0</v>
      </c>
      <c r="W28" s="222"/>
      <c r="X28" s="222" t="s">
        <v>53</v>
      </c>
      <c r="Y28" s="222" t="s">
        <v>168</v>
      </c>
      <c r="Z28" s="212"/>
      <c r="AA28" s="212"/>
      <c r="AB28" s="212"/>
      <c r="AC28" s="212"/>
      <c r="AD28" s="212"/>
      <c r="AE28" s="212"/>
      <c r="AF28" s="212"/>
      <c r="AG28" s="212" t="s">
        <v>196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2" x14ac:dyDescent="0.25">
      <c r="A29" s="219"/>
      <c r="B29" s="220"/>
      <c r="C29" s="254" t="s">
        <v>205</v>
      </c>
      <c r="D29" s="249"/>
      <c r="E29" s="249"/>
      <c r="F29" s="249"/>
      <c r="G29" s="249"/>
      <c r="H29" s="222"/>
      <c r="I29" s="222"/>
      <c r="J29" s="222"/>
      <c r="K29" s="222"/>
      <c r="L29" s="222"/>
      <c r="M29" s="222"/>
      <c r="N29" s="221"/>
      <c r="O29" s="221"/>
      <c r="P29" s="221"/>
      <c r="Q29" s="221"/>
      <c r="R29" s="222"/>
      <c r="S29" s="222"/>
      <c r="T29" s="222"/>
      <c r="U29" s="222"/>
      <c r="V29" s="222"/>
      <c r="W29" s="222"/>
      <c r="X29" s="222"/>
      <c r="Y29" s="222"/>
      <c r="Z29" s="212"/>
      <c r="AA29" s="212"/>
      <c r="AB29" s="212"/>
      <c r="AC29" s="212"/>
      <c r="AD29" s="212"/>
      <c r="AE29" s="212"/>
      <c r="AF29" s="212"/>
      <c r="AG29" s="212" t="s">
        <v>173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x14ac:dyDescent="0.25">
      <c r="A30" s="227" t="s">
        <v>161</v>
      </c>
      <c r="B30" s="228" t="s">
        <v>131</v>
      </c>
      <c r="C30" s="251" t="s">
        <v>28</v>
      </c>
      <c r="D30" s="229"/>
      <c r="E30" s="230"/>
      <c r="F30" s="231"/>
      <c r="G30" s="231">
        <f>SUMIF(AG31:AG34,"&lt;&gt;NOR",G31:G34)</f>
        <v>0</v>
      </c>
      <c r="H30" s="231"/>
      <c r="I30" s="231">
        <f>SUM(I31:I34)</f>
        <v>0</v>
      </c>
      <c r="J30" s="231"/>
      <c r="K30" s="231">
        <f>SUM(K31:K34)</f>
        <v>0</v>
      </c>
      <c r="L30" s="231"/>
      <c r="M30" s="231">
        <f>SUM(M31:M34)</f>
        <v>0</v>
      </c>
      <c r="N30" s="230"/>
      <c r="O30" s="230">
        <f>SUM(O31:O34)</f>
        <v>0</v>
      </c>
      <c r="P30" s="230"/>
      <c r="Q30" s="230">
        <f>SUM(Q31:Q34)</f>
        <v>0</v>
      </c>
      <c r="R30" s="231"/>
      <c r="S30" s="231"/>
      <c r="T30" s="232"/>
      <c r="U30" s="226"/>
      <c r="V30" s="226">
        <f>SUM(V31:V34)</f>
        <v>0</v>
      </c>
      <c r="W30" s="226"/>
      <c r="X30" s="226"/>
      <c r="Y30" s="226"/>
      <c r="AG30" t="s">
        <v>162</v>
      </c>
    </row>
    <row r="31" spans="1:60" outlineLevel="1" x14ac:dyDescent="0.25">
      <c r="A31" s="234">
        <v>15</v>
      </c>
      <c r="B31" s="235" t="s">
        <v>206</v>
      </c>
      <c r="C31" s="253" t="s">
        <v>207</v>
      </c>
      <c r="D31" s="236" t="s">
        <v>208</v>
      </c>
      <c r="E31" s="237">
        <v>1</v>
      </c>
      <c r="F31" s="238"/>
      <c r="G31" s="239">
        <f>ROUND(E31*F31,2)</f>
        <v>0</v>
      </c>
      <c r="H31" s="238"/>
      <c r="I31" s="239">
        <f>ROUND(E31*H31,2)</f>
        <v>0</v>
      </c>
      <c r="J31" s="238"/>
      <c r="K31" s="239">
        <f>ROUND(E31*J31,2)</f>
        <v>0</v>
      </c>
      <c r="L31" s="239">
        <v>21</v>
      </c>
      <c r="M31" s="239">
        <f>G31*(1+L31/100)</f>
        <v>0</v>
      </c>
      <c r="N31" s="237">
        <v>0</v>
      </c>
      <c r="O31" s="237">
        <f>ROUND(E31*N31,2)</f>
        <v>0</v>
      </c>
      <c r="P31" s="237">
        <v>0</v>
      </c>
      <c r="Q31" s="237">
        <f>ROUND(E31*P31,2)</f>
        <v>0</v>
      </c>
      <c r="R31" s="239"/>
      <c r="S31" s="239" t="s">
        <v>193</v>
      </c>
      <c r="T31" s="240" t="s">
        <v>167</v>
      </c>
      <c r="U31" s="222">
        <v>0</v>
      </c>
      <c r="V31" s="222">
        <f>ROUND(E31*U31,2)</f>
        <v>0</v>
      </c>
      <c r="W31" s="222"/>
      <c r="X31" s="222" t="s">
        <v>53</v>
      </c>
      <c r="Y31" s="222" t="s">
        <v>168</v>
      </c>
      <c r="Z31" s="212"/>
      <c r="AA31" s="212"/>
      <c r="AB31" s="212"/>
      <c r="AC31" s="212"/>
      <c r="AD31" s="212"/>
      <c r="AE31" s="212"/>
      <c r="AF31" s="212"/>
      <c r="AG31" s="212" t="s">
        <v>169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ht="21" outlineLevel="2" x14ac:dyDescent="0.25">
      <c r="A32" s="219"/>
      <c r="B32" s="220"/>
      <c r="C32" s="254" t="s">
        <v>209</v>
      </c>
      <c r="D32" s="249"/>
      <c r="E32" s="249"/>
      <c r="F32" s="249"/>
      <c r="G32" s="249"/>
      <c r="H32" s="222"/>
      <c r="I32" s="222"/>
      <c r="J32" s="222"/>
      <c r="K32" s="222"/>
      <c r="L32" s="222"/>
      <c r="M32" s="222"/>
      <c r="N32" s="221"/>
      <c r="O32" s="221"/>
      <c r="P32" s="221"/>
      <c r="Q32" s="221"/>
      <c r="R32" s="222"/>
      <c r="S32" s="222"/>
      <c r="T32" s="222"/>
      <c r="U32" s="222"/>
      <c r="V32" s="222"/>
      <c r="W32" s="222"/>
      <c r="X32" s="222"/>
      <c r="Y32" s="222"/>
      <c r="Z32" s="212"/>
      <c r="AA32" s="212"/>
      <c r="AB32" s="212"/>
      <c r="AC32" s="212"/>
      <c r="AD32" s="212"/>
      <c r="AE32" s="212"/>
      <c r="AF32" s="212"/>
      <c r="AG32" s="212" t="s">
        <v>173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48" t="str">
        <f>C32</f>
        <v>Náplň činnosti: vyhotovení geometrického plánu jako součásti právních listin, podle nichž má být proveden zápis do katastru nemovitostí, je-li třeba předmět zápisu nově zobrazit do katastrální mapy.</v>
      </c>
      <c r="BB32" s="212"/>
      <c r="BC32" s="212"/>
      <c r="BD32" s="212"/>
      <c r="BE32" s="212"/>
      <c r="BF32" s="212"/>
      <c r="BG32" s="212"/>
      <c r="BH32" s="212"/>
    </row>
    <row r="33" spans="1:60" outlineLevel="1" x14ac:dyDescent="0.25">
      <c r="A33" s="234">
        <v>16</v>
      </c>
      <c r="B33" s="235" t="s">
        <v>210</v>
      </c>
      <c r="C33" s="253" t="s">
        <v>211</v>
      </c>
      <c r="D33" s="236" t="s">
        <v>165</v>
      </c>
      <c r="E33" s="237">
        <v>1</v>
      </c>
      <c r="F33" s="238"/>
      <c r="G33" s="239">
        <f>ROUND(E33*F33,2)</f>
        <v>0</v>
      </c>
      <c r="H33" s="238"/>
      <c r="I33" s="239">
        <f>ROUND(E33*H33,2)</f>
        <v>0</v>
      </c>
      <c r="J33" s="238"/>
      <c r="K33" s="239">
        <f>ROUND(E33*J33,2)</f>
        <v>0</v>
      </c>
      <c r="L33" s="239">
        <v>21</v>
      </c>
      <c r="M33" s="239">
        <f>G33*(1+L33/100)</f>
        <v>0</v>
      </c>
      <c r="N33" s="237">
        <v>0</v>
      </c>
      <c r="O33" s="237">
        <f>ROUND(E33*N33,2)</f>
        <v>0</v>
      </c>
      <c r="P33" s="237">
        <v>0</v>
      </c>
      <c r="Q33" s="237">
        <f>ROUND(E33*P33,2)</f>
        <v>0</v>
      </c>
      <c r="R33" s="239"/>
      <c r="S33" s="239" t="s">
        <v>193</v>
      </c>
      <c r="T33" s="240" t="s">
        <v>167</v>
      </c>
      <c r="U33" s="222">
        <v>0</v>
      </c>
      <c r="V33" s="222">
        <f>ROUND(E33*U33,2)</f>
        <v>0</v>
      </c>
      <c r="W33" s="222"/>
      <c r="X33" s="222" t="s">
        <v>53</v>
      </c>
      <c r="Y33" s="222" t="s">
        <v>168</v>
      </c>
      <c r="Z33" s="212"/>
      <c r="AA33" s="212"/>
      <c r="AB33" s="212"/>
      <c r="AC33" s="212"/>
      <c r="AD33" s="212"/>
      <c r="AE33" s="212"/>
      <c r="AF33" s="212"/>
      <c r="AG33" s="212" t="s">
        <v>196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5">
      <c r="A34" s="219"/>
      <c r="B34" s="220"/>
      <c r="C34" s="254" t="s">
        <v>212</v>
      </c>
      <c r="D34" s="249"/>
      <c r="E34" s="249"/>
      <c r="F34" s="249"/>
      <c r="G34" s="249"/>
      <c r="H34" s="222"/>
      <c r="I34" s="222"/>
      <c r="J34" s="222"/>
      <c r="K34" s="222"/>
      <c r="L34" s="222"/>
      <c r="M34" s="222"/>
      <c r="N34" s="221"/>
      <c r="O34" s="221"/>
      <c r="P34" s="221"/>
      <c r="Q34" s="221"/>
      <c r="R34" s="222"/>
      <c r="S34" s="222"/>
      <c r="T34" s="222"/>
      <c r="U34" s="222"/>
      <c r="V34" s="222"/>
      <c r="W34" s="222"/>
      <c r="X34" s="222"/>
      <c r="Y34" s="222"/>
      <c r="Z34" s="212"/>
      <c r="AA34" s="212"/>
      <c r="AB34" s="212"/>
      <c r="AC34" s="212"/>
      <c r="AD34" s="212"/>
      <c r="AE34" s="212"/>
      <c r="AF34" s="212"/>
      <c r="AG34" s="212" t="s">
        <v>173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48" t="str">
        <f>C34</f>
        <v>Náklady na vyhotovení dokumentace skutečného provedení stavby a její předání objednateli v požadované formě a požadovaném počtu.</v>
      </c>
      <c r="BB34" s="212"/>
      <c r="BC34" s="212"/>
      <c r="BD34" s="212"/>
      <c r="BE34" s="212"/>
      <c r="BF34" s="212"/>
      <c r="BG34" s="212"/>
      <c r="BH34" s="212"/>
    </row>
    <row r="35" spans="1:60" x14ac:dyDescent="0.25">
      <c r="A35" s="3"/>
      <c r="B35" s="4"/>
      <c r="C35" s="257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AE35">
        <v>12</v>
      </c>
      <c r="AF35">
        <v>21</v>
      </c>
      <c r="AG35" t="s">
        <v>147</v>
      </c>
    </row>
    <row r="36" spans="1:60" x14ac:dyDescent="0.25">
      <c r="A36" s="215"/>
      <c r="B36" s="216" t="s">
        <v>29</v>
      </c>
      <c r="C36" s="258"/>
      <c r="D36" s="217"/>
      <c r="E36" s="218"/>
      <c r="F36" s="218"/>
      <c r="G36" s="233">
        <f>G8+G30</f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AE36">
        <f>SUMIF(L7:L34,AE35,G7:G34)</f>
        <v>0</v>
      </c>
      <c r="AF36">
        <f>SUMIF(L7:L34,AF35,G7:G34)</f>
        <v>0</v>
      </c>
      <c r="AG36" t="s">
        <v>213</v>
      </c>
    </row>
    <row r="37" spans="1:60" x14ac:dyDescent="0.25">
      <c r="C37" s="259"/>
      <c r="D37" s="10"/>
      <c r="AG37" t="s">
        <v>214</v>
      </c>
    </row>
    <row r="38" spans="1:60" x14ac:dyDescent="0.25">
      <c r="D38" s="10"/>
    </row>
    <row r="39" spans="1:60" x14ac:dyDescent="0.25">
      <c r="D39" s="10"/>
    </row>
    <row r="40" spans="1:60" x14ac:dyDescent="0.25">
      <c r="D40" s="10"/>
    </row>
    <row r="41" spans="1:60" x14ac:dyDescent="0.25">
      <c r="D41" s="10"/>
    </row>
    <row r="42" spans="1:60" x14ac:dyDescent="0.25">
      <c r="D42" s="10"/>
    </row>
    <row r="43" spans="1:60" x14ac:dyDescent="0.25">
      <c r="D43" s="10"/>
    </row>
    <row r="44" spans="1:60" x14ac:dyDescent="0.25">
      <c r="D44" s="10"/>
    </row>
    <row r="45" spans="1:60" x14ac:dyDescent="0.25">
      <c r="D45" s="10"/>
    </row>
    <row r="46" spans="1:60" x14ac:dyDescent="0.25">
      <c r="D46" s="10"/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nDngkGstb5hNaHNG6czQ01IY5ItdGK3h9iZALBF0JGXrt2wPrnxyZLAIqfomaJp2XSiD/flaniK45UOuIpgJGw==" saltValue="fsWkxtMncmTqqEnDhqzRrg==" spinCount="100000" sheet="1" formatRows="0"/>
  <mergeCells count="12">
    <mergeCell ref="C16:G16"/>
    <mergeCell ref="C18:G18"/>
    <mergeCell ref="C20:G20"/>
    <mergeCell ref="C29:G29"/>
    <mergeCell ref="C32:G32"/>
    <mergeCell ref="C34:G34"/>
    <mergeCell ref="A1:G1"/>
    <mergeCell ref="C2:G2"/>
    <mergeCell ref="C3:G3"/>
    <mergeCell ref="C4:G4"/>
    <mergeCell ref="C11:G11"/>
    <mergeCell ref="C14:G1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399B9-1258-4FB5-B1DD-A89C34EDDC18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63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7" t="s">
        <v>215</v>
      </c>
      <c r="B1" s="197"/>
      <c r="C1" s="197"/>
      <c r="D1" s="197"/>
      <c r="E1" s="197"/>
      <c r="F1" s="197"/>
      <c r="G1" s="197"/>
      <c r="AG1" t="s">
        <v>133</v>
      </c>
    </row>
    <row r="2" spans="1:60" ht="25.05" customHeight="1" x14ac:dyDescent="0.25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134</v>
      </c>
    </row>
    <row r="3" spans="1:60" ht="25.05" customHeight="1" x14ac:dyDescent="0.25">
      <c r="A3" s="198" t="s">
        <v>8</v>
      </c>
      <c r="B3" s="49" t="s">
        <v>56</v>
      </c>
      <c r="C3" s="201" t="s">
        <v>57</v>
      </c>
      <c r="D3" s="199"/>
      <c r="E3" s="199"/>
      <c r="F3" s="199"/>
      <c r="G3" s="200"/>
      <c r="AC3" s="176" t="s">
        <v>134</v>
      </c>
      <c r="AG3" t="s">
        <v>137</v>
      </c>
    </row>
    <row r="4" spans="1:60" ht="25.05" customHeight="1" x14ac:dyDescent="0.25">
      <c r="A4" s="202" t="s">
        <v>9</v>
      </c>
      <c r="B4" s="203" t="s">
        <v>58</v>
      </c>
      <c r="C4" s="204" t="s">
        <v>59</v>
      </c>
      <c r="D4" s="205"/>
      <c r="E4" s="205"/>
      <c r="F4" s="205"/>
      <c r="G4" s="206"/>
      <c r="AG4" t="s">
        <v>138</v>
      </c>
    </row>
    <row r="5" spans="1:60" x14ac:dyDescent="0.25">
      <c r="D5" s="10"/>
    </row>
    <row r="6" spans="1:60" ht="39.6" x14ac:dyDescent="0.25">
      <c r="A6" s="208" t="s">
        <v>139</v>
      </c>
      <c r="B6" s="210" t="s">
        <v>140</v>
      </c>
      <c r="C6" s="210" t="s">
        <v>141</v>
      </c>
      <c r="D6" s="209" t="s">
        <v>142</v>
      </c>
      <c r="E6" s="208" t="s">
        <v>143</v>
      </c>
      <c r="F6" s="207" t="s">
        <v>144</v>
      </c>
      <c r="G6" s="208" t="s">
        <v>29</v>
      </c>
      <c r="H6" s="211" t="s">
        <v>30</v>
      </c>
      <c r="I6" s="211" t="s">
        <v>145</v>
      </c>
      <c r="J6" s="211" t="s">
        <v>31</v>
      </c>
      <c r="K6" s="211" t="s">
        <v>146</v>
      </c>
      <c r="L6" s="211" t="s">
        <v>147</v>
      </c>
      <c r="M6" s="211" t="s">
        <v>148</v>
      </c>
      <c r="N6" s="211" t="s">
        <v>149</v>
      </c>
      <c r="O6" s="211" t="s">
        <v>150</v>
      </c>
      <c r="P6" s="211" t="s">
        <v>151</v>
      </c>
      <c r="Q6" s="211" t="s">
        <v>152</v>
      </c>
      <c r="R6" s="211" t="s">
        <v>153</v>
      </c>
      <c r="S6" s="211" t="s">
        <v>154</v>
      </c>
      <c r="T6" s="211" t="s">
        <v>155</v>
      </c>
      <c r="U6" s="211" t="s">
        <v>156</v>
      </c>
      <c r="V6" s="211" t="s">
        <v>157</v>
      </c>
      <c r="W6" s="211" t="s">
        <v>158</v>
      </c>
      <c r="X6" s="211" t="s">
        <v>159</v>
      </c>
      <c r="Y6" s="211" t="s">
        <v>160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27" t="s">
        <v>161</v>
      </c>
      <c r="B8" s="228" t="s">
        <v>93</v>
      </c>
      <c r="C8" s="251" t="s">
        <v>94</v>
      </c>
      <c r="D8" s="229"/>
      <c r="E8" s="230"/>
      <c r="F8" s="231"/>
      <c r="G8" s="231">
        <f>SUMIF(AG9:AG61,"&lt;&gt;NOR",G9:G61)</f>
        <v>0</v>
      </c>
      <c r="H8" s="231"/>
      <c r="I8" s="231">
        <f>SUM(I9:I61)</f>
        <v>0</v>
      </c>
      <c r="J8" s="231"/>
      <c r="K8" s="231">
        <f>SUM(K9:K61)</f>
        <v>0</v>
      </c>
      <c r="L8" s="231"/>
      <c r="M8" s="231">
        <f>SUM(M9:M61)</f>
        <v>0</v>
      </c>
      <c r="N8" s="230"/>
      <c r="O8" s="230">
        <f>SUM(O9:O61)</f>
        <v>0</v>
      </c>
      <c r="P8" s="230"/>
      <c r="Q8" s="230">
        <f>SUM(Q9:Q61)</f>
        <v>4.55</v>
      </c>
      <c r="R8" s="231"/>
      <c r="S8" s="231"/>
      <c r="T8" s="232"/>
      <c r="U8" s="226"/>
      <c r="V8" s="226">
        <f>SUM(V9:V61)</f>
        <v>20.279999999999998</v>
      </c>
      <c r="W8" s="226"/>
      <c r="X8" s="226"/>
      <c r="Y8" s="226"/>
      <c r="AG8" t="s">
        <v>162</v>
      </c>
    </row>
    <row r="9" spans="1:60" ht="20.399999999999999" outlineLevel="1" x14ac:dyDescent="0.25">
      <c r="A9" s="234">
        <v>1</v>
      </c>
      <c r="B9" s="235" t="s">
        <v>216</v>
      </c>
      <c r="C9" s="253" t="s">
        <v>217</v>
      </c>
      <c r="D9" s="236" t="s">
        <v>218</v>
      </c>
      <c r="E9" s="237">
        <v>9</v>
      </c>
      <c r="F9" s="238"/>
      <c r="G9" s="239">
        <f>ROUND(E9*F9,2)</f>
        <v>0</v>
      </c>
      <c r="H9" s="238"/>
      <c r="I9" s="239">
        <f>ROUND(E9*H9,2)</f>
        <v>0</v>
      </c>
      <c r="J9" s="238"/>
      <c r="K9" s="239">
        <f>ROUND(E9*J9,2)</f>
        <v>0</v>
      </c>
      <c r="L9" s="239">
        <v>21</v>
      </c>
      <c r="M9" s="239">
        <f>G9*(1+L9/100)</f>
        <v>0</v>
      </c>
      <c r="N9" s="237">
        <v>0</v>
      </c>
      <c r="O9" s="237">
        <f>ROUND(E9*N9,2)</f>
        <v>0</v>
      </c>
      <c r="P9" s="237">
        <v>0.2</v>
      </c>
      <c r="Q9" s="237">
        <f>ROUND(E9*P9,2)</f>
        <v>1.8</v>
      </c>
      <c r="R9" s="239" t="s">
        <v>219</v>
      </c>
      <c r="S9" s="239" t="s">
        <v>193</v>
      </c>
      <c r="T9" s="240" t="s">
        <v>193</v>
      </c>
      <c r="U9" s="222">
        <v>0.1</v>
      </c>
      <c r="V9" s="222">
        <f>ROUND(E9*U9,2)</f>
        <v>0.9</v>
      </c>
      <c r="W9" s="222"/>
      <c r="X9" s="222" t="s">
        <v>220</v>
      </c>
      <c r="Y9" s="222" t="s">
        <v>221</v>
      </c>
      <c r="Z9" s="212"/>
      <c r="AA9" s="212"/>
      <c r="AB9" s="212"/>
      <c r="AC9" s="212"/>
      <c r="AD9" s="212"/>
      <c r="AE9" s="212"/>
      <c r="AF9" s="212"/>
      <c r="AG9" s="212" t="s">
        <v>222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19"/>
      <c r="B10" s="220"/>
      <c r="C10" s="265" t="s">
        <v>223</v>
      </c>
      <c r="D10" s="264"/>
      <c r="E10" s="264"/>
      <c r="F10" s="264"/>
      <c r="G10" s="264"/>
      <c r="H10" s="222"/>
      <c r="I10" s="222"/>
      <c r="J10" s="222"/>
      <c r="K10" s="222"/>
      <c r="L10" s="222"/>
      <c r="M10" s="222"/>
      <c r="N10" s="221"/>
      <c r="O10" s="221"/>
      <c r="P10" s="221"/>
      <c r="Q10" s="221"/>
      <c r="R10" s="222"/>
      <c r="S10" s="222"/>
      <c r="T10" s="222"/>
      <c r="U10" s="222"/>
      <c r="V10" s="222"/>
      <c r="W10" s="222"/>
      <c r="X10" s="222"/>
      <c r="Y10" s="222"/>
      <c r="Z10" s="212"/>
      <c r="AA10" s="212"/>
      <c r="AB10" s="212"/>
      <c r="AC10" s="212"/>
      <c r="AD10" s="212"/>
      <c r="AE10" s="212"/>
      <c r="AF10" s="212"/>
      <c r="AG10" s="212" t="s">
        <v>224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2" x14ac:dyDescent="0.25">
      <c r="A11" s="219"/>
      <c r="B11" s="220"/>
      <c r="C11" s="266" t="s">
        <v>225</v>
      </c>
      <c r="D11" s="260"/>
      <c r="E11" s="261"/>
      <c r="F11" s="222"/>
      <c r="G11" s="222"/>
      <c r="H11" s="222"/>
      <c r="I11" s="222"/>
      <c r="J11" s="222"/>
      <c r="K11" s="222"/>
      <c r="L11" s="222"/>
      <c r="M11" s="222"/>
      <c r="N11" s="221"/>
      <c r="O11" s="221"/>
      <c r="P11" s="221"/>
      <c r="Q11" s="221"/>
      <c r="R11" s="222"/>
      <c r="S11" s="222"/>
      <c r="T11" s="222"/>
      <c r="U11" s="222"/>
      <c r="V11" s="222"/>
      <c r="W11" s="222"/>
      <c r="X11" s="222"/>
      <c r="Y11" s="222"/>
      <c r="Z11" s="212"/>
      <c r="AA11" s="212"/>
      <c r="AB11" s="212"/>
      <c r="AC11" s="212"/>
      <c r="AD11" s="212"/>
      <c r="AE11" s="212"/>
      <c r="AF11" s="212"/>
      <c r="AG11" s="212" t="s">
        <v>226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5">
      <c r="A12" s="219"/>
      <c r="B12" s="220"/>
      <c r="C12" s="266" t="s">
        <v>227</v>
      </c>
      <c r="D12" s="260"/>
      <c r="E12" s="261"/>
      <c r="F12" s="222"/>
      <c r="G12" s="222"/>
      <c r="H12" s="222"/>
      <c r="I12" s="222"/>
      <c r="J12" s="222"/>
      <c r="K12" s="222"/>
      <c r="L12" s="222"/>
      <c r="M12" s="222"/>
      <c r="N12" s="221"/>
      <c r="O12" s="221"/>
      <c r="P12" s="221"/>
      <c r="Q12" s="221"/>
      <c r="R12" s="222"/>
      <c r="S12" s="222"/>
      <c r="T12" s="222"/>
      <c r="U12" s="222"/>
      <c r="V12" s="222"/>
      <c r="W12" s="222"/>
      <c r="X12" s="222"/>
      <c r="Y12" s="222"/>
      <c r="Z12" s="212"/>
      <c r="AA12" s="212"/>
      <c r="AB12" s="212"/>
      <c r="AC12" s="212"/>
      <c r="AD12" s="212"/>
      <c r="AE12" s="212"/>
      <c r="AF12" s="212"/>
      <c r="AG12" s="212" t="s">
        <v>226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3" x14ac:dyDescent="0.25">
      <c r="A13" s="219"/>
      <c r="B13" s="220"/>
      <c r="C13" s="266" t="s">
        <v>228</v>
      </c>
      <c r="D13" s="260"/>
      <c r="E13" s="261">
        <v>9</v>
      </c>
      <c r="F13" s="222"/>
      <c r="G13" s="222"/>
      <c r="H13" s="222"/>
      <c r="I13" s="222"/>
      <c r="J13" s="222"/>
      <c r="K13" s="222"/>
      <c r="L13" s="222"/>
      <c r="M13" s="222"/>
      <c r="N13" s="221"/>
      <c r="O13" s="221"/>
      <c r="P13" s="221"/>
      <c r="Q13" s="221"/>
      <c r="R13" s="222"/>
      <c r="S13" s="222"/>
      <c r="T13" s="222"/>
      <c r="U13" s="222"/>
      <c r="V13" s="222"/>
      <c r="W13" s="222"/>
      <c r="X13" s="222"/>
      <c r="Y13" s="222"/>
      <c r="Z13" s="212"/>
      <c r="AA13" s="212"/>
      <c r="AB13" s="212"/>
      <c r="AC13" s="212"/>
      <c r="AD13" s="212"/>
      <c r="AE13" s="212"/>
      <c r="AF13" s="212"/>
      <c r="AG13" s="212" t="s">
        <v>226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34">
        <v>2</v>
      </c>
      <c r="B14" s="235" t="s">
        <v>229</v>
      </c>
      <c r="C14" s="253" t="s">
        <v>230</v>
      </c>
      <c r="D14" s="236" t="s">
        <v>231</v>
      </c>
      <c r="E14" s="237">
        <v>10.199999999999999</v>
      </c>
      <c r="F14" s="238"/>
      <c r="G14" s="239">
        <f>ROUND(E14*F14,2)</f>
        <v>0</v>
      </c>
      <c r="H14" s="238"/>
      <c r="I14" s="239">
        <f>ROUND(E14*H14,2)</f>
        <v>0</v>
      </c>
      <c r="J14" s="238"/>
      <c r="K14" s="239">
        <f>ROUND(E14*J14,2)</f>
        <v>0</v>
      </c>
      <c r="L14" s="239">
        <v>21</v>
      </c>
      <c r="M14" s="239">
        <f>G14*(1+L14/100)</f>
        <v>0</v>
      </c>
      <c r="N14" s="237">
        <v>0</v>
      </c>
      <c r="O14" s="237">
        <f>ROUND(E14*N14,2)</f>
        <v>0</v>
      </c>
      <c r="P14" s="237">
        <v>0.27</v>
      </c>
      <c r="Q14" s="237">
        <f>ROUND(E14*P14,2)</f>
        <v>2.75</v>
      </c>
      <c r="R14" s="239" t="s">
        <v>219</v>
      </c>
      <c r="S14" s="239" t="s">
        <v>193</v>
      </c>
      <c r="T14" s="240" t="s">
        <v>193</v>
      </c>
      <c r="U14" s="222">
        <v>0.123</v>
      </c>
      <c r="V14" s="222">
        <f>ROUND(E14*U14,2)</f>
        <v>1.25</v>
      </c>
      <c r="W14" s="222"/>
      <c r="X14" s="222" t="s">
        <v>220</v>
      </c>
      <c r="Y14" s="222" t="s">
        <v>221</v>
      </c>
      <c r="Z14" s="212"/>
      <c r="AA14" s="212"/>
      <c r="AB14" s="212"/>
      <c r="AC14" s="212"/>
      <c r="AD14" s="212"/>
      <c r="AE14" s="212"/>
      <c r="AF14" s="212"/>
      <c r="AG14" s="212" t="s">
        <v>222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19"/>
      <c r="B15" s="220"/>
      <c r="C15" s="265" t="s">
        <v>232</v>
      </c>
      <c r="D15" s="264"/>
      <c r="E15" s="264"/>
      <c r="F15" s="264"/>
      <c r="G15" s="264"/>
      <c r="H15" s="222"/>
      <c r="I15" s="222"/>
      <c r="J15" s="222"/>
      <c r="K15" s="222"/>
      <c r="L15" s="222"/>
      <c r="M15" s="222"/>
      <c r="N15" s="221"/>
      <c r="O15" s="221"/>
      <c r="P15" s="221"/>
      <c r="Q15" s="221"/>
      <c r="R15" s="222"/>
      <c r="S15" s="222"/>
      <c r="T15" s="222"/>
      <c r="U15" s="222"/>
      <c r="V15" s="222"/>
      <c r="W15" s="222"/>
      <c r="X15" s="222"/>
      <c r="Y15" s="222"/>
      <c r="Z15" s="212"/>
      <c r="AA15" s="212"/>
      <c r="AB15" s="212"/>
      <c r="AC15" s="212"/>
      <c r="AD15" s="212"/>
      <c r="AE15" s="212"/>
      <c r="AF15" s="212"/>
      <c r="AG15" s="212" t="s">
        <v>224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48" t="str">
        <f>C15</f>
        <v>s vybouráním lože, s přemístěním hmot na skládku na vzdálenost do 3 m nebo naložením na dopravní prostředek</v>
      </c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19"/>
      <c r="B16" s="220"/>
      <c r="C16" s="266" t="s">
        <v>233</v>
      </c>
      <c r="D16" s="260"/>
      <c r="E16" s="261"/>
      <c r="F16" s="222"/>
      <c r="G16" s="222"/>
      <c r="H16" s="222"/>
      <c r="I16" s="222"/>
      <c r="J16" s="222"/>
      <c r="K16" s="222"/>
      <c r="L16" s="222"/>
      <c r="M16" s="222"/>
      <c r="N16" s="221"/>
      <c r="O16" s="221"/>
      <c r="P16" s="221"/>
      <c r="Q16" s="221"/>
      <c r="R16" s="222"/>
      <c r="S16" s="222"/>
      <c r="T16" s="222"/>
      <c r="U16" s="222"/>
      <c r="V16" s="222"/>
      <c r="W16" s="222"/>
      <c r="X16" s="222"/>
      <c r="Y16" s="222"/>
      <c r="Z16" s="212"/>
      <c r="AA16" s="212"/>
      <c r="AB16" s="212"/>
      <c r="AC16" s="212"/>
      <c r="AD16" s="212"/>
      <c r="AE16" s="212"/>
      <c r="AF16" s="212"/>
      <c r="AG16" s="212" t="s">
        <v>226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5">
      <c r="A17" s="219"/>
      <c r="B17" s="220"/>
      <c r="C17" s="266" t="s">
        <v>234</v>
      </c>
      <c r="D17" s="260"/>
      <c r="E17" s="261"/>
      <c r="F17" s="222"/>
      <c r="G17" s="222"/>
      <c r="H17" s="222"/>
      <c r="I17" s="222"/>
      <c r="J17" s="222"/>
      <c r="K17" s="222"/>
      <c r="L17" s="222"/>
      <c r="M17" s="222"/>
      <c r="N17" s="221"/>
      <c r="O17" s="221"/>
      <c r="P17" s="221"/>
      <c r="Q17" s="221"/>
      <c r="R17" s="222"/>
      <c r="S17" s="222"/>
      <c r="T17" s="222"/>
      <c r="U17" s="222"/>
      <c r="V17" s="222"/>
      <c r="W17" s="222"/>
      <c r="X17" s="222"/>
      <c r="Y17" s="222"/>
      <c r="Z17" s="212"/>
      <c r="AA17" s="212"/>
      <c r="AB17" s="212"/>
      <c r="AC17" s="212"/>
      <c r="AD17" s="212"/>
      <c r="AE17" s="212"/>
      <c r="AF17" s="212"/>
      <c r="AG17" s="212" t="s">
        <v>226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5">
      <c r="A18" s="219"/>
      <c r="B18" s="220"/>
      <c r="C18" s="266" t="s">
        <v>235</v>
      </c>
      <c r="D18" s="260"/>
      <c r="E18" s="261">
        <v>10.199999999999999</v>
      </c>
      <c r="F18" s="222"/>
      <c r="G18" s="222"/>
      <c r="H18" s="222"/>
      <c r="I18" s="222"/>
      <c r="J18" s="222"/>
      <c r="K18" s="222"/>
      <c r="L18" s="222"/>
      <c r="M18" s="222"/>
      <c r="N18" s="221"/>
      <c r="O18" s="221"/>
      <c r="P18" s="221"/>
      <c r="Q18" s="221"/>
      <c r="R18" s="222"/>
      <c r="S18" s="222"/>
      <c r="T18" s="222"/>
      <c r="U18" s="222"/>
      <c r="V18" s="222"/>
      <c r="W18" s="222"/>
      <c r="X18" s="222"/>
      <c r="Y18" s="222"/>
      <c r="Z18" s="212"/>
      <c r="AA18" s="212"/>
      <c r="AB18" s="212"/>
      <c r="AC18" s="212"/>
      <c r="AD18" s="212"/>
      <c r="AE18" s="212"/>
      <c r="AF18" s="212"/>
      <c r="AG18" s="212" t="s">
        <v>226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1" x14ac:dyDescent="0.25">
      <c r="A19" s="234">
        <v>3</v>
      </c>
      <c r="B19" s="235" t="s">
        <v>236</v>
      </c>
      <c r="C19" s="253" t="s">
        <v>237</v>
      </c>
      <c r="D19" s="236" t="s">
        <v>238</v>
      </c>
      <c r="E19" s="237">
        <v>4.3250000000000002</v>
      </c>
      <c r="F19" s="238"/>
      <c r="G19" s="239">
        <f>ROUND(E19*F19,2)</f>
        <v>0</v>
      </c>
      <c r="H19" s="238"/>
      <c r="I19" s="239">
        <f>ROUND(E19*H19,2)</f>
        <v>0</v>
      </c>
      <c r="J19" s="238"/>
      <c r="K19" s="239">
        <f>ROUND(E19*J19,2)</f>
        <v>0</v>
      </c>
      <c r="L19" s="239">
        <v>21</v>
      </c>
      <c r="M19" s="239">
        <f>G19*(1+L19/100)</f>
        <v>0</v>
      </c>
      <c r="N19" s="237">
        <v>0</v>
      </c>
      <c r="O19" s="237">
        <f>ROUND(E19*N19,2)</f>
        <v>0</v>
      </c>
      <c r="P19" s="237">
        <v>0</v>
      </c>
      <c r="Q19" s="237">
        <f>ROUND(E19*P19,2)</f>
        <v>0</v>
      </c>
      <c r="R19" s="239" t="s">
        <v>239</v>
      </c>
      <c r="S19" s="239" t="s">
        <v>193</v>
      </c>
      <c r="T19" s="240" t="s">
        <v>193</v>
      </c>
      <c r="U19" s="222">
        <v>1.34E-2</v>
      </c>
      <c r="V19" s="222">
        <f>ROUND(E19*U19,2)</f>
        <v>0.06</v>
      </c>
      <c r="W19" s="222"/>
      <c r="X19" s="222" t="s">
        <v>220</v>
      </c>
      <c r="Y19" s="222" t="s">
        <v>221</v>
      </c>
      <c r="Z19" s="212"/>
      <c r="AA19" s="212"/>
      <c r="AB19" s="212"/>
      <c r="AC19" s="212"/>
      <c r="AD19" s="212"/>
      <c r="AE19" s="212"/>
      <c r="AF19" s="212"/>
      <c r="AG19" s="212" t="s">
        <v>222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2" x14ac:dyDescent="0.25">
      <c r="A20" s="219"/>
      <c r="B20" s="220"/>
      <c r="C20" s="265" t="s">
        <v>240</v>
      </c>
      <c r="D20" s="264"/>
      <c r="E20" s="264"/>
      <c r="F20" s="264"/>
      <c r="G20" s="264"/>
      <c r="H20" s="222"/>
      <c r="I20" s="222"/>
      <c r="J20" s="222"/>
      <c r="K20" s="222"/>
      <c r="L20" s="222"/>
      <c r="M20" s="222"/>
      <c r="N20" s="221"/>
      <c r="O20" s="221"/>
      <c r="P20" s="221"/>
      <c r="Q20" s="221"/>
      <c r="R20" s="222"/>
      <c r="S20" s="222"/>
      <c r="T20" s="222"/>
      <c r="U20" s="222"/>
      <c r="V20" s="222"/>
      <c r="W20" s="222"/>
      <c r="X20" s="222"/>
      <c r="Y20" s="222"/>
      <c r="Z20" s="212"/>
      <c r="AA20" s="212"/>
      <c r="AB20" s="212"/>
      <c r="AC20" s="212"/>
      <c r="AD20" s="212"/>
      <c r="AE20" s="212"/>
      <c r="AF20" s="212"/>
      <c r="AG20" s="212" t="s">
        <v>224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48" t="str">
        <f>C20</f>
        <v>nebo lesní půdy, s vodorovným přemístěním na hromady v místě upotřebení nebo na dočasné či trvalé skládky se složením</v>
      </c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19"/>
      <c r="B21" s="220"/>
      <c r="C21" s="266" t="s">
        <v>241</v>
      </c>
      <c r="D21" s="260"/>
      <c r="E21" s="261"/>
      <c r="F21" s="222"/>
      <c r="G21" s="222"/>
      <c r="H21" s="222"/>
      <c r="I21" s="222"/>
      <c r="J21" s="222"/>
      <c r="K21" s="222"/>
      <c r="L21" s="222"/>
      <c r="M21" s="222"/>
      <c r="N21" s="221"/>
      <c r="O21" s="221"/>
      <c r="P21" s="221"/>
      <c r="Q21" s="221"/>
      <c r="R21" s="222"/>
      <c r="S21" s="222"/>
      <c r="T21" s="222"/>
      <c r="U21" s="222"/>
      <c r="V21" s="222"/>
      <c r="W21" s="222"/>
      <c r="X21" s="222"/>
      <c r="Y21" s="222"/>
      <c r="Z21" s="212"/>
      <c r="AA21" s="212"/>
      <c r="AB21" s="212"/>
      <c r="AC21" s="212"/>
      <c r="AD21" s="212"/>
      <c r="AE21" s="212"/>
      <c r="AF21" s="212"/>
      <c r="AG21" s="212" t="s">
        <v>226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5">
      <c r="A22" s="219"/>
      <c r="B22" s="220"/>
      <c r="C22" s="266" t="s">
        <v>242</v>
      </c>
      <c r="D22" s="260"/>
      <c r="E22" s="261"/>
      <c r="F22" s="222"/>
      <c r="G22" s="222"/>
      <c r="H22" s="222"/>
      <c r="I22" s="222"/>
      <c r="J22" s="222"/>
      <c r="K22" s="222"/>
      <c r="L22" s="222"/>
      <c r="M22" s="222"/>
      <c r="N22" s="221"/>
      <c r="O22" s="221"/>
      <c r="P22" s="221"/>
      <c r="Q22" s="221"/>
      <c r="R22" s="222"/>
      <c r="S22" s="222"/>
      <c r="T22" s="222"/>
      <c r="U22" s="222"/>
      <c r="V22" s="222"/>
      <c r="W22" s="222"/>
      <c r="X22" s="222"/>
      <c r="Y22" s="222"/>
      <c r="Z22" s="212"/>
      <c r="AA22" s="212"/>
      <c r="AB22" s="212"/>
      <c r="AC22" s="212"/>
      <c r="AD22" s="212"/>
      <c r="AE22" s="212"/>
      <c r="AF22" s="212"/>
      <c r="AG22" s="212" t="s">
        <v>226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5">
      <c r="A23" s="219"/>
      <c r="B23" s="220"/>
      <c r="C23" s="266" t="s">
        <v>243</v>
      </c>
      <c r="D23" s="260"/>
      <c r="E23" s="261">
        <v>4.3250000000000002</v>
      </c>
      <c r="F23" s="222"/>
      <c r="G23" s="222"/>
      <c r="H23" s="222"/>
      <c r="I23" s="222"/>
      <c r="J23" s="222"/>
      <c r="K23" s="222"/>
      <c r="L23" s="222"/>
      <c r="M23" s="222"/>
      <c r="N23" s="221"/>
      <c r="O23" s="221"/>
      <c r="P23" s="221"/>
      <c r="Q23" s="221"/>
      <c r="R23" s="222"/>
      <c r="S23" s="222"/>
      <c r="T23" s="222"/>
      <c r="U23" s="222"/>
      <c r="V23" s="222"/>
      <c r="W23" s="222"/>
      <c r="X23" s="222"/>
      <c r="Y23" s="222"/>
      <c r="Z23" s="212"/>
      <c r="AA23" s="212"/>
      <c r="AB23" s="212"/>
      <c r="AC23" s="212"/>
      <c r="AD23" s="212"/>
      <c r="AE23" s="212"/>
      <c r="AF23" s="212"/>
      <c r="AG23" s="212" t="s">
        <v>226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5">
      <c r="A24" s="234">
        <v>4</v>
      </c>
      <c r="B24" s="235" t="s">
        <v>244</v>
      </c>
      <c r="C24" s="253" t="s">
        <v>245</v>
      </c>
      <c r="D24" s="236" t="s">
        <v>238</v>
      </c>
      <c r="E24" s="237">
        <v>16.899999999999999</v>
      </c>
      <c r="F24" s="238"/>
      <c r="G24" s="239">
        <f>ROUND(E24*F24,2)</f>
        <v>0</v>
      </c>
      <c r="H24" s="238"/>
      <c r="I24" s="239">
        <f>ROUND(E24*H24,2)</f>
        <v>0</v>
      </c>
      <c r="J24" s="238"/>
      <c r="K24" s="239">
        <f>ROUND(E24*J24,2)</f>
        <v>0</v>
      </c>
      <c r="L24" s="239">
        <v>21</v>
      </c>
      <c r="M24" s="239">
        <f>G24*(1+L24/100)</f>
        <v>0</v>
      </c>
      <c r="N24" s="237">
        <v>0</v>
      </c>
      <c r="O24" s="237">
        <f>ROUND(E24*N24,2)</f>
        <v>0</v>
      </c>
      <c r="P24" s="237">
        <v>0</v>
      </c>
      <c r="Q24" s="237">
        <f>ROUND(E24*P24,2)</f>
        <v>0</v>
      </c>
      <c r="R24" s="239" t="s">
        <v>239</v>
      </c>
      <c r="S24" s="239" t="s">
        <v>193</v>
      </c>
      <c r="T24" s="240" t="s">
        <v>193</v>
      </c>
      <c r="U24" s="222">
        <v>0.36799999999999999</v>
      </c>
      <c r="V24" s="222">
        <f>ROUND(E24*U24,2)</f>
        <v>6.22</v>
      </c>
      <c r="W24" s="222"/>
      <c r="X24" s="222" t="s">
        <v>220</v>
      </c>
      <c r="Y24" s="222" t="s">
        <v>221</v>
      </c>
      <c r="Z24" s="212"/>
      <c r="AA24" s="212"/>
      <c r="AB24" s="212"/>
      <c r="AC24" s="212"/>
      <c r="AD24" s="212"/>
      <c r="AE24" s="212"/>
      <c r="AF24" s="212"/>
      <c r="AG24" s="212" t="s">
        <v>222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5">
      <c r="A25" s="219"/>
      <c r="B25" s="220"/>
      <c r="C25" s="265" t="s">
        <v>246</v>
      </c>
      <c r="D25" s="264"/>
      <c r="E25" s="264"/>
      <c r="F25" s="264"/>
      <c r="G25" s="264"/>
      <c r="H25" s="222"/>
      <c r="I25" s="222"/>
      <c r="J25" s="222"/>
      <c r="K25" s="222"/>
      <c r="L25" s="222"/>
      <c r="M25" s="222"/>
      <c r="N25" s="221"/>
      <c r="O25" s="221"/>
      <c r="P25" s="221"/>
      <c r="Q25" s="221"/>
      <c r="R25" s="222"/>
      <c r="S25" s="222"/>
      <c r="T25" s="222"/>
      <c r="U25" s="222"/>
      <c r="V25" s="222"/>
      <c r="W25" s="222"/>
      <c r="X25" s="222"/>
      <c r="Y25" s="222"/>
      <c r="Z25" s="212"/>
      <c r="AA25" s="212"/>
      <c r="AB25" s="212"/>
      <c r="AC25" s="212"/>
      <c r="AD25" s="212"/>
      <c r="AE25" s="212"/>
      <c r="AF25" s="212"/>
      <c r="AG25" s="212" t="s">
        <v>224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2" x14ac:dyDescent="0.25">
      <c r="A26" s="219"/>
      <c r="B26" s="220"/>
      <c r="C26" s="266" t="s">
        <v>247</v>
      </c>
      <c r="D26" s="260"/>
      <c r="E26" s="261"/>
      <c r="F26" s="222"/>
      <c r="G26" s="222"/>
      <c r="H26" s="222"/>
      <c r="I26" s="222"/>
      <c r="J26" s="222"/>
      <c r="K26" s="222"/>
      <c r="L26" s="222"/>
      <c r="M26" s="222"/>
      <c r="N26" s="221"/>
      <c r="O26" s="221"/>
      <c r="P26" s="221"/>
      <c r="Q26" s="221"/>
      <c r="R26" s="222"/>
      <c r="S26" s="222"/>
      <c r="T26" s="222"/>
      <c r="U26" s="222"/>
      <c r="V26" s="222"/>
      <c r="W26" s="222"/>
      <c r="X26" s="222"/>
      <c r="Y26" s="222"/>
      <c r="Z26" s="212"/>
      <c r="AA26" s="212"/>
      <c r="AB26" s="212"/>
      <c r="AC26" s="212"/>
      <c r="AD26" s="212"/>
      <c r="AE26" s="212"/>
      <c r="AF26" s="212"/>
      <c r="AG26" s="212" t="s">
        <v>226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3" x14ac:dyDescent="0.25">
      <c r="A27" s="219"/>
      <c r="B27" s="220"/>
      <c r="C27" s="266" t="s">
        <v>248</v>
      </c>
      <c r="D27" s="260"/>
      <c r="E27" s="261"/>
      <c r="F27" s="222"/>
      <c r="G27" s="222"/>
      <c r="H27" s="222"/>
      <c r="I27" s="222"/>
      <c r="J27" s="222"/>
      <c r="K27" s="222"/>
      <c r="L27" s="222"/>
      <c r="M27" s="222"/>
      <c r="N27" s="221"/>
      <c r="O27" s="221"/>
      <c r="P27" s="221"/>
      <c r="Q27" s="221"/>
      <c r="R27" s="222"/>
      <c r="S27" s="222"/>
      <c r="T27" s="222"/>
      <c r="U27" s="222"/>
      <c r="V27" s="222"/>
      <c r="W27" s="222"/>
      <c r="X27" s="222"/>
      <c r="Y27" s="222"/>
      <c r="Z27" s="212"/>
      <c r="AA27" s="212"/>
      <c r="AB27" s="212"/>
      <c r="AC27" s="212"/>
      <c r="AD27" s="212"/>
      <c r="AE27" s="212"/>
      <c r="AF27" s="212"/>
      <c r="AG27" s="212" t="s">
        <v>226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3" x14ac:dyDescent="0.25">
      <c r="A28" s="219"/>
      <c r="B28" s="220"/>
      <c r="C28" s="266" t="s">
        <v>249</v>
      </c>
      <c r="D28" s="260"/>
      <c r="E28" s="261">
        <v>16.899999999999999</v>
      </c>
      <c r="F28" s="222"/>
      <c r="G28" s="222"/>
      <c r="H28" s="222"/>
      <c r="I28" s="222"/>
      <c r="J28" s="222"/>
      <c r="K28" s="222"/>
      <c r="L28" s="222"/>
      <c r="M28" s="222"/>
      <c r="N28" s="221"/>
      <c r="O28" s="221"/>
      <c r="P28" s="221"/>
      <c r="Q28" s="221"/>
      <c r="R28" s="222"/>
      <c r="S28" s="222"/>
      <c r="T28" s="222"/>
      <c r="U28" s="222"/>
      <c r="V28" s="222"/>
      <c r="W28" s="222"/>
      <c r="X28" s="222"/>
      <c r="Y28" s="222"/>
      <c r="Z28" s="212"/>
      <c r="AA28" s="212"/>
      <c r="AB28" s="212"/>
      <c r="AC28" s="212"/>
      <c r="AD28" s="212"/>
      <c r="AE28" s="212"/>
      <c r="AF28" s="212"/>
      <c r="AG28" s="212" t="s">
        <v>226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1" x14ac:dyDescent="0.25">
      <c r="A29" s="234">
        <v>5</v>
      </c>
      <c r="B29" s="235" t="s">
        <v>250</v>
      </c>
      <c r="C29" s="253" t="s">
        <v>251</v>
      </c>
      <c r="D29" s="236" t="s">
        <v>238</v>
      </c>
      <c r="E29" s="237">
        <v>16.899999999999999</v>
      </c>
      <c r="F29" s="238"/>
      <c r="G29" s="239">
        <f>ROUND(E29*F29,2)</f>
        <v>0</v>
      </c>
      <c r="H29" s="238"/>
      <c r="I29" s="239">
        <f>ROUND(E29*H29,2)</f>
        <v>0</v>
      </c>
      <c r="J29" s="238"/>
      <c r="K29" s="239">
        <f>ROUND(E29*J29,2)</f>
        <v>0</v>
      </c>
      <c r="L29" s="239">
        <v>21</v>
      </c>
      <c r="M29" s="239">
        <f>G29*(1+L29/100)</f>
        <v>0</v>
      </c>
      <c r="N29" s="237">
        <v>0</v>
      </c>
      <c r="O29" s="237">
        <f>ROUND(E29*N29,2)</f>
        <v>0</v>
      </c>
      <c r="P29" s="237">
        <v>0</v>
      </c>
      <c r="Q29" s="237">
        <f>ROUND(E29*P29,2)</f>
        <v>0</v>
      </c>
      <c r="R29" s="239" t="s">
        <v>239</v>
      </c>
      <c r="S29" s="239" t="s">
        <v>193</v>
      </c>
      <c r="T29" s="240" t="s">
        <v>193</v>
      </c>
      <c r="U29" s="222">
        <v>1.0999999999999999E-2</v>
      </c>
      <c r="V29" s="222">
        <f>ROUND(E29*U29,2)</f>
        <v>0.19</v>
      </c>
      <c r="W29" s="222"/>
      <c r="X29" s="222" t="s">
        <v>220</v>
      </c>
      <c r="Y29" s="222" t="s">
        <v>221</v>
      </c>
      <c r="Z29" s="212"/>
      <c r="AA29" s="212"/>
      <c r="AB29" s="212"/>
      <c r="AC29" s="212"/>
      <c r="AD29" s="212"/>
      <c r="AE29" s="212"/>
      <c r="AF29" s="212"/>
      <c r="AG29" s="212" t="s">
        <v>222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2" x14ac:dyDescent="0.25">
      <c r="A30" s="219"/>
      <c r="B30" s="220"/>
      <c r="C30" s="265" t="s">
        <v>252</v>
      </c>
      <c r="D30" s="264"/>
      <c r="E30" s="264"/>
      <c r="F30" s="264"/>
      <c r="G30" s="264"/>
      <c r="H30" s="222"/>
      <c r="I30" s="222"/>
      <c r="J30" s="222"/>
      <c r="K30" s="222"/>
      <c r="L30" s="222"/>
      <c r="M30" s="222"/>
      <c r="N30" s="221"/>
      <c r="O30" s="221"/>
      <c r="P30" s="221"/>
      <c r="Q30" s="221"/>
      <c r="R30" s="222"/>
      <c r="S30" s="222"/>
      <c r="T30" s="222"/>
      <c r="U30" s="222"/>
      <c r="V30" s="222"/>
      <c r="W30" s="222"/>
      <c r="X30" s="222"/>
      <c r="Y30" s="222"/>
      <c r="Z30" s="212"/>
      <c r="AA30" s="212"/>
      <c r="AB30" s="212"/>
      <c r="AC30" s="212"/>
      <c r="AD30" s="212"/>
      <c r="AE30" s="212"/>
      <c r="AF30" s="212"/>
      <c r="AG30" s="212" t="s">
        <v>224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5">
      <c r="A31" s="219"/>
      <c r="B31" s="220"/>
      <c r="C31" s="266" t="s">
        <v>253</v>
      </c>
      <c r="D31" s="260"/>
      <c r="E31" s="261"/>
      <c r="F31" s="222"/>
      <c r="G31" s="222"/>
      <c r="H31" s="222"/>
      <c r="I31" s="222"/>
      <c r="J31" s="222"/>
      <c r="K31" s="222"/>
      <c r="L31" s="222"/>
      <c r="M31" s="222"/>
      <c r="N31" s="221"/>
      <c r="O31" s="221"/>
      <c r="P31" s="221"/>
      <c r="Q31" s="221"/>
      <c r="R31" s="222"/>
      <c r="S31" s="222"/>
      <c r="T31" s="222"/>
      <c r="U31" s="222"/>
      <c r="V31" s="222"/>
      <c r="W31" s="222"/>
      <c r="X31" s="222"/>
      <c r="Y31" s="222"/>
      <c r="Z31" s="212"/>
      <c r="AA31" s="212"/>
      <c r="AB31" s="212"/>
      <c r="AC31" s="212"/>
      <c r="AD31" s="212"/>
      <c r="AE31" s="212"/>
      <c r="AF31" s="212"/>
      <c r="AG31" s="212" t="s">
        <v>226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3" x14ac:dyDescent="0.25">
      <c r="A32" s="219"/>
      <c r="B32" s="220"/>
      <c r="C32" s="266" t="s">
        <v>247</v>
      </c>
      <c r="D32" s="260"/>
      <c r="E32" s="261"/>
      <c r="F32" s="222"/>
      <c r="G32" s="222"/>
      <c r="H32" s="222"/>
      <c r="I32" s="222"/>
      <c r="J32" s="222"/>
      <c r="K32" s="222"/>
      <c r="L32" s="222"/>
      <c r="M32" s="222"/>
      <c r="N32" s="221"/>
      <c r="O32" s="221"/>
      <c r="P32" s="221"/>
      <c r="Q32" s="221"/>
      <c r="R32" s="222"/>
      <c r="S32" s="222"/>
      <c r="T32" s="222"/>
      <c r="U32" s="222"/>
      <c r="V32" s="222"/>
      <c r="W32" s="222"/>
      <c r="X32" s="222"/>
      <c r="Y32" s="222"/>
      <c r="Z32" s="212"/>
      <c r="AA32" s="212"/>
      <c r="AB32" s="212"/>
      <c r="AC32" s="212"/>
      <c r="AD32" s="212"/>
      <c r="AE32" s="212"/>
      <c r="AF32" s="212"/>
      <c r="AG32" s="212" t="s">
        <v>226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3" x14ac:dyDescent="0.25">
      <c r="A33" s="219"/>
      <c r="B33" s="220"/>
      <c r="C33" s="266" t="s">
        <v>248</v>
      </c>
      <c r="D33" s="260"/>
      <c r="E33" s="261"/>
      <c r="F33" s="222"/>
      <c r="G33" s="222"/>
      <c r="H33" s="222"/>
      <c r="I33" s="222"/>
      <c r="J33" s="222"/>
      <c r="K33" s="222"/>
      <c r="L33" s="222"/>
      <c r="M33" s="222"/>
      <c r="N33" s="221"/>
      <c r="O33" s="221"/>
      <c r="P33" s="221"/>
      <c r="Q33" s="221"/>
      <c r="R33" s="222"/>
      <c r="S33" s="222"/>
      <c r="T33" s="222"/>
      <c r="U33" s="222"/>
      <c r="V33" s="222"/>
      <c r="W33" s="222"/>
      <c r="X33" s="222"/>
      <c r="Y33" s="222"/>
      <c r="Z33" s="212"/>
      <c r="AA33" s="212"/>
      <c r="AB33" s="212"/>
      <c r="AC33" s="212"/>
      <c r="AD33" s="212"/>
      <c r="AE33" s="212"/>
      <c r="AF33" s="212"/>
      <c r="AG33" s="212" t="s">
        <v>226</v>
      </c>
      <c r="AH33" s="212">
        <v>0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3" x14ac:dyDescent="0.25">
      <c r="A34" s="219"/>
      <c r="B34" s="220"/>
      <c r="C34" s="266" t="s">
        <v>249</v>
      </c>
      <c r="D34" s="260"/>
      <c r="E34" s="261">
        <v>16.899999999999999</v>
      </c>
      <c r="F34" s="222"/>
      <c r="G34" s="222"/>
      <c r="H34" s="222"/>
      <c r="I34" s="222"/>
      <c r="J34" s="222"/>
      <c r="K34" s="222"/>
      <c r="L34" s="222"/>
      <c r="M34" s="222"/>
      <c r="N34" s="221"/>
      <c r="O34" s="221"/>
      <c r="P34" s="221"/>
      <c r="Q34" s="221"/>
      <c r="R34" s="222"/>
      <c r="S34" s="222"/>
      <c r="T34" s="222"/>
      <c r="U34" s="222"/>
      <c r="V34" s="222"/>
      <c r="W34" s="222"/>
      <c r="X34" s="222"/>
      <c r="Y34" s="222"/>
      <c r="Z34" s="212"/>
      <c r="AA34" s="212"/>
      <c r="AB34" s="212"/>
      <c r="AC34" s="212"/>
      <c r="AD34" s="212"/>
      <c r="AE34" s="212"/>
      <c r="AF34" s="212"/>
      <c r="AG34" s="212" t="s">
        <v>226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ht="20.399999999999999" outlineLevel="1" x14ac:dyDescent="0.25">
      <c r="A35" s="234">
        <v>6</v>
      </c>
      <c r="B35" s="235" t="s">
        <v>254</v>
      </c>
      <c r="C35" s="253" t="s">
        <v>255</v>
      </c>
      <c r="D35" s="236" t="s">
        <v>238</v>
      </c>
      <c r="E35" s="237">
        <v>169</v>
      </c>
      <c r="F35" s="238"/>
      <c r="G35" s="239">
        <f>ROUND(E35*F35,2)</f>
        <v>0</v>
      </c>
      <c r="H35" s="238"/>
      <c r="I35" s="239">
        <f>ROUND(E35*H35,2)</f>
        <v>0</v>
      </c>
      <c r="J35" s="238"/>
      <c r="K35" s="239">
        <f>ROUND(E35*J35,2)</f>
        <v>0</v>
      </c>
      <c r="L35" s="239">
        <v>21</v>
      </c>
      <c r="M35" s="239">
        <f>G35*(1+L35/100)</f>
        <v>0</v>
      </c>
      <c r="N35" s="237">
        <v>0</v>
      </c>
      <c r="O35" s="237">
        <f>ROUND(E35*N35,2)</f>
        <v>0</v>
      </c>
      <c r="P35" s="237">
        <v>0</v>
      </c>
      <c r="Q35" s="237">
        <f>ROUND(E35*P35,2)</f>
        <v>0</v>
      </c>
      <c r="R35" s="239" t="s">
        <v>239</v>
      </c>
      <c r="S35" s="239" t="s">
        <v>193</v>
      </c>
      <c r="T35" s="240" t="s">
        <v>193</v>
      </c>
      <c r="U35" s="222">
        <v>0</v>
      </c>
      <c r="V35" s="222">
        <f>ROUND(E35*U35,2)</f>
        <v>0</v>
      </c>
      <c r="W35" s="222"/>
      <c r="X35" s="222" t="s">
        <v>220</v>
      </c>
      <c r="Y35" s="222" t="s">
        <v>221</v>
      </c>
      <c r="Z35" s="212"/>
      <c r="AA35" s="212"/>
      <c r="AB35" s="212"/>
      <c r="AC35" s="212"/>
      <c r="AD35" s="212"/>
      <c r="AE35" s="212"/>
      <c r="AF35" s="212"/>
      <c r="AG35" s="212" t="s">
        <v>222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5">
      <c r="A36" s="219"/>
      <c r="B36" s="220"/>
      <c r="C36" s="265" t="s">
        <v>252</v>
      </c>
      <c r="D36" s="264"/>
      <c r="E36" s="264"/>
      <c r="F36" s="264"/>
      <c r="G36" s="264"/>
      <c r="H36" s="222"/>
      <c r="I36" s="222"/>
      <c r="J36" s="222"/>
      <c r="K36" s="222"/>
      <c r="L36" s="222"/>
      <c r="M36" s="222"/>
      <c r="N36" s="221"/>
      <c r="O36" s="221"/>
      <c r="P36" s="221"/>
      <c r="Q36" s="221"/>
      <c r="R36" s="222"/>
      <c r="S36" s="222"/>
      <c r="T36" s="222"/>
      <c r="U36" s="222"/>
      <c r="V36" s="222"/>
      <c r="W36" s="222"/>
      <c r="X36" s="222"/>
      <c r="Y36" s="222"/>
      <c r="Z36" s="212"/>
      <c r="AA36" s="212"/>
      <c r="AB36" s="212"/>
      <c r="AC36" s="212"/>
      <c r="AD36" s="212"/>
      <c r="AE36" s="212"/>
      <c r="AF36" s="212"/>
      <c r="AG36" s="212" t="s">
        <v>224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2" x14ac:dyDescent="0.25">
      <c r="A37" s="219"/>
      <c r="B37" s="220"/>
      <c r="C37" s="266" t="s">
        <v>253</v>
      </c>
      <c r="D37" s="260"/>
      <c r="E37" s="261"/>
      <c r="F37" s="222"/>
      <c r="G37" s="222"/>
      <c r="H37" s="222"/>
      <c r="I37" s="222"/>
      <c r="J37" s="222"/>
      <c r="K37" s="222"/>
      <c r="L37" s="222"/>
      <c r="M37" s="222"/>
      <c r="N37" s="221"/>
      <c r="O37" s="221"/>
      <c r="P37" s="221"/>
      <c r="Q37" s="221"/>
      <c r="R37" s="222"/>
      <c r="S37" s="222"/>
      <c r="T37" s="222"/>
      <c r="U37" s="222"/>
      <c r="V37" s="222"/>
      <c r="W37" s="222"/>
      <c r="X37" s="222"/>
      <c r="Y37" s="222"/>
      <c r="Z37" s="212"/>
      <c r="AA37" s="212"/>
      <c r="AB37" s="212"/>
      <c r="AC37" s="212"/>
      <c r="AD37" s="212"/>
      <c r="AE37" s="212"/>
      <c r="AF37" s="212"/>
      <c r="AG37" s="212" t="s">
        <v>226</v>
      </c>
      <c r="AH37" s="212">
        <v>0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3" x14ac:dyDescent="0.25">
      <c r="A38" s="219"/>
      <c r="B38" s="220"/>
      <c r="C38" s="266" t="s">
        <v>247</v>
      </c>
      <c r="D38" s="260"/>
      <c r="E38" s="261"/>
      <c r="F38" s="222"/>
      <c r="G38" s="222"/>
      <c r="H38" s="222"/>
      <c r="I38" s="222"/>
      <c r="J38" s="222"/>
      <c r="K38" s="222"/>
      <c r="L38" s="222"/>
      <c r="M38" s="222"/>
      <c r="N38" s="221"/>
      <c r="O38" s="221"/>
      <c r="P38" s="221"/>
      <c r="Q38" s="221"/>
      <c r="R38" s="222"/>
      <c r="S38" s="222"/>
      <c r="T38" s="222"/>
      <c r="U38" s="222"/>
      <c r="V38" s="222"/>
      <c r="W38" s="222"/>
      <c r="X38" s="222"/>
      <c r="Y38" s="222"/>
      <c r="Z38" s="212"/>
      <c r="AA38" s="212"/>
      <c r="AB38" s="212"/>
      <c r="AC38" s="212"/>
      <c r="AD38" s="212"/>
      <c r="AE38" s="212"/>
      <c r="AF38" s="212"/>
      <c r="AG38" s="212" t="s">
        <v>226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3" x14ac:dyDescent="0.25">
      <c r="A39" s="219"/>
      <c r="B39" s="220"/>
      <c r="C39" s="266" t="s">
        <v>248</v>
      </c>
      <c r="D39" s="260"/>
      <c r="E39" s="261"/>
      <c r="F39" s="222"/>
      <c r="G39" s="222"/>
      <c r="H39" s="222"/>
      <c r="I39" s="222"/>
      <c r="J39" s="222"/>
      <c r="K39" s="222"/>
      <c r="L39" s="222"/>
      <c r="M39" s="222"/>
      <c r="N39" s="221"/>
      <c r="O39" s="221"/>
      <c r="P39" s="221"/>
      <c r="Q39" s="221"/>
      <c r="R39" s="222"/>
      <c r="S39" s="222"/>
      <c r="T39" s="222"/>
      <c r="U39" s="222"/>
      <c r="V39" s="222"/>
      <c r="W39" s="222"/>
      <c r="X39" s="222"/>
      <c r="Y39" s="222"/>
      <c r="Z39" s="212"/>
      <c r="AA39" s="212"/>
      <c r="AB39" s="212"/>
      <c r="AC39" s="212"/>
      <c r="AD39" s="212"/>
      <c r="AE39" s="212"/>
      <c r="AF39" s="212"/>
      <c r="AG39" s="212" t="s">
        <v>226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3" x14ac:dyDescent="0.25">
      <c r="A40" s="219"/>
      <c r="B40" s="220"/>
      <c r="C40" s="266" t="s">
        <v>256</v>
      </c>
      <c r="D40" s="260"/>
      <c r="E40" s="261">
        <v>169</v>
      </c>
      <c r="F40" s="222"/>
      <c r="G40" s="222"/>
      <c r="H40" s="222"/>
      <c r="I40" s="222"/>
      <c r="J40" s="222"/>
      <c r="K40" s="222"/>
      <c r="L40" s="222"/>
      <c r="M40" s="222"/>
      <c r="N40" s="221"/>
      <c r="O40" s="221"/>
      <c r="P40" s="221"/>
      <c r="Q40" s="221"/>
      <c r="R40" s="222"/>
      <c r="S40" s="222"/>
      <c r="T40" s="222"/>
      <c r="U40" s="222"/>
      <c r="V40" s="222"/>
      <c r="W40" s="222"/>
      <c r="X40" s="222"/>
      <c r="Y40" s="222"/>
      <c r="Z40" s="212"/>
      <c r="AA40" s="212"/>
      <c r="AB40" s="212"/>
      <c r="AC40" s="212"/>
      <c r="AD40" s="212"/>
      <c r="AE40" s="212"/>
      <c r="AF40" s="212"/>
      <c r="AG40" s="212" t="s">
        <v>226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ht="20.399999999999999" outlineLevel="1" x14ac:dyDescent="0.25">
      <c r="A41" s="234">
        <v>7</v>
      </c>
      <c r="B41" s="235" t="s">
        <v>257</v>
      </c>
      <c r="C41" s="253" t="s">
        <v>258</v>
      </c>
      <c r="D41" s="236" t="s">
        <v>238</v>
      </c>
      <c r="E41" s="237">
        <v>16.899999999999999</v>
      </c>
      <c r="F41" s="238"/>
      <c r="G41" s="239">
        <f>ROUND(E41*F41,2)</f>
        <v>0</v>
      </c>
      <c r="H41" s="238"/>
      <c r="I41" s="239">
        <f>ROUND(E41*H41,2)</f>
        <v>0</v>
      </c>
      <c r="J41" s="238"/>
      <c r="K41" s="239">
        <f>ROUND(E41*J41,2)</f>
        <v>0</v>
      </c>
      <c r="L41" s="239">
        <v>21</v>
      </c>
      <c r="M41" s="239">
        <f>G41*(1+L41/100)</f>
        <v>0</v>
      </c>
      <c r="N41" s="237">
        <v>0</v>
      </c>
      <c r="O41" s="237">
        <f>ROUND(E41*N41,2)</f>
        <v>0</v>
      </c>
      <c r="P41" s="237">
        <v>0</v>
      </c>
      <c r="Q41" s="237">
        <f>ROUND(E41*P41,2)</f>
        <v>0</v>
      </c>
      <c r="R41" s="239" t="s">
        <v>239</v>
      </c>
      <c r="S41" s="239" t="s">
        <v>193</v>
      </c>
      <c r="T41" s="240" t="s">
        <v>193</v>
      </c>
      <c r="U41" s="222">
        <v>0.65200000000000002</v>
      </c>
      <c r="V41" s="222">
        <f>ROUND(E41*U41,2)</f>
        <v>11.02</v>
      </c>
      <c r="W41" s="222"/>
      <c r="X41" s="222" t="s">
        <v>220</v>
      </c>
      <c r="Y41" s="222" t="s">
        <v>221</v>
      </c>
      <c r="Z41" s="212"/>
      <c r="AA41" s="212"/>
      <c r="AB41" s="212"/>
      <c r="AC41" s="212"/>
      <c r="AD41" s="212"/>
      <c r="AE41" s="212"/>
      <c r="AF41" s="212"/>
      <c r="AG41" s="212" t="s">
        <v>222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5">
      <c r="A42" s="219"/>
      <c r="B42" s="220"/>
      <c r="C42" s="266" t="s">
        <v>253</v>
      </c>
      <c r="D42" s="260"/>
      <c r="E42" s="261"/>
      <c r="F42" s="222"/>
      <c r="G42" s="222"/>
      <c r="H42" s="222"/>
      <c r="I42" s="222"/>
      <c r="J42" s="222"/>
      <c r="K42" s="222"/>
      <c r="L42" s="222"/>
      <c r="M42" s="222"/>
      <c r="N42" s="221"/>
      <c r="O42" s="221"/>
      <c r="P42" s="221"/>
      <c r="Q42" s="221"/>
      <c r="R42" s="222"/>
      <c r="S42" s="222"/>
      <c r="T42" s="222"/>
      <c r="U42" s="222"/>
      <c r="V42" s="222"/>
      <c r="W42" s="222"/>
      <c r="X42" s="222"/>
      <c r="Y42" s="222"/>
      <c r="Z42" s="212"/>
      <c r="AA42" s="212"/>
      <c r="AB42" s="212"/>
      <c r="AC42" s="212"/>
      <c r="AD42" s="212"/>
      <c r="AE42" s="212"/>
      <c r="AF42" s="212"/>
      <c r="AG42" s="212" t="s">
        <v>226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19"/>
      <c r="B43" s="220"/>
      <c r="C43" s="266" t="s">
        <v>247</v>
      </c>
      <c r="D43" s="260"/>
      <c r="E43" s="261"/>
      <c r="F43" s="222"/>
      <c r="G43" s="222"/>
      <c r="H43" s="222"/>
      <c r="I43" s="222"/>
      <c r="J43" s="222"/>
      <c r="K43" s="222"/>
      <c r="L43" s="222"/>
      <c r="M43" s="222"/>
      <c r="N43" s="221"/>
      <c r="O43" s="221"/>
      <c r="P43" s="221"/>
      <c r="Q43" s="221"/>
      <c r="R43" s="222"/>
      <c r="S43" s="222"/>
      <c r="T43" s="222"/>
      <c r="U43" s="222"/>
      <c r="V43" s="222"/>
      <c r="W43" s="222"/>
      <c r="X43" s="222"/>
      <c r="Y43" s="222"/>
      <c r="Z43" s="212"/>
      <c r="AA43" s="212"/>
      <c r="AB43" s="212"/>
      <c r="AC43" s="212"/>
      <c r="AD43" s="212"/>
      <c r="AE43" s="212"/>
      <c r="AF43" s="212"/>
      <c r="AG43" s="212" t="s">
        <v>226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3" x14ac:dyDescent="0.25">
      <c r="A44" s="219"/>
      <c r="B44" s="220"/>
      <c r="C44" s="266" t="s">
        <v>248</v>
      </c>
      <c r="D44" s="260"/>
      <c r="E44" s="261"/>
      <c r="F44" s="222"/>
      <c r="G44" s="222"/>
      <c r="H44" s="222"/>
      <c r="I44" s="222"/>
      <c r="J44" s="222"/>
      <c r="K44" s="222"/>
      <c r="L44" s="222"/>
      <c r="M44" s="222"/>
      <c r="N44" s="221"/>
      <c r="O44" s="221"/>
      <c r="P44" s="221"/>
      <c r="Q44" s="221"/>
      <c r="R44" s="222"/>
      <c r="S44" s="222"/>
      <c r="T44" s="222"/>
      <c r="U44" s="222"/>
      <c r="V44" s="222"/>
      <c r="W44" s="222"/>
      <c r="X44" s="222"/>
      <c r="Y44" s="222"/>
      <c r="Z44" s="212"/>
      <c r="AA44" s="212"/>
      <c r="AB44" s="212"/>
      <c r="AC44" s="212"/>
      <c r="AD44" s="212"/>
      <c r="AE44" s="212"/>
      <c r="AF44" s="212"/>
      <c r="AG44" s="212" t="s">
        <v>226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3" x14ac:dyDescent="0.25">
      <c r="A45" s="219"/>
      <c r="B45" s="220"/>
      <c r="C45" s="266" t="s">
        <v>249</v>
      </c>
      <c r="D45" s="260"/>
      <c r="E45" s="261">
        <v>16.899999999999999</v>
      </c>
      <c r="F45" s="222"/>
      <c r="G45" s="222"/>
      <c r="H45" s="222"/>
      <c r="I45" s="222"/>
      <c r="J45" s="222"/>
      <c r="K45" s="222"/>
      <c r="L45" s="222"/>
      <c r="M45" s="222"/>
      <c r="N45" s="221"/>
      <c r="O45" s="221"/>
      <c r="P45" s="221"/>
      <c r="Q45" s="221"/>
      <c r="R45" s="222"/>
      <c r="S45" s="222"/>
      <c r="T45" s="222"/>
      <c r="U45" s="222"/>
      <c r="V45" s="222"/>
      <c r="W45" s="222"/>
      <c r="X45" s="222"/>
      <c r="Y45" s="222"/>
      <c r="Z45" s="212"/>
      <c r="AA45" s="212"/>
      <c r="AB45" s="212"/>
      <c r="AC45" s="212"/>
      <c r="AD45" s="212"/>
      <c r="AE45" s="212"/>
      <c r="AF45" s="212"/>
      <c r="AG45" s="212" t="s">
        <v>226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ht="20.399999999999999" outlineLevel="1" x14ac:dyDescent="0.25">
      <c r="A46" s="234">
        <v>8</v>
      </c>
      <c r="B46" s="235" t="s">
        <v>259</v>
      </c>
      <c r="C46" s="253" t="s">
        <v>260</v>
      </c>
      <c r="D46" s="236" t="s">
        <v>238</v>
      </c>
      <c r="E46" s="237">
        <v>16.899999999999999</v>
      </c>
      <c r="F46" s="238"/>
      <c r="G46" s="239">
        <f>ROUND(E46*F46,2)</f>
        <v>0</v>
      </c>
      <c r="H46" s="238"/>
      <c r="I46" s="239">
        <f>ROUND(E46*H46,2)</f>
        <v>0</v>
      </c>
      <c r="J46" s="238"/>
      <c r="K46" s="239">
        <f>ROUND(E46*J46,2)</f>
        <v>0</v>
      </c>
      <c r="L46" s="239">
        <v>21</v>
      </c>
      <c r="M46" s="239">
        <f>G46*(1+L46/100)</f>
        <v>0</v>
      </c>
      <c r="N46" s="237">
        <v>0</v>
      </c>
      <c r="O46" s="237">
        <f>ROUND(E46*N46,2)</f>
        <v>0</v>
      </c>
      <c r="P46" s="237">
        <v>0</v>
      </c>
      <c r="Q46" s="237">
        <f>ROUND(E46*P46,2)</f>
        <v>0</v>
      </c>
      <c r="R46" s="239" t="s">
        <v>239</v>
      </c>
      <c r="S46" s="239" t="s">
        <v>193</v>
      </c>
      <c r="T46" s="240" t="s">
        <v>193</v>
      </c>
      <c r="U46" s="222">
        <v>8.9999999999999993E-3</v>
      </c>
      <c r="V46" s="222">
        <f>ROUND(E46*U46,2)</f>
        <v>0.15</v>
      </c>
      <c r="W46" s="222"/>
      <c r="X46" s="222" t="s">
        <v>220</v>
      </c>
      <c r="Y46" s="222" t="s">
        <v>221</v>
      </c>
      <c r="Z46" s="212"/>
      <c r="AA46" s="212"/>
      <c r="AB46" s="212"/>
      <c r="AC46" s="212"/>
      <c r="AD46" s="212"/>
      <c r="AE46" s="212"/>
      <c r="AF46" s="212"/>
      <c r="AG46" s="212" t="s">
        <v>222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2" x14ac:dyDescent="0.25">
      <c r="A47" s="219"/>
      <c r="B47" s="220"/>
      <c r="C47" s="266" t="s">
        <v>253</v>
      </c>
      <c r="D47" s="260"/>
      <c r="E47" s="261"/>
      <c r="F47" s="222"/>
      <c r="G47" s="222"/>
      <c r="H47" s="222"/>
      <c r="I47" s="222"/>
      <c r="J47" s="222"/>
      <c r="K47" s="222"/>
      <c r="L47" s="222"/>
      <c r="M47" s="222"/>
      <c r="N47" s="221"/>
      <c r="O47" s="221"/>
      <c r="P47" s="221"/>
      <c r="Q47" s="221"/>
      <c r="R47" s="222"/>
      <c r="S47" s="222"/>
      <c r="T47" s="222"/>
      <c r="U47" s="222"/>
      <c r="V47" s="222"/>
      <c r="W47" s="222"/>
      <c r="X47" s="222"/>
      <c r="Y47" s="222"/>
      <c r="Z47" s="212"/>
      <c r="AA47" s="212"/>
      <c r="AB47" s="212"/>
      <c r="AC47" s="212"/>
      <c r="AD47" s="212"/>
      <c r="AE47" s="212"/>
      <c r="AF47" s="212"/>
      <c r="AG47" s="212" t="s">
        <v>226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3" x14ac:dyDescent="0.25">
      <c r="A48" s="219"/>
      <c r="B48" s="220"/>
      <c r="C48" s="266" t="s">
        <v>247</v>
      </c>
      <c r="D48" s="260"/>
      <c r="E48" s="261"/>
      <c r="F48" s="222"/>
      <c r="G48" s="222"/>
      <c r="H48" s="222"/>
      <c r="I48" s="222"/>
      <c r="J48" s="222"/>
      <c r="K48" s="222"/>
      <c r="L48" s="222"/>
      <c r="M48" s="222"/>
      <c r="N48" s="221"/>
      <c r="O48" s="221"/>
      <c r="P48" s="221"/>
      <c r="Q48" s="221"/>
      <c r="R48" s="222"/>
      <c r="S48" s="222"/>
      <c r="T48" s="222"/>
      <c r="U48" s="222"/>
      <c r="V48" s="222"/>
      <c r="W48" s="222"/>
      <c r="X48" s="222"/>
      <c r="Y48" s="222"/>
      <c r="Z48" s="212"/>
      <c r="AA48" s="212"/>
      <c r="AB48" s="212"/>
      <c r="AC48" s="212"/>
      <c r="AD48" s="212"/>
      <c r="AE48" s="212"/>
      <c r="AF48" s="212"/>
      <c r="AG48" s="212" t="s">
        <v>226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3" x14ac:dyDescent="0.25">
      <c r="A49" s="219"/>
      <c r="B49" s="220"/>
      <c r="C49" s="266" t="s">
        <v>248</v>
      </c>
      <c r="D49" s="260"/>
      <c r="E49" s="261"/>
      <c r="F49" s="222"/>
      <c r="G49" s="222"/>
      <c r="H49" s="222"/>
      <c r="I49" s="222"/>
      <c r="J49" s="222"/>
      <c r="K49" s="222"/>
      <c r="L49" s="222"/>
      <c r="M49" s="222"/>
      <c r="N49" s="221"/>
      <c r="O49" s="221"/>
      <c r="P49" s="221"/>
      <c r="Q49" s="221"/>
      <c r="R49" s="222"/>
      <c r="S49" s="222"/>
      <c r="T49" s="222"/>
      <c r="U49" s="222"/>
      <c r="V49" s="222"/>
      <c r="W49" s="222"/>
      <c r="X49" s="222"/>
      <c r="Y49" s="222"/>
      <c r="Z49" s="212"/>
      <c r="AA49" s="212"/>
      <c r="AB49" s="212"/>
      <c r="AC49" s="212"/>
      <c r="AD49" s="212"/>
      <c r="AE49" s="212"/>
      <c r="AF49" s="212"/>
      <c r="AG49" s="212" t="s">
        <v>226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3" x14ac:dyDescent="0.25">
      <c r="A50" s="219"/>
      <c r="B50" s="220"/>
      <c r="C50" s="266" t="s">
        <v>249</v>
      </c>
      <c r="D50" s="260"/>
      <c r="E50" s="261">
        <v>16.899999999999999</v>
      </c>
      <c r="F50" s="222"/>
      <c r="G50" s="222"/>
      <c r="H50" s="222"/>
      <c r="I50" s="222"/>
      <c r="J50" s="222"/>
      <c r="K50" s="222"/>
      <c r="L50" s="222"/>
      <c r="M50" s="222"/>
      <c r="N50" s="221"/>
      <c r="O50" s="221"/>
      <c r="P50" s="221"/>
      <c r="Q50" s="221"/>
      <c r="R50" s="222"/>
      <c r="S50" s="222"/>
      <c r="T50" s="222"/>
      <c r="U50" s="222"/>
      <c r="V50" s="222"/>
      <c r="W50" s="222"/>
      <c r="X50" s="222"/>
      <c r="Y50" s="222"/>
      <c r="Z50" s="212"/>
      <c r="AA50" s="212"/>
      <c r="AB50" s="212"/>
      <c r="AC50" s="212"/>
      <c r="AD50" s="212"/>
      <c r="AE50" s="212"/>
      <c r="AF50" s="212"/>
      <c r="AG50" s="212" t="s">
        <v>226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1" x14ac:dyDescent="0.25">
      <c r="A51" s="234">
        <v>9</v>
      </c>
      <c r="B51" s="235" t="s">
        <v>261</v>
      </c>
      <c r="C51" s="253" t="s">
        <v>262</v>
      </c>
      <c r="D51" s="236" t="s">
        <v>218</v>
      </c>
      <c r="E51" s="237">
        <v>27</v>
      </c>
      <c r="F51" s="238"/>
      <c r="G51" s="239">
        <f>ROUND(E51*F51,2)</f>
        <v>0</v>
      </c>
      <c r="H51" s="238"/>
      <c r="I51" s="239">
        <f>ROUND(E51*H51,2)</f>
        <v>0</v>
      </c>
      <c r="J51" s="238"/>
      <c r="K51" s="239">
        <f>ROUND(E51*J51,2)</f>
        <v>0</v>
      </c>
      <c r="L51" s="239">
        <v>21</v>
      </c>
      <c r="M51" s="239">
        <f>G51*(1+L51/100)</f>
        <v>0</v>
      </c>
      <c r="N51" s="237">
        <v>0</v>
      </c>
      <c r="O51" s="237">
        <f>ROUND(E51*N51,2)</f>
        <v>0</v>
      </c>
      <c r="P51" s="237">
        <v>0</v>
      </c>
      <c r="Q51" s="237">
        <f>ROUND(E51*P51,2)</f>
        <v>0</v>
      </c>
      <c r="R51" s="239" t="s">
        <v>239</v>
      </c>
      <c r="S51" s="239" t="s">
        <v>193</v>
      </c>
      <c r="T51" s="240" t="s">
        <v>193</v>
      </c>
      <c r="U51" s="222">
        <v>1.7999999999999999E-2</v>
      </c>
      <c r="V51" s="222">
        <f>ROUND(E51*U51,2)</f>
        <v>0.49</v>
      </c>
      <c r="W51" s="222"/>
      <c r="X51" s="222" t="s">
        <v>220</v>
      </c>
      <c r="Y51" s="222" t="s">
        <v>221</v>
      </c>
      <c r="Z51" s="212"/>
      <c r="AA51" s="212"/>
      <c r="AB51" s="212"/>
      <c r="AC51" s="212"/>
      <c r="AD51" s="212"/>
      <c r="AE51" s="212"/>
      <c r="AF51" s="212"/>
      <c r="AG51" s="212" t="s">
        <v>263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2" x14ac:dyDescent="0.25">
      <c r="A52" s="219"/>
      <c r="B52" s="220"/>
      <c r="C52" s="265" t="s">
        <v>264</v>
      </c>
      <c r="D52" s="264"/>
      <c r="E52" s="264"/>
      <c r="F52" s="264"/>
      <c r="G52" s="264"/>
      <c r="H52" s="222"/>
      <c r="I52" s="222"/>
      <c r="J52" s="222"/>
      <c r="K52" s="222"/>
      <c r="L52" s="222"/>
      <c r="M52" s="222"/>
      <c r="N52" s="221"/>
      <c r="O52" s="221"/>
      <c r="P52" s="221"/>
      <c r="Q52" s="221"/>
      <c r="R52" s="222"/>
      <c r="S52" s="222"/>
      <c r="T52" s="222"/>
      <c r="U52" s="222"/>
      <c r="V52" s="222"/>
      <c r="W52" s="222"/>
      <c r="X52" s="222"/>
      <c r="Y52" s="222"/>
      <c r="Z52" s="212"/>
      <c r="AA52" s="212"/>
      <c r="AB52" s="212"/>
      <c r="AC52" s="212"/>
      <c r="AD52" s="212"/>
      <c r="AE52" s="212"/>
      <c r="AF52" s="212"/>
      <c r="AG52" s="212" t="s">
        <v>224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2" x14ac:dyDescent="0.25">
      <c r="A53" s="219"/>
      <c r="B53" s="220"/>
      <c r="C53" s="266" t="s">
        <v>265</v>
      </c>
      <c r="D53" s="260"/>
      <c r="E53" s="261"/>
      <c r="F53" s="222"/>
      <c r="G53" s="222"/>
      <c r="H53" s="222"/>
      <c r="I53" s="222"/>
      <c r="J53" s="222"/>
      <c r="K53" s="222"/>
      <c r="L53" s="222"/>
      <c r="M53" s="222"/>
      <c r="N53" s="221"/>
      <c r="O53" s="221"/>
      <c r="P53" s="221"/>
      <c r="Q53" s="221"/>
      <c r="R53" s="222"/>
      <c r="S53" s="222"/>
      <c r="T53" s="222"/>
      <c r="U53" s="222"/>
      <c r="V53" s="222"/>
      <c r="W53" s="222"/>
      <c r="X53" s="222"/>
      <c r="Y53" s="222"/>
      <c r="Z53" s="212"/>
      <c r="AA53" s="212"/>
      <c r="AB53" s="212"/>
      <c r="AC53" s="212"/>
      <c r="AD53" s="212"/>
      <c r="AE53" s="212"/>
      <c r="AF53" s="212"/>
      <c r="AG53" s="212" t="s">
        <v>226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ht="20.399999999999999" outlineLevel="3" x14ac:dyDescent="0.25">
      <c r="A54" s="219"/>
      <c r="B54" s="220"/>
      <c r="C54" s="266" t="s">
        <v>266</v>
      </c>
      <c r="D54" s="260"/>
      <c r="E54" s="261"/>
      <c r="F54" s="222"/>
      <c r="G54" s="222"/>
      <c r="H54" s="222"/>
      <c r="I54" s="222"/>
      <c r="J54" s="222"/>
      <c r="K54" s="222"/>
      <c r="L54" s="222"/>
      <c r="M54" s="222"/>
      <c r="N54" s="221"/>
      <c r="O54" s="221"/>
      <c r="P54" s="221"/>
      <c r="Q54" s="221"/>
      <c r="R54" s="222"/>
      <c r="S54" s="222"/>
      <c r="T54" s="222"/>
      <c r="U54" s="222"/>
      <c r="V54" s="222"/>
      <c r="W54" s="222"/>
      <c r="X54" s="222"/>
      <c r="Y54" s="222"/>
      <c r="Z54" s="212"/>
      <c r="AA54" s="212"/>
      <c r="AB54" s="212"/>
      <c r="AC54" s="212"/>
      <c r="AD54" s="212"/>
      <c r="AE54" s="212"/>
      <c r="AF54" s="212"/>
      <c r="AG54" s="212" t="s">
        <v>226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3" x14ac:dyDescent="0.25">
      <c r="A55" s="219"/>
      <c r="B55" s="220"/>
      <c r="C55" s="266" t="s">
        <v>267</v>
      </c>
      <c r="D55" s="260"/>
      <c r="E55" s="261"/>
      <c r="F55" s="222"/>
      <c r="G55" s="222"/>
      <c r="H55" s="222"/>
      <c r="I55" s="222"/>
      <c r="J55" s="222"/>
      <c r="K55" s="222"/>
      <c r="L55" s="222"/>
      <c r="M55" s="222"/>
      <c r="N55" s="221"/>
      <c r="O55" s="221"/>
      <c r="P55" s="221"/>
      <c r="Q55" s="221"/>
      <c r="R55" s="222"/>
      <c r="S55" s="222"/>
      <c r="T55" s="222"/>
      <c r="U55" s="222"/>
      <c r="V55" s="222"/>
      <c r="W55" s="222"/>
      <c r="X55" s="222"/>
      <c r="Y55" s="222"/>
      <c r="Z55" s="212"/>
      <c r="AA55" s="212"/>
      <c r="AB55" s="212"/>
      <c r="AC55" s="212"/>
      <c r="AD55" s="212"/>
      <c r="AE55" s="212"/>
      <c r="AF55" s="212"/>
      <c r="AG55" s="212" t="s">
        <v>226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3" x14ac:dyDescent="0.25">
      <c r="A56" s="219"/>
      <c r="B56" s="220"/>
      <c r="C56" s="266" t="s">
        <v>268</v>
      </c>
      <c r="D56" s="260"/>
      <c r="E56" s="261">
        <v>27</v>
      </c>
      <c r="F56" s="222"/>
      <c r="G56" s="222"/>
      <c r="H56" s="222"/>
      <c r="I56" s="222"/>
      <c r="J56" s="222"/>
      <c r="K56" s="222"/>
      <c r="L56" s="222"/>
      <c r="M56" s="222"/>
      <c r="N56" s="221"/>
      <c r="O56" s="221"/>
      <c r="P56" s="221"/>
      <c r="Q56" s="221"/>
      <c r="R56" s="222"/>
      <c r="S56" s="222"/>
      <c r="T56" s="222"/>
      <c r="U56" s="222"/>
      <c r="V56" s="222"/>
      <c r="W56" s="222"/>
      <c r="X56" s="222"/>
      <c r="Y56" s="222"/>
      <c r="Z56" s="212"/>
      <c r="AA56" s="212"/>
      <c r="AB56" s="212"/>
      <c r="AC56" s="212"/>
      <c r="AD56" s="212"/>
      <c r="AE56" s="212"/>
      <c r="AF56" s="212"/>
      <c r="AG56" s="212" t="s">
        <v>226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1" x14ac:dyDescent="0.25">
      <c r="A57" s="234">
        <v>10</v>
      </c>
      <c r="B57" s="235" t="s">
        <v>269</v>
      </c>
      <c r="C57" s="253" t="s">
        <v>270</v>
      </c>
      <c r="D57" s="236" t="s">
        <v>271</v>
      </c>
      <c r="E57" s="237">
        <v>32.11</v>
      </c>
      <c r="F57" s="238"/>
      <c r="G57" s="239">
        <f>ROUND(E57*F57,2)</f>
        <v>0</v>
      </c>
      <c r="H57" s="238"/>
      <c r="I57" s="239">
        <f>ROUND(E57*H57,2)</f>
        <v>0</v>
      </c>
      <c r="J57" s="238"/>
      <c r="K57" s="239">
        <f>ROUND(E57*J57,2)</f>
        <v>0</v>
      </c>
      <c r="L57" s="239">
        <v>21</v>
      </c>
      <c r="M57" s="239">
        <f>G57*(1+L57/100)</f>
        <v>0</v>
      </c>
      <c r="N57" s="237">
        <v>0</v>
      </c>
      <c r="O57" s="237">
        <f>ROUND(E57*N57,2)</f>
        <v>0</v>
      </c>
      <c r="P57" s="237">
        <v>0</v>
      </c>
      <c r="Q57" s="237">
        <f>ROUND(E57*P57,2)</f>
        <v>0</v>
      </c>
      <c r="R57" s="239" t="s">
        <v>239</v>
      </c>
      <c r="S57" s="239" t="s">
        <v>193</v>
      </c>
      <c r="T57" s="240" t="s">
        <v>193</v>
      </c>
      <c r="U57" s="222">
        <v>0</v>
      </c>
      <c r="V57" s="222">
        <f>ROUND(E57*U57,2)</f>
        <v>0</v>
      </c>
      <c r="W57" s="222"/>
      <c r="X57" s="222" t="s">
        <v>220</v>
      </c>
      <c r="Y57" s="222" t="s">
        <v>221</v>
      </c>
      <c r="Z57" s="212"/>
      <c r="AA57" s="212"/>
      <c r="AB57" s="212"/>
      <c r="AC57" s="212"/>
      <c r="AD57" s="212"/>
      <c r="AE57" s="212"/>
      <c r="AF57" s="212"/>
      <c r="AG57" s="212" t="s">
        <v>222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2" x14ac:dyDescent="0.25">
      <c r="A58" s="219"/>
      <c r="B58" s="220"/>
      <c r="C58" s="266" t="s">
        <v>253</v>
      </c>
      <c r="D58" s="260"/>
      <c r="E58" s="261"/>
      <c r="F58" s="222"/>
      <c r="G58" s="222"/>
      <c r="H58" s="222"/>
      <c r="I58" s="222"/>
      <c r="J58" s="222"/>
      <c r="K58" s="222"/>
      <c r="L58" s="222"/>
      <c r="M58" s="222"/>
      <c r="N58" s="221"/>
      <c r="O58" s="221"/>
      <c r="P58" s="221"/>
      <c r="Q58" s="221"/>
      <c r="R58" s="222"/>
      <c r="S58" s="222"/>
      <c r="T58" s="222"/>
      <c r="U58" s="222"/>
      <c r="V58" s="222"/>
      <c r="W58" s="222"/>
      <c r="X58" s="222"/>
      <c r="Y58" s="222"/>
      <c r="Z58" s="212"/>
      <c r="AA58" s="212"/>
      <c r="AB58" s="212"/>
      <c r="AC58" s="212"/>
      <c r="AD58" s="212"/>
      <c r="AE58" s="212"/>
      <c r="AF58" s="212"/>
      <c r="AG58" s="212" t="s">
        <v>226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3" x14ac:dyDescent="0.25">
      <c r="A59" s="219"/>
      <c r="B59" s="220"/>
      <c r="C59" s="266" t="s">
        <v>247</v>
      </c>
      <c r="D59" s="260"/>
      <c r="E59" s="261"/>
      <c r="F59" s="222"/>
      <c r="G59" s="222"/>
      <c r="H59" s="222"/>
      <c r="I59" s="222"/>
      <c r="J59" s="222"/>
      <c r="K59" s="222"/>
      <c r="L59" s="222"/>
      <c r="M59" s="222"/>
      <c r="N59" s="221"/>
      <c r="O59" s="221"/>
      <c r="P59" s="221"/>
      <c r="Q59" s="221"/>
      <c r="R59" s="222"/>
      <c r="S59" s="222"/>
      <c r="T59" s="222"/>
      <c r="U59" s="222"/>
      <c r="V59" s="222"/>
      <c r="W59" s="222"/>
      <c r="X59" s="222"/>
      <c r="Y59" s="222"/>
      <c r="Z59" s="212"/>
      <c r="AA59" s="212"/>
      <c r="AB59" s="212"/>
      <c r="AC59" s="212"/>
      <c r="AD59" s="212"/>
      <c r="AE59" s="212"/>
      <c r="AF59" s="212"/>
      <c r="AG59" s="212" t="s">
        <v>226</v>
      </c>
      <c r="AH59" s="212">
        <v>0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3" x14ac:dyDescent="0.25">
      <c r="A60" s="219"/>
      <c r="B60" s="220"/>
      <c r="C60" s="266" t="s">
        <v>248</v>
      </c>
      <c r="D60" s="260"/>
      <c r="E60" s="261"/>
      <c r="F60" s="222"/>
      <c r="G60" s="222"/>
      <c r="H60" s="222"/>
      <c r="I60" s="222"/>
      <c r="J60" s="222"/>
      <c r="K60" s="222"/>
      <c r="L60" s="222"/>
      <c r="M60" s="222"/>
      <c r="N60" s="221"/>
      <c r="O60" s="221"/>
      <c r="P60" s="221"/>
      <c r="Q60" s="221"/>
      <c r="R60" s="222"/>
      <c r="S60" s="222"/>
      <c r="T60" s="222"/>
      <c r="U60" s="222"/>
      <c r="V60" s="222"/>
      <c r="W60" s="222"/>
      <c r="X60" s="222"/>
      <c r="Y60" s="222"/>
      <c r="Z60" s="212"/>
      <c r="AA60" s="212"/>
      <c r="AB60" s="212"/>
      <c r="AC60" s="212"/>
      <c r="AD60" s="212"/>
      <c r="AE60" s="212"/>
      <c r="AF60" s="212"/>
      <c r="AG60" s="212" t="s">
        <v>226</v>
      </c>
      <c r="AH60" s="212">
        <v>0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3" x14ac:dyDescent="0.25">
      <c r="A61" s="219"/>
      <c r="B61" s="220"/>
      <c r="C61" s="266" t="s">
        <v>272</v>
      </c>
      <c r="D61" s="260"/>
      <c r="E61" s="261">
        <v>32.11</v>
      </c>
      <c r="F61" s="222"/>
      <c r="G61" s="222"/>
      <c r="H61" s="222"/>
      <c r="I61" s="222"/>
      <c r="J61" s="222"/>
      <c r="K61" s="222"/>
      <c r="L61" s="222"/>
      <c r="M61" s="222"/>
      <c r="N61" s="221"/>
      <c r="O61" s="221"/>
      <c r="P61" s="221"/>
      <c r="Q61" s="221"/>
      <c r="R61" s="222"/>
      <c r="S61" s="222"/>
      <c r="T61" s="222"/>
      <c r="U61" s="222"/>
      <c r="V61" s="222"/>
      <c r="W61" s="222"/>
      <c r="X61" s="222"/>
      <c r="Y61" s="222"/>
      <c r="Z61" s="212"/>
      <c r="AA61" s="212"/>
      <c r="AB61" s="212"/>
      <c r="AC61" s="212"/>
      <c r="AD61" s="212"/>
      <c r="AE61" s="212"/>
      <c r="AF61" s="212"/>
      <c r="AG61" s="212" t="s">
        <v>226</v>
      </c>
      <c r="AH61" s="212">
        <v>0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x14ac:dyDescent="0.25">
      <c r="A62" s="227" t="s">
        <v>161</v>
      </c>
      <c r="B62" s="228" t="s">
        <v>95</v>
      </c>
      <c r="C62" s="251" t="s">
        <v>96</v>
      </c>
      <c r="D62" s="229"/>
      <c r="E62" s="230"/>
      <c r="F62" s="231"/>
      <c r="G62" s="231">
        <f>SUMIF(AG63:AG93,"&lt;&gt;NOR",G63:G93)</f>
        <v>0</v>
      </c>
      <c r="H62" s="231"/>
      <c r="I62" s="231">
        <f>SUM(I63:I93)</f>
        <v>0</v>
      </c>
      <c r="J62" s="231"/>
      <c r="K62" s="231">
        <f>SUM(K63:K93)</f>
        <v>0</v>
      </c>
      <c r="L62" s="231"/>
      <c r="M62" s="231">
        <f>SUM(M63:M93)</f>
        <v>0</v>
      </c>
      <c r="N62" s="230"/>
      <c r="O62" s="230">
        <f>SUM(O63:O93)</f>
        <v>0</v>
      </c>
      <c r="P62" s="230"/>
      <c r="Q62" s="230">
        <f>SUM(Q63:Q93)</f>
        <v>0</v>
      </c>
      <c r="R62" s="231"/>
      <c r="S62" s="231"/>
      <c r="T62" s="232"/>
      <c r="U62" s="226"/>
      <c r="V62" s="226">
        <f>SUM(V63:V93)</f>
        <v>8.370000000000001</v>
      </c>
      <c r="W62" s="226"/>
      <c r="X62" s="226"/>
      <c r="Y62" s="226"/>
      <c r="AG62" t="s">
        <v>162</v>
      </c>
    </row>
    <row r="63" spans="1:60" outlineLevel="1" x14ac:dyDescent="0.25">
      <c r="A63" s="234">
        <v>11</v>
      </c>
      <c r="B63" s="235" t="s">
        <v>273</v>
      </c>
      <c r="C63" s="253" t="s">
        <v>274</v>
      </c>
      <c r="D63" s="236" t="s">
        <v>238</v>
      </c>
      <c r="E63" s="237">
        <v>15.7</v>
      </c>
      <c r="F63" s="238"/>
      <c r="G63" s="239">
        <f>ROUND(E63*F63,2)</f>
        <v>0</v>
      </c>
      <c r="H63" s="238"/>
      <c r="I63" s="239">
        <f>ROUND(E63*H63,2)</f>
        <v>0</v>
      </c>
      <c r="J63" s="238"/>
      <c r="K63" s="239">
        <f>ROUND(E63*J63,2)</f>
        <v>0</v>
      </c>
      <c r="L63" s="239">
        <v>21</v>
      </c>
      <c r="M63" s="239">
        <f>G63*(1+L63/100)</f>
        <v>0</v>
      </c>
      <c r="N63" s="237">
        <v>0</v>
      </c>
      <c r="O63" s="237">
        <f>ROUND(E63*N63,2)</f>
        <v>0</v>
      </c>
      <c r="P63" s="237">
        <v>0</v>
      </c>
      <c r="Q63" s="237">
        <f>ROUND(E63*P63,2)</f>
        <v>0</v>
      </c>
      <c r="R63" s="239" t="s">
        <v>239</v>
      </c>
      <c r="S63" s="239" t="s">
        <v>193</v>
      </c>
      <c r="T63" s="240" t="s">
        <v>193</v>
      </c>
      <c r="U63" s="222">
        <v>1.0999999999999999E-2</v>
      </c>
      <c r="V63" s="222">
        <f>ROUND(E63*U63,2)</f>
        <v>0.17</v>
      </c>
      <c r="W63" s="222"/>
      <c r="X63" s="222" t="s">
        <v>220</v>
      </c>
      <c r="Y63" s="222" t="s">
        <v>221</v>
      </c>
      <c r="Z63" s="212"/>
      <c r="AA63" s="212"/>
      <c r="AB63" s="212"/>
      <c r="AC63" s="212"/>
      <c r="AD63" s="212"/>
      <c r="AE63" s="212"/>
      <c r="AF63" s="212"/>
      <c r="AG63" s="212" t="s">
        <v>263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2" x14ac:dyDescent="0.25">
      <c r="A64" s="219"/>
      <c r="B64" s="220"/>
      <c r="C64" s="265" t="s">
        <v>252</v>
      </c>
      <c r="D64" s="264"/>
      <c r="E64" s="264"/>
      <c r="F64" s="264"/>
      <c r="G64" s="264"/>
      <c r="H64" s="222"/>
      <c r="I64" s="222"/>
      <c r="J64" s="222"/>
      <c r="K64" s="222"/>
      <c r="L64" s="222"/>
      <c r="M64" s="222"/>
      <c r="N64" s="221"/>
      <c r="O64" s="221"/>
      <c r="P64" s="221"/>
      <c r="Q64" s="221"/>
      <c r="R64" s="222"/>
      <c r="S64" s="222"/>
      <c r="T64" s="222"/>
      <c r="U64" s="222"/>
      <c r="V64" s="222"/>
      <c r="W64" s="222"/>
      <c r="X64" s="222"/>
      <c r="Y64" s="222"/>
      <c r="Z64" s="212"/>
      <c r="AA64" s="212"/>
      <c r="AB64" s="212"/>
      <c r="AC64" s="212"/>
      <c r="AD64" s="212"/>
      <c r="AE64" s="212"/>
      <c r="AF64" s="212"/>
      <c r="AG64" s="212" t="s">
        <v>224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2" x14ac:dyDescent="0.25">
      <c r="A65" s="219"/>
      <c r="B65" s="220"/>
      <c r="C65" s="266" t="s">
        <v>275</v>
      </c>
      <c r="D65" s="260"/>
      <c r="E65" s="261"/>
      <c r="F65" s="222"/>
      <c r="G65" s="222"/>
      <c r="H65" s="222"/>
      <c r="I65" s="222"/>
      <c r="J65" s="222"/>
      <c r="K65" s="222"/>
      <c r="L65" s="222"/>
      <c r="M65" s="222"/>
      <c r="N65" s="221"/>
      <c r="O65" s="221"/>
      <c r="P65" s="221"/>
      <c r="Q65" s="221"/>
      <c r="R65" s="222"/>
      <c r="S65" s="222"/>
      <c r="T65" s="222"/>
      <c r="U65" s="222"/>
      <c r="V65" s="222"/>
      <c r="W65" s="222"/>
      <c r="X65" s="222"/>
      <c r="Y65" s="222"/>
      <c r="Z65" s="212"/>
      <c r="AA65" s="212"/>
      <c r="AB65" s="212"/>
      <c r="AC65" s="212"/>
      <c r="AD65" s="212"/>
      <c r="AE65" s="212"/>
      <c r="AF65" s="212"/>
      <c r="AG65" s="212" t="s">
        <v>226</v>
      </c>
      <c r="AH65" s="212">
        <v>0</v>
      </c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3" x14ac:dyDescent="0.25">
      <c r="A66" s="219"/>
      <c r="B66" s="220"/>
      <c r="C66" s="266" t="s">
        <v>276</v>
      </c>
      <c r="D66" s="260"/>
      <c r="E66" s="261"/>
      <c r="F66" s="222"/>
      <c r="G66" s="222"/>
      <c r="H66" s="222"/>
      <c r="I66" s="222"/>
      <c r="J66" s="222"/>
      <c r="K66" s="222"/>
      <c r="L66" s="222"/>
      <c r="M66" s="222"/>
      <c r="N66" s="221"/>
      <c r="O66" s="221"/>
      <c r="P66" s="221"/>
      <c r="Q66" s="221"/>
      <c r="R66" s="222"/>
      <c r="S66" s="222"/>
      <c r="T66" s="222"/>
      <c r="U66" s="222"/>
      <c r="V66" s="222"/>
      <c r="W66" s="222"/>
      <c r="X66" s="222"/>
      <c r="Y66" s="222"/>
      <c r="Z66" s="212"/>
      <c r="AA66" s="212"/>
      <c r="AB66" s="212"/>
      <c r="AC66" s="212"/>
      <c r="AD66" s="212"/>
      <c r="AE66" s="212"/>
      <c r="AF66" s="212"/>
      <c r="AG66" s="212" t="s">
        <v>226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3" x14ac:dyDescent="0.25">
      <c r="A67" s="219"/>
      <c r="B67" s="220"/>
      <c r="C67" s="266" t="s">
        <v>277</v>
      </c>
      <c r="D67" s="260"/>
      <c r="E67" s="261">
        <v>15.7</v>
      </c>
      <c r="F67" s="222"/>
      <c r="G67" s="222"/>
      <c r="H67" s="222"/>
      <c r="I67" s="222"/>
      <c r="J67" s="222"/>
      <c r="K67" s="222"/>
      <c r="L67" s="222"/>
      <c r="M67" s="222"/>
      <c r="N67" s="221"/>
      <c r="O67" s="221"/>
      <c r="P67" s="221"/>
      <c r="Q67" s="221"/>
      <c r="R67" s="222"/>
      <c r="S67" s="222"/>
      <c r="T67" s="222"/>
      <c r="U67" s="222"/>
      <c r="V67" s="222"/>
      <c r="W67" s="222"/>
      <c r="X67" s="222"/>
      <c r="Y67" s="222"/>
      <c r="Z67" s="212"/>
      <c r="AA67" s="212"/>
      <c r="AB67" s="212"/>
      <c r="AC67" s="212"/>
      <c r="AD67" s="212"/>
      <c r="AE67" s="212"/>
      <c r="AF67" s="212"/>
      <c r="AG67" s="212" t="s">
        <v>226</v>
      </c>
      <c r="AH67" s="212">
        <v>0</v>
      </c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ht="20.399999999999999" outlineLevel="1" x14ac:dyDescent="0.25">
      <c r="A68" s="234">
        <v>12</v>
      </c>
      <c r="B68" s="235" t="s">
        <v>257</v>
      </c>
      <c r="C68" s="253" t="s">
        <v>258</v>
      </c>
      <c r="D68" s="236" t="s">
        <v>238</v>
      </c>
      <c r="E68" s="237">
        <v>1.57</v>
      </c>
      <c r="F68" s="238"/>
      <c r="G68" s="239">
        <f>ROUND(E68*F68,2)</f>
        <v>0</v>
      </c>
      <c r="H68" s="238"/>
      <c r="I68" s="239">
        <f>ROUND(E68*H68,2)</f>
        <v>0</v>
      </c>
      <c r="J68" s="238"/>
      <c r="K68" s="239">
        <f>ROUND(E68*J68,2)</f>
        <v>0</v>
      </c>
      <c r="L68" s="239">
        <v>21</v>
      </c>
      <c r="M68" s="239">
        <f>G68*(1+L68/100)</f>
        <v>0</v>
      </c>
      <c r="N68" s="237">
        <v>0</v>
      </c>
      <c r="O68" s="237">
        <f>ROUND(E68*N68,2)</f>
        <v>0</v>
      </c>
      <c r="P68" s="237">
        <v>0</v>
      </c>
      <c r="Q68" s="237">
        <f>ROUND(E68*P68,2)</f>
        <v>0</v>
      </c>
      <c r="R68" s="239" t="s">
        <v>239</v>
      </c>
      <c r="S68" s="239" t="s">
        <v>193</v>
      </c>
      <c r="T68" s="240" t="s">
        <v>193</v>
      </c>
      <c r="U68" s="222">
        <v>0.65200000000000002</v>
      </c>
      <c r="V68" s="222">
        <f>ROUND(E68*U68,2)</f>
        <v>1.02</v>
      </c>
      <c r="W68" s="222"/>
      <c r="X68" s="222" t="s">
        <v>220</v>
      </c>
      <c r="Y68" s="222" t="s">
        <v>221</v>
      </c>
      <c r="Z68" s="212"/>
      <c r="AA68" s="212"/>
      <c r="AB68" s="212"/>
      <c r="AC68" s="212"/>
      <c r="AD68" s="212"/>
      <c r="AE68" s="212"/>
      <c r="AF68" s="212"/>
      <c r="AG68" s="212" t="s">
        <v>263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2" x14ac:dyDescent="0.25">
      <c r="A69" s="219"/>
      <c r="B69" s="220"/>
      <c r="C69" s="266" t="s">
        <v>275</v>
      </c>
      <c r="D69" s="260"/>
      <c r="E69" s="261"/>
      <c r="F69" s="222"/>
      <c r="G69" s="222"/>
      <c r="H69" s="222"/>
      <c r="I69" s="222"/>
      <c r="J69" s="222"/>
      <c r="K69" s="222"/>
      <c r="L69" s="222"/>
      <c r="M69" s="222"/>
      <c r="N69" s="221"/>
      <c r="O69" s="221"/>
      <c r="P69" s="221"/>
      <c r="Q69" s="221"/>
      <c r="R69" s="222"/>
      <c r="S69" s="222"/>
      <c r="T69" s="222"/>
      <c r="U69" s="222"/>
      <c r="V69" s="222"/>
      <c r="W69" s="222"/>
      <c r="X69" s="222"/>
      <c r="Y69" s="222"/>
      <c r="Z69" s="212"/>
      <c r="AA69" s="212"/>
      <c r="AB69" s="212"/>
      <c r="AC69" s="212"/>
      <c r="AD69" s="212"/>
      <c r="AE69" s="212"/>
      <c r="AF69" s="212"/>
      <c r="AG69" s="212" t="s">
        <v>226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3" x14ac:dyDescent="0.25">
      <c r="A70" s="219"/>
      <c r="B70" s="220"/>
      <c r="C70" s="266" t="s">
        <v>276</v>
      </c>
      <c r="D70" s="260"/>
      <c r="E70" s="261"/>
      <c r="F70" s="222"/>
      <c r="G70" s="222"/>
      <c r="H70" s="222"/>
      <c r="I70" s="222"/>
      <c r="J70" s="222"/>
      <c r="K70" s="222"/>
      <c r="L70" s="222"/>
      <c r="M70" s="222"/>
      <c r="N70" s="221"/>
      <c r="O70" s="221"/>
      <c r="P70" s="221"/>
      <c r="Q70" s="221"/>
      <c r="R70" s="222"/>
      <c r="S70" s="222"/>
      <c r="T70" s="222"/>
      <c r="U70" s="222"/>
      <c r="V70" s="222"/>
      <c r="W70" s="222"/>
      <c r="X70" s="222"/>
      <c r="Y70" s="222"/>
      <c r="Z70" s="212"/>
      <c r="AA70" s="212"/>
      <c r="AB70" s="212"/>
      <c r="AC70" s="212"/>
      <c r="AD70" s="212"/>
      <c r="AE70" s="212"/>
      <c r="AF70" s="212"/>
      <c r="AG70" s="212" t="s">
        <v>226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3" x14ac:dyDescent="0.25">
      <c r="A71" s="219"/>
      <c r="B71" s="220"/>
      <c r="C71" s="266" t="s">
        <v>278</v>
      </c>
      <c r="D71" s="260"/>
      <c r="E71" s="261">
        <v>1.57</v>
      </c>
      <c r="F71" s="222"/>
      <c r="G71" s="222"/>
      <c r="H71" s="222"/>
      <c r="I71" s="222"/>
      <c r="J71" s="222"/>
      <c r="K71" s="222"/>
      <c r="L71" s="222"/>
      <c r="M71" s="222"/>
      <c r="N71" s="221"/>
      <c r="O71" s="221"/>
      <c r="P71" s="221"/>
      <c r="Q71" s="221"/>
      <c r="R71" s="222"/>
      <c r="S71" s="222"/>
      <c r="T71" s="222"/>
      <c r="U71" s="222"/>
      <c r="V71" s="222"/>
      <c r="W71" s="222"/>
      <c r="X71" s="222"/>
      <c r="Y71" s="222"/>
      <c r="Z71" s="212"/>
      <c r="AA71" s="212"/>
      <c r="AB71" s="212"/>
      <c r="AC71" s="212"/>
      <c r="AD71" s="212"/>
      <c r="AE71" s="212"/>
      <c r="AF71" s="212"/>
      <c r="AG71" s="212" t="s">
        <v>226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1" x14ac:dyDescent="0.25">
      <c r="A72" s="234">
        <v>13</v>
      </c>
      <c r="B72" s="235" t="s">
        <v>279</v>
      </c>
      <c r="C72" s="253" t="s">
        <v>280</v>
      </c>
      <c r="D72" s="236" t="s">
        <v>218</v>
      </c>
      <c r="E72" s="237">
        <v>15.7</v>
      </c>
      <c r="F72" s="238"/>
      <c r="G72" s="239">
        <f>ROUND(E72*F72,2)</f>
        <v>0</v>
      </c>
      <c r="H72" s="238"/>
      <c r="I72" s="239">
        <f>ROUND(E72*H72,2)</f>
        <v>0</v>
      </c>
      <c r="J72" s="238"/>
      <c r="K72" s="239">
        <f>ROUND(E72*J72,2)</f>
        <v>0</v>
      </c>
      <c r="L72" s="239">
        <v>21</v>
      </c>
      <c r="M72" s="239">
        <f>G72*(1+L72/100)</f>
        <v>0</v>
      </c>
      <c r="N72" s="237">
        <v>0</v>
      </c>
      <c r="O72" s="237">
        <f>ROUND(E72*N72,2)</f>
        <v>0</v>
      </c>
      <c r="P72" s="237">
        <v>0</v>
      </c>
      <c r="Q72" s="237">
        <f>ROUND(E72*P72,2)</f>
        <v>0</v>
      </c>
      <c r="R72" s="239" t="s">
        <v>281</v>
      </c>
      <c r="S72" s="239" t="s">
        <v>193</v>
      </c>
      <c r="T72" s="240" t="s">
        <v>193</v>
      </c>
      <c r="U72" s="222">
        <v>9.7000000000000003E-2</v>
      </c>
      <c r="V72" s="222">
        <f>ROUND(E72*U72,2)</f>
        <v>1.52</v>
      </c>
      <c r="W72" s="222"/>
      <c r="X72" s="222" t="s">
        <v>220</v>
      </c>
      <c r="Y72" s="222" t="s">
        <v>221</v>
      </c>
      <c r="Z72" s="212"/>
      <c r="AA72" s="212"/>
      <c r="AB72" s="212"/>
      <c r="AC72" s="212"/>
      <c r="AD72" s="212"/>
      <c r="AE72" s="212"/>
      <c r="AF72" s="212"/>
      <c r="AG72" s="212" t="s">
        <v>263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2" x14ac:dyDescent="0.25">
      <c r="A73" s="219"/>
      <c r="B73" s="220"/>
      <c r="C73" s="265" t="s">
        <v>282</v>
      </c>
      <c r="D73" s="264"/>
      <c r="E73" s="264"/>
      <c r="F73" s="264"/>
      <c r="G73" s="264"/>
      <c r="H73" s="222"/>
      <c r="I73" s="222"/>
      <c r="J73" s="222"/>
      <c r="K73" s="222"/>
      <c r="L73" s="222"/>
      <c r="M73" s="222"/>
      <c r="N73" s="221"/>
      <c r="O73" s="221"/>
      <c r="P73" s="221"/>
      <c r="Q73" s="221"/>
      <c r="R73" s="222"/>
      <c r="S73" s="222"/>
      <c r="T73" s="222"/>
      <c r="U73" s="222"/>
      <c r="V73" s="222"/>
      <c r="W73" s="222"/>
      <c r="X73" s="222"/>
      <c r="Y73" s="222"/>
      <c r="Z73" s="212"/>
      <c r="AA73" s="212"/>
      <c r="AB73" s="212"/>
      <c r="AC73" s="212"/>
      <c r="AD73" s="212"/>
      <c r="AE73" s="212"/>
      <c r="AF73" s="212"/>
      <c r="AG73" s="212" t="s">
        <v>224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2" x14ac:dyDescent="0.25">
      <c r="A74" s="219"/>
      <c r="B74" s="220"/>
      <c r="C74" s="266" t="s">
        <v>275</v>
      </c>
      <c r="D74" s="260"/>
      <c r="E74" s="261"/>
      <c r="F74" s="222"/>
      <c r="G74" s="222"/>
      <c r="H74" s="222"/>
      <c r="I74" s="222"/>
      <c r="J74" s="222"/>
      <c r="K74" s="222"/>
      <c r="L74" s="222"/>
      <c r="M74" s="222"/>
      <c r="N74" s="221"/>
      <c r="O74" s="221"/>
      <c r="P74" s="221"/>
      <c r="Q74" s="221"/>
      <c r="R74" s="222"/>
      <c r="S74" s="222"/>
      <c r="T74" s="222"/>
      <c r="U74" s="222"/>
      <c r="V74" s="222"/>
      <c r="W74" s="222"/>
      <c r="X74" s="222"/>
      <c r="Y74" s="222"/>
      <c r="Z74" s="212"/>
      <c r="AA74" s="212"/>
      <c r="AB74" s="212"/>
      <c r="AC74" s="212"/>
      <c r="AD74" s="212"/>
      <c r="AE74" s="212"/>
      <c r="AF74" s="212"/>
      <c r="AG74" s="212" t="s">
        <v>226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3" x14ac:dyDescent="0.25">
      <c r="A75" s="219"/>
      <c r="B75" s="220"/>
      <c r="C75" s="266" t="s">
        <v>276</v>
      </c>
      <c r="D75" s="260"/>
      <c r="E75" s="261"/>
      <c r="F75" s="222"/>
      <c r="G75" s="222"/>
      <c r="H75" s="222"/>
      <c r="I75" s="222"/>
      <c r="J75" s="222"/>
      <c r="K75" s="222"/>
      <c r="L75" s="222"/>
      <c r="M75" s="222"/>
      <c r="N75" s="221"/>
      <c r="O75" s="221"/>
      <c r="P75" s="221"/>
      <c r="Q75" s="221"/>
      <c r="R75" s="222"/>
      <c r="S75" s="222"/>
      <c r="T75" s="222"/>
      <c r="U75" s="222"/>
      <c r="V75" s="222"/>
      <c r="W75" s="222"/>
      <c r="X75" s="222"/>
      <c r="Y75" s="222"/>
      <c r="Z75" s="212"/>
      <c r="AA75" s="212"/>
      <c r="AB75" s="212"/>
      <c r="AC75" s="212"/>
      <c r="AD75" s="212"/>
      <c r="AE75" s="212"/>
      <c r="AF75" s="212"/>
      <c r="AG75" s="212" t="s">
        <v>226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3" x14ac:dyDescent="0.25">
      <c r="A76" s="219"/>
      <c r="B76" s="220"/>
      <c r="C76" s="266" t="s">
        <v>277</v>
      </c>
      <c r="D76" s="260"/>
      <c r="E76" s="261">
        <v>15.7</v>
      </c>
      <c r="F76" s="222"/>
      <c r="G76" s="222"/>
      <c r="H76" s="222"/>
      <c r="I76" s="222"/>
      <c r="J76" s="222"/>
      <c r="K76" s="222"/>
      <c r="L76" s="222"/>
      <c r="M76" s="222"/>
      <c r="N76" s="221"/>
      <c r="O76" s="221"/>
      <c r="P76" s="221"/>
      <c r="Q76" s="221"/>
      <c r="R76" s="222"/>
      <c r="S76" s="222"/>
      <c r="T76" s="222"/>
      <c r="U76" s="222"/>
      <c r="V76" s="222"/>
      <c r="W76" s="222"/>
      <c r="X76" s="222"/>
      <c r="Y76" s="222"/>
      <c r="Z76" s="212"/>
      <c r="AA76" s="212"/>
      <c r="AB76" s="212"/>
      <c r="AC76" s="212"/>
      <c r="AD76" s="212"/>
      <c r="AE76" s="212"/>
      <c r="AF76" s="212"/>
      <c r="AG76" s="212" t="s">
        <v>226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1" x14ac:dyDescent="0.25">
      <c r="A77" s="234">
        <v>14</v>
      </c>
      <c r="B77" s="235" t="s">
        <v>283</v>
      </c>
      <c r="C77" s="253" t="s">
        <v>284</v>
      </c>
      <c r="D77" s="236" t="s">
        <v>218</v>
      </c>
      <c r="E77" s="237">
        <v>15.7</v>
      </c>
      <c r="F77" s="238"/>
      <c r="G77" s="239">
        <f>ROUND(E77*F77,2)</f>
        <v>0</v>
      </c>
      <c r="H77" s="238"/>
      <c r="I77" s="239">
        <f>ROUND(E77*H77,2)</f>
        <v>0</v>
      </c>
      <c r="J77" s="238"/>
      <c r="K77" s="239">
        <f>ROUND(E77*J77,2)</f>
        <v>0</v>
      </c>
      <c r="L77" s="239">
        <v>21</v>
      </c>
      <c r="M77" s="239">
        <f>G77*(1+L77/100)</f>
        <v>0</v>
      </c>
      <c r="N77" s="237">
        <v>0</v>
      </c>
      <c r="O77" s="237">
        <f>ROUND(E77*N77,2)</f>
        <v>0</v>
      </c>
      <c r="P77" s="237">
        <v>0</v>
      </c>
      <c r="Q77" s="237">
        <f>ROUND(E77*P77,2)</f>
        <v>0</v>
      </c>
      <c r="R77" s="239" t="s">
        <v>281</v>
      </c>
      <c r="S77" s="239" t="s">
        <v>193</v>
      </c>
      <c r="T77" s="240" t="s">
        <v>193</v>
      </c>
      <c r="U77" s="222">
        <v>0.17100000000000001</v>
      </c>
      <c r="V77" s="222">
        <f>ROUND(E77*U77,2)</f>
        <v>2.68</v>
      </c>
      <c r="W77" s="222"/>
      <c r="X77" s="222" t="s">
        <v>220</v>
      </c>
      <c r="Y77" s="222" t="s">
        <v>221</v>
      </c>
      <c r="Z77" s="212"/>
      <c r="AA77" s="212"/>
      <c r="AB77" s="212"/>
      <c r="AC77" s="212"/>
      <c r="AD77" s="212"/>
      <c r="AE77" s="212"/>
      <c r="AF77" s="212"/>
      <c r="AG77" s="212" t="s">
        <v>263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2" x14ac:dyDescent="0.25">
      <c r="A78" s="219"/>
      <c r="B78" s="220"/>
      <c r="C78" s="265" t="s">
        <v>285</v>
      </c>
      <c r="D78" s="264"/>
      <c r="E78" s="264"/>
      <c r="F78" s="264"/>
      <c r="G78" s="264"/>
      <c r="H78" s="222"/>
      <c r="I78" s="222"/>
      <c r="J78" s="222"/>
      <c r="K78" s="222"/>
      <c r="L78" s="222"/>
      <c r="M78" s="222"/>
      <c r="N78" s="221"/>
      <c r="O78" s="221"/>
      <c r="P78" s="221"/>
      <c r="Q78" s="221"/>
      <c r="R78" s="222"/>
      <c r="S78" s="222"/>
      <c r="T78" s="222"/>
      <c r="U78" s="222"/>
      <c r="V78" s="222"/>
      <c r="W78" s="222"/>
      <c r="X78" s="222"/>
      <c r="Y78" s="222"/>
      <c r="Z78" s="212"/>
      <c r="AA78" s="212"/>
      <c r="AB78" s="212"/>
      <c r="AC78" s="212"/>
      <c r="AD78" s="212"/>
      <c r="AE78" s="212"/>
      <c r="AF78" s="212"/>
      <c r="AG78" s="212" t="s">
        <v>224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2" x14ac:dyDescent="0.25">
      <c r="A79" s="219"/>
      <c r="B79" s="220"/>
      <c r="C79" s="266" t="s">
        <v>275</v>
      </c>
      <c r="D79" s="260"/>
      <c r="E79" s="261"/>
      <c r="F79" s="222"/>
      <c r="G79" s="222"/>
      <c r="H79" s="222"/>
      <c r="I79" s="222"/>
      <c r="J79" s="222"/>
      <c r="K79" s="222"/>
      <c r="L79" s="222"/>
      <c r="M79" s="222"/>
      <c r="N79" s="221"/>
      <c r="O79" s="221"/>
      <c r="P79" s="221"/>
      <c r="Q79" s="221"/>
      <c r="R79" s="222"/>
      <c r="S79" s="222"/>
      <c r="T79" s="222"/>
      <c r="U79" s="222"/>
      <c r="V79" s="222"/>
      <c r="W79" s="222"/>
      <c r="X79" s="222"/>
      <c r="Y79" s="222"/>
      <c r="Z79" s="212"/>
      <c r="AA79" s="212"/>
      <c r="AB79" s="212"/>
      <c r="AC79" s="212"/>
      <c r="AD79" s="212"/>
      <c r="AE79" s="212"/>
      <c r="AF79" s="212"/>
      <c r="AG79" s="212" t="s">
        <v>226</v>
      </c>
      <c r="AH79" s="212">
        <v>0</v>
      </c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3" x14ac:dyDescent="0.25">
      <c r="A80" s="219"/>
      <c r="B80" s="220"/>
      <c r="C80" s="266" t="s">
        <v>276</v>
      </c>
      <c r="D80" s="260"/>
      <c r="E80" s="261"/>
      <c r="F80" s="222"/>
      <c r="G80" s="222"/>
      <c r="H80" s="222"/>
      <c r="I80" s="222"/>
      <c r="J80" s="222"/>
      <c r="K80" s="222"/>
      <c r="L80" s="222"/>
      <c r="M80" s="222"/>
      <c r="N80" s="221"/>
      <c r="O80" s="221"/>
      <c r="P80" s="221"/>
      <c r="Q80" s="221"/>
      <c r="R80" s="222"/>
      <c r="S80" s="222"/>
      <c r="T80" s="222"/>
      <c r="U80" s="222"/>
      <c r="V80" s="222"/>
      <c r="W80" s="222"/>
      <c r="X80" s="222"/>
      <c r="Y80" s="222"/>
      <c r="Z80" s="212"/>
      <c r="AA80" s="212"/>
      <c r="AB80" s="212"/>
      <c r="AC80" s="212"/>
      <c r="AD80" s="212"/>
      <c r="AE80" s="212"/>
      <c r="AF80" s="212"/>
      <c r="AG80" s="212" t="s">
        <v>226</v>
      </c>
      <c r="AH80" s="212">
        <v>0</v>
      </c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3" x14ac:dyDescent="0.25">
      <c r="A81" s="219"/>
      <c r="B81" s="220"/>
      <c r="C81" s="266" t="s">
        <v>277</v>
      </c>
      <c r="D81" s="260"/>
      <c r="E81" s="261">
        <v>15.7</v>
      </c>
      <c r="F81" s="222"/>
      <c r="G81" s="222"/>
      <c r="H81" s="222"/>
      <c r="I81" s="222"/>
      <c r="J81" s="222"/>
      <c r="K81" s="222"/>
      <c r="L81" s="222"/>
      <c r="M81" s="222"/>
      <c r="N81" s="221"/>
      <c r="O81" s="221"/>
      <c r="P81" s="221"/>
      <c r="Q81" s="221"/>
      <c r="R81" s="222"/>
      <c r="S81" s="222"/>
      <c r="T81" s="222"/>
      <c r="U81" s="222"/>
      <c r="V81" s="222"/>
      <c r="W81" s="222"/>
      <c r="X81" s="222"/>
      <c r="Y81" s="222"/>
      <c r="Z81" s="212"/>
      <c r="AA81" s="212"/>
      <c r="AB81" s="212"/>
      <c r="AC81" s="212"/>
      <c r="AD81" s="212"/>
      <c r="AE81" s="212"/>
      <c r="AF81" s="212"/>
      <c r="AG81" s="212" t="s">
        <v>226</v>
      </c>
      <c r="AH81" s="212">
        <v>0</v>
      </c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1" x14ac:dyDescent="0.25">
      <c r="A82" s="234">
        <v>15</v>
      </c>
      <c r="B82" s="235" t="s">
        <v>286</v>
      </c>
      <c r="C82" s="253" t="s">
        <v>287</v>
      </c>
      <c r="D82" s="236" t="s">
        <v>218</v>
      </c>
      <c r="E82" s="237">
        <v>15.7</v>
      </c>
      <c r="F82" s="238"/>
      <c r="G82" s="239">
        <f>ROUND(E82*F82,2)</f>
        <v>0</v>
      </c>
      <c r="H82" s="238"/>
      <c r="I82" s="239">
        <f>ROUND(E82*H82,2)</f>
        <v>0</v>
      </c>
      <c r="J82" s="238"/>
      <c r="K82" s="239">
        <f>ROUND(E82*J82,2)</f>
        <v>0</v>
      </c>
      <c r="L82" s="239">
        <v>21</v>
      </c>
      <c r="M82" s="239">
        <f>G82*(1+L82/100)</f>
        <v>0</v>
      </c>
      <c r="N82" s="237">
        <v>0</v>
      </c>
      <c r="O82" s="237">
        <f>ROUND(E82*N82,2)</f>
        <v>0</v>
      </c>
      <c r="P82" s="237">
        <v>0</v>
      </c>
      <c r="Q82" s="237">
        <f>ROUND(E82*P82,2)</f>
        <v>0</v>
      </c>
      <c r="R82" s="239" t="s">
        <v>239</v>
      </c>
      <c r="S82" s="239" t="s">
        <v>193</v>
      </c>
      <c r="T82" s="240" t="s">
        <v>193</v>
      </c>
      <c r="U82" s="222">
        <v>0.19</v>
      </c>
      <c r="V82" s="222">
        <f>ROUND(E82*U82,2)</f>
        <v>2.98</v>
      </c>
      <c r="W82" s="222"/>
      <c r="X82" s="222" t="s">
        <v>220</v>
      </c>
      <c r="Y82" s="222" t="s">
        <v>221</v>
      </c>
      <c r="Z82" s="212"/>
      <c r="AA82" s="212"/>
      <c r="AB82" s="212"/>
      <c r="AC82" s="212"/>
      <c r="AD82" s="212"/>
      <c r="AE82" s="212"/>
      <c r="AF82" s="212"/>
      <c r="AG82" s="212" t="s">
        <v>263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2" x14ac:dyDescent="0.25">
      <c r="A83" s="219"/>
      <c r="B83" s="220"/>
      <c r="C83" s="265" t="s">
        <v>288</v>
      </c>
      <c r="D83" s="264"/>
      <c r="E83" s="264"/>
      <c r="F83" s="264"/>
      <c r="G83" s="264"/>
      <c r="H83" s="222"/>
      <c r="I83" s="222"/>
      <c r="J83" s="222"/>
      <c r="K83" s="222"/>
      <c r="L83" s="222"/>
      <c r="M83" s="222"/>
      <c r="N83" s="221"/>
      <c r="O83" s="221"/>
      <c r="P83" s="221"/>
      <c r="Q83" s="221"/>
      <c r="R83" s="222"/>
      <c r="S83" s="222"/>
      <c r="T83" s="222"/>
      <c r="U83" s="222"/>
      <c r="V83" s="222"/>
      <c r="W83" s="222"/>
      <c r="X83" s="222"/>
      <c r="Y83" s="222"/>
      <c r="Z83" s="212"/>
      <c r="AA83" s="212"/>
      <c r="AB83" s="212"/>
      <c r="AC83" s="212"/>
      <c r="AD83" s="212"/>
      <c r="AE83" s="212"/>
      <c r="AF83" s="212"/>
      <c r="AG83" s="212" t="s">
        <v>224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48" t="str">
        <f>C83</f>
        <v>s případným nutným přemístěním hromad nebo dočasných skládek na místo potřeby ze vzdálenosti do 30 m, ve svahu sklonu přes 1 : 5,</v>
      </c>
      <c r="BB83" s="212"/>
      <c r="BC83" s="212"/>
      <c r="BD83" s="212"/>
      <c r="BE83" s="212"/>
      <c r="BF83" s="212"/>
      <c r="BG83" s="212"/>
      <c r="BH83" s="212"/>
    </row>
    <row r="84" spans="1:60" outlineLevel="2" x14ac:dyDescent="0.25">
      <c r="A84" s="219"/>
      <c r="B84" s="220"/>
      <c r="C84" s="266" t="s">
        <v>275</v>
      </c>
      <c r="D84" s="260"/>
      <c r="E84" s="261"/>
      <c r="F84" s="222"/>
      <c r="G84" s="222"/>
      <c r="H84" s="222"/>
      <c r="I84" s="222"/>
      <c r="J84" s="222"/>
      <c r="K84" s="222"/>
      <c r="L84" s="222"/>
      <c r="M84" s="222"/>
      <c r="N84" s="221"/>
      <c r="O84" s="221"/>
      <c r="P84" s="221"/>
      <c r="Q84" s="221"/>
      <c r="R84" s="222"/>
      <c r="S84" s="222"/>
      <c r="T84" s="222"/>
      <c r="U84" s="222"/>
      <c r="V84" s="222"/>
      <c r="W84" s="222"/>
      <c r="X84" s="222"/>
      <c r="Y84" s="222"/>
      <c r="Z84" s="212"/>
      <c r="AA84" s="212"/>
      <c r="AB84" s="212"/>
      <c r="AC84" s="212"/>
      <c r="AD84" s="212"/>
      <c r="AE84" s="212"/>
      <c r="AF84" s="212"/>
      <c r="AG84" s="212" t="s">
        <v>226</v>
      </c>
      <c r="AH84" s="212">
        <v>0</v>
      </c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3" x14ac:dyDescent="0.25">
      <c r="A85" s="219"/>
      <c r="B85" s="220"/>
      <c r="C85" s="266" t="s">
        <v>276</v>
      </c>
      <c r="D85" s="260"/>
      <c r="E85" s="261"/>
      <c r="F85" s="222"/>
      <c r="G85" s="222"/>
      <c r="H85" s="222"/>
      <c r="I85" s="222"/>
      <c r="J85" s="222"/>
      <c r="K85" s="222"/>
      <c r="L85" s="222"/>
      <c r="M85" s="222"/>
      <c r="N85" s="221"/>
      <c r="O85" s="221"/>
      <c r="P85" s="221"/>
      <c r="Q85" s="221"/>
      <c r="R85" s="222"/>
      <c r="S85" s="222"/>
      <c r="T85" s="222"/>
      <c r="U85" s="222"/>
      <c r="V85" s="222"/>
      <c r="W85" s="222"/>
      <c r="X85" s="222"/>
      <c r="Y85" s="222"/>
      <c r="Z85" s="212"/>
      <c r="AA85" s="212"/>
      <c r="AB85" s="212"/>
      <c r="AC85" s="212"/>
      <c r="AD85" s="212"/>
      <c r="AE85" s="212"/>
      <c r="AF85" s="212"/>
      <c r="AG85" s="212" t="s">
        <v>226</v>
      </c>
      <c r="AH85" s="212">
        <v>0</v>
      </c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3" x14ac:dyDescent="0.25">
      <c r="A86" s="219"/>
      <c r="B86" s="220"/>
      <c r="C86" s="266" t="s">
        <v>277</v>
      </c>
      <c r="D86" s="260"/>
      <c r="E86" s="261">
        <v>15.7</v>
      </c>
      <c r="F86" s="222"/>
      <c r="G86" s="222"/>
      <c r="H86" s="222"/>
      <c r="I86" s="222"/>
      <c r="J86" s="222"/>
      <c r="K86" s="222"/>
      <c r="L86" s="222"/>
      <c r="M86" s="222"/>
      <c r="N86" s="221"/>
      <c r="O86" s="221"/>
      <c r="P86" s="221"/>
      <c r="Q86" s="221"/>
      <c r="R86" s="222"/>
      <c r="S86" s="222"/>
      <c r="T86" s="222"/>
      <c r="U86" s="222"/>
      <c r="V86" s="222"/>
      <c r="W86" s="222"/>
      <c r="X86" s="222"/>
      <c r="Y86" s="222"/>
      <c r="Z86" s="212"/>
      <c r="AA86" s="212"/>
      <c r="AB86" s="212"/>
      <c r="AC86" s="212"/>
      <c r="AD86" s="212"/>
      <c r="AE86" s="212"/>
      <c r="AF86" s="212"/>
      <c r="AG86" s="212" t="s">
        <v>226</v>
      </c>
      <c r="AH86" s="212">
        <v>0</v>
      </c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1" x14ac:dyDescent="0.25">
      <c r="A87" s="234">
        <v>16</v>
      </c>
      <c r="B87" s="235" t="s">
        <v>289</v>
      </c>
      <c r="C87" s="253" t="s">
        <v>290</v>
      </c>
      <c r="D87" s="236" t="s">
        <v>291</v>
      </c>
      <c r="E87" s="237">
        <v>1.5543</v>
      </c>
      <c r="F87" s="238"/>
      <c r="G87" s="239">
        <f>ROUND(E87*F87,2)</f>
        <v>0</v>
      </c>
      <c r="H87" s="238"/>
      <c r="I87" s="239">
        <f>ROUND(E87*H87,2)</f>
        <v>0</v>
      </c>
      <c r="J87" s="238"/>
      <c r="K87" s="239">
        <f>ROUND(E87*J87,2)</f>
        <v>0</v>
      </c>
      <c r="L87" s="239">
        <v>21</v>
      </c>
      <c r="M87" s="239">
        <f>G87*(1+L87/100)</f>
        <v>0</v>
      </c>
      <c r="N87" s="237">
        <v>1E-3</v>
      </c>
      <c r="O87" s="237">
        <f>ROUND(E87*N87,2)</f>
        <v>0</v>
      </c>
      <c r="P87" s="237">
        <v>0</v>
      </c>
      <c r="Q87" s="237">
        <f>ROUND(E87*P87,2)</f>
        <v>0</v>
      </c>
      <c r="R87" s="239" t="s">
        <v>292</v>
      </c>
      <c r="S87" s="239" t="s">
        <v>193</v>
      </c>
      <c r="T87" s="240" t="s">
        <v>193</v>
      </c>
      <c r="U87" s="222">
        <v>0</v>
      </c>
      <c r="V87" s="222">
        <f>ROUND(E87*U87,2)</f>
        <v>0</v>
      </c>
      <c r="W87" s="222"/>
      <c r="X87" s="222" t="s">
        <v>293</v>
      </c>
      <c r="Y87" s="222" t="s">
        <v>221</v>
      </c>
      <c r="Z87" s="212"/>
      <c r="AA87" s="212"/>
      <c r="AB87" s="212"/>
      <c r="AC87" s="212"/>
      <c r="AD87" s="212"/>
      <c r="AE87" s="212"/>
      <c r="AF87" s="212"/>
      <c r="AG87" s="212" t="s">
        <v>294</v>
      </c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2" x14ac:dyDescent="0.25">
      <c r="A88" s="219"/>
      <c r="B88" s="220"/>
      <c r="C88" s="266" t="s">
        <v>275</v>
      </c>
      <c r="D88" s="260"/>
      <c r="E88" s="261"/>
      <c r="F88" s="222"/>
      <c r="G88" s="222"/>
      <c r="H88" s="222"/>
      <c r="I88" s="222"/>
      <c r="J88" s="222"/>
      <c r="K88" s="222"/>
      <c r="L88" s="222"/>
      <c r="M88" s="222"/>
      <c r="N88" s="221"/>
      <c r="O88" s="221"/>
      <c r="P88" s="221"/>
      <c r="Q88" s="221"/>
      <c r="R88" s="222"/>
      <c r="S88" s="222"/>
      <c r="T88" s="222"/>
      <c r="U88" s="222"/>
      <c r="V88" s="222"/>
      <c r="W88" s="222"/>
      <c r="X88" s="222"/>
      <c r="Y88" s="222"/>
      <c r="Z88" s="212"/>
      <c r="AA88" s="212"/>
      <c r="AB88" s="212"/>
      <c r="AC88" s="212"/>
      <c r="AD88" s="212"/>
      <c r="AE88" s="212"/>
      <c r="AF88" s="212"/>
      <c r="AG88" s="212" t="s">
        <v>226</v>
      </c>
      <c r="AH88" s="212">
        <v>0</v>
      </c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3" x14ac:dyDescent="0.25">
      <c r="A89" s="219"/>
      <c r="B89" s="220"/>
      <c r="C89" s="266" t="s">
        <v>276</v>
      </c>
      <c r="D89" s="260"/>
      <c r="E89" s="261"/>
      <c r="F89" s="222"/>
      <c r="G89" s="222"/>
      <c r="H89" s="222"/>
      <c r="I89" s="222"/>
      <c r="J89" s="222"/>
      <c r="K89" s="222"/>
      <c r="L89" s="222"/>
      <c r="M89" s="222"/>
      <c r="N89" s="221"/>
      <c r="O89" s="221"/>
      <c r="P89" s="221"/>
      <c r="Q89" s="221"/>
      <c r="R89" s="222"/>
      <c r="S89" s="222"/>
      <c r="T89" s="222"/>
      <c r="U89" s="222"/>
      <c r="V89" s="222"/>
      <c r="W89" s="222"/>
      <c r="X89" s="222"/>
      <c r="Y89" s="222"/>
      <c r="Z89" s="212"/>
      <c r="AA89" s="212"/>
      <c r="AB89" s="212"/>
      <c r="AC89" s="212"/>
      <c r="AD89" s="212"/>
      <c r="AE89" s="212"/>
      <c r="AF89" s="212"/>
      <c r="AG89" s="212" t="s">
        <v>226</v>
      </c>
      <c r="AH89" s="212">
        <v>0</v>
      </c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3" x14ac:dyDescent="0.25">
      <c r="A90" s="219"/>
      <c r="B90" s="220"/>
      <c r="C90" s="267" t="s">
        <v>295</v>
      </c>
      <c r="D90" s="262"/>
      <c r="E90" s="263"/>
      <c r="F90" s="222"/>
      <c r="G90" s="222"/>
      <c r="H90" s="222"/>
      <c r="I90" s="222"/>
      <c r="J90" s="222"/>
      <c r="K90" s="222"/>
      <c r="L90" s="222"/>
      <c r="M90" s="222"/>
      <c r="N90" s="221"/>
      <c r="O90" s="221"/>
      <c r="P90" s="221"/>
      <c r="Q90" s="221"/>
      <c r="R90" s="222"/>
      <c r="S90" s="222"/>
      <c r="T90" s="222"/>
      <c r="U90" s="222"/>
      <c r="V90" s="222"/>
      <c r="W90" s="222"/>
      <c r="X90" s="222"/>
      <c r="Y90" s="222"/>
      <c r="Z90" s="212"/>
      <c r="AA90" s="212"/>
      <c r="AB90" s="212"/>
      <c r="AC90" s="212"/>
      <c r="AD90" s="212"/>
      <c r="AE90" s="212"/>
      <c r="AF90" s="212"/>
      <c r="AG90" s="212" t="s">
        <v>226</v>
      </c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3" x14ac:dyDescent="0.25">
      <c r="A91" s="219"/>
      <c r="B91" s="220"/>
      <c r="C91" s="268" t="s">
        <v>296</v>
      </c>
      <c r="D91" s="262"/>
      <c r="E91" s="263">
        <v>15.7</v>
      </c>
      <c r="F91" s="222"/>
      <c r="G91" s="222"/>
      <c r="H91" s="222"/>
      <c r="I91" s="222"/>
      <c r="J91" s="222"/>
      <c r="K91" s="222"/>
      <c r="L91" s="222"/>
      <c r="M91" s="222"/>
      <c r="N91" s="221"/>
      <c r="O91" s="221"/>
      <c r="P91" s="221"/>
      <c r="Q91" s="221"/>
      <c r="R91" s="222"/>
      <c r="S91" s="222"/>
      <c r="T91" s="222"/>
      <c r="U91" s="222"/>
      <c r="V91" s="222"/>
      <c r="W91" s="222"/>
      <c r="X91" s="222"/>
      <c r="Y91" s="222"/>
      <c r="Z91" s="212"/>
      <c r="AA91" s="212"/>
      <c r="AB91" s="212"/>
      <c r="AC91" s="212"/>
      <c r="AD91" s="212"/>
      <c r="AE91" s="212"/>
      <c r="AF91" s="212"/>
      <c r="AG91" s="212" t="s">
        <v>226</v>
      </c>
      <c r="AH91" s="212">
        <v>2</v>
      </c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3" x14ac:dyDescent="0.25">
      <c r="A92" s="219"/>
      <c r="B92" s="220"/>
      <c r="C92" s="267" t="s">
        <v>297</v>
      </c>
      <c r="D92" s="262"/>
      <c r="E92" s="263"/>
      <c r="F92" s="222"/>
      <c r="G92" s="222"/>
      <c r="H92" s="222"/>
      <c r="I92" s="222"/>
      <c r="J92" s="222"/>
      <c r="K92" s="222"/>
      <c r="L92" s="222"/>
      <c r="M92" s="222"/>
      <c r="N92" s="221"/>
      <c r="O92" s="221"/>
      <c r="P92" s="221"/>
      <c r="Q92" s="221"/>
      <c r="R92" s="222"/>
      <c r="S92" s="222"/>
      <c r="T92" s="222"/>
      <c r="U92" s="222"/>
      <c r="V92" s="222"/>
      <c r="W92" s="222"/>
      <c r="X92" s="222"/>
      <c r="Y92" s="222"/>
      <c r="Z92" s="212"/>
      <c r="AA92" s="212"/>
      <c r="AB92" s="212"/>
      <c r="AC92" s="212"/>
      <c r="AD92" s="212"/>
      <c r="AE92" s="212"/>
      <c r="AF92" s="212"/>
      <c r="AG92" s="212" t="s">
        <v>226</v>
      </c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3" x14ac:dyDescent="0.25">
      <c r="A93" s="219"/>
      <c r="B93" s="220"/>
      <c r="C93" s="266" t="s">
        <v>298</v>
      </c>
      <c r="D93" s="260"/>
      <c r="E93" s="261">
        <v>1.5543</v>
      </c>
      <c r="F93" s="222"/>
      <c r="G93" s="222"/>
      <c r="H93" s="222"/>
      <c r="I93" s="222"/>
      <c r="J93" s="222"/>
      <c r="K93" s="222"/>
      <c r="L93" s="222"/>
      <c r="M93" s="222"/>
      <c r="N93" s="221"/>
      <c r="O93" s="221"/>
      <c r="P93" s="221"/>
      <c r="Q93" s="221"/>
      <c r="R93" s="222"/>
      <c r="S93" s="222"/>
      <c r="T93" s="222"/>
      <c r="U93" s="222"/>
      <c r="V93" s="222"/>
      <c r="W93" s="222"/>
      <c r="X93" s="222"/>
      <c r="Y93" s="222"/>
      <c r="Z93" s="212"/>
      <c r="AA93" s="212"/>
      <c r="AB93" s="212"/>
      <c r="AC93" s="212"/>
      <c r="AD93" s="212"/>
      <c r="AE93" s="212"/>
      <c r="AF93" s="212"/>
      <c r="AG93" s="212" t="s">
        <v>226</v>
      </c>
      <c r="AH93" s="212">
        <v>0</v>
      </c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x14ac:dyDescent="0.25">
      <c r="A94" s="227" t="s">
        <v>161</v>
      </c>
      <c r="B94" s="228" t="s">
        <v>97</v>
      </c>
      <c r="C94" s="251" t="s">
        <v>98</v>
      </c>
      <c r="D94" s="229"/>
      <c r="E94" s="230"/>
      <c r="F94" s="231"/>
      <c r="G94" s="231">
        <f>SUMIF(AG95:AG97,"&lt;&gt;NOR",G95:G97)</f>
        <v>0</v>
      </c>
      <c r="H94" s="231"/>
      <c r="I94" s="231">
        <f>SUM(I95:I97)</f>
        <v>0</v>
      </c>
      <c r="J94" s="231"/>
      <c r="K94" s="231">
        <f>SUM(K95:K97)</f>
        <v>0</v>
      </c>
      <c r="L94" s="231"/>
      <c r="M94" s="231">
        <f>SUM(M95:M97)</f>
        <v>0</v>
      </c>
      <c r="N94" s="230"/>
      <c r="O94" s="230">
        <f>SUM(O95:O97)</f>
        <v>1.75</v>
      </c>
      <c r="P94" s="230"/>
      <c r="Q94" s="230">
        <f>SUM(Q95:Q97)</f>
        <v>0</v>
      </c>
      <c r="R94" s="231"/>
      <c r="S94" s="231"/>
      <c r="T94" s="232"/>
      <c r="U94" s="226"/>
      <c r="V94" s="226">
        <f>SUM(V95:V97)</f>
        <v>0.88</v>
      </c>
      <c r="W94" s="226"/>
      <c r="X94" s="226"/>
      <c r="Y94" s="226"/>
      <c r="AG94" t="s">
        <v>162</v>
      </c>
    </row>
    <row r="95" spans="1:60" outlineLevel="1" x14ac:dyDescent="0.25">
      <c r="A95" s="234">
        <v>17</v>
      </c>
      <c r="B95" s="235" t="s">
        <v>299</v>
      </c>
      <c r="C95" s="253" t="s">
        <v>300</v>
      </c>
      <c r="D95" s="236" t="s">
        <v>238</v>
      </c>
      <c r="E95" s="237">
        <v>0.8085</v>
      </c>
      <c r="F95" s="238"/>
      <c r="G95" s="239">
        <f>ROUND(E95*F95,2)</f>
        <v>0</v>
      </c>
      <c r="H95" s="238"/>
      <c r="I95" s="239">
        <f>ROUND(E95*H95,2)</f>
        <v>0</v>
      </c>
      <c r="J95" s="238"/>
      <c r="K95" s="239">
        <f>ROUND(E95*J95,2)</f>
        <v>0</v>
      </c>
      <c r="L95" s="239">
        <v>21</v>
      </c>
      <c r="M95" s="239">
        <f>G95*(1+L95/100)</f>
        <v>0</v>
      </c>
      <c r="N95" s="237">
        <v>2.16</v>
      </c>
      <c r="O95" s="237">
        <f>ROUND(E95*N95,2)</f>
        <v>1.75</v>
      </c>
      <c r="P95" s="237">
        <v>0</v>
      </c>
      <c r="Q95" s="237">
        <f>ROUND(E95*P95,2)</f>
        <v>0</v>
      </c>
      <c r="R95" s="239" t="s">
        <v>301</v>
      </c>
      <c r="S95" s="239" t="s">
        <v>193</v>
      </c>
      <c r="T95" s="240" t="s">
        <v>193</v>
      </c>
      <c r="U95" s="222">
        <v>1.085</v>
      </c>
      <c r="V95" s="222">
        <f>ROUND(E95*U95,2)</f>
        <v>0.88</v>
      </c>
      <c r="W95" s="222"/>
      <c r="X95" s="222" t="s">
        <v>220</v>
      </c>
      <c r="Y95" s="222" t="s">
        <v>221</v>
      </c>
      <c r="Z95" s="212"/>
      <c r="AA95" s="212"/>
      <c r="AB95" s="212"/>
      <c r="AC95" s="212"/>
      <c r="AD95" s="212"/>
      <c r="AE95" s="212"/>
      <c r="AF95" s="212"/>
      <c r="AG95" s="212" t="s">
        <v>222</v>
      </c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2" x14ac:dyDescent="0.25">
      <c r="A96" s="219"/>
      <c r="B96" s="220"/>
      <c r="C96" s="266" t="s">
        <v>302</v>
      </c>
      <c r="D96" s="260"/>
      <c r="E96" s="261"/>
      <c r="F96" s="222"/>
      <c r="G96" s="222"/>
      <c r="H96" s="222"/>
      <c r="I96" s="222"/>
      <c r="J96" s="222"/>
      <c r="K96" s="222"/>
      <c r="L96" s="222"/>
      <c r="M96" s="222"/>
      <c r="N96" s="221"/>
      <c r="O96" s="221"/>
      <c r="P96" s="221"/>
      <c r="Q96" s="221"/>
      <c r="R96" s="222"/>
      <c r="S96" s="222"/>
      <c r="T96" s="222"/>
      <c r="U96" s="222"/>
      <c r="V96" s="222"/>
      <c r="W96" s="222"/>
      <c r="X96" s="222"/>
      <c r="Y96" s="222"/>
      <c r="Z96" s="212"/>
      <c r="AA96" s="212"/>
      <c r="AB96" s="212"/>
      <c r="AC96" s="212"/>
      <c r="AD96" s="212"/>
      <c r="AE96" s="212"/>
      <c r="AF96" s="212"/>
      <c r="AG96" s="212" t="s">
        <v>226</v>
      </c>
      <c r="AH96" s="212">
        <v>0</v>
      </c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3" x14ac:dyDescent="0.25">
      <c r="A97" s="219"/>
      <c r="B97" s="220"/>
      <c r="C97" s="266" t="s">
        <v>303</v>
      </c>
      <c r="D97" s="260"/>
      <c r="E97" s="261">
        <v>0.8085</v>
      </c>
      <c r="F97" s="222"/>
      <c r="G97" s="222"/>
      <c r="H97" s="222"/>
      <c r="I97" s="222"/>
      <c r="J97" s="222"/>
      <c r="K97" s="222"/>
      <c r="L97" s="222"/>
      <c r="M97" s="222"/>
      <c r="N97" s="221"/>
      <c r="O97" s="221"/>
      <c r="P97" s="221"/>
      <c r="Q97" s="221"/>
      <c r="R97" s="222"/>
      <c r="S97" s="222"/>
      <c r="T97" s="222"/>
      <c r="U97" s="222"/>
      <c r="V97" s="222"/>
      <c r="W97" s="222"/>
      <c r="X97" s="222"/>
      <c r="Y97" s="222"/>
      <c r="Z97" s="212"/>
      <c r="AA97" s="212"/>
      <c r="AB97" s="212"/>
      <c r="AC97" s="212"/>
      <c r="AD97" s="212"/>
      <c r="AE97" s="212"/>
      <c r="AF97" s="212"/>
      <c r="AG97" s="212" t="s">
        <v>226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x14ac:dyDescent="0.25">
      <c r="A98" s="227" t="s">
        <v>161</v>
      </c>
      <c r="B98" s="228" t="s">
        <v>99</v>
      </c>
      <c r="C98" s="251" t="s">
        <v>100</v>
      </c>
      <c r="D98" s="229"/>
      <c r="E98" s="230"/>
      <c r="F98" s="231"/>
      <c r="G98" s="231">
        <f>SUMIF(AG99:AG141,"&lt;&gt;NOR",G99:G141)</f>
        <v>0</v>
      </c>
      <c r="H98" s="231"/>
      <c r="I98" s="231">
        <f>SUM(I99:I141)</f>
        <v>0</v>
      </c>
      <c r="J98" s="231"/>
      <c r="K98" s="231">
        <f>SUM(K99:K141)</f>
        <v>0</v>
      </c>
      <c r="L98" s="231"/>
      <c r="M98" s="231">
        <f>SUM(M99:M141)</f>
        <v>0</v>
      </c>
      <c r="N98" s="230"/>
      <c r="O98" s="230">
        <f>SUM(O99:O141)</f>
        <v>26.41</v>
      </c>
      <c r="P98" s="230"/>
      <c r="Q98" s="230">
        <f>SUM(Q99:Q141)</f>
        <v>0</v>
      </c>
      <c r="R98" s="231"/>
      <c r="S98" s="231"/>
      <c r="T98" s="232"/>
      <c r="U98" s="226"/>
      <c r="V98" s="226">
        <f>SUM(V99:V141)</f>
        <v>37.83</v>
      </c>
      <c r="W98" s="226"/>
      <c r="X98" s="226"/>
      <c r="Y98" s="226"/>
      <c r="AG98" t="s">
        <v>162</v>
      </c>
    </row>
    <row r="99" spans="1:60" ht="20.399999999999999" outlineLevel="1" x14ac:dyDescent="0.25">
      <c r="A99" s="234">
        <v>18</v>
      </c>
      <c r="B99" s="235" t="s">
        <v>304</v>
      </c>
      <c r="C99" s="253" t="s">
        <v>305</v>
      </c>
      <c r="D99" s="236" t="s">
        <v>218</v>
      </c>
      <c r="E99" s="237">
        <v>27</v>
      </c>
      <c r="F99" s="238"/>
      <c r="G99" s="239">
        <f>ROUND(E99*F99,2)</f>
        <v>0</v>
      </c>
      <c r="H99" s="238"/>
      <c r="I99" s="239">
        <f>ROUND(E99*H99,2)</f>
        <v>0</v>
      </c>
      <c r="J99" s="238"/>
      <c r="K99" s="239">
        <f>ROUND(E99*J99,2)</f>
        <v>0</v>
      </c>
      <c r="L99" s="239">
        <v>21</v>
      </c>
      <c r="M99" s="239">
        <f>G99*(1+L99/100)</f>
        <v>0</v>
      </c>
      <c r="N99" s="237">
        <v>0.57499999999999996</v>
      </c>
      <c r="O99" s="237">
        <f>ROUND(E99*N99,2)</f>
        <v>15.53</v>
      </c>
      <c r="P99" s="237">
        <v>0</v>
      </c>
      <c r="Q99" s="237">
        <f>ROUND(E99*P99,2)</f>
        <v>0</v>
      </c>
      <c r="R99" s="239" t="s">
        <v>219</v>
      </c>
      <c r="S99" s="239" t="s">
        <v>193</v>
      </c>
      <c r="T99" s="240" t="s">
        <v>193</v>
      </c>
      <c r="U99" s="222">
        <v>2.7E-2</v>
      </c>
      <c r="V99" s="222">
        <f>ROUND(E99*U99,2)</f>
        <v>0.73</v>
      </c>
      <c r="W99" s="222"/>
      <c r="X99" s="222" t="s">
        <v>220</v>
      </c>
      <c r="Y99" s="222" t="s">
        <v>221</v>
      </c>
      <c r="Z99" s="212"/>
      <c r="AA99" s="212"/>
      <c r="AB99" s="212"/>
      <c r="AC99" s="212"/>
      <c r="AD99" s="212"/>
      <c r="AE99" s="212"/>
      <c r="AF99" s="212"/>
      <c r="AG99" s="212" t="s">
        <v>263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2" x14ac:dyDescent="0.25">
      <c r="A100" s="219"/>
      <c r="B100" s="220"/>
      <c r="C100" s="266" t="s">
        <v>265</v>
      </c>
      <c r="D100" s="260"/>
      <c r="E100" s="261"/>
      <c r="F100" s="222"/>
      <c r="G100" s="222"/>
      <c r="H100" s="222"/>
      <c r="I100" s="222"/>
      <c r="J100" s="222"/>
      <c r="K100" s="222"/>
      <c r="L100" s="222"/>
      <c r="M100" s="222"/>
      <c r="N100" s="221"/>
      <c r="O100" s="221"/>
      <c r="P100" s="221"/>
      <c r="Q100" s="221"/>
      <c r="R100" s="222"/>
      <c r="S100" s="222"/>
      <c r="T100" s="222"/>
      <c r="U100" s="222"/>
      <c r="V100" s="222"/>
      <c r="W100" s="222"/>
      <c r="X100" s="222"/>
      <c r="Y100" s="222"/>
      <c r="Z100" s="212"/>
      <c r="AA100" s="212"/>
      <c r="AB100" s="212"/>
      <c r="AC100" s="212"/>
      <c r="AD100" s="212"/>
      <c r="AE100" s="212"/>
      <c r="AF100" s="212"/>
      <c r="AG100" s="212" t="s">
        <v>226</v>
      </c>
      <c r="AH100" s="212">
        <v>0</v>
      </c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ht="20.399999999999999" outlineLevel="3" x14ac:dyDescent="0.25">
      <c r="A101" s="219"/>
      <c r="B101" s="220"/>
      <c r="C101" s="266" t="s">
        <v>266</v>
      </c>
      <c r="D101" s="260"/>
      <c r="E101" s="261"/>
      <c r="F101" s="222"/>
      <c r="G101" s="222"/>
      <c r="H101" s="222"/>
      <c r="I101" s="222"/>
      <c r="J101" s="222"/>
      <c r="K101" s="222"/>
      <c r="L101" s="222"/>
      <c r="M101" s="222"/>
      <c r="N101" s="221"/>
      <c r="O101" s="221"/>
      <c r="P101" s="221"/>
      <c r="Q101" s="221"/>
      <c r="R101" s="222"/>
      <c r="S101" s="222"/>
      <c r="T101" s="222"/>
      <c r="U101" s="222"/>
      <c r="V101" s="222"/>
      <c r="W101" s="222"/>
      <c r="X101" s="222"/>
      <c r="Y101" s="222"/>
      <c r="Z101" s="212"/>
      <c r="AA101" s="212"/>
      <c r="AB101" s="212"/>
      <c r="AC101" s="212"/>
      <c r="AD101" s="212"/>
      <c r="AE101" s="212"/>
      <c r="AF101" s="212"/>
      <c r="AG101" s="212" t="s">
        <v>226</v>
      </c>
      <c r="AH101" s="212">
        <v>0</v>
      </c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3" x14ac:dyDescent="0.25">
      <c r="A102" s="219"/>
      <c r="B102" s="220"/>
      <c r="C102" s="266" t="s">
        <v>306</v>
      </c>
      <c r="D102" s="260"/>
      <c r="E102" s="261"/>
      <c r="F102" s="222"/>
      <c r="G102" s="222"/>
      <c r="H102" s="222"/>
      <c r="I102" s="222"/>
      <c r="J102" s="222"/>
      <c r="K102" s="222"/>
      <c r="L102" s="222"/>
      <c r="M102" s="222"/>
      <c r="N102" s="221"/>
      <c r="O102" s="221"/>
      <c r="P102" s="221"/>
      <c r="Q102" s="221"/>
      <c r="R102" s="222"/>
      <c r="S102" s="222"/>
      <c r="T102" s="222"/>
      <c r="U102" s="222"/>
      <c r="V102" s="222"/>
      <c r="W102" s="222"/>
      <c r="X102" s="222"/>
      <c r="Y102" s="222"/>
      <c r="Z102" s="212"/>
      <c r="AA102" s="212"/>
      <c r="AB102" s="212"/>
      <c r="AC102" s="212"/>
      <c r="AD102" s="212"/>
      <c r="AE102" s="212"/>
      <c r="AF102" s="212"/>
      <c r="AG102" s="212" t="s">
        <v>226</v>
      </c>
      <c r="AH102" s="212">
        <v>0</v>
      </c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3" x14ac:dyDescent="0.25">
      <c r="A103" s="219"/>
      <c r="B103" s="220"/>
      <c r="C103" s="266" t="s">
        <v>268</v>
      </c>
      <c r="D103" s="260"/>
      <c r="E103" s="261">
        <v>27</v>
      </c>
      <c r="F103" s="222"/>
      <c r="G103" s="222"/>
      <c r="H103" s="222"/>
      <c r="I103" s="222"/>
      <c r="J103" s="222"/>
      <c r="K103" s="222"/>
      <c r="L103" s="222"/>
      <c r="M103" s="222"/>
      <c r="N103" s="221"/>
      <c r="O103" s="221"/>
      <c r="P103" s="221"/>
      <c r="Q103" s="221"/>
      <c r="R103" s="222"/>
      <c r="S103" s="222"/>
      <c r="T103" s="222"/>
      <c r="U103" s="222"/>
      <c r="V103" s="222"/>
      <c r="W103" s="222"/>
      <c r="X103" s="222"/>
      <c r="Y103" s="222"/>
      <c r="Z103" s="212"/>
      <c r="AA103" s="212"/>
      <c r="AB103" s="212"/>
      <c r="AC103" s="212"/>
      <c r="AD103" s="212"/>
      <c r="AE103" s="212"/>
      <c r="AF103" s="212"/>
      <c r="AG103" s="212" t="s">
        <v>226</v>
      </c>
      <c r="AH103" s="212">
        <v>0</v>
      </c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1" x14ac:dyDescent="0.25">
      <c r="A104" s="234">
        <v>19</v>
      </c>
      <c r="B104" s="235" t="s">
        <v>307</v>
      </c>
      <c r="C104" s="253" t="s">
        <v>308</v>
      </c>
      <c r="D104" s="236" t="s">
        <v>218</v>
      </c>
      <c r="E104" s="237">
        <v>27</v>
      </c>
      <c r="F104" s="238"/>
      <c r="G104" s="239">
        <f>ROUND(E104*F104,2)</f>
        <v>0</v>
      </c>
      <c r="H104" s="238"/>
      <c r="I104" s="239">
        <f>ROUND(E104*H104,2)</f>
        <v>0</v>
      </c>
      <c r="J104" s="238"/>
      <c r="K104" s="239">
        <f>ROUND(E104*J104,2)</f>
        <v>0</v>
      </c>
      <c r="L104" s="239">
        <v>21</v>
      </c>
      <c r="M104" s="239">
        <f>G104*(1+L104/100)</f>
        <v>0</v>
      </c>
      <c r="N104" s="237">
        <v>0.11</v>
      </c>
      <c r="O104" s="237">
        <f>ROUND(E104*N104,2)</f>
        <v>2.97</v>
      </c>
      <c r="P104" s="237">
        <v>0</v>
      </c>
      <c r="Q104" s="237">
        <f>ROUND(E104*P104,2)</f>
        <v>0</v>
      </c>
      <c r="R104" s="239" t="s">
        <v>219</v>
      </c>
      <c r="S104" s="239" t="s">
        <v>193</v>
      </c>
      <c r="T104" s="240" t="s">
        <v>193</v>
      </c>
      <c r="U104" s="222">
        <v>1.1930000000000001</v>
      </c>
      <c r="V104" s="222">
        <f>ROUND(E104*U104,2)</f>
        <v>32.21</v>
      </c>
      <c r="W104" s="222"/>
      <c r="X104" s="222" t="s">
        <v>220</v>
      </c>
      <c r="Y104" s="222" t="s">
        <v>221</v>
      </c>
      <c r="Z104" s="212"/>
      <c r="AA104" s="212"/>
      <c r="AB104" s="212"/>
      <c r="AC104" s="212"/>
      <c r="AD104" s="212"/>
      <c r="AE104" s="212"/>
      <c r="AF104" s="212"/>
      <c r="AG104" s="212" t="s">
        <v>222</v>
      </c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2" x14ac:dyDescent="0.25">
      <c r="A105" s="219"/>
      <c r="B105" s="220"/>
      <c r="C105" s="265" t="s">
        <v>309</v>
      </c>
      <c r="D105" s="264"/>
      <c r="E105" s="264"/>
      <c r="F105" s="264"/>
      <c r="G105" s="264"/>
      <c r="H105" s="222"/>
      <c r="I105" s="222"/>
      <c r="J105" s="222"/>
      <c r="K105" s="222"/>
      <c r="L105" s="222"/>
      <c r="M105" s="222"/>
      <c r="N105" s="221"/>
      <c r="O105" s="221"/>
      <c r="P105" s="221"/>
      <c r="Q105" s="221"/>
      <c r="R105" s="222"/>
      <c r="S105" s="222"/>
      <c r="T105" s="222"/>
      <c r="U105" s="222"/>
      <c r="V105" s="222"/>
      <c r="W105" s="222"/>
      <c r="X105" s="222"/>
      <c r="Y105" s="222"/>
      <c r="Z105" s="212"/>
      <c r="AA105" s="212"/>
      <c r="AB105" s="212"/>
      <c r="AC105" s="212"/>
      <c r="AD105" s="212"/>
      <c r="AE105" s="212"/>
      <c r="AF105" s="212"/>
      <c r="AG105" s="212" t="s">
        <v>224</v>
      </c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48" t="str">
        <f>C105</f>
        <v>s provedením lože do 50 mm, s vyplněním spár, s dvojím beraněním a se smetením přebytečného materiálu na krajnici</v>
      </c>
      <c r="BB105" s="212"/>
      <c r="BC105" s="212"/>
      <c r="BD105" s="212"/>
      <c r="BE105" s="212"/>
      <c r="BF105" s="212"/>
      <c r="BG105" s="212"/>
      <c r="BH105" s="212"/>
    </row>
    <row r="106" spans="1:60" outlineLevel="2" x14ac:dyDescent="0.25">
      <c r="A106" s="219"/>
      <c r="B106" s="220"/>
      <c r="C106" s="266" t="s">
        <v>265</v>
      </c>
      <c r="D106" s="260"/>
      <c r="E106" s="261"/>
      <c r="F106" s="222"/>
      <c r="G106" s="222"/>
      <c r="H106" s="222"/>
      <c r="I106" s="222"/>
      <c r="J106" s="222"/>
      <c r="K106" s="222"/>
      <c r="L106" s="222"/>
      <c r="M106" s="222"/>
      <c r="N106" s="221"/>
      <c r="O106" s="221"/>
      <c r="P106" s="221"/>
      <c r="Q106" s="221"/>
      <c r="R106" s="222"/>
      <c r="S106" s="222"/>
      <c r="T106" s="222"/>
      <c r="U106" s="222"/>
      <c r="V106" s="222"/>
      <c r="W106" s="222"/>
      <c r="X106" s="222"/>
      <c r="Y106" s="222"/>
      <c r="Z106" s="212"/>
      <c r="AA106" s="212"/>
      <c r="AB106" s="212"/>
      <c r="AC106" s="212"/>
      <c r="AD106" s="212"/>
      <c r="AE106" s="212"/>
      <c r="AF106" s="212"/>
      <c r="AG106" s="212" t="s">
        <v>226</v>
      </c>
      <c r="AH106" s="212">
        <v>0</v>
      </c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ht="20.399999999999999" outlineLevel="3" x14ac:dyDescent="0.25">
      <c r="A107" s="219"/>
      <c r="B107" s="220"/>
      <c r="C107" s="266" t="s">
        <v>266</v>
      </c>
      <c r="D107" s="260"/>
      <c r="E107" s="261"/>
      <c r="F107" s="222"/>
      <c r="G107" s="222"/>
      <c r="H107" s="222"/>
      <c r="I107" s="222"/>
      <c r="J107" s="222"/>
      <c r="K107" s="222"/>
      <c r="L107" s="222"/>
      <c r="M107" s="222"/>
      <c r="N107" s="221"/>
      <c r="O107" s="221"/>
      <c r="P107" s="221"/>
      <c r="Q107" s="221"/>
      <c r="R107" s="222"/>
      <c r="S107" s="222"/>
      <c r="T107" s="222"/>
      <c r="U107" s="222"/>
      <c r="V107" s="222"/>
      <c r="W107" s="222"/>
      <c r="X107" s="222"/>
      <c r="Y107" s="222"/>
      <c r="Z107" s="212"/>
      <c r="AA107" s="212"/>
      <c r="AB107" s="212"/>
      <c r="AC107" s="212"/>
      <c r="AD107" s="212"/>
      <c r="AE107" s="212"/>
      <c r="AF107" s="212"/>
      <c r="AG107" s="212" t="s">
        <v>226</v>
      </c>
      <c r="AH107" s="212">
        <v>0</v>
      </c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outlineLevel="3" x14ac:dyDescent="0.25">
      <c r="A108" s="219"/>
      <c r="B108" s="220"/>
      <c r="C108" s="266" t="s">
        <v>310</v>
      </c>
      <c r="D108" s="260"/>
      <c r="E108" s="261"/>
      <c r="F108" s="222"/>
      <c r="G108" s="222"/>
      <c r="H108" s="222"/>
      <c r="I108" s="222"/>
      <c r="J108" s="222"/>
      <c r="K108" s="222"/>
      <c r="L108" s="222"/>
      <c r="M108" s="222"/>
      <c r="N108" s="221"/>
      <c r="O108" s="221"/>
      <c r="P108" s="221"/>
      <c r="Q108" s="221"/>
      <c r="R108" s="222"/>
      <c r="S108" s="222"/>
      <c r="T108" s="222"/>
      <c r="U108" s="222"/>
      <c r="V108" s="222"/>
      <c r="W108" s="222"/>
      <c r="X108" s="222"/>
      <c r="Y108" s="222"/>
      <c r="Z108" s="212"/>
      <c r="AA108" s="212"/>
      <c r="AB108" s="212"/>
      <c r="AC108" s="212"/>
      <c r="AD108" s="212"/>
      <c r="AE108" s="212"/>
      <c r="AF108" s="212"/>
      <c r="AG108" s="212" t="s">
        <v>226</v>
      </c>
      <c r="AH108" s="212">
        <v>0</v>
      </c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3" x14ac:dyDescent="0.25">
      <c r="A109" s="219"/>
      <c r="B109" s="220"/>
      <c r="C109" s="266" t="s">
        <v>311</v>
      </c>
      <c r="D109" s="260"/>
      <c r="E109" s="261"/>
      <c r="F109" s="222"/>
      <c r="G109" s="222"/>
      <c r="H109" s="222"/>
      <c r="I109" s="222"/>
      <c r="J109" s="222"/>
      <c r="K109" s="222"/>
      <c r="L109" s="222"/>
      <c r="M109" s="222"/>
      <c r="N109" s="221"/>
      <c r="O109" s="221"/>
      <c r="P109" s="221"/>
      <c r="Q109" s="221"/>
      <c r="R109" s="222"/>
      <c r="S109" s="222"/>
      <c r="T109" s="222"/>
      <c r="U109" s="222"/>
      <c r="V109" s="222"/>
      <c r="W109" s="222"/>
      <c r="X109" s="222"/>
      <c r="Y109" s="222"/>
      <c r="Z109" s="212"/>
      <c r="AA109" s="212"/>
      <c r="AB109" s="212"/>
      <c r="AC109" s="212"/>
      <c r="AD109" s="212"/>
      <c r="AE109" s="212"/>
      <c r="AF109" s="212"/>
      <c r="AG109" s="212" t="s">
        <v>226</v>
      </c>
      <c r="AH109" s="212">
        <v>0</v>
      </c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3" x14ac:dyDescent="0.25">
      <c r="A110" s="219"/>
      <c r="B110" s="220"/>
      <c r="C110" s="266" t="s">
        <v>268</v>
      </c>
      <c r="D110" s="260"/>
      <c r="E110" s="261">
        <v>27</v>
      </c>
      <c r="F110" s="222"/>
      <c r="G110" s="222"/>
      <c r="H110" s="222"/>
      <c r="I110" s="222"/>
      <c r="J110" s="222"/>
      <c r="K110" s="222"/>
      <c r="L110" s="222"/>
      <c r="M110" s="222"/>
      <c r="N110" s="221"/>
      <c r="O110" s="221"/>
      <c r="P110" s="221"/>
      <c r="Q110" s="221"/>
      <c r="R110" s="222"/>
      <c r="S110" s="222"/>
      <c r="T110" s="222"/>
      <c r="U110" s="222"/>
      <c r="V110" s="222"/>
      <c r="W110" s="222"/>
      <c r="X110" s="222"/>
      <c r="Y110" s="222"/>
      <c r="Z110" s="212"/>
      <c r="AA110" s="212"/>
      <c r="AB110" s="212"/>
      <c r="AC110" s="212"/>
      <c r="AD110" s="212"/>
      <c r="AE110" s="212"/>
      <c r="AF110" s="212"/>
      <c r="AG110" s="212" t="s">
        <v>226</v>
      </c>
      <c r="AH110" s="212">
        <v>0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1" x14ac:dyDescent="0.25">
      <c r="A111" s="234">
        <v>20</v>
      </c>
      <c r="B111" s="235" t="s">
        <v>312</v>
      </c>
      <c r="C111" s="253" t="s">
        <v>313</v>
      </c>
      <c r="D111" s="236" t="s">
        <v>218</v>
      </c>
      <c r="E111" s="237">
        <v>9</v>
      </c>
      <c r="F111" s="238"/>
      <c r="G111" s="239">
        <f>ROUND(E111*F111,2)</f>
        <v>0</v>
      </c>
      <c r="H111" s="238"/>
      <c r="I111" s="239">
        <f>ROUND(E111*H111,2)</f>
        <v>0</v>
      </c>
      <c r="J111" s="238"/>
      <c r="K111" s="239">
        <f>ROUND(E111*J111,2)</f>
        <v>0</v>
      </c>
      <c r="L111" s="239">
        <v>21</v>
      </c>
      <c r="M111" s="239">
        <f>G111*(1+L111/100)</f>
        <v>0</v>
      </c>
      <c r="N111" s="237">
        <v>7.3899999999999993E-2</v>
      </c>
      <c r="O111" s="237">
        <f>ROUND(E111*N111,2)</f>
        <v>0.67</v>
      </c>
      <c r="P111" s="237">
        <v>0</v>
      </c>
      <c r="Q111" s="237">
        <f>ROUND(E111*P111,2)</f>
        <v>0</v>
      </c>
      <c r="R111" s="239" t="s">
        <v>219</v>
      </c>
      <c r="S111" s="239" t="s">
        <v>193</v>
      </c>
      <c r="T111" s="240" t="s">
        <v>193</v>
      </c>
      <c r="U111" s="222">
        <v>0.45200000000000001</v>
      </c>
      <c r="V111" s="222">
        <f>ROUND(E111*U111,2)</f>
        <v>4.07</v>
      </c>
      <c r="W111" s="222"/>
      <c r="X111" s="222" t="s">
        <v>220</v>
      </c>
      <c r="Y111" s="222" t="s">
        <v>221</v>
      </c>
      <c r="Z111" s="212"/>
      <c r="AA111" s="212"/>
      <c r="AB111" s="212"/>
      <c r="AC111" s="212"/>
      <c r="AD111" s="212"/>
      <c r="AE111" s="212"/>
      <c r="AF111" s="212"/>
      <c r="AG111" s="212" t="s">
        <v>222</v>
      </c>
      <c r="AH111" s="212"/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ht="21" outlineLevel="2" x14ac:dyDescent="0.25">
      <c r="A112" s="219"/>
      <c r="B112" s="220"/>
      <c r="C112" s="265" t="s">
        <v>314</v>
      </c>
      <c r="D112" s="264"/>
      <c r="E112" s="264"/>
      <c r="F112" s="264"/>
      <c r="G112" s="264"/>
      <c r="H112" s="222"/>
      <c r="I112" s="222"/>
      <c r="J112" s="222"/>
      <c r="K112" s="222"/>
      <c r="L112" s="222"/>
      <c r="M112" s="222"/>
      <c r="N112" s="221"/>
      <c r="O112" s="221"/>
      <c r="P112" s="221"/>
      <c r="Q112" s="221"/>
      <c r="R112" s="222"/>
      <c r="S112" s="222"/>
      <c r="T112" s="222"/>
      <c r="U112" s="222"/>
      <c r="V112" s="222"/>
      <c r="W112" s="222"/>
      <c r="X112" s="222"/>
      <c r="Y112" s="222"/>
      <c r="Z112" s="212"/>
      <c r="AA112" s="212"/>
      <c r="AB112" s="212"/>
      <c r="AC112" s="212"/>
      <c r="AD112" s="212"/>
      <c r="AE112" s="212"/>
      <c r="AF112" s="212"/>
      <c r="AG112" s="212" t="s">
        <v>224</v>
      </c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48" t="str">
        <f>C112</f>
        <v>s provedením lože z kameniva drceného, s vyplněním spár, s dvojitým hutněním a se smetením přebytečného materiálu na krajnici. S dodáním hmot pro lože a výplň spár.</v>
      </c>
      <c r="BB112" s="212"/>
      <c r="BC112" s="212"/>
      <c r="BD112" s="212"/>
      <c r="BE112" s="212"/>
      <c r="BF112" s="212"/>
      <c r="BG112" s="212"/>
      <c r="BH112" s="212"/>
    </row>
    <row r="113" spans="1:60" outlineLevel="2" x14ac:dyDescent="0.25">
      <c r="A113" s="219"/>
      <c r="B113" s="220"/>
      <c r="C113" s="266" t="s">
        <v>225</v>
      </c>
      <c r="D113" s="260"/>
      <c r="E113" s="261"/>
      <c r="F113" s="222"/>
      <c r="G113" s="222"/>
      <c r="H113" s="222"/>
      <c r="I113" s="222"/>
      <c r="J113" s="222"/>
      <c r="K113" s="222"/>
      <c r="L113" s="222"/>
      <c r="M113" s="222"/>
      <c r="N113" s="221"/>
      <c r="O113" s="221"/>
      <c r="P113" s="221"/>
      <c r="Q113" s="221"/>
      <c r="R113" s="222"/>
      <c r="S113" s="222"/>
      <c r="T113" s="222"/>
      <c r="U113" s="222"/>
      <c r="V113" s="222"/>
      <c r="W113" s="222"/>
      <c r="X113" s="222"/>
      <c r="Y113" s="222"/>
      <c r="Z113" s="212"/>
      <c r="AA113" s="212"/>
      <c r="AB113" s="212"/>
      <c r="AC113" s="212"/>
      <c r="AD113" s="212"/>
      <c r="AE113" s="212"/>
      <c r="AF113" s="212"/>
      <c r="AG113" s="212" t="s">
        <v>226</v>
      </c>
      <c r="AH113" s="212">
        <v>0</v>
      </c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3" x14ac:dyDescent="0.25">
      <c r="A114" s="219"/>
      <c r="B114" s="220"/>
      <c r="C114" s="266" t="s">
        <v>315</v>
      </c>
      <c r="D114" s="260"/>
      <c r="E114" s="261"/>
      <c r="F114" s="222"/>
      <c r="G114" s="222"/>
      <c r="H114" s="222"/>
      <c r="I114" s="222"/>
      <c r="J114" s="222"/>
      <c r="K114" s="222"/>
      <c r="L114" s="222"/>
      <c r="M114" s="222"/>
      <c r="N114" s="221"/>
      <c r="O114" s="221"/>
      <c r="P114" s="221"/>
      <c r="Q114" s="221"/>
      <c r="R114" s="222"/>
      <c r="S114" s="222"/>
      <c r="T114" s="222"/>
      <c r="U114" s="222"/>
      <c r="V114" s="222"/>
      <c r="W114" s="222"/>
      <c r="X114" s="222"/>
      <c r="Y114" s="222"/>
      <c r="Z114" s="212"/>
      <c r="AA114" s="212"/>
      <c r="AB114" s="212"/>
      <c r="AC114" s="212"/>
      <c r="AD114" s="212"/>
      <c r="AE114" s="212"/>
      <c r="AF114" s="212"/>
      <c r="AG114" s="212" t="s">
        <v>226</v>
      </c>
      <c r="AH114" s="212">
        <v>0</v>
      </c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3" x14ac:dyDescent="0.25">
      <c r="A115" s="219"/>
      <c r="B115" s="220"/>
      <c r="C115" s="266" t="s">
        <v>316</v>
      </c>
      <c r="D115" s="260"/>
      <c r="E115" s="261">
        <v>4</v>
      </c>
      <c r="F115" s="222"/>
      <c r="G115" s="222"/>
      <c r="H115" s="222"/>
      <c r="I115" s="222"/>
      <c r="J115" s="222"/>
      <c r="K115" s="222"/>
      <c r="L115" s="222"/>
      <c r="M115" s="222"/>
      <c r="N115" s="221"/>
      <c r="O115" s="221"/>
      <c r="P115" s="221"/>
      <c r="Q115" s="221"/>
      <c r="R115" s="222"/>
      <c r="S115" s="222"/>
      <c r="T115" s="222"/>
      <c r="U115" s="222"/>
      <c r="V115" s="222"/>
      <c r="W115" s="222"/>
      <c r="X115" s="222"/>
      <c r="Y115" s="222"/>
      <c r="Z115" s="212"/>
      <c r="AA115" s="212"/>
      <c r="AB115" s="212"/>
      <c r="AC115" s="212"/>
      <c r="AD115" s="212"/>
      <c r="AE115" s="212"/>
      <c r="AF115" s="212"/>
      <c r="AG115" s="212" t="s">
        <v>226</v>
      </c>
      <c r="AH115" s="212">
        <v>0</v>
      </c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3" x14ac:dyDescent="0.25">
      <c r="A116" s="219"/>
      <c r="B116" s="220"/>
      <c r="C116" s="266" t="s">
        <v>317</v>
      </c>
      <c r="D116" s="260"/>
      <c r="E116" s="261"/>
      <c r="F116" s="222"/>
      <c r="G116" s="222"/>
      <c r="H116" s="222"/>
      <c r="I116" s="222"/>
      <c r="J116" s="222"/>
      <c r="K116" s="222"/>
      <c r="L116" s="222"/>
      <c r="M116" s="222"/>
      <c r="N116" s="221"/>
      <c r="O116" s="221"/>
      <c r="P116" s="221"/>
      <c r="Q116" s="221"/>
      <c r="R116" s="222"/>
      <c r="S116" s="222"/>
      <c r="T116" s="222"/>
      <c r="U116" s="222"/>
      <c r="V116" s="222"/>
      <c r="W116" s="222"/>
      <c r="X116" s="222"/>
      <c r="Y116" s="222"/>
      <c r="Z116" s="212"/>
      <c r="AA116" s="212"/>
      <c r="AB116" s="212"/>
      <c r="AC116" s="212"/>
      <c r="AD116" s="212"/>
      <c r="AE116" s="212"/>
      <c r="AF116" s="212"/>
      <c r="AG116" s="212" t="s">
        <v>226</v>
      </c>
      <c r="AH116" s="212">
        <v>0</v>
      </c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3" x14ac:dyDescent="0.25">
      <c r="A117" s="219"/>
      <c r="B117" s="220"/>
      <c r="C117" s="266" t="s">
        <v>318</v>
      </c>
      <c r="D117" s="260"/>
      <c r="E117" s="261">
        <v>5</v>
      </c>
      <c r="F117" s="222"/>
      <c r="G117" s="222"/>
      <c r="H117" s="222"/>
      <c r="I117" s="222"/>
      <c r="J117" s="222"/>
      <c r="K117" s="222"/>
      <c r="L117" s="222"/>
      <c r="M117" s="222"/>
      <c r="N117" s="221"/>
      <c r="O117" s="221"/>
      <c r="P117" s="221"/>
      <c r="Q117" s="221"/>
      <c r="R117" s="222"/>
      <c r="S117" s="222"/>
      <c r="T117" s="222"/>
      <c r="U117" s="222"/>
      <c r="V117" s="222"/>
      <c r="W117" s="222"/>
      <c r="X117" s="222"/>
      <c r="Y117" s="222"/>
      <c r="Z117" s="212"/>
      <c r="AA117" s="212"/>
      <c r="AB117" s="212"/>
      <c r="AC117" s="212"/>
      <c r="AD117" s="212"/>
      <c r="AE117" s="212"/>
      <c r="AF117" s="212"/>
      <c r="AG117" s="212" t="s">
        <v>226</v>
      </c>
      <c r="AH117" s="212">
        <v>0</v>
      </c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1" x14ac:dyDescent="0.25">
      <c r="A118" s="234">
        <v>21</v>
      </c>
      <c r="B118" s="235" t="s">
        <v>319</v>
      </c>
      <c r="C118" s="253" t="s">
        <v>320</v>
      </c>
      <c r="D118" s="236" t="s">
        <v>231</v>
      </c>
      <c r="E118" s="237">
        <v>2</v>
      </c>
      <c r="F118" s="238"/>
      <c r="G118" s="239">
        <f>ROUND(E118*F118,2)</f>
        <v>0</v>
      </c>
      <c r="H118" s="238"/>
      <c r="I118" s="239">
        <f>ROUND(E118*H118,2)</f>
        <v>0</v>
      </c>
      <c r="J118" s="238"/>
      <c r="K118" s="239">
        <f>ROUND(E118*J118,2)</f>
        <v>0</v>
      </c>
      <c r="L118" s="239">
        <v>21</v>
      </c>
      <c r="M118" s="239">
        <f>G118*(1+L118/100)</f>
        <v>0</v>
      </c>
      <c r="N118" s="237">
        <v>3.3E-4</v>
      </c>
      <c r="O118" s="237">
        <f>ROUND(E118*N118,2)</f>
        <v>0</v>
      </c>
      <c r="P118" s="237">
        <v>0</v>
      </c>
      <c r="Q118" s="237">
        <f>ROUND(E118*P118,2)</f>
        <v>0</v>
      </c>
      <c r="R118" s="239" t="s">
        <v>219</v>
      </c>
      <c r="S118" s="239" t="s">
        <v>193</v>
      </c>
      <c r="T118" s="240" t="s">
        <v>193</v>
      </c>
      <c r="U118" s="222">
        <v>0.41</v>
      </c>
      <c r="V118" s="222">
        <f>ROUND(E118*U118,2)</f>
        <v>0.82</v>
      </c>
      <c r="W118" s="222"/>
      <c r="X118" s="222" t="s">
        <v>220</v>
      </c>
      <c r="Y118" s="222" t="s">
        <v>221</v>
      </c>
      <c r="Z118" s="212"/>
      <c r="AA118" s="212"/>
      <c r="AB118" s="212"/>
      <c r="AC118" s="212"/>
      <c r="AD118" s="212"/>
      <c r="AE118" s="212"/>
      <c r="AF118" s="212"/>
      <c r="AG118" s="212" t="s">
        <v>222</v>
      </c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2" x14ac:dyDescent="0.25">
      <c r="A119" s="219"/>
      <c r="B119" s="220"/>
      <c r="C119" s="266" t="s">
        <v>225</v>
      </c>
      <c r="D119" s="260"/>
      <c r="E119" s="261"/>
      <c r="F119" s="222"/>
      <c r="G119" s="222"/>
      <c r="H119" s="222"/>
      <c r="I119" s="222"/>
      <c r="J119" s="222"/>
      <c r="K119" s="222"/>
      <c r="L119" s="222"/>
      <c r="M119" s="222"/>
      <c r="N119" s="221"/>
      <c r="O119" s="221"/>
      <c r="P119" s="221"/>
      <c r="Q119" s="221"/>
      <c r="R119" s="222"/>
      <c r="S119" s="222"/>
      <c r="T119" s="222"/>
      <c r="U119" s="222"/>
      <c r="V119" s="222"/>
      <c r="W119" s="222"/>
      <c r="X119" s="222"/>
      <c r="Y119" s="222"/>
      <c r="Z119" s="212"/>
      <c r="AA119" s="212"/>
      <c r="AB119" s="212"/>
      <c r="AC119" s="212"/>
      <c r="AD119" s="212"/>
      <c r="AE119" s="212"/>
      <c r="AF119" s="212"/>
      <c r="AG119" s="212" t="s">
        <v>226</v>
      </c>
      <c r="AH119" s="212">
        <v>0</v>
      </c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3" x14ac:dyDescent="0.25">
      <c r="A120" s="219"/>
      <c r="B120" s="220"/>
      <c r="C120" s="266" t="s">
        <v>315</v>
      </c>
      <c r="D120" s="260"/>
      <c r="E120" s="261"/>
      <c r="F120" s="222"/>
      <c r="G120" s="222"/>
      <c r="H120" s="222"/>
      <c r="I120" s="222"/>
      <c r="J120" s="222"/>
      <c r="K120" s="222"/>
      <c r="L120" s="222"/>
      <c r="M120" s="222"/>
      <c r="N120" s="221"/>
      <c r="O120" s="221"/>
      <c r="P120" s="221"/>
      <c r="Q120" s="221"/>
      <c r="R120" s="222"/>
      <c r="S120" s="222"/>
      <c r="T120" s="222"/>
      <c r="U120" s="222"/>
      <c r="V120" s="222"/>
      <c r="W120" s="222"/>
      <c r="X120" s="222"/>
      <c r="Y120" s="222"/>
      <c r="Z120" s="212"/>
      <c r="AA120" s="212"/>
      <c r="AB120" s="212"/>
      <c r="AC120" s="212"/>
      <c r="AD120" s="212"/>
      <c r="AE120" s="212"/>
      <c r="AF120" s="212"/>
      <c r="AG120" s="212" t="s">
        <v>226</v>
      </c>
      <c r="AH120" s="212">
        <v>0</v>
      </c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3" x14ac:dyDescent="0.25">
      <c r="A121" s="219"/>
      <c r="B121" s="220"/>
      <c r="C121" s="266" t="s">
        <v>321</v>
      </c>
      <c r="D121" s="260"/>
      <c r="E121" s="261">
        <v>1</v>
      </c>
      <c r="F121" s="222"/>
      <c r="G121" s="222"/>
      <c r="H121" s="222"/>
      <c r="I121" s="222"/>
      <c r="J121" s="222"/>
      <c r="K121" s="222"/>
      <c r="L121" s="222"/>
      <c r="M121" s="222"/>
      <c r="N121" s="221"/>
      <c r="O121" s="221"/>
      <c r="P121" s="221"/>
      <c r="Q121" s="221"/>
      <c r="R121" s="222"/>
      <c r="S121" s="222"/>
      <c r="T121" s="222"/>
      <c r="U121" s="222"/>
      <c r="V121" s="222"/>
      <c r="W121" s="222"/>
      <c r="X121" s="222"/>
      <c r="Y121" s="222"/>
      <c r="Z121" s="212"/>
      <c r="AA121" s="212"/>
      <c r="AB121" s="212"/>
      <c r="AC121" s="212"/>
      <c r="AD121" s="212"/>
      <c r="AE121" s="212"/>
      <c r="AF121" s="212"/>
      <c r="AG121" s="212" t="s">
        <v>226</v>
      </c>
      <c r="AH121" s="212">
        <v>0</v>
      </c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3" x14ac:dyDescent="0.25">
      <c r="A122" s="219"/>
      <c r="B122" s="220"/>
      <c r="C122" s="266" t="s">
        <v>317</v>
      </c>
      <c r="D122" s="260"/>
      <c r="E122" s="261"/>
      <c r="F122" s="222"/>
      <c r="G122" s="222"/>
      <c r="H122" s="222"/>
      <c r="I122" s="222"/>
      <c r="J122" s="222"/>
      <c r="K122" s="222"/>
      <c r="L122" s="222"/>
      <c r="M122" s="222"/>
      <c r="N122" s="221"/>
      <c r="O122" s="221"/>
      <c r="P122" s="221"/>
      <c r="Q122" s="221"/>
      <c r="R122" s="222"/>
      <c r="S122" s="222"/>
      <c r="T122" s="222"/>
      <c r="U122" s="222"/>
      <c r="V122" s="222"/>
      <c r="W122" s="222"/>
      <c r="X122" s="222"/>
      <c r="Y122" s="222"/>
      <c r="Z122" s="212"/>
      <c r="AA122" s="212"/>
      <c r="AB122" s="212"/>
      <c r="AC122" s="212"/>
      <c r="AD122" s="212"/>
      <c r="AE122" s="212"/>
      <c r="AF122" s="212"/>
      <c r="AG122" s="212" t="s">
        <v>226</v>
      </c>
      <c r="AH122" s="212">
        <v>0</v>
      </c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outlineLevel="3" x14ac:dyDescent="0.25">
      <c r="A123" s="219"/>
      <c r="B123" s="220"/>
      <c r="C123" s="266" t="s">
        <v>321</v>
      </c>
      <c r="D123" s="260"/>
      <c r="E123" s="261">
        <v>1</v>
      </c>
      <c r="F123" s="222"/>
      <c r="G123" s="222"/>
      <c r="H123" s="222"/>
      <c r="I123" s="222"/>
      <c r="J123" s="222"/>
      <c r="K123" s="222"/>
      <c r="L123" s="222"/>
      <c r="M123" s="222"/>
      <c r="N123" s="221"/>
      <c r="O123" s="221"/>
      <c r="P123" s="221"/>
      <c r="Q123" s="221"/>
      <c r="R123" s="222"/>
      <c r="S123" s="222"/>
      <c r="T123" s="222"/>
      <c r="U123" s="222"/>
      <c r="V123" s="222"/>
      <c r="W123" s="222"/>
      <c r="X123" s="222"/>
      <c r="Y123" s="222"/>
      <c r="Z123" s="212"/>
      <c r="AA123" s="212"/>
      <c r="AB123" s="212"/>
      <c r="AC123" s="212"/>
      <c r="AD123" s="212"/>
      <c r="AE123" s="212"/>
      <c r="AF123" s="212"/>
      <c r="AG123" s="212" t="s">
        <v>226</v>
      </c>
      <c r="AH123" s="212">
        <v>0</v>
      </c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outlineLevel="1" x14ac:dyDescent="0.25">
      <c r="A124" s="234">
        <v>22</v>
      </c>
      <c r="B124" s="235" t="s">
        <v>322</v>
      </c>
      <c r="C124" s="253" t="s">
        <v>323</v>
      </c>
      <c r="D124" s="236" t="s">
        <v>324</v>
      </c>
      <c r="E124" s="237">
        <v>9</v>
      </c>
      <c r="F124" s="238"/>
      <c r="G124" s="239">
        <f>ROUND(E124*F124,2)</f>
        <v>0</v>
      </c>
      <c r="H124" s="238"/>
      <c r="I124" s="239">
        <f>ROUND(E124*H124,2)</f>
        <v>0</v>
      </c>
      <c r="J124" s="238"/>
      <c r="K124" s="239">
        <f>ROUND(E124*J124,2)</f>
        <v>0</v>
      </c>
      <c r="L124" s="239">
        <v>21</v>
      </c>
      <c r="M124" s="239">
        <f>G124*(1+L124/100)</f>
        <v>0</v>
      </c>
      <c r="N124" s="237">
        <v>0</v>
      </c>
      <c r="O124" s="237">
        <f>ROUND(E124*N124,2)</f>
        <v>0</v>
      </c>
      <c r="P124" s="237">
        <v>0</v>
      </c>
      <c r="Q124" s="237">
        <f>ROUND(E124*P124,2)</f>
        <v>0</v>
      </c>
      <c r="R124" s="239"/>
      <c r="S124" s="239" t="s">
        <v>166</v>
      </c>
      <c r="T124" s="240" t="s">
        <v>167</v>
      </c>
      <c r="U124" s="222">
        <v>0</v>
      </c>
      <c r="V124" s="222">
        <f>ROUND(E124*U124,2)</f>
        <v>0</v>
      </c>
      <c r="W124" s="222"/>
      <c r="X124" s="222" t="s">
        <v>220</v>
      </c>
      <c r="Y124" s="222" t="s">
        <v>221</v>
      </c>
      <c r="Z124" s="212"/>
      <c r="AA124" s="212"/>
      <c r="AB124" s="212"/>
      <c r="AC124" s="212"/>
      <c r="AD124" s="212"/>
      <c r="AE124" s="212"/>
      <c r="AF124" s="212"/>
      <c r="AG124" s="212" t="s">
        <v>222</v>
      </c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2" x14ac:dyDescent="0.25">
      <c r="A125" s="219"/>
      <c r="B125" s="220"/>
      <c r="C125" s="266" t="s">
        <v>225</v>
      </c>
      <c r="D125" s="260"/>
      <c r="E125" s="261"/>
      <c r="F125" s="222"/>
      <c r="G125" s="222"/>
      <c r="H125" s="222"/>
      <c r="I125" s="222"/>
      <c r="J125" s="222"/>
      <c r="K125" s="222"/>
      <c r="L125" s="222"/>
      <c r="M125" s="222"/>
      <c r="N125" s="221"/>
      <c r="O125" s="221"/>
      <c r="P125" s="221"/>
      <c r="Q125" s="221"/>
      <c r="R125" s="222"/>
      <c r="S125" s="222"/>
      <c r="T125" s="222"/>
      <c r="U125" s="222"/>
      <c r="V125" s="222"/>
      <c r="W125" s="222"/>
      <c r="X125" s="222"/>
      <c r="Y125" s="222"/>
      <c r="Z125" s="212"/>
      <c r="AA125" s="212"/>
      <c r="AB125" s="212"/>
      <c r="AC125" s="212"/>
      <c r="AD125" s="212"/>
      <c r="AE125" s="212"/>
      <c r="AF125" s="212"/>
      <c r="AG125" s="212" t="s">
        <v>226</v>
      </c>
      <c r="AH125" s="212">
        <v>0</v>
      </c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outlineLevel="3" x14ac:dyDescent="0.25">
      <c r="A126" s="219"/>
      <c r="B126" s="220"/>
      <c r="C126" s="266" t="s">
        <v>325</v>
      </c>
      <c r="D126" s="260"/>
      <c r="E126" s="261"/>
      <c r="F126" s="222"/>
      <c r="G126" s="222"/>
      <c r="H126" s="222"/>
      <c r="I126" s="222"/>
      <c r="J126" s="222"/>
      <c r="K126" s="222"/>
      <c r="L126" s="222"/>
      <c r="M126" s="222"/>
      <c r="N126" s="221"/>
      <c r="O126" s="221"/>
      <c r="P126" s="221"/>
      <c r="Q126" s="221"/>
      <c r="R126" s="222"/>
      <c r="S126" s="222"/>
      <c r="T126" s="222"/>
      <c r="U126" s="222"/>
      <c r="V126" s="222"/>
      <c r="W126" s="222"/>
      <c r="X126" s="222"/>
      <c r="Y126" s="222"/>
      <c r="Z126" s="212"/>
      <c r="AA126" s="212"/>
      <c r="AB126" s="212"/>
      <c r="AC126" s="212"/>
      <c r="AD126" s="212"/>
      <c r="AE126" s="212"/>
      <c r="AF126" s="212"/>
      <c r="AG126" s="212" t="s">
        <v>226</v>
      </c>
      <c r="AH126" s="212">
        <v>0</v>
      </c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3" x14ac:dyDescent="0.25">
      <c r="A127" s="219"/>
      <c r="B127" s="220"/>
      <c r="C127" s="266" t="s">
        <v>228</v>
      </c>
      <c r="D127" s="260"/>
      <c r="E127" s="261">
        <v>9</v>
      </c>
      <c r="F127" s="222"/>
      <c r="G127" s="222"/>
      <c r="H127" s="222"/>
      <c r="I127" s="222"/>
      <c r="J127" s="222"/>
      <c r="K127" s="222"/>
      <c r="L127" s="222"/>
      <c r="M127" s="222"/>
      <c r="N127" s="221"/>
      <c r="O127" s="221"/>
      <c r="P127" s="221"/>
      <c r="Q127" s="221"/>
      <c r="R127" s="222"/>
      <c r="S127" s="222"/>
      <c r="T127" s="222"/>
      <c r="U127" s="222"/>
      <c r="V127" s="222"/>
      <c r="W127" s="222"/>
      <c r="X127" s="222"/>
      <c r="Y127" s="222"/>
      <c r="Z127" s="212"/>
      <c r="AA127" s="212"/>
      <c r="AB127" s="212"/>
      <c r="AC127" s="212"/>
      <c r="AD127" s="212"/>
      <c r="AE127" s="212"/>
      <c r="AF127" s="212"/>
      <c r="AG127" s="212" t="s">
        <v>226</v>
      </c>
      <c r="AH127" s="212">
        <v>0</v>
      </c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1" x14ac:dyDescent="0.25">
      <c r="A128" s="234">
        <v>23</v>
      </c>
      <c r="B128" s="235" t="s">
        <v>326</v>
      </c>
      <c r="C128" s="253" t="s">
        <v>327</v>
      </c>
      <c r="D128" s="236" t="s">
        <v>218</v>
      </c>
      <c r="E128" s="237">
        <v>29.7</v>
      </c>
      <c r="F128" s="238"/>
      <c r="G128" s="239">
        <f>ROUND(E128*F128,2)</f>
        <v>0</v>
      </c>
      <c r="H128" s="238"/>
      <c r="I128" s="239">
        <f>ROUND(E128*H128,2)</f>
        <v>0</v>
      </c>
      <c r="J128" s="238"/>
      <c r="K128" s="239">
        <f>ROUND(E128*J128,2)</f>
        <v>0</v>
      </c>
      <c r="L128" s="239">
        <v>21</v>
      </c>
      <c r="M128" s="239">
        <f>G128*(1+L128/100)</f>
        <v>0</v>
      </c>
      <c r="N128" s="237">
        <v>0.2</v>
      </c>
      <c r="O128" s="237">
        <f>ROUND(E128*N128,2)</f>
        <v>5.94</v>
      </c>
      <c r="P128" s="237">
        <v>0</v>
      </c>
      <c r="Q128" s="237">
        <f>ROUND(E128*P128,2)</f>
        <v>0</v>
      </c>
      <c r="R128" s="239" t="s">
        <v>292</v>
      </c>
      <c r="S128" s="239" t="s">
        <v>193</v>
      </c>
      <c r="T128" s="240" t="s">
        <v>193</v>
      </c>
      <c r="U128" s="222">
        <v>0</v>
      </c>
      <c r="V128" s="222">
        <f>ROUND(E128*U128,2)</f>
        <v>0</v>
      </c>
      <c r="W128" s="222"/>
      <c r="X128" s="222" t="s">
        <v>293</v>
      </c>
      <c r="Y128" s="222" t="s">
        <v>221</v>
      </c>
      <c r="Z128" s="212"/>
      <c r="AA128" s="212"/>
      <c r="AB128" s="212"/>
      <c r="AC128" s="212"/>
      <c r="AD128" s="212"/>
      <c r="AE128" s="212"/>
      <c r="AF128" s="212"/>
      <c r="AG128" s="212" t="s">
        <v>328</v>
      </c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2" x14ac:dyDescent="0.25">
      <c r="A129" s="219"/>
      <c r="B129" s="220"/>
      <c r="C129" s="266" t="s">
        <v>265</v>
      </c>
      <c r="D129" s="260"/>
      <c r="E129" s="261"/>
      <c r="F129" s="222"/>
      <c r="G129" s="222"/>
      <c r="H129" s="222"/>
      <c r="I129" s="222"/>
      <c r="J129" s="222"/>
      <c r="K129" s="222"/>
      <c r="L129" s="222"/>
      <c r="M129" s="222"/>
      <c r="N129" s="221"/>
      <c r="O129" s="221"/>
      <c r="P129" s="221"/>
      <c r="Q129" s="221"/>
      <c r="R129" s="222"/>
      <c r="S129" s="222"/>
      <c r="T129" s="222"/>
      <c r="U129" s="222"/>
      <c r="V129" s="222"/>
      <c r="W129" s="222"/>
      <c r="X129" s="222"/>
      <c r="Y129" s="222"/>
      <c r="Z129" s="212"/>
      <c r="AA129" s="212"/>
      <c r="AB129" s="212"/>
      <c r="AC129" s="212"/>
      <c r="AD129" s="212"/>
      <c r="AE129" s="212"/>
      <c r="AF129" s="212"/>
      <c r="AG129" s="212" t="s">
        <v>226</v>
      </c>
      <c r="AH129" s="212">
        <v>0</v>
      </c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ht="20.399999999999999" outlineLevel="3" x14ac:dyDescent="0.25">
      <c r="A130" s="219"/>
      <c r="B130" s="220"/>
      <c r="C130" s="266" t="s">
        <v>266</v>
      </c>
      <c r="D130" s="260"/>
      <c r="E130" s="261"/>
      <c r="F130" s="222"/>
      <c r="G130" s="222"/>
      <c r="H130" s="222"/>
      <c r="I130" s="222"/>
      <c r="J130" s="222"/>
      <c r="K130" s="222"/>
      <c r="L130" s="222"/>
      <c r="M130" s="222"/>
      <c r="N130" s="221"/>
      <c r="O130" s="221"/>
      <c r="P130" s="221"/>
      <c r="Q130" s="221"/>
      <c r="R130" s="222"/>
      <c r="S130" s="222"/>
      <c r="T130" s="222"/>
      <c r="U130" s="222"/>
      <c r="V130" s="222"/>
      <c r="W130" s="222"/>
      <c r="X130" s="222"/>
      <c r="Y130" s="222"/>
      <c r="Z130" s="212"/>
      <c r="AA130" s="212"/>
      <c r="AB130" s="212"/>
      <c r="AC130" s="212"/>
      <c r="AD130" s="212"/>
      <c r="AE130" s="212"/>
      <c r="AF130" s="212"/>
      <c r="AG130" s="212" t="s">
        <v>226</v>
      </c>
      <c r="AH130" s="212">
        <v>0</v>
      </c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outlineLevel="3" x14ac:dyDescent="0.25">
      <c r="A131" s="219"/>
      <c r="B131" s="220"/>
      <c r="C131" s="266" t="s">
        <v>310</v>
      </c>
      <c r="D131" s="260"/>
      <c r="E131" s="261"/>
      <c r="F131" s="222"/>
      <c r="G131" s="222"/>
      <c r="H131" s="222"/>
      <c r="I131" s="222"/>
      <c r="J131" s="222"/>
      <c r="K131" s="222"/>
      <c r="L131" s="222"/>
      <c r="M131" s="222"/>
      <c r="N131" s="221"/>
      <c r="O131" s="221"/>
      <c r="P131" s="221"/>
      <c r="Q131" s="221"/>
      <c r="R131" s="222"/>
      <c r="S131" s="222"/>
      <c r="T131" s="222"/>
      <c r="U131" s="222"/>
      <c r="V131" s="222"/>
      <c r="W131" s="222"/>
      <c r="X131" s="222"/>
      <c r="Y131" s="222"/>
      <c r="Z131" s="212"/>
      <c r="AA131" s="212"/>
      <c r="AB131" s="212"/>
      <c r="AC131" s="212"/>
      <c r="AD131" s="212"/>
      <c r="AE131" s="212"/>
      <c r="AF131" s="212"/>
      <c r="AG131" s="212" t="s">
        <v>226</v>
      </c>
      <c r="AH131" s="212">
        <v>0</v>
      </c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3" x14ac:dyDescent="0.25">
      <c r="A132" s="219"/>
      <c r="B132" s="220"/>
      <c r="C132" s="266" t="s">
        <v>311</v>
      </c>
      <c r="D132" s="260"/>
      <c r="E132" s="261"/>
      <c r="F132" s="222"/>
      <c r="G132" s="222"/>
      <c r="H132" s="222"/>
      <c r="I132" s="222"/>
      <c r="J132" s="222"/>
      <c r="K132" s="222"/>
      <c r="L132" s="222"/>
      <c r="M132" s="222"/>
      <c r="N132" s="221"/>
      <c r="O132" s="221"/>
      <c r="P132" s="221"/>
      <c r="Q132" s="221"/>
      <c r="R132" s="222"/>
      <c r="S132" s="222"/>
      <c r="T132" s="222"/>
      <c r="U132" s="222"/>
      <c r="V132" s="222"/>
      <c r="W132" s="222"/>
      <c r="X132" s="222"/>
      <c r="Y132" s="222"/>
      <c r="Z132" s="212"/>
      <c r="AA132" s="212"/>
      <c r="AB132" s="212"/>
      <c r="AC132" s="212"/>
      <c r="AD132" s="212"/>
      <c r="AE132" s="212"/>
      <c r="AF132" s="212"/>
      <c r="AG132" s="212" t="s">
        <v>226</v>
      </c>
      <c r="AH132" s="212">
        <v>0</v>
      </c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3" x14ac:dyDescent="0.25">
      <c r="A133" s="219"/>
      <c r="B133" s="220"/>
      <c r="C133" s="266" t="s">
        <v>329</v>
      </c>
      <c r="D133" s="260"/>
      <c r="E133" s="261">
        <v>29.7</v>
      </c>
      <c r="F133" s="222"/>
      <c r="G133" s="222"/>
      <c r="H133" s="222"/>
      <c r="I133" s="222"/>
      <c r="J133" s="222"/>
      <c r="K133" s="222"/>
      <c r="L133" s="222"/>
      <c r="M133" s="222"/>
      <c r="N133" s="221"/>
      <c r="O133" s="221"/>
      <c r="P133" s="221"/>
      <c r="Q133" s="221"/>
      <c r="R133" s="222"/>
      <c r="S133" s="222"/>
      <c r="T133" s="222"/>
      <c r="U133" s="222"/>
      <c r="V133" s="222"/>
      <c r="W133" s="222"/>
      <c r="X133" s="222"/>
      <c r="Y133" s="222"/>
      <c r="Z133" s="212"/>
      <c r="AA133" s="212"/>
      <c r="AB133" s="212"/>
      <c r="AC133" s="212"/>
      <c r="AD133" s="212"/>
      <c r="AE133" s="212"/>
      <c r="AF133" s="212"/>
      <c r="AG133" s="212" t="s">
        <v>226</v>
      </c>
      <c r="AH133" s="212">
        <v>0</v>
      </c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1" x14ac:dyDescent="0.25">
      <c r="A134" s="234">
        <v>24</v>
      </c>
      <c r="B134" s="235" t="s">
        <v>330</v>
      </c>
      <c r="C134" s="253" t="s">
        <v>331</v>
      </c>
      <c r="D134" s="236" t="s">
        <v>324</v>
      </c>
      <c r="E134" s="237">
        <v>4.4000000000000004</v>
      </c>
      <c r="F134" s="238"/>
      <c r="G134" s="239">
        <f>ROUND(E134*F134,2)</f>
        <v>0</v>
      </c>
      <c r="H134" s="238"/>
      <c r="I134" s="239">
        <f>ROUND(E134*H134,2)</f>
        <v>0</v>
      </c>
      <c r="J134" s="238"/>
      <c r="K134" s="239">
        <f>ROUND(E134*J134,2)</f>
        <v>0</v>
      </c>
      <c r="L134" s="239">
        <v>21</v>
      </c>
      <c r="M134" s="239">
        <f>G134*(1+L134/100)</f>
        <v>0</v>
      </c>
      <c r="N134" s="237">
        <v>0.13100000000000001</v>
      </c>
      <c r="O134" s="237">
        <f>ROUND(E134*N134,2)</f>
        <v>0.57999999999999996</v>
      </c>
      <c r="P134" s="237">
        <v>0</v>
      </c>
      <c r="Q134" s="237">
        <f>ROUND(E134*P134,2)</f>
        <v>0</v>
      </c>
      <c r="R134" s="239"/>
      <c r="S134" s="239" t="s">
        <v>166</v>
      </c>
      <c r="T134" s="240" t="s">
        <v>167</v>
      </c>
      <c r="U134" s="222">
        <v>0</v>
      </c>
      <c r="V134" s="222">
        <f>ROUND(E134*U134,2)</f>
        <v>0</v>
      </c>
      <c r="W134" s="222"/>
      <c r="X134" s="222" t="s">
        <v>293</v>
      </c>
      <c r="Y134" s="222" t="s">
        <v>221</v>
      </c>
      <c r="Z134" s="212"/>
      <c r="AA134" s="212"/>
      <c r="AB134" s="212"/>
      <c r="AC134" s="212"/>
      <c r="AD134" s="212"/>
      <c r="AE134" s="212"/>
      <c r="AF134" s="212"/>
      <c r="AG134" s="212" t="s">
        <v>328</v>
      </c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2" x14ac:dyDescent="0.25">
      <c r="A135" s="219"/>
      <c r="B135" s="220"/>
      <c r="C135" s="266" t="s">
        <v>225</v>
      </c>
      <c r="D135" s="260"/>
      <c r="E135" s="261"/>
      <c r="F135" s="222"/>
      <c r="G135" s="222"/>
      <c r="H135" s="222"/>
      <c r="I135" s="222"/>
      <c r="J135" s="222"/>
      <c r="K135" s="222"/>
      <c r="L135" s="222"/>
      <c r="M135" s="222"/>
      <c r="N135" s="221"/>
      <c r="O135" s="221"/>
      <c r="P135" s="221"/>
      <c r="Q135" s="221"/>
      <c r="R135" s="222"/>
      <c r="S135" s="222"/>
      <c r="T135" s="222"/>
      <c r="U135" s="222"/>
      <c r="V135" s="222"/>
      <c r="W135" s="222"/>
      <c r="X135" s="222"/>
      <c r="Y135" s="222"/>
      <c r="Z135" s="212"/>
      <c r="AA135" s="212"/>
      <c r="AB135" s="212"/>
      <c r="AC135" s="212"/>
      <c r="AD135" s="212"/>
      <c r="AE135" s="212"/>
      <c r="AF135" s="212"/>
      <c r="AG135" s="212" t="s">
        <v>226</v>
      </c>
      <c r="AH135" s="212">
        <v>0</v>
      </c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outlineLevel="3" x14ac:dyDescent="0.25">
      <c r="A136" s="219"/>
      <c r="B136" s="220"/>
      <c r="C136" s="266" t="s">
        <v>315</v>
      </c>
      <c r="D136" s="260"/>
      <c r="E136" s="261"/>
      <c r="F136" s="222"/>
      <c r="G136" s="222"/>
      <c r="H136" s="222"/>
      <c r="I136" s="222"/>
      <c r="J136" s="222"/>
      <c r="K136" s="222"/>
      <c r="L136" s="222"/>
      <c r="M136" s="222"/>
      <c r="N136" s="221"/>
      <c r="O136" s="221"/>
      <c r="P136" s="221"/>
      <c r="Q136" s="221"/>
      <c r="R136" s="222"/>
      <c r="S136" s="222"/>
      <c r="T136" s="222"/>
      <c r="U136" s="222"/>
      <c r="V136" s="222"/>
      <c r="W136" s="222"/>
      <c r="X136" s="222"/>
      <c r="Y136" s="222"/>
      <c r="Z136" s="212"/>
      <c r="AA136" s="212"/>
      <c r="AB136" s="212"/>
      <c r="AC136" s="212"/>
      <c r="AD136" s="212"/>
      <c r="AE136" s="212"/>
      <c r="AF136" s="212"/>
      <c r="AG136" s="212" t="s">
        <v>226</v>
      </c>
      <c r="AH136" s="212">
        <v>0</v>
      </c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3" x14ac:dyDescent="0.25">
      <c r="A137" s="219"/>
      <c r="B137" s="220"/>
      <c r="C137" s="266" t="s">
        <v>332</v>
      </c>
      <c r="D137" s="260"/>
      <c r="E137" s="261">
        <v>4.4000000000000004</v>
      </c>
      <c r="F137" s="222"/>
      <c r="G137" s="222"/>
      <c r="H137" s="222"/>
      <c r="I137" s="222"/>
      <c r="J137" s="222"/>
      <c r="K137" s="222"/>
      <c r="L137" s="222"/>
      <c r="M137" s="222"/>
      <c r="N137" s="221"/>
      <c r="O137" s="221"/>
      <c r="P137" s="221"/>
      <c r="Q137" s="221"/>
      <c r="R137" s="222"/>
      <c r="S137" s="222"/>
      <c r="T137" s="222"/>
      <c r="U137" s="222"/>
      <c r="V137" s="222"/>
      <c r="W137" s="222"/>
      <c r="X137" s="222"/>
      <c r="Y137" s="222"/>
      <c r="Z137" s="212"/>
      <c r="AA137" s="212"/>
      <c r="AB137" s="212"/>
      <c r="AC137" s="212"/>
      <c r="AD137" s="212"/>
      <c r="AE137" s="212"/>
      <c r="AF137" s="212"/>
      <c r="AG137" s="212" t="s">
        <v>226</v>
      </c>
      <c r="AH137" s="212">
        <v>0</v>
      </c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1" x14ac:dyDescent="0.25">
      <c r="A138" s="234">
        <v>25</v>
      </c>
      <c r="B138" s="235" t="s">
        <v>333</v>
      </c>
      <c r="C138" s="253" t="s">
        <v>334</v>
      </c>
      <c r="D138" s="236" t="s">
        <v>324</v>
      </c>
      <c r="E138" s="237">
        <v>5.5</v>
      </c>
      <c r="F138" s="238"/>
      <c r="G138" s="239">
        <f>ROUND(E138*F138,2)</f>
        <v>0</v>
      </c>
      <c r="H138" s="238"/>
      <c r="I138" s="239">
        <f>ROUND(E138*H138,2)</f>
        <v>0</v>
      </c>
      <c r="J138" s="238"/>
      <c r="K138" s="239">
        <f>ROUND(E138*J138,2)</f>
        <v>0</v>
      </c>
      <c r="L138" s="239">
        <v>21</v>
      </c>
      <c r="M138" s="239">
        <f>G138*(1+L138/100)</f>
        <v>0</v>
      </c>
      <c r="N138" s="237">
        <v>0.13100000000000001</v>
      </c>
      <c r="O138" s="237">
        <f>ROUND(E138*N138,2)</f>
        <v>0.72</v>
      </c>
      <c r="P138" s="237">
        <v>0</v>
      </c>
      <c r="Q138" s="237">
        <f>ROUND(E138*P138,2)</f>
        <v>0</v>
      </c>
      <c r="R138" s="239"/>
      <c r="S138" s="239" t="s">
        <v>166</v>
      </c>
      <c r="T138" s="240" t="s">
        <v>167</v>
      </c>
      <c r="U138" s="222">
        <v>0</v>
      </c>
      <c r="V138" s="222">
        <f>ROUND(E138*U138,2)</f>
        <v>0</v>
      </c>
      <c r="W138" s="222"/>
      <c r="X138" s="222" t="s">
        <v>293</v>
      </c>
      <c r="Y138" s="222" t="s">
        <v>221</v>
      </c>
      <c r="Z138" s="212"/>
      <c r="AA138" s="212"/>
      <c r="AB138" s="212"/>
      <c r="AC138" s="212"/>
      <c r="AD138" s="212"/>
      <c r="AE138" s="212"/>
      <c r="AF138" s="212"/>
      <c r="AG138" s="212" t="s">
        <v>328</v>
      </c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2" x14ac:dyDescent="0.25">
      <c r="A139" s="219"/>
      <c r="B139" s="220"/>
      <c r="C139" s="266" t="s">
        <v>225</v>
      </c>
      <c r="D139" s="260"/>
      <c r="E139" s="261"/>
      <c r="F139" s="222"/>
      <c r="G139" s="222"/>
      <c r="H139" s="222"/>
      <c r="I139" s="222"/>
      <c r="J139" s="222"/>
      <c r="K139" s="222"/>
      <c r="L139" s="222"/>
      <c r="M139" s="222"/>
      <c r="N139" s="221"/>
      <c r="O139" s="221"/>
      <c r="P139" s="221"/>
      <c r="Q139" s="221"/>
      <c r="R139" s="222"/>
      <c r="S139" s="222"/>
      <c r="T139" s="222"/>
      <c r="U139" s="222"/>
      <c r="V139" s="222"/>
      <c r="W139" s="222"/>
      <c r="X139" s="222"/>
      <c r="Y139" s="222"/>
      <c r="Z139" s="212"/>
      <c r="AA139" s="212"/>
      <c r="AB139" s="212"/>
      <c r="AC139" s="212"/>
      <c r="AD139" s="212"/>
      <c r="AE139" s="212"/>
      <c r="AF139" s="212"/>
      <c r="AG139" s="212" t="s">
        <v>226</v>
      </c>
      <c r="AH139" s="212">
        <v>0</v>
      </c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3" x14ac:dyDescent="0.25">
      <c r="A140" s="219"/>
      <c r="B140" s="220"/>
      <c r="C140" s="266" t="s">
        <v>317</v>
      </c>
      <c r="D140" s="260"/>
      <c r="E140" s="261"/>
      <c r="F140" s="222"/>
      <c r="G140" s="222"/>
      <c r="H140" s="222"/>
      <c r="I140" s="222"/>
      <c r="J140" s="222"/>
      <c r="K140" s="222"/>
      <c r="L140" s="222"/>
      <c r="M140" s="222"/>
      <c r="N140" s="221"/>
      <c r="O140" s="221"/>
      <c r="P140" s="221"/>
      <c r="Q140" s="221"/>
      <c r="R140" s="222"/>
      <c r="S140" s="222"/>
      <c r="T140" s="222"/>
      <c r="U140" s="222"/>
      <c r="V140" s="222"/>
      <c r="W140" s="222"/>
      <c r="X140" s="222"/>
      <c r="Y140" s="222"/>
      <c r="Z140" s="212"/>
      <c r="AA140" s="212"/>
      <c r="AB140" s="212"/>
      <c r="AC140" s="212"/>
      <c r="AD140" s="212"/>
      <c r="AE140" s="212"/>
      <c r="AF140" s="212"/>
      <c r="AG140" s="212" t="s">
        <v>226</v>
      </c>
      <c r="AH140" s="212">
        <v>0</v>
      </c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outlineLevel="3" x14ac:dyDescent="0.25">
      <c r="A141" s="219"/>
      <c r="B141" s="220"/>
      <c r="C141" s="266" t="s">
        <v>335</v>
      </c>
      <c r="D141" s="260"/>
      <c r="E141" s="261">
        <v>5.5</v>
      </c>
      <c r="F141" s="222"/>
      <c r="G141" s="222"/>
      <c r="H141" s="222"/>
      <c r="I141" s="222"/>
      <c r="J141" s="222"/>
      <c r="K141" s="222"/>
      <c r="L141" s="222"/>
      <c r="M141" s="222"/>
      <c r="N141" s="221"/>
      <c r="O141" s="221"/>
      <c r="P141" s="221"/>
      <c r="Q141" s="221"/>
      <c r="R141" s="222"/>
      <c r="S141" s="222"/>
      <c r="T141" s="222"/>
      <c r="U141" s="222"/>
      <c r="V141" s="222"/>
      <c r="W141" s="222"/>
      <c r="X141" s="222"/>
      <c r="Y141" s="222"/>
      <c r="Z141" s="212"/>
      <c r="AA141" s="212"/>
      <c r="AB141" s="212"/>
      <c r="AC141" s="212"/>
      <c r="AD141" s="212"/>
      <c r="AE141" s="212"/>
      <c r="AF141" s="212"/>
      <c r="AG141" s="212" t="s">
        <v>226</v>
      </c>
      <c r="AH141" s="212">
        <v>0</v>
      </c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x14ac:dyDescent="0.25">
      <c r="A142" s="227" t="s">
        <v>161</v>
      </c>
      <c r="B142" s="228" t="s">
        <v>101</v>
      </c>
      <c r="C142" s="251" t="s">
        <v>102</v>
      </c>
      <c r="D142" s="229"/>
      <c r="E142" s="230"/>
      <c r="F142" s="231"/>
      <c r="G142" s="231">
        <f>SUMIF(AG143:AG144,"&lt;&gt;NOR",G143:G144)</f>
        <v>0</v>
      </c>
      <c r="H142" s="231"/>
      <c r="I142" s="231">
        <f>SUM(I143:I144)</f>
        <v>0</v>
      </c>
      <c r="J142" s="231"/>
      <c r="K142" s="231">
        <f>SUM(K143:K144)</f>
        <v>0</v>
      </c>
      <c r="L142" s="231"/>
      <c r="M142" s="231">
        <f>SUM(M143:M144)</f>
        <v>0</v>
      </c>
      <c r="N142" s="230"/>
      <c r="O142" s="230">
        <f>SUM(O143:O144)</f>
        <v>0</v>
      </c>
      <c r="P142" s="230"/>
      <c r="Q142" s="230">
        <f>SUM(Q143:Q144)</f>
        <v>0</v>
      </c>
      <c r="R142" s="231"/>
      <c r="S142" s="231"/>
      <c r="T142" s="232"/>
      <c r="U142" s="226"/>
      <c r="V142" s="226">
        <f>SUM(V143:V144)</f>
        <v>0</v>
      </c>
      <c r="W142" s="226"/>
      <c r="X142" s="226"/>
      <c r="Y142" s="226"/>
      <c r="AG142" t="s">
        <v>162</v>
      </c>
    </row>
    <row r="143" spans="1:60" outlineLevel="1" x14ac:dyDescent="0.25">
      <c r="A143" s="241">
        <v>26</v>
      </c>
      <c r="B143" s="242" t="s">
        <v>336</v>
      </c>
      <c r="C143" s="252" t="s">
        <v>337</v>
      </c>
      <c r="D143" s="243" t="s">
        <v>338</v>
      </c>
      <c r="E143" s="244">
        <v>1</v>
      </c>
      <c r="F143" s="245"/>
      <c r="G143" s="246">
        <f>ROUND(E143*F143,2)</f>
        <v>0</v>
      </c>
      <c r="H143" s="245"/>
      <c r="I143" s="246">
        <f>ROUND(E143*H143,2)</f>
        <v>0</v>
      </c>
      <c r="J143" s="245"/>
      <c r="K143" s="246">
        <f>ROUND(E143*J143,2)</f>
        <v>0</v>
      </c>
      <c r="L143" s="246">
        <v>21</v>
      </c>
      <c r="M143" s="246">
        <f>G143*(1+L143/100)</f>
        <v>0</v>
      </c>
      <c r="N143" s="244">
        <v>0</v>
      </c>
      <c r="O143" s="244">
        <f>ROUND(E143*N143,2)</f>
        <v>0</v>
      </c>
      <c r="P143" s="244">
        <v>0</v>
      </c>
      <c r="Q143" s="244">
        <f>ROUND(E143*P143,2)</f>
        <v>0</v>
      </c>
      <c r="R143" s="246"/>
      <c r="S143" s="246" t="s">
        <v>166</v>
      </c>
      <c r="T143" s="247" t="s">
        <v>167</v>
      </c>
      <c r="U143" s="222">
        <v>0</v>
      </c>
      <c r="V143" s="222">
        <f>ROUND(E143*U143,2)</f>
        <v>0</v>
      </c>
      <c r="W143" s="222"/>
      <c r="X143" s="222" t="s">
        <v>220</v>
      </c>
      <c r="Y143" s="222" t="s">
        <v>221</v>
      </c>
      <c r="Z143" s="212"/>
      <c r="AA143" s="212"/>
      <c r="AB143" s="212"/>
      <c r="AC143" s="212"/>
      <c r="AD143" s="212"/>
      <c r="AE143" s="212"/>
      <c r="AF143" s="212"/>
      <c r="AG143" s="212" t="s">
        <v>222</v>
      </c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1" x14ac:dyDescent="0.25">
      <c r="A144" s="241">
        <v>27</v>
      </c>
      <c r="B144" s="242" t="s">
        <v>339</v>
      </c>
      <c r="C144" s="252" t="s">
        <v>340</v>
      </c>
      <c r="D144" s="243" t="s">
        <v>341</v>
      </c>
      <c r="E144" s="244">
        <v>1</v>
      </c>
      <c r="F144" s="245"/>
      <c r="G144" s="246">
        <f>ROUND(E144*F144,2)</f>
        <v>0</v>
      </c>
      <c r="H144" s="245"/>
      <c r="I144" s="246">
        <f>ROUND(E144*H144,2)</f>
        <v>0</v>
      </c>
      <c r="J144" s="245"/>
      <c r="K144" s="246">
        <f>ROUND(E144*J144,2)</f>
        <v>0</v>
      </c>
      <c r="L144" s="246">
        <v>21</v>
      </c>
      <c r="M144" s="246">
        <f>G144*(1+L144/100)</f>
        <v>0</v>
      </c>
      <c r="N144" s="244">
        <v>0</v>
      </c>
      <c r="O144" s="244">
        <f>ROUND(E144*N144,2)</f>
        <v>0</v>
      </c>
      <c r="P144" s="244">
        <v>0</v>
      </c>
      <c r="Q144" s="244">
        <f>ROUND(E144*P144,2)</f>
        <v>0</v>
      </c>
      <c r="R144" s="246"/>
      <c r="S144" s="246" t="s">
        <v>166</v>
      </c>
      <c r="T144" s="247" t="s">
        <v>167</v>
      </c>
      <c r="U144" s="222">
        <v>0</v>
      </c>
      <c r="V144" s="222">
        <f>ROUND(E144*U144,2)</f>
        <v>0</v>
      </c>
      <c r="W144" s="222"/>
      <c r="X144" s="222" t="s">
        <v>220</v>
      </c>
      <c r="Y144" s="222" t="s">
        <v>221</v>
      </c>
      <c r="Z144" s="212"/>
      <c r="AA144" s="212"/>
      <c r="AB144" s="212"/>
      <c r="AC144" s="212"/>
      <c r="AD144" s="212"/>
      <c r="AE144" s="212"/>
      <c r="AF144" s="212"/>
      <c r="AG144" s="212" t="s">
        <v>222</v>
      </c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x14ac:dyDescent="0.25">
      <c r="A145" s="227" t="s">
        <v>161</v>
      </c>
      <c r="B145" s="228" t="s">
        <v>103</v>
      </c>
      <c r="C145" s="251" t="s">
        <v>104</v>
      </c>
      <c r="D145" s="229"/>
      <c r="E145" s="230"/>
      <c r="F145" s="231"/>
      <c r="G145" s="231">
        <f>SUMIF(AG146:AG156,"&lt;&gt;NOR",G146:G156)</f>
        <v>0</v>
      </c>
      <c r="H145" s="231"/>
      <c r="I145" s="231">
        <f>SUM(I146:I156)</f>
        <v>0</v>
      </c>
      <c r="J145" s="231"/>
      <c r="K145" s="231">
        <f>SUM(K146:K156)</f>
        <v>0</v>
      </c>
      <c r="L145" s="231"/>
      <c r="M145" s="231">
        <f>SUM(M146:M156)</f>
        <v>0</v>
      </c>
      <c r="N145" s="230"/>
      <c r="O145" s="230">
        <f>SUM(O146:O156)</f>
        <v>3.46</v>
      </c>
      <c r="P145" s="230"/>
      <c r="Q145" s="230">
        <f>SUM(Q146:Q156)</f>
        <v>0</v>
      </c>
      <c r="R145" s="231"/>
      <c r="S145" s="231"/>
      <c r="T145" s="232"/>
      <c r="U145" s="226"/>
      <c r="V145" s="226">
        <f>SUM(V146:V156)</f>
        <v>4.55</v>
      </c>
      <c r="W145" s="226"/>
      <c r="X145" s="226"/>
      <c r="Y145" s="226"/>
      <c r="AG145" t="s">
        <v>162</v>
      </c>
    </row>
    <row r="146" spans="1:60" ht="20.399999999999999" outlineLevel="1" x14ac:dyDescent="0.25">
      <c r="A146" s="234">
        <v>28</v>
      </c>
      <c r="B146" s="235" t="s">
        <v>342</v>
      </c>
      <c r="C146" s="253" t="s">
        <v>343</v>
      </c>
      <c r="D146" s="236" t="s">
        <v>231</v>
      </c>
      <c r="E146" s="237">
        <v>15.4</v>
      </c>
      <c r="F146" s="238"/>
      <c r="G146" s="239">
        <f>ROUND(E146*F146,2)</f>
        <v>0</v>
      </c>
      <c r="H146" s="238"/>
      <c r="I146" s="239">
        <f>ROUND(E146*H146,2)</f>
        <v>0</v>
      </c>
      <c r="J146" s="238"/>
      <c r="K146" s="239">
        <f>ROUND(E146*J146,2)</f>
        <v>0</v>
      </c>
      <c r="L146" s="239">
        <v>21</v>
      </c>
      <c r="M146" s="239">
        <f>G146*(1+L146/100)</f>
        <v>0</v>
      </c>
      <c r="N146" s="237">
        <v>0.15673999999999999</v>
      </c>
      <c r="O146" s="237">
        <f>ROUND(E146*N146,2)</f>
        <v>2.41</v>
      </c>
      <c r="P146" s="237">
        <v>0</v>
      </c>
      <c r="Q146" s="237">
        <f>ROUND(E146*P146,2)</f>
        <v>0</v>
      </c>
      <c r="R146" s="239" t="s">
        <v>219</v>
      </c>
      <c r="S146" s="239" t="s">
        <v>193</v>
      </c>
      <c r="T146" s="240" t="s">
        <v>193</v>
      </c>
      <c r="U146" s="222">
        <v>0.29548000000000002</v>
      </c>
      <c r="V146" s="222">
        <f>ROUND(E146*U146,2)</f>
        <v>4.55</v>
      </c>
      <c r="W146" s="222"/>
      <c r="X146" s="222" t="s">
        <v>220</v>
      </c>
      <c r="Y146" s="222" t="s">
        <v>221</v>
      </c>
      <c r="Z146" s="212"/>
      <c r="AA146" s="212"/>
      <c r="AB146" s="212"/>
      <c r="AC146" s="212"/>
      <c r="AD146" s="212"/>
      <c r="AE146" s="212"/>
      <c r="AF146" s="212"/>
      <c r="AG146" s="212" t="s">
        <v>263</v>
      </c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outlineLevel="2" x14ac:dyDescent="0.25">
      <c r="A147" s="219"/>
      <c r="B147" s="220"/>
      <c r="C147" s="265" t="s">
        <v>344</v>
      </c>
      <c r="D147" s="264"/>
      <c r="E147" s="264"/>
      <c r="F147" s="264"/>
      <c r="G147" s="264"/>
      <c r="H147" s="222"/>
      <c r="I147" s="222"/>
      <c r="J147" s="222"/>
      <c r="K147" s="222"/>
      <c r="L147" s="222"/>
      <c r="M147" s="222"/>
      <c r="N147" s="221"/>
      <c r="O147" s="221"/>
      <c r="P147" s="221"/>
      <c r="Q147" s="221"/>
      <c r="R147" s="222"/>
      <c r="S147" s="222"/>
      <c r="T147" s="222"/>
      <c r="U147" s="222"/>
      <c r="V147" s="222"/>
      <c r="W147" s="222"/>
      <c r="X147" s="222"/>
      <c r="Y147" s="222"/>
      <c r="Z147" s="212"/>
      <c r="AA147" s="212"/>
      <c r="AB147" s="212"/>
      <c r="AC147" s="212"/>
      <c r="AD147" s="212"/>
      <c r="AE147" s="212"/>
      <c r="AF147" s="212"/>
      <c r="AG147" s="212" t="s">
        <v>224</v>
      </c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2" x14ac:dyDescent="0.25">
      <c r="A148" s="219"/>
      <c r="B148" s="220"/>
      <c r="C148" s="266" t="s">
        <v>345</v>
      </c>
      <c r="D148" s="260"/>
      <c r="E148" s="261"/>
      <c r="F148" s="222"/>
      <c r="G148" s="222"/>
      <c r="H148" s="222"/>
      <c r="I148" s="222"/>
      <c r="J148" s="222"/>
      <c r="K148" s="222"/>
      <c r="L148" s="222"/>
      <c r="M148" s="222"/>
      <c r="N148" s="221"/>
      <c r="O148" s="221"/>
      <c r="P148" s="221"/>
      <c r="Q148" s="221"/>
      <c r="R148" s="222"/>
      <c r="S148" s="222"/>
      <c r="T148" s="222"/>
      <c r="U148" s="222"/>
      <c r="V148" s="222"/>
      <c r="W148" s="222"/>
      <c r="X148" s="222"/>
      <c r="Y148" s="222"/>
      <c r="Z148" s="212"/>
      <c r="AA148" s="212"/>
      <c r="AB148" s="212"/>
      <c r="AC148" s="212"/>
      <c r="AD148" s="212"/>
      <c r="AE148" s="212"/>
      <c r="AF148" s="212"/>
      <c r="AG148" s="212" t="s">
        <v>226</v>
      </c>
      <c r="AH148" s="212">
        <v>0</v>
      </c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3" x14ac:dyDescent="0.25">
      <c r="A149" s="219"/>
      <c r="B149" s="220"/>
      <c r="C149" s="266" t="s">
        <v>346</v>
      </c>
      <c r="D149" s="260"/>
      <c r="E149" s="261"/>
      <c r="F149" s="222"/>
      <c r="G149" s="222"/>
      <c r="H149" s="222"/>
      <c r="I149" s="222"/>
      <c r="J149" s="222"/>
      <c r="K149" s="222"/>
      <c r="L149" s="222"/>
      <c r="M149" s="222"/>
      <c r="N149" s="221"/>
      <c r="O149" s="221"/>
      <c r="P149" s="221"/>
      <c r="Q149" s="221"/>
      <c r="R149" s="222"/>
      <c r="S149" s="222"/>
      <c r="T149" s="222"/>
      <c r="U149" s="222"/>
      <c r="V149" s="222"/>
      <c r="W149" s="222"/>
      <c r="X149" s="222"/>
      <c r="Y149" s="222"/>
      <c r="Z149" s="212"/>
      <c r="AA149" s="212"/>
      <c r="AB149" s="212"/>
      <c r="AC149" s="212"/>
      <c r="AD149" s="212"/>
      <c r="AE149" s="212"/>
      <c r="AF149" s="212"/>
      <c r="AG149" s="212" t="s">
        <v>226</v>
      </c>
      <c r="AH149" s="212">
        <v>0</v>
      </c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3" x14ac:dyDescent="0.25">
      <c r="A150" s="219"/>
      <c r="B150" s="220"/>
      <c r="C150" s="266" t="s">
        <v>347</v>
      </c>
      <c r="D150" s="260"/>
      <c r="E150" s="261"/>
      <c r="F150" s="222"/>
      <c r="G150" s="222"/>
      <c r="H150" s="222"/>
      <c r="I150" s="222"/>
      <c r="J150" s="222"/>
      <c r="K150" s="222"/>
      <c r="L150" s="222"/>
      <c r="M150" s="222"/>
      <c r="N150" s="221"/>
      <c r="O150" s="221"/>
      <c r="P150" s="221"/>
      <c r="Q150" s="221"/>
      <c r="R150" s="222"/>
      <c r="S150" s="222"/>
      <c r="T150" s="222"/>
      <c r="U150" s="222"/>
      <c r="V150" s="222"/>
      <c r="W150" s="222"/>
      <c r="X150" s="222"/>
      <c r="Y150" s="222"/>
      <c r="Z150" s="212"/>
      <c r="AA150" s="212"/>
      <c r="AB150" s="212"/>
      <c r="AC150" s="212"/>
      <c r="AD150" s="212"/>
      <c r="AE150" s="212"/>
      <c r="AF150" s="212"/>
      <c r="AG150" s="212" t="s">
        <v>226</v>
      </c>
      <c r="AH150" s="212">
        <v>0</v>
      </c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3" x14ac:dyDescent="0.25">
      <c r="A151" s="219"/>
      <c r="B151" s="220"/>
      <c r="C151" s="266" t="s">
        <v>348</v>
      </c>
      <c r="D151" s="260"/>
      <c r="E151" s="261">
        <v>15.4</v>
      </c>
      <c r="F151" s="222"/>
      <c r="G151" s="222"/>
      <c r="H151" s="222"/>
      <c r="I151" s="222"/>
      <c r="J151" s="222"/>
      <c r="K151" s="222"/>
      <c r="L151" s="222"/>
      <c r="M151" s="222"/>
      <c r="N151" s="221"/>
      <c r="O151" s="221"/>
      <c r="P151" s="221"/>
      <c r="Q151" s="221"/>
      <c r="R151" s="222"/>
      <c r="S151" s="222"/>
      <c r="T151" s="222"/>
      <c r="U151" s="222"/>
      <c r="V151" s="222"/>
      <c r="W151" s="222"/>
      <c r="X151" s="222"/>
      <c r="Y151" s="222"/>
      <c r="Z151" s="212"/>
      <c r="AA151" s="212"/>
      <c r="AB151" s="212"/>
      <c r="AC151" s="212"/>
      <c r="AD151" s="212"/>
      <c r="AE151" s="212"/>
      <c r="AF151" s="212"/>
      <c r="AG151" s="212" t="s">
        <v>226</v>
      </c>
      <c r="AH151" s="212">
        <v>0</v>
      </c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1" x14ac:dyDescent="0.25">
      <c r="A152" s="234">
        <v>29</v>
      </c>
      <c r="B152" s="235" t="s">
        <v>349</v>
      </c>
      <c r="C152" s="253" t="s">
        <v>350</v>
      </c>
      <c r="D152" s="236" t="s">
        <v>231</v>
      </c>
      <c r="E152" s="237">
        <v>16.170000000000002</v>
      </c>
      <c r="F152" s="238"/>
      <c r="G152" s="239">
        <f>ROUND(E152*F152,2)</f>
        <v>0</v>
      </c>
      <c r="H152" s="238"/>
      <c r="I152" s="239">
        <f>ROUND(E152*H152,2)</f>
        <v>0</v>
      </c>
      <c r="J152" s="238"/>
      <c r="K152" s="239">
        <f>ROUND(E152*J152,2)</f>
        <v>0</v>
      </c>
      <c r="L152" s="239">
        <v>21</v>
      </c>
      <c r="M152" s="239">
        <f>G152*(1+L152/100)</f>
        <v>0</v>
      </c>
      <c r="N152" s="237">
        <v>6.5000000000000002E-2</v>
      </c>
      <c r="O152" s="237">
        <f>ROUND(E152*N152,2)</f>
        <v>1.05</v>
      </c>
      <c r="P152" s="237">
        <v>0</v>
      </c>
      <c r="Q152" s="237">
        <f>ROUND(E152*P152,2)</f>
        <v>0</v>
      </c>
      <c r="R152" s="239" t="s">
        <v>292</v>
      </c>
      <c r="S152" s="239" t="s">
        <v>193</v>
      </c>
      <c r="T152" s="240" t="s">
        <v>193</v>
      </c>
      <c r="U152" s="222">
        <v>0</v>
      </c>
      <c r="V152" s="222">
        <f>ROUND(E152*U152,2)</f>
        <v>0</v>
      </c>
      <c r="W152" s="222"/>
      <c r="X152" s="222" t="s">
        <v>293</v>
      </c>
      <c r="Y152" s="222" t="s">
        <v>221</v>
      </c>
      <c r="Z152" s="212"/>
      <c r="AA152" s="212"/>
      <c r="AB152" s="212"/>
      <c r="AC152" s="212"/>
      <c r="AD152" s="212"/>
      <c r="AE152" s="212"/>
      <c r="AF152" s="212"/>
      <c r="AG152" s="212" t="s">
        <v>328</v>
      </c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2" x14ac:dyDescent="0.25">
      <c r="A153" s="219"/>
      <c r="B153" s="220"/>
      <c r="C153" s="266" t="s">
        <v>345</v>
      </c>
      <c r="D153" s="260"/>
      <c r="E153" s="261"/>
      <c r="F153" s="222"/>
      <c r="G153" s="222"/>
      <c r="H153" s="222"/>
      <c r="I153" s="222"/>
      <c r="J153" s="222"/>
      <c r="K153" s="222"/>
      <c r="L153" s="222"/>
      <c r="M153" s="222"/>
      <c r="N153" s="221"/>
      <c r="O153" s="221"/>
      <c r="P153" s="221"/>
      <c r="Q153" s="221"/>
      <c r="R153" s="222"/>
      <c r="S153" s="222"/>
      <c r="T153" s="222"/>
      <c r="U153" s="222"/>
      <c r="V153" s="222"/>
      <c r="W153" s="222"/>
      <c r="X153" s="222"/>
      <c r="Y153" s="222"/>
      <c r="Z153" s="212"/>
      <c r="AA153" s="212"/>
      <c r="AB153" s="212"/>
      <c r="AC153" s="212"/>
      <c r="AD153" s="212"/>
      <c r="AE153" s="212"/>
      <c r="AF153" s="212"/>
      <c r="AG153" s="212" t="s">
        <v>226</v>
      </c>
      <c r="AH153" s="212">
        <v>0</v>
      </c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3" x14ac:dyDescent="0.25">
      <c r="A154" s="219"/>
      <c r="B154" s="220"/>
      <c r="C154" s="266" t="s">
        <v>346</v>
      </c>
      <c r="D154" s="260"/>
      <c r="E154" s="261"/>
      <c r="F154" s="222"/>
      <c r="G154" s="222"/>
      <c r="H154" s="222"/>
      <c r="I154" s="222"/>
      <c r="J154" s="222"/>
      <c r="K154" s="222"/>
      <c r="L154" s="222"/>
      <c r="M154" s="222"/>
      <c r="N154" s="221"/>
      <c r="O154" s="221"/>
      <c r="P154" s="221"/>
      <c r="Q154" s="221"/>
      <c r="R154" s="222"/>
      <c r="S154" s="222"/>
      <c r="T154" s="222"/>
      <c r="U154" s="222"/>
      <c r="V154" s="222"/>
      <c r="W154" s="222"/>
      <c r="X154" s="222"/>
      <c r="Y154" s="222"/>
      <c r="Z154" s="212"/>
      <c r="AA154" s="212"/>
      <c r="AB154" s="212"/>
      <c r="AC154" s="212"/>
      <c r="AD154" s="212"/>
      <c r="AE154" s="212"/>
      <c r="AF154" s="212"/>
      <c r="AG154" s="212" t="s">
        <v>226</v>
      </c>
      <c r="AH154" s="212">
        <v>0</v>
      </c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3" x14ac:dyDescent="0.25">
      <c r="A155" s="219"/>
      <c r="B155" s="220"/>
      <c r="C155" s="266" t="s">
        <v>347</v>
      </c>
      <c r="D155" s="260"/>
      <c r="E155" s="261"/>
      <c r="F155" s="222"/>
      <c r="G155" s="222"/>
      <c r="H155" s="222"/>
      <c r="I155" s="222"/>
      <c r="J155" s="222"/>
      <c r="K155" s="222"/>
      <c r="L155" s="222"/>
      <c r="M155" s="222"/>
      <c r="N155" s="221"/>
      <c r="O155" s="221"/>
      <c r="P155" s="221"/>
      <c r="Q155" s="221"/>
      <c r="R155" s="222"/>
      <c r="S155" s="222"/>
      <c r="T155" s="222"/>
      <c r="U155" s="222"/>
      <c r="V155" s="222"/>
      <c r="W155" s="222"/>
      <c r="X155" s="222"/>
      <c r="Y155" s="222"/>
      <c r="Z155" s="212"/>
      <c r="AA155" s="212"/>
      <c r="AB155" s="212"/>
      <c r="AC155" s="212"/>
      <c r="AD155" s="212"/>
      <c r="AE155" s="212"/>
      <c r="AF155" s="212"/>
      <c r="AG155" s="212" t="s">
        <v>226</v>
      </c>
      <c r="AH155" s="212">
        <v>0</v>
      </c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3" x14ac:dyDescent="0.25">
      <c r="A156" s="219"/>
      <c r="B156" s="220"/>
      <c r="C156" s="266" t="s">
        <v>351</v>
      </c>
      <c r="D156" s="260"/>
      <c r="E156" s="261">
        <v>16.170000000000002</v>
      </c>
      <c r="F156" s="222"/>
      <c r="G156" s="222"/>
      <c r="H156" s="222"/>
      <c r="I156" s="222"/>
      <c r="J156" s="222"/>
      <c r="K156" s="222"/>
      <c r="L156" s="222"/>
      <c r="M156" s="222"/>
      <c r="N156" s="221"/>
      <c r="O156" s="221"/>
      <c r="P156" s="221"/>
      <c r="Q156" s="221"/>
      <c r="R156" s="222"/>
      <c r="S156" s="222"/>
      <c r="T156" s="222"/>
      <c r="U156" s="222"/>
      <c r="V156" s="222"/>
      <c r="W156" s="222"/>
      <c r="X156" s="222"/>
      <c r="Y156" s="222"/>
      <c r="Z156" s="212"/>
      <c r="AA156" s="212"/>
      <c r="AB156" s="212"/>
      <c r="AC156" s="212"/>
      <c r="AD156" s="212"/>
      <c r="AE156" s="212"/>
      <c r="AF156" s="212"/>
      <c r="AG156" s="212" t="s">
        <v>226</v>
      </c>
      <c r="AH156" s="212">
        <v>0</v>
      </c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x14ac:dyDescent="0.25">
      <c r="A157" s="227" t="s">
        <v>161</v>
      </c>
      <c r="B157" s="228" t="s">
        <v>107</v>
      </c>
      <c r="C157" s="251" t="s">
        <v>108</v>
      </c>
      <c r="D157" s="229"/>
      <c r="E157" s="230"/>
      <c r="F157" s="231"/>
      <c r="G157" s="231">
        <f>SUMIF(AG158:AG162,"&lt;&gt;NOR",G158:G162)</f>
        <v>0</v>
      </c>
      <c r="H157" s="231"/>
      <c r="I157" s="231">
        <f>SUM(I158:I162)</f>
        <v>0</v>
      </c>
      <c r="J157" s="231"/>
      <c r="K157" s="231">
        <f>SUM(K158:K162)</f>
        <v>0</v>
      </c>
      <c r="L157" s="231"/>
      <c r="M157" s="231">
        <f>SUM(M158:M162)</f>
        <v>0</v>
      </c>
      <c r="N157" s="230"/>
      <c r="O157" s="230">
        <f>SUM(O158:O162)</f>
        <v>0</v>
      </c>
      <c r="P157" s="230"/>
      <c r="Q157" s="230">
        <f>SUM(Q158:Q162)</f>
        <v>0</v>
      </c>
      <c r="R157" s="231"/>
      <c r="S157" s="231"/>
      <c r="T157" s="232"/>
      <c r="U157" s="226"/>
      <c r="V157" s="226">
        <f>SUM(V158:V162)</f>
        <v>12.33</v>
      </c>
      <c r="W157" s="226"/>
      <c r="X157" s="226"/>
      <c r="Y157" s="226"/>
      <c r="AG157" t="s">
        <v>162</v>
      </c>
    </row>
    <row r="158" spans="1:60" outlineLevel="1" x14ac:dyDescent="0.25">
      <c r="A158" s="234">
        <v>30</v>
      </c>
      <c r="B158" s="235" t="s">
        <v>352</v>
      </c>
      <c r="C158" s="253" t="s">
        <v>353</v>
      </c>
      <c r="D158" s="236" t="s">
        <v>271</v>
      </c>
      <c r="E158" s="237">
        <v>31.610420000000001</v>
      </c>
      <c r="F158" s="238"/>
      <c r="G158" s="239">
        <f>ROUND(E158*F158,2)</f>
        <v>0</v>
      </c>
      <c r="H158" s="238"/>
      <c r="I158" s="239">
        <f>ROUND(E158*H158,2)</f>
        <v>0</v>
      </c>
      <c r="J158" s="238"/>
      <c r="K158" s="239">
        <f>ROUND(E158*J158,2)</f>
        <v>0</v>
      </c>
      <c r="L158" s="239">
        <v>21</v>
      </c>
      <c r="M158" s="239">
        <f>G158*(1+L158/100)</f>
        <v>0</v>
      </c>
      <c r="N158" s="237">
        <v>0</v>
      </c>
      <c r="O158" s="237">
        <f>ROUND(E158*N158,2)</f>
        <v>0</v>
      </c>
      <c r="P158" s="237">
        <v>0</v>
      </c>
      <c r="Q158" s="237">
        <f>ROUND(E158*P158,2)</f>
        <v>0</v>
      </c>
      <c r="R158" s="239" t="s">
        <v>219</v>
      </c>
      <c r="S158" s="239" t="s">
        <v>193</v>
      </c>
      <c r="T158" s="240" t="s">
        <v>193</v>
      </c>
      <c r="U158" s="222">
        <v>0.39</v>
      </c>
      <c r="V158" s="222">
        <f>ROUND(E158*U158,2)</f>
        <v>12.33</v>
      </c>
      <c r="W158" s="222"/>
      <c r="X158" s="222" t="s">
        <v>354</v>
      </c>
      <c r="Y158" s="222" t="s">
        <v>221</v>
      </c>
      <c r="Z158" s="212"/>
      <c r="AA158" s="212"/>
      <c r="AB158" s="212"/>
      <c r="AC158" s="212"/>
      <c r="AD158" s="212"/>
      <c r="AE158" s="212"/>
      <c r="AF158" s="212"/>
      <c r="AG158" s="212" t="s">
        <v>355</v>
      </c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2" x14ac:dyDescent="0.25">
      <c r="A159" s="219"/>
      <c r="B159" s="220"/>
      <c r="C159" s="265" t="s">
        <v>356</v>
      </c>
      <c r="D159" s="264"/>
      <c r="E159" s="264"/>
      <c r="F159" s="264"/>
      <c r="G159" s="264"/>
      <c r="H159" s="222"/>
      <c r="I159" s="222"/>
      <c r="J159" s="222"/>
      <c r="K159" s="222"/>
      <c r="L159" s="222"/>
      <c r="M159" s="222"/>
      <c r="N159" s="221"/>
      <c r="O159" s="221"/>
      <c r="P159" s="221"/>
      <c r="Q159" s="221"/>
      <c r="R159" s="222"/>
      <c r="S159" s="222"/>
      <c r="T159" s="222"/>
      <c r="U159" s="222"/>
      <c r="V159" s="222"/>
      <c r="W159" s="222"/>
      <c r="X159" s="222"/>
      <c r="Y159" s="222"/>
      <c r="Z159" s="212"/>
      <c r="AA159" s="212"/>
      <c r="AB159" s="212"/>
      <c r="AC159" s="212"/>
      <c r="AD159" s="212"/>
      <c r="AE159" s="212"/>
      <c r="AF159" s="212"/>
      <c r="AG159" s="212" t="s">
        <v>224</v>
      </c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outlineLevel="2" x14ac:dyDescent="0.25">
      <c r="A160" s="219"/>
      <c r="B160" s="220"/>
      <c r="C160" s="266" t="s">
        <v>357</v>
      </c>
      <c r="D160" s="260"/>
      <c r="E160" s="261"/>
      <c r="F160" s="222"/>
      <c r="G160" s="222"/>
      <c r="H160" s="222"/>
      <c r="I160" s="222"/>
      <c r="J160" s="222"/>
      <c r="K160" s="222"/>
      <c r="L160" s="222"/>
      <c r="M160" s="222"/>
      <c r="N160" s="221"/>
      <c r="O160" s="221"/>
      <c r="P160" s="221"/>
      <c r="Q160" s="221"/>
      <c r="R160" s="222"/>
      <c r="S160" s="222"/>
      <c r="T160" s="222"/>
      <c r="U160" s="222"/>
      <c r="V160" s="222"/>
      <c r="W160" s="222"/>
      <c r="X160" s="222"/>
      <c r="Y160" s="222"/>
      <c r="Z160" s="212"/>
      <c r="AA160" s="212"/>
      <c r="AB160" s="212"/>
      <c r="AC160" s="212"/>
      <c r="AD160" s="212"/>
      <c r="AE160" s="212"/>
      <c r="AF160" s="212"/>
      <c r="AG160" s="212" t="s">
        <v>226</v>
      </c>
      <c r="AH160" s="212">
        <v>0</v>
      </c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1:60" outlineLevel="3" x14ac:dyDescent="0.25">
      <c r="A161" s="219"/>
      <c r="B161" s="220"/>
      <c r="C161" s="266" t="s">
        <v>358</v>
      </c>
      <c r="D161" s="260"/>
      <c r="E161" s="261"/>
      <c r="F161" s="222"/>
      <c r="G161" s="222"/>
      <c r="H161" s="222"/>
      <c r="I161" s="222"/>
      <c r="J161" s="222"/>
      <c r="K161" s="222"/>
      <c r="L161" s="222"/>
      <c r="M161" s="222"/>
      <c r="N161" s="221"/>
      <c r="O161" s="221"/>
      <c r="P161" s="221"/>
      <c r="Q161" s="221"/>
      <c r="R161" s="222"/>
      <c r="S161" s="222"/>
      <c r="T161" s="222"/>
      <c r="U161" s="222"/>
      <c r="V161" s="222"/>
      <c r="W161" s="222"/>
      <c r="X161" s="222"/>
      <c r="Y161" s="222"/>
      <c r="Z161" s="212"/>
      <c r="AA161" s="212"/>
      <c r="AB161" s="212"/>
      <c r="AC161" s="212"/>
      <c r="AD161" s="212"/>
      <c r="AE161" s="212"/>
      <c r="AF161" s="212"/>
      <c r="AG161" s="212" t="s">
        <v>226</v>
      </c>
      <c r="AH161" s="212">
        <v>0</v>
      </c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outlineLevel="3" x14ac:dyDescent="0.25">
      <c r="A162" s="219"/>
      <c r="B162" s="220"/>
      <c r="C162" s="266" t="s">
        <v>359</v>
      </c>
      <c r="D162" s="260"/>
      <c r="E162" s="261">
        <v>31.610420000000001</v>
      </c>
      <c r="F162" s="222"/>
      <c r="G162" s="222"/>
      <c r="H162" s="222"/>
      <c r="I162" s="222"/>
      <c r="J162" s="222"/>
      <c r="K162" s="222"/>
      <c r="L162" s="222"/>
      <c r="M162" s="222"/>
      <c r="N162" s="221"/>
      <c r="O162" s="221"/>
      <c r="P162" s="221"/>
      <c r="Q162" s="221"/>
      <c r="R162" s="222"/>
      <c r="S162" s="222"/>
      <c r="T162" s="222"/>
      <c r="U162" s="222"/>
      <c r="V162" s="222"/>
      <c r="W162" s="222"/>
      <c r="X162" s="222"/>
      <c r="Y162" s="222"/>
      <c r="Z162" s="212"/>
      <c r="AA162" s="212"/>
      <c r="AB162" s="212"/>
      <c r="AC162" s="212"/>
      <c r="AD162" s="212"/>
      <c r="AE162" s="212"/>
      <c r="AF162" s="212"/>
      <c r="AG162" s="212" t="s">
        <v>226</v>
      </c>
      <c r="AH162" s="212">
        <v>0</v>
      </c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x14ac:dyDescent="0.25">
      <c r="A163" s="227" t="s">
        <v>161</v>
      </c>
      <c r="B163" s="228" t="s">
        <v>127</v>
      </c>
      <c r="C163" s="251" t="s">
        <v>128</v>
      </c>
      <c r="D163" s="229"/>
      <c r="E163" s="230"/>
      <c r="F163" s="231"/>
      <c r="G163" s="231">
        <f>SUMIF(AG164:AG181,"&lt;&gt;NOR",G164:G181)</f>
        <v>0</v>
      </c>
      <c r="H163" s="231"/>
      <c r="I163" s="231">
        <f>SUM(I164:I181)</f>
        <v>0</v>
      </c>
      <c r="J163" s="231"/>
      <c r="K163" s="231">
        <f>SUM(K164:K181)</f>
        <v>0</v>
      </c>
      <c r="L163" s="231"/>
      <c r="M163" s="231">
        <f>SUM(M164:M181)</f>
        <v>0</v>
      </c>
      <c r="N163" s="230"/>
      <c r="O163" s="230">
        <f>SUM(O164:O181)</f>
        <v>0</v>
      </c>
      <c r="P163" s="230"/>
      <c r="Q163" s="230">
        <f>SUM(Q164:Q181)</f>
        <v>0</v>
      </c>
      <c r="R163" s="231"/>
      <c r="S163" s="231"/>
      <c r="T163" s="232"/>
      <c r="U163" s="226"/>
      <c r="V163" s="226">
        <f>SUM(V164:V181)</f>
        <v>2.68</v>
      </c>
      <c r="W163" s="226"/>
      <c r="X163" s="226"/>
      <c r="Y163" s="226"/>
      <c r="AG163" t="s">
        <v>162</v>
      </c>
    </row>
    <row r="164" spans="1:60" outlineLevel="1" x14ac:dyDescent="0.25">
      <c r="A164" s="234">
        <v>31</v>
      </c>
      <c r="B164" s="235" t="s">
        <v>360</v>
      </c>
      <c r="C164" s="253" t="s">
        <v>361</v>
      </c>
      <c r="D164" s="236" t="s">
        <v>271</v>
      </c>
      <c r="E164" s="237">
        <v>4.5540000000000003</v>
      </c>
      <c r="F164" s="238"/>
      <c r="G164" s="239">
        <f>ROUND(E164*F164,2)</f>
        <v>0</v>
      </c>
      <c r="H164" s="238"/>
      <c r="I164" s="239">
        <f>ROUND(E164*H164,2)</f>
        <v>0</v>
      </c>
      <c r="J164" s="238"/>
      <c r="K164" s="239">
        <f>ROUND(E164*J164,2)</f>
        <v>0</v>
      </c>
      <c r="L164" s="239">
        <v>21</v>
      </c>
      <c r="M164" s="239">
        <f>G164*(1+L164/100)</f>
        <v>0</v>
      </c>
      <c r="N164" s="237">
        <v>0</v>
      </c>
      <c r="O164" s="237">
        <f>ROUND(E164*N164,2)</f>
        <v>0</v>
      </c>
      <c r="P164" s="237">
        <v>0</v>
      </c>
      <c r="Q164" s="237">
        <f>ROUND(E164*P164,2)</f>
        <v>0</v>
      </c>
      <c r="R164" s="239" t="s">
        <v>362</v>
      </c>
      <c r="S164" s="239" t="s">
        <v>193</v>
      </c>
      <c r="T164" s="240" t="s">
        <v>193</v>
      </c>
      <c r="U164" s="222">
        <v>0.49</v>
      </c>
      <c r="V164" s="222">
        <f>ROUND(E164*U164,2)</f>
        <v>2.23</v>
      </c>
      <c r="W164" s="222"/>
      <c r="X164" s="222" t="s">
        <v>363</v>
      </c>
      <c r="Y164" s="222" t="s">
        <v>221</v>
      </c>
      <c r="Z164" s="212"/>
      <c r="AA164" s="212"/>
      <c r="AB164" s="212"/>
      <c r="AC164" s="212"/>
      <c r="AD164" s="212"/>
      <c r="AE164" s="212"/>
      <c r="AF164" s="212"/>
      <c r="AG164" s="212" t="s">
        <v>364</v>
      </c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outlineLevel="2" x14ac:dyDescent="0.25">
      <c r="A165" s="219"/>
      <c r="B165" s="220"/>
      <c r="C165" s="254" t="s">
        <v>365</v>
      </c>
      <c r="D165" s="249"/>
      <c r="E165" s="249"/>
      <c r="F165" s="249"/>
      <c r="G165" s="249"/>
      <c r="H165" s="222"/>
      <c r="I165" s="222"/>
      <c r="J165" s="222"/>
      <c r="K165" s="222"/>
      <c r="L165" s="222"/>
      <c r="M165" s="222"/>
      <c r="N165" s="221"/>
      <c r="O165" s="221"/>
      <c r="P165" s="221"/>
      <c r="Q165" s="221"/>
      <c r="R165" s="222"/>
      <c r="S165" s="222"/>
      <c r="T165" s="222"/>
      <c r="U165" s="222"/>
      <c r="V165" s="222"/>
      <c r="W165" s="222"/>
      <c r="X165" s="222"/>
      <c r="Y165" s="222"/>
      <c r="Z165" s="212"/>
      <c r="AA165" s="212"/>
      <c r="AB165" s="212"/>
      <c r="AC165" s="212"/>
      <c r="AD165" s="212"/>
      <c r="AE165" s="212"/>
      <c r="AF165" s="212"/>
      <c r="AG165" s="212" t="s">
        <v>173</v>
      </c>
      <c r="AH165" s="212"/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outlineLevel="2" x14ac:dyDescent="0.25">
      <c r="A166" s="219"/>
      <c r="B166" s="220"/>
      <c r="C166" s="266" t="s">
        <v>366</v>
      </c>
      <c r="D166" s="260"/>
      <c r="E166" s="261"/>
      <c r="F166" s="222"/>
      <c r="G166" s="222"/>
      <c r="H166" s="222"/>
      <c r="I166" s="222"/>
      <c r="J166" s="222"/>
      <c r="K166" s="222"/>
      <c r="L166" s="222"/>
      <c r="M166" s="222"/>
      <c r="N166" s="221"/>
      <c r="O166" s="221"/>
      <c r="P166" s="221"/>
      <c r="Q166" s="221"/>
      <c r="R166" s="222"/>
      <c r="S166" s="222"/>
      <c r="T166" s="222"/>
      <c r="U166" s="222"/>
      <c r="V166" s="222"/>
      <c r="W166" s="222"/>
      <c r="X166" s="222"/>
      <c r="Y166" s="222"/>
      <c r="Z166" s="212"/>
      <c r="AA166" s="212"/>
      <c r="AB166" s="212"/>
      <c r="AC166" s="212"/>
      <c r="AD166" s="212"/>
      <c r="AE166" s="212"/>
      <c r="AF166" s="212"/>
      <c r="AG166" s="212" t="s">
        <v>226</v>
      </c>
      <c r="AH166" s="212">
        <v>0</v>
      </c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</row>
    <row r="167" spans="1:60" outlineLevel="3" x14ac:dyDescent="0.25">
      <c r="A167" s="219"/>
      <c r="B167" s="220"/>
      <c r="C167" s="266" t="s">
        <v>367</v>
      </c>
      <c r="D167" s="260"/>
      <c r="E167" s="261"/>
      <c r="F167" s="222"/>
      <c r="G167" s="222"/>
      <c r="H167" s="222"/>
      <c r="I167" s="222"/>
      <c r="J167" s="222"/>
      <c r="K167" s="222"/>
      <c r="L167" s="222"/>
      <c r="M167" s="222"/>
      <c r="N167" s="221"/>
      <c r="O167" s="221"/>
      <c r="P167" s="221"/>
      <c r="Q167" s="221"/>
      <c r="R167" s="222"/>
      <c r="S167" s="222"/>
      <c r="T167" s="222"/>
      <c r="U167" s="222"/>
      <c r="V167" s="222"/>
      <c r="W167" s="222"/>
      <c r="X167" s="222"/>
      <c r="Y167" s="222"/>
      <c r="Z167" s="212"/>
      <c r="AA167" s="212"/>
      <c r="AB167" s="212"/>
      <c r="AC167" s="212"/>
      <c r="AD167" s="212"/>
      <c r="AE167" s="212"/>
      <c r="AF167" s="212"/>
      <c r="AG167" s="212" t="s">
        <v>226</v>
      </c>
      <c r="AH167" s="212">
        <v>0</v>
      </c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1:60" outlineLevel="3" x14ac:dyDescent="0.25">
      <c r="A168" s="219"/>
      <c r="B168" s="220"/>
      <c r="C168" s="266" t="s">
        <v>368</v>
      </c>
      <c r="D168" s="260"/>
      <c r="E168" s="261">
        <v>4.5540000000000003</v>
      </c>
      <c r="F168" s="222"/>
      <c r="G168" s="222"/>
      <c r="H168" s="222"/>
      <c r="I168" s="222"/>
      <c r="J168" s="222"/>
      <c r="K168" s="222"/>
      <c r="L168" s="222"/>
      <c r="M168" s="222"/>
      <c r="N168" s="221"/>
      <c r="O168" s="221"/>
      <c r="P168" s="221"/>
      <c r="Q168" s="221"/>
      <c r="R168" s="222"/>
      <c r="S168" s="222"/>
      <c r="T168" s="222"/>
      <c r="U168" s="222"/>
      <c r="V168" s="222"/>
      <c r="W168" s="222"/>
      <c r="X168" s="222"/>
      <c r="Y168" s="222"/>
      <c r="Z168" s="212"/>
      <c r="AA168" s="212"/>
      <c r="AB168" s="212"/>
      <c r="AC168" s="212"/>
      <c r="AD168" s="212"/>
      <c r="AE168" s="212"/>
      <c r="AF168" s="212"/>
      <c r="AG168" s="212" t="s">
        <v>226</v>
      </c>
      <c r="AH168" s="212">
        <v>0</v>
      </c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1:60" outlineLevel="1" x14ac:dyDescent="0.25">
      <c r="A169" s="234">
        <v>32</v>
      </c>
      <c r="B169" s="235" t="s">
        <v>369</v>
      </c>
      <c r="C169" s="253" t="s">
        <v>370</v>
      </c>
      <c r="D169" s="236" t="s">
        <v>271</v>
      </c>
      <c r="E169" s="237">
        <v>86.525999999999996</v>
      </c>
      <c r="F169" s="238"/>
      <c r="G169" s="239">
        <f>ROUND(E169*F169,2)</f>
        <v>0</v>
      </c>
      <c r="H169" s="238"/>
      <c r="I169" s="239">
        <f>ROUND(E169*H169,2)</f>
        <v>0</v>
      </c>
      <c r="J169" s="238"/>
      <c r="K169" s="239">
        <f>ROUND(E169*J169,2)</f>
        <v>0</v>
      </c>
      <c r="L169" s="239">
        <v>21</v>
      </c>
      <c r="M169" s="239">
        <f>G169*(1+L169/100)</f>
        <v>0</v>
      </c>
      <c r="N169" s="237">
        <v>0</v>
      </c>
      <c r="O169" s="237">
        <f>ROUND(E169*N169,2)</f>
        <v>0</v>
      </c>
      <c r="P169" s="237">
        <v>0</v>
      </c>
      <c r="Q169" s="237">
        <f>ROUND(E169*P169,2)</f>
        <v>0</v>
      </c>
      <c r="R169" s="239" t="s">
        <v>362</v>
      </c>
      <c r="S169" s="239" t="s">
        <v>193</v>
      </c>
      <c r="T169" s="240" t="s">
        <v>193</v>
      </c>
      <c r="U169" s="222">
        <v>0</v>
      </c>
      <c r="V169" s="222">
        <f>ROUND(E169*U169,2)</f>
        <v>0</v>
      </c>
      <c r="W169" s="222"/>
      <c r="X169" s="222" t="s">
        <v>363</v>
      </c>
      <c r="Y169" s="222" t="s">
        <v>221</v>
      </c>
      <c r="Z169" s="212"/>
      <c r="AA169" s="212"/>
      <c r="AB169" s="212"/>
      <c r="AC169" s="212"/>
      <c r="AD169" s="212"/>
      <c r="AE169" s="212"/>
      <c r="AF169" s="212"/>
      <c r="AG169" s="212" t="s">
        <v>364</v>
      </c>
      <c r="AH169" s="212"/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outlineLevel="2" x14ac:dyDescent="0.25">
      <c r="A170" s="219"/>
      <c r="B170" s="220"/>
      <c r="C170" s="266" t="s">
        <v>366</v>
      </c>
      <c r="D170" s="260"/>
      <c r="E170" s="261"/>
      <c r="F170" s="222"/>
      <c r="G170" s="222"/>
      <c r="H170" s="222"/>
      <c r="I170" s="222"/>
      <c r="J170" s="222"/>
      <c r="K170" s="222"/>
      <c r="L170" s="222"/>
      <c r="M170" s="222"/>
      <c r="N170" s="221"/>
      <c r="O170" s="221"/>
      <c r="P170" s="221"/>
      <c r="Q170" s="221"/>
      <c r="R170" s="222"/>
      <c r="S170" s="222"/>
      <c r="T170" s="222"/>
      <c r="U170" s="222"/>
      <c r="V170" s="222"/>
      <c r="W170" s="222"/>
      <c r="X170" s="222"/>
      <c r="Y170" s="222"/>
      <c r="Z170" s="212"/>
      <c r="AA170" s="212"/>
      <c r="AB170" s="212"/>
      <c r="AC170" s="212"/>
      <c r="AD170" s="212"/>
      <c r="AE170" s="212"/>
      <c r="AF170" s="212"/>
      <c r="AG170" s="212" t="s">
        <v>226</v>
      </c>
      <c r="AH170" s="212">
        <v>0</v>
      </c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outlineLevel="3" x14ac:dyDescent="0.25">
      <c r="A171" s="219"/>
      <c r="B171" s="220"/>
      <c r="C171" s="266" t="s">
        <v>367</v>
      </c>
      <c r="D171" s="260"/>
      <c r="E171" s="261"/>
      <c r="F171" s="222"/>
      <c r="G171" s="222"/>
      <c r="H171" s="222"/>
      <c r="I171" s="222"/>
      <c r="J171" s="222"/>
      <c r="K171" s="222"/>
      <c r="L171" s="222"/>
      <c r="M171" s="222"/>
      <c r="N171" s="221"/>
      <c r="O171" s="221"/>
      <c r="P171" s="221"/>
      <c r="Q171" s="221"/>
      <c r="R171" s="222"/>
      <c r="S171" s="222"/>
      <c r="T171" s="222"/>
      <c r="U171" s="222"/>
      <c r="V171" s="222"/>
      <c r="W171" s="222"/>
      <c r="X171" s="222"/>
      <c r="Y171" s="222"/>
      <c r="Z171" s="212"/>
      <c r="AA171" s="212"/>
      <c r="AB171" s="212"/>
      <c r="AC171" s="212"/>
      <c r="AD171" s="212"/>
      <c r="AE171" s="212"/>
      <c r="AF171" s="212"/>
      <c r="AG171" s="212" t="s">
        <v>226</v>
      </c>
      <c r="AH171" s="212">
        <v>0</v>
      </c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1:60" outlineLevel="3" x14ac:dyDescent="0.25">
      <c r="A172" s="219"/>
      <c r="B172" s="220"/>
      <c r="C172" s="266" t="s">
        <v>371</v>
      </c>
      <c r="D172" s="260"/>
      <c r="E172" s="261">
        <v>86.525999999999996</v>
      </c>
      <c r="F172" s="222"/>
      <c r="G172" s="222"/>
      <c r="H172" s="222"/>
      <c r="I172" s="222"/>
      <c r="J172" s="222"/>
      <c r="K172" s="222"/>
      <c r="L172" s="222"/>
      <c r="M172" s="222"/>
      <c r="N172" s="221"/>
      <c r="O172" s="221"/>
      <c r="P172" s="221"/>
      <c r="Q172" s="221"/>
      <c r="R172" s="222"/>
      <c r="S172" s="222"/>
      <c r="T172" s="222"/>
      <c r="U172" s="222"/>
      <c r="V172" s="222"/>
      <c r="W172" s="222"/>
      <c r="X172" s="222"/>
      <c r="Y172" s="222"/>
      <c r="Z172" s="212"/>
      <c r="AA172" s="212"/>
      <c r="AB172" s="212"/>
      <c r="AC172" s="212"/>
      <c r="AD172" s="212"/>
      <c r="AE172" s="212"/>
      <c r="AF172" s="212"/>
      <c r="AG172" s="212" t="s">
        <v>226</v>
      </c>
      <c r="AH172" s="212">
        <v>0</v>
      </c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outlineLevel="1" x14ac:dyDescent="0.25">
      <c r="A173" s="234">
        <v>33</v>
      </c>
      <c r="B173" s="235" t="s">
        <v>372</v>
      </c>
      <c r="C173" s="253" t="s">
        <v>373</v>
      </c>
      <c r="D173" s="236" t="s">
        <v>271</v>
      </c>
      <c r="E173" s="237">
        <v>4.5540000000000003</v>
      </c>
      <c r="F173" s="238"/>
      <c r="G173" s="239">
        <f>ROUND(E173*F173,2)</f>
        <v>0</v>
      </c>
      <c r="H173" s="238"/>
      <c r="I173" s="239">
        <f>ROUND(E173*H173,2)</f>
        <v>0</v>
      </c>
      <c r="J173" s="238"/>
      <c r="K173" s="239">
        <f>ROUND(E173*J173,2)</f>
        <v>0</v>
      </c>
      <c r="L173" s="239">
        <v>21</v>
      </c>
      <c r="M173" s="239">
        <f>G173*(1+L173/100)</f>
        <v>0</v>
      </c>
      <c r="N173" s="237">
        <v>0</v>
      </c>
      <c r="O173" s="237">
        <f>ROUND(E173*N173,2)</f>
        <v>0</v>
      </c>
      <c r="P173" s="237">
        <v>0</v>
      </c>
      <c r="Q173" s="237">
        <f>ROUND(E173*P173,2)</f>
        <v>0</v>
      </c>
      <c r="R173" s="239" t="s">
        <v>362</v>
      </c>
      <c r="S173" s="239" t="s">
        <v>193</v>
      </c>
      <c r="T173" s="240" t="s">
        <v>193</v>
      </c>
      <c r="U173" s="222">
        <v>0</v>
      </c>
      <c r="V173" s="222">
        <f>ROUND(E173*U173,2)</f>
        <v>0</v>
      </c>
      <c r="W173" s="222"/>
      <c r="X173" s="222" t="s">
        <v>363</v>
      </c>
      <c r="Y173" s="222" t="s">
        <v>221</v>
      </c>
      <c r="Z173" s="212"/>
      <c r="AA173" s="212"/>
      <c r="AB173" s="212"/>
      <c r="AC173" s="212"/>
      <c r="AD173" s="212"/>
      <c r="AE173" s="212"/>
      <c r="AF173" s="212"/>
      <c r="AG173" s="212" t="s">
        <v>364</v>
      </c>
      <c r="AH173" s="212"/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outlineLevel="2" x14ac:dyDescent="0.25">
      <c r="A174" s="219"/>
      <c r="B174" s="220"/>
      <c r="C174" s="266" t="s">
        <v>366</v>
      </c>
      <c r="D174" s="260"/>
      <c r="E174" s="261"/>
      <c r="F174" s="222"/>
      <c r="G174" s="222"/>
      <c r="H174" s="222"/>
      <c r="I174" s="222"/>
      <c r="J174" s="222"/>
      <c r="K174" s="222"/>
      <c r="L174" s="222"/>
      <c r="M174" s="222"/>
      <c r="N174" s="221"/>
      <c r="O174" s="221"/>
      <c r="P174" s="221"/>
      <c r="Q174" s="221"/>
      <c r="R174" s="222"/>
      <c r="S174" s="222"/>
      <c r="T174" s="222"/>
      <c r="U174" s="222"/>
      <c r="V174" s="222"/>
      <c r="W174" s="222"/>
      <c r="X174" s="222"/>
      <c r="Y174" s="222"/>
      <c r="Z174" s="212"/>
      <c r="AA174" s="212"/>
      <c r="AB174" s="212"/>
      <c r="AC174" s="212"/>
      <c r="AD174" s="212"/>
      <c r="AE174" s="212"/>
      <c r="AF174" s="212"/>
      <c r="AG174" s="212" t="s">
        <v>226</v>
      </c>
      <c r="AH174" s="212">
        <v>0</v>
      </c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1:60" outlineLevel="3" x14ac:dyDescent="0.25">
      <c r="A175" s="219"/>
      <c r="B175" s="220"/>
      <c r="C175" s="266" t="s">
        <v>367</v>
      </c>
      <c r="D175" s="260"/>
      <c r="E175" s="261"/>
      <c r="F175" s="222"/>
      <c r="G175" s="222"/>
      <c r="H175" s="222"/>
      <c r="I175" s="222"/>
      <c r="J175" s="222"/>
      <c r="K175" s="222"/>
      <c r="L175" s="222"/>
      <c r="M175" s="222"/>
      <c r="N175" s="221"/>
      <c r="O175" s="221"/>
      <c r="P175" s="221"/>
      <c r="Q175" s="221"/>
      <c r="R175" s="222"/>
      <c r="S175" s="222"/>
      <c r="T175" s="222"/>
      <c r="U175" s="222"/>
      <c r="V175" s="222"/>
      <c r="W175" s="222"/>
      <c r="X175" s="222"/>
      <c r="Y175" s="222"/>
      <c r="Z175" s="212"/>
      <c r="AA175" s="212"/>
      <c r="AB175" s="212"/>
      <c r="AC175" s="212"/>
      <c r="AD175" s="212"/>
      <c r="AE175" s="212"/>
      <c r="AF175" s="212"/>
      <c r="AG175" s="212" t="s">
        <v>226</v>
      </c>
      <c r="AH175" s="212">
        <v>0</v>
      </c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outlineLevel="3" x14ac:dyDescent="0.25">
      <c r="A176" s="219"/>
      <c r="B176" s="220"/>
      <c r="C176" s="266" t="s">
        <v>368</v>
      </c>
      <c r="D176" s="260"/>
      <c r="E176" s="261">
        <v>4.5540000000000003</v>
      </c>
      <c r="F176" s="222"/>
      <c r="G176" s="222"/>
      <c r="H176" s="222"/>
      <c r="I176" s="222"/>
      <c r="J176" s="222"/>
      <c r="K176" s="222"/>
      <c r="L176" s="222"/>
      <c r="M176" s="222"/>
      <c r="N176" s="221"/>
      <c r="O176" s="221"/>
      <c r="P176" s="221"/>
      <c r="Q176" s="221"/>
      <c r="R176" s="222"/>
      <c r="S176" s="222"/>
      <c r="T176" s="222"/>
      <c r="U176" s="222"/>
      <c r="V176" s="222"/>
      <c r="W176" s="222"/>
      <c r="X176" s="222"/>
      <c r="Y176" s="222"/>
      <c r="Z176" s="212"/>
      <c r="AA176" s="212"/>
      <c r="AB176" s="212"/>
      <c r="AC176" s="212"/>
      <c r="AD176" s="212"/>
      <c r="AE176" s="212"/>
      <c r="AF176" s="212"/>
      <c r="AG176" s="212" t="s">
        <v>226</v>
      </c>
      <c r="AH176" s="212">
        <v>0</v>
      </c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1:60" ht="20.399999999999999" outlineLevel="1" x14ac:dyDescent="0.25">
      <c r="A177" s="234">
        <v>34</v>
      </c>
      <c r="B177" s="235" t="s">
        <v>374</v>
      </c>
      <c r="C177" s="253" t="s">
        <v>375</v>
      </c>
      <c r="D177" s="236" t="s">
        <v>271</v>
      </c>
      <c r="E177" s="237">
        <v>4.5540000000000003</v>
      </c>
      <c r="F177" s="238"/>
      <c r="G177" s="239">
        <f>ROUND(E177*F177,2)</f>
        <v>0</v>
      </c>
      <c r="H177" s="238"/>
      <c r="I177" s="239">
        <f>ROUND(E177*H177,2)</f>
        <v>0</v>
      </c>
      <c r="J177" s="238"/>
      <c r="K177" s="239">
        <f>ROUND(E177*J177,2)</f>
        <v>0</v>
      </c>
      <c r="L177" s="239">
        <v>21</v>
      </c>
      <c r="M177" s="239">
        <f>G177*(1+L177/100)</f>
        <v>0</v>
      </c>
      <c r="N177" s="237">
        <v>0</v>
      </c>
      <c r="O177" s="237">
        <f>ROUND(E177*N177,2)</f>
        <v>0</v>
      </c>
      <c r="P177" s="237">
        <v>0</v>
      </c>
      <c r="Q177" s="237">
        <f>ROUND(E177*P177,2)</f>
        <v>0</v>
      </c>
      <c r="R177" s="239" t="s">
        <v>301</v>
      </c>
      <c r="S177" s="239" t="s">
        <v>193</v>
      </c>
      <c r="T177" s="240" t="s">
        <v>193</v>
      </c>
      <c r="U177" s="222">
        <v>9.9000000000000005E-2</v>
      </c>
      <c r="V177" s="222">
        <f>ROUND(E177*U177,2)</f>
        <v>0.45</v>
      </c>
      <c r="W177" s="222"/>
      <c r="X177" s="222" t="s">
        <v>363</v>
      </c>
      <c r="Y177" s="222" t="s">
        <v>221</v>
      </c>
      <c r="Z177" s="212"/>
      <c r="AA177" s="212"/>
      <c r="AB177" s="212"/>
      <c r="AC177" s="212"/>
      <c r="AD177" s="212"/>
      <c r="AE177" s="212"/>
      <c r="AF177" s="212"/>
      <c r="AG177" s="212" t="s">
        <v>364</v>
      </c>
      <c r="AH177" s="212"/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2" x14ac:dyDescent="0.25">
      <c r="A178" s="219"/>
      <c r="B178" s="220"/>
      <c r="C178" s="265" t="s">
        <v>376</v>
      </c>
      <c r="D178" s="264"/>
      <c r="E178" s="264"/>
      <c r="F178" s="264"/>
      <c r="G178" s="264"/>
      <c r="H178" s="222"/>
      <c r="I178" s="222"/>
      <c r="J178" s="222"/>
      <c r="K178" s="222"/>
      <c r="L178" s="222"/>
      <c r="M178" s="222"/>
      <c r="N178" s="221"/>
      <c r="O178" s="221"/>
      <c r="P178" s="221"/>
      <c r="Q178" s="221"/>
      <c r="R178" s="222"/>
      <c r="S178" s="222"/>
      <c r="T178" s="222"/>
      <c r="U178" s="222"/>
      <c r="V178" s="222"/>
      <c r="W178" s="222"/>
      <c r="X178" s="222"/>
      <c r="Y178" s="222"/>
      <c r="Z178" s="212"/>
      <c r="AA178" s="212"/>
      <c r="AB178" s="212"/>
      <c r="AC178" s="212"/>
      <c r="AD178" s="212"/>
      <c r="AE178" s="212"/>
      <c r="AF178" s="212"/>
      <c r="AG178" s="212" t="s">
        <v>224</v>
      </c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outlineLevel="2" x14ac:dyDescent="0.25">
      <c r="A179" s="219"/>
      <c r="B179" s="220"/>
      <c r="C179" s="266" t="s">
        <v>366</v>
      </c>
      <c r="D179" s="260"/>
      <c r="E179" s="261"/>
      <c r="F179" s="222"/>
      <c r="G179" s="222"/>
      <c r="H179" s="222"/>
      <c r="I179" s="222"/>
      <c r="J179" s="222"/>
      <c r="K179" s="222"/>
      <c r="L179" s="222"/>
      <c r="M179" s="222"/>
      <c r="N179" s="221"/>
      <c r="O179" s="221"/>
      <c r="P179" s="221"/>
      <c r="Q179" s="221"/>
      <c r="R179" s="222"/>
      <c r="S179" s="222"/>
      <c r="T179" s="222"/>
      <c r="U179" s="222"/>
      <c r="V179" s="222"/>
      <c r="W179" s="222"/>
      <c r="X179" s="222"/>
      <c r="Y179" s="222"/>
      <c r="Z179" s="212"/>
      <c r="AA179" s="212"/>
      <c r="AB179" s="212"/>
      <c r="AC179" s="212"/>
      <c r="AD179" s="212"/>
      <c r="AE179" s="212"/>
      <c r="AF179" s="212"/>
      <c r="AG179" s="212" t="s">
        <v>226</v>
      </c>
      <c r="AH179" s="212">
        <v>0</v>
      </c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outlineLevel="3" x14ac:dyDescent="0.25">
      <c r="A180" s="219"/>
      <c r="B180" s="220"/>
      <c r="C180" s="266" t="s">
        <v>367</v>
      </c>
      <c r="D180" s="260"/>
      <c r="E180" s="261"/>
      <c r="F180" s="222"/>
      <c r="G180" s="222"/>
      <c r="H180" s="222"/>
      <c r="I180" s="222"/>
      <c r="J180" s="222"/>
      <c r="K180" s="222"/>
      <c r="L180" s="222"/>
      <c r="M180" s="222"/>
      <c r="N180" s="221"/>
      <c r="O180" s="221"/>
      <c r="P180" s="221"/>
      <c r="Q180" s="221"/>
      <c r="R180" s="222"/>
      <c r="S180" s="222"/>
      <c r="T180" s="222"/>
      <c r="U180" s="222"/>
      <c r="V180" s="222"/>
      <c r="W180" s="222"/>
      <c r="X180" s="222"/>
      <c r="Y180" s="222"/>
      <c r="Z180" s="212"/>
      <c r="AA180" s="212"/>
      <c r="AB180" s="212"/>
      <c r="AC180" s="212"/>
      <c r="AD180" s="212"/>
      <c r="AE180" s="212"/>
      <c r="AF180" s="212"/>
      <c r="AG180" s="212" t="s">
        <v>226</v>
      </c>
      <c r="AH180" s="212">
        <v>0</v>
      </c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</row>
    <row r="181" spans="1:60" outlineLevel="3" x14ac:dyDescent="0.25">
      <c r="A181" s="219"/>
      <c r="B181" s="220"/>
      <c r="C181" s="266" t="s">
        <v>368</v>
      </c>
      <c r="D181" s="260"/>
      <c r="E181" s="261">
        <v>4.5540000000000003</v>
      </c>
      <c r="F181" s="222"/>
      <c r="G181" s="222"/>
      <c r="H181" s="222"/>
      <c r="I181" s="222"/>
      <c r="J181" s="222"/>
      <c r="K181" s="222"/>
      <c r="L181" s="222"/>
      <c r="M181" s="222"/>
      <c r="N181" s="221"/>
      <c r="O181" s="221"/>
      <c r="P181" s="221"/>
      <c r="Q181" s="221"/>
      <c r="R181" s="222"/>
      <c r="S181" s="222"/>
      <c r="T181" s="222"/>
      <c r="U181" s="222"/>
      <c r="V181" s="222"/>
      <c r="W181" s="222"/>
      <c r="X181" s="222"/>
      <c r="Y181" s="222"/>
      <c r="Z181" s="212"/>
      <c r="AA181" s="212"/>
      <c r="AB181" s="212"/>
      <c r="AC181" s="212"/>
      <c r="AD181" s="212"/>
      <c r="AE181" s="212"/>
      <c r="AF181" s="212"/>
      <c r="AG181" s="212" t="s">
        <v>226</v>
      </c>
      <c r="AH181" s="212">
        <v>0</v>
      </c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</row>
    <row r="182" spans="1:60" x14ac:dyDescent="0.25">
      <c r="A182" s="3"/>
      <c r="B182" s="4"/>
      <c r="C182" s="257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AE182">
        <v>12</v>
      </c>
      <c r="AF182">
        <v>21</v>
      </c>
      <c r="AG182" t="s">
        <v>147</v>
      </c>
    </row>
    <row r="183" spans="1:60" x14ac:dyDescent="0.25">
      <c r="A183" s="215"/>
      <c r="B183" s="216" t="s">
        <v>29</v>
      </c>
      <c r="C183" s="258"/>
      <c r="D183" s="217"/>
      <c r="E183" s="218"/>
      <c r="F183" s="218"/>
      <c r="G183" s="233">
        <f>G8+G62+G94+G98+G142+G145+G157+G163</f>
        <v>0</v>
      </c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AE183">
        <f>SUMIF(L7:L181,AE182,G7:G181)</f>
        <v>0</v>
      </c>
      <c r="AF183">
        <f>SUMIF(L7:L181,AF182,G7:G181)</f>
        <v>0</v>
      </c>
      <c r="AG183" t="s">
        <v>213</v>
      </c>
    </row>
    <row r="184" spans="1:60" x14ac:dyDescent="0.25">
      <c r="C184" s="259"/>
      <c r="D184" s="10"/>
      <c r="AG184" t="s">
        <v>214</v>
      </c>
    </row>
    <row r="185" spans="1:60" x14ac:dyDescent="0.25">
      <c r="D185" s="10"/>
    </row>
    <row r="186" spans="1:60" x14ac:dyDescent="0.25">
      <c r="D186" s="10"/>
    </row>
    <row r="187" spans="1:60" x14ac:dyDescent="0.25">
      <c r="D187" s="10"/>
    </row>
    <row r="188" spans="1:60" x14ac:dyDescent="0.25">
      <c r="D188" s="10"/>
    </row>
    <row r="189" spans="1:60" x14ac:dyDescent="0.25">
      <c r="D189" s="10"/>
    </row>
    <row r="190" spans="1:60" x14ac:dyDescent="0.25">
      <c r="D190" s="10"/>
    </row>
    <row r="191" spans="1:60" x14ac:dyDescent="0.25">
      <c r="D191" s="10"/>
    </row>
    <row r="192" spans="1:60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sAw7DZJmuhvg7CIys3S4VQ44YmQbhpLc86NalYxnCPlAAHMovznSil8g3wH1OfDFntyZ9HlQFKlJW4QPAzNhdw==" saltValue="QcnP8K4fTGI2wb1arXa0qw==" spinCount="100000" sheet="1" formatRows="0"/>
  <mergeCells count="21">
    <mergeCell ref="C159:G159"/>
    <mergeCell ref="C165:G165"/>
    <mergeCell ref="C178:G178"/>
    <mergeCell ref="C73:G73"/>
    <mergeCell ref="C78:G78"/>
    <mergeCell ref="C83:G83"/>
    <mergeCell ref="C105:G105"/>
    <mergeCell ref="C112:G112"/>
    <mergeCell ref="C147:G147"/>
    <mergeCell ref="C20:G20"/>
    <mergeCell ref="C25:G25"/>
    <mergeCell ref="C30:G30"/>
    <mergeCell ref="C36:G36"/>
    <mergeCell ref="C52:G52"/>
    <mergeCell ref="C64:G64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4ED06-43B9-4ED5-85B2-5DB049959D6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63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7" t="s">
        <v>215</v>
      </c>
      <c r="B1" s="197"/>
      <c r="C1" s="197"/>
      <c r="D1" s="197"/>
      <c r="E1" s="197"/>
      <c r="F1" s="197"/>
      <c r="G1" s="197"/>
      <c r="AG1" t="s">
        <v>133</v>
      </c>
    </row>
    <row r="2" spans="1:60" ht="25.05" customHeight="1" x14ac:dyDescent="0.25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134</v>
      </c>
    </row>
    <row r="3" spans="1:60" ht="25.05" customHeight="1" x14ac:dyDescent="0.25">
      <c r="A3" s="198" t="s">
        <v>8</v>
      </c>
      <c r="B3" s="49" t="s">
        <v>56</v>
      </c>
      <c r="C3" s="201" t="s">
        <v>57</v>
      </c>
      <c r="D3" s="199"/>
      <c r="E3" s="199"/>
      <c r="F3" s="199"/>
      <c r="G3" s="200"/>
      <c r="AC3" s="176" t="s">
        <v>134</v>
      </c>
      <c r="AG3" t="s">
        <v>137</v>
      </c>
    </row>
    <row r="4" spans="1:60" ht="25.05" customHeight="1" x14ac:dyDescent="0.25">
      <c r="A4" s="202" t="s">
        <v>9</v>
      </c>
      <c r="B4" s="203" t="s">
        <v>60</v>
      </c>
      <c r="C4" s="204" t="s">
        <v>61</v>
      </c>
      <c r="D4" s="205"/>
      <c r="E4" s="205"/>
      <c r="F4" s="205"/>
      <c r="G4" s="206"/>
      <c r="AG4" t="s">
        <v>138</v>
      </c>
    </row>
    <row r="5" spans="1:60" x14ac:dyDescent="0.25">
      <c r="D5" s="10"/>
    </row>
    <row r="6" spans="1:60" ht="39.6" x14ac:dyDescent="0.25">
      <c r="A6" s="208" t="s">
        <v>139</v>
      </c>
      <c r="B6" s="210" t="s">
        <v>140</v>
      </c>
      <c r="C6" s="210" t="s">
        <v>141</v>
      </c>
      <c r="D6" s="209" t="s">
        <v>142</v>
      </c>
      <c r="E6" s="208" t="s">
        <v>143</v>
      </c>
      <c r="F6" s="207" t="s">
        <v>144</v>
      </c>
      <c r="G6" s="208" t="s">
        <v>29</v>
      </c>
      <c r="H6" s="211" t="s">
        <v>30</v>
      </c>
      <c r="I6" s="211" t="s">
        <v>145</v>
      </c>
      <c r="J6" s="211" t="s">
        <v>31</v>
      </c>
      <c r="K6" s="211" t="s">
        <v>146</v>
      </c>
      <c r="L6" s="211" t="s">
        <v>147</v>
      </c>
      <c r="M6" s="211" t="s">
        <v>148</v>
      </c>
      <c r="N6" s="211" t="s">
        <v>149</v>
      </c>
      <c r="O6" s="211" t="s">
        <v>150</v>
      </c>
      <c r="P6" s="211" t="s">
        <v>151</v>
      </c>
      <c r="Q6" s="211" t="s">
        <v>152</v>
      </c>
      <c r="R6" s="211" t="s">
        <v>153</v>
      </c>
      <c r="S6" s="211" t="s">
        <v>154</v>
      </c>
      <c r="T6" s="211" t="s">
        <v>155</v>
      </c>
      <c r="U6" s="211" t="s">
        <v>156</v>
      </c>
      <c r="V6" s="211" t="s">
        <v>157</v>
      </c>
      <c r="W6" s="211" t="s">
        <v>158</v>
      </c>
      <c r="X6" s="211" t="s">
        <v>159</v>
      </c>
      <c r="Y6" s="211" t="s">
        <v>160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27" t="s">
        <v>161</v>
      </c>
      <c r="B8" s="228" t="s">
        <v>93</v>
      </c>
      <c r="C8" s="251" t="s">
        <v>94</v>
      </c>
      <c r="D8" s="229"/>
      <c r="E8" s="230"/>
      <c r="F8" s="231"/>
      <c r="G8" s="231">
        <f>SUMIF(AG9:AG64,"&lt;&gt;NOR",G9:G64)</f>
        <v>0</v>
      </c>
      <c r="H8" s="231"/>
      <c r="I8" s="231">
        <f>SUM(I9:I64)</f>
        <v>0</v>
      </c>
      <c r="J8" s="231"/>
      <c r="K8" s="231">
        <f>SUM(K9:K64)</f>
        <v>0</v>
      </c>
      <c r="L8" s="231"/>
      <c r="M8" s="231">
        <f>SUM(M9:M64)</f>
        <v>0</v>
      </c>
      <c r="N8" s="230"/>
      <c r="O8" s="230">
        <f>SUM(O9:O64)</f>
        <v>0</v>
      </c>
      <c r="P8" s="230"/>
      <c r="Q8" s="230">
        <f>SUM(Q9:Q64)</f>
        <v>0</v>
      </c>
      <c r="R8" s="231"/>
      <c r="S8" s="231"/>
      <c r="T8" s="232"/>
      <c r="U8" s="226"/>
      <c r="V8" s="226">
        <f>SUM(V9:V64)</f>
        <v>9.8199999999999985</v>
      </c>
      <c r="W8" s="226"/>
      <c r="X8" s="226"/>
      <c r="Y8" s="226"/>
      <c r="AG8" t="s">
        <v>162</v>
      </c>
    </row>
    <row r="9" spans="1:60" outlineLevel="1" x14ac:dyDescent="0.25">
      <c r="A9" s="234">
        <v>1</v>
      </c>
      <c r="B9" s="235" t="s">
        <v>377</v>
      </c>
      <c r="C9" s="253" t="s">
        <v>378</v>
      </c>
      <c r="D9" s="236" t="s">
        <v>238</v>
      </c>
      <c r="E9" s="237">
        <v>3.36</v>
      </c>
      <c r="F9" s="238"/>
      <c r="G9" s="239">
        <f>ROUND(E9*F9,2)</f>
        <v>0</v>
      </c>
      <c r="H9" s="238"/>
      <c r="I9" s="239">
        <f>ROUND(E9*H9,2)</f>
        <v>0</v>
      </c>
      <c r="J9" s="238"/>
      <c r="K9" s="239">
        <f>ROUND(E9*J9,2)</f>
        <v>0</v>
      </c>
      <c r="L9" s="239">
        <v>21</v>
      </c>
      <c r="M9" s="239">
        <f>G9*(1+L9/100)</f>
        <v>0</v>
      </c>
      <c r="N9" s="237">
        <v>0</v>
      </c>
      <c r="O9" s="237">
        <f>ROUND(E9*N9,2)</f>
        <v>0</v>
      </c>
      <c r="P9" s="237">
        <v>0</v>
      </c>
      <c r="Q9" s="237">
        <f>ROUND(E9*P9,2)</f>
        <v>0</v>
      </c>
      <c r="R9" s="239" t="s">
        <v>239</v>
      </c>
      <c r="S9" s="239" t="s">
        <v>193</v>
      </c>
      <c r="T9" s="240" t="s">
        <v>193</v>
      </c>
      <c r="U9" s="222">
        <v>0.36499999999999999</v>
      </c>
      <c r="V9" s="222">
        <f>ROUND(E9*U9,2)</f>
        <v>1.23</v>
      </c>
      <c r="W9" s="222"/>
      <c r="X9" s="222" t="s">
        <v>220</v>
      </c>
      <c r="Y9" s="222" t="s">
        <v>168</v>
      </c>
      <c r="Z9" s="212"/>
      <c r="AA9" s="212"/>
      <c r="AB9" s="212"/>
      <c r="AC9" s="212"/>
      <c r="AD9" s="212"/>
      <c r="AE9" s="212"/>
      <c r="AF9" s="212"/>
      <c r="AG9" s="212" t="s">
        <v>222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ht="21" outlineLevel="2" x14ac:dyDescent="0.25">
      <c r="A10" s="219"/>
      <c r="B10" s="220"/>
      <c r="C10" s="265" t="s">
        <v>379</v>
      </c>
      <c r="D10" s="264"/>
      <c r="E10" s="264"/>
      <c r="F10" s="264"/>
      <c r="G10" s="264"/>
      <c r="H10" s="222"/>
      <c r="I10" s="222"/>
      <c r="J10" s="222"/>
      <c r="K10" s="222"/>
      <c r="L10" s="222"/>
      <c r="M10" s="222"/>
      <c r="N10" s="221"/>
      <c r="O10" s="221"/>
      <c r="P10" s="221"/>
      <c r="Q10" s="221"/>
      <c r="R10" s="222"/>
      <c r="S10" s="222"/>
      <c r="T10" s="222"/>
      <c r="U10" s="222"/>
      <c r="V10" s="222"/>
      <c r="W10" s="222"/>
      <c r="X10" s="222"/>
      <c r="Y10" s="222"/>
      <c r="Z10" s="212"/>
      <c r="AA10" s="212"/>
      <c r="AB10" s="212"/>
      <c r="AC10" s="212"/>
      <c r="AD10" s="212"/>
      <c r="AE10" s="212"/>
      <c r="AF10" s="212"/>
      <c r="AG10" s="212" t="s">
        <v>224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48" t="str">
        <f>C10</f>
        <v>zapažených i nezapažených s urovnáním dna do předepsaného profilu a spádu, s přehozením výkopku na přilehlém terénu na vzdálenost do 3 m od podélné osy rýhy nebo s naložením výkopku na dopravní prostředek.</v>
      </c>
      <c r="BB10" s="212"/>
      <c r="BC10" s="212"/>
      <c r="BD10" s="212"/>
      <c r="BE10" s="212"/>
      <c r="BF10" s="212"/>
      <c r="BG10" s="212"/>
      <c r="BH10" s="212"/>
    </row>
    <row r="11" spans="1:60" outlineLevel="2" x14ac:dyDescent="0.25">
      <c r="A11" s="219"/>
      <c r="B11" s="220"/>
      <c r="C11" s="266" t="s">
        <v>380</v>
      </c>
      <c r="D11" s="260"/>
      <c r="E11" s="261"/>
      <c r="F11" s="222"/>
      <c r="G11" s="222"/>
      <c r="H11" s="222"/>
      <c r="I11" s="222"/>
      <c r="J11" s="222"/>
      <c r="K11" s="222"/>
      <c r="L11" s="222"/>
      <c r="M11" s="222"/>
      <c r="N11" s="221"/>
      <c r="O11" s="221"/>
      <c r="P11" s="221"/>
      <c r="Q11" s="221"/>
      <c r="R11" s="222"/>
      <c r="S11" s="222"/>
      <c r="T11" s="222"/>
      <c r="U11" s="222"/>
      <c r="V11" s="222"/>
      <c r="W11" s="222"/>
      <c r="X11" s="222"/>
      <c r="Y11" s="222"/>
      <c r="Z11" s="212"/>
      <c r="AA11" s="212"/>
      <c r="AB11" s="212"/>
      <c r="AC11" s="212"/>
      <c r="AD11" s="212"/>
      <c r="AE11" s="212"/>
      <c r="AF11" s="212"/>
      <c r="AG11" s="212" t="s">
        <v>226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5">
      <c r="A12" s="219"/>
      <c r="B12" s="220"/>
      <c r="C12" s="266" t="s">
        <v>381</v>
      </c>
      <c r="D12" s="260"/>
      <c r="E12" s="261"/>
      <c r="F12" s="222"/>
      <c r="G12" s="222"/>
      <c r="H12" s="222"/>
      <c r="I12" s="222"/>
      <c r="J12" s="222"/>
      <c r="K12" s="222"/>
      <c r="L12" s="222"/>
      <c r="M12" s="222"/>
      <c r="N12" s="221"/>
      <c r="O12" s="221"/>
      <c r="P12" s="221"/>
      <c r="Q12" s="221"/>
      <c r="R12" s="222"/>
      <c r="S12" s="222"/>
      <c r="T12" s="222"/>
      <c r="U12" s="222"/>
      <c r="V12" s="222"/>
      <c r="W12" s="222"/>
      <c r="X12" s="222"/>
      <c r="Y12" s="222"/>
      <c r="Z12" s="212"/>
      <c r="AA12" s="212"/>
      <c r="AB12" s="212"/>
      <c r="AC12" s="212"/>
      <c r="AD12" s="212"/>
      <c r="AE12" s="212"/>
      <c r="AF12" s="212"/>
      <c r="AG12" s="212" t="s">
        <v>226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3" x14ac:dyDescent="0.25">
      <c r="A13" s="219"/>
      <c r="B13" s="220"/>
      <c r="C13" s="266" t="s">
        <v>382</v>
      </c>
      <c r="D13" s="260"/>
      <c r="E13" s="261">
        <v>3.36</v>
      </c>
      <c r="F13" s="222"/>
      <c r="G13" s="222"/>
      <c r="H13" s="222"/>
      <c r="I13" s="222"/>
      <c r="J13" s="222"/>
      <c r="K13" s="222"/>
      <c r="L13" s="222"/>
      <c r="M13" s="222"/>
      <c r="N13" s="221"/>
      <c r="O13" s="221"/>
      <c r="P13" s="221"/>
      <c r="Q13" s="221"/>
      <c r="R13" s="222"/>
      <c r="S13" s="222"/>
      <c r="T13" s="222"/>
      <c r="U13" s="222"/>
      <c r="V13" s="222"/>
      <c r="W13" s="222"/>
      <c r="X13" s="222"/>
      <c r="Y13" s="222"/>
      <c r="Z13" s="212"/>
      <c r="AA13" s="212"/>
      <c r="AB13" s="212"/>
      <c r="AC13" s="212"/>
      <c r="AD13" s="212"/>
      <c r="AE13" s="212"/>
      <c r="AF13" s="212"/>
      <c r="AG13" s="212" t="s">
        <v>226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34">
        <v>2</v>
      </c>
      <c r="B14" s="235" t="s">
        <v>383</v>
      </c>
      <c r="C14" s="253" t="s">
        <v>384</v>
      </c>
      <c r="D14" s="236" t="s">
        <v>238</v>
      </c>
      <c r="E14" s="237">
        <v>1.399</v>
      </c>
      <c r="F14" s="238"/>
      <c r="G14" s="239">
        <f>ROUND(E14*F14,2)</f>
        <v>0</v>
      </c>
      <c r="H14" s="238"/>
      <c r="I14" s="239">
        <f>ROUND(E14*H14,2)</f>
        <v>0</v>
      </c>
      <c r="J14" s="238"/>
      <c r="K14" s="239">
        <f>ROUND(E14*J14,2)</f>
        <v>0</v>
      </c>
      <c r="L14" s="239">
        <v>21</v>
      </c>
      <c r="M14" s="239">
        <f>G14*(1+L14/100)</f>
        <v>0</v>
      </c>
      <c r="N14" s="237">
        <v>0</v>
      </c>
      <c r="O14" s="237">
        <f>ROUND(E14*N14,2)</f>
        <v>0</v>
      </c>
      <c r="P14" s="237">
        <v>0</v>
      </c>
      <c r="Q14" s="237">
        <f>ROUND(E14*P14,2)</f>
        <v>0</v>
      </c>
      <c r="R14" s="239" t="s">
        <v>239</v>
      </c>
      <c r="S14" s="239" t="s">
        <v>193</v>
      </c>
      <c r="T14" s="240" t="s">
        <v>193</v>
      </c>
      <c r="U14" s="222">
        <v>3.5329999999999999</v>
      </c>
      <c r="V14" s="222">
        <f>ROUND(E14*U14,2)</f>
        <v>4.9400000000000004</v>
      </c>
      <c r="W14" s="222"/>
      <c r="X14" s="222" t="s">
        <v>220</v>
      </c>
      <c r="Y14" s="222" t="s">
        <v>221</v>
      </c>
      <c r="Z14" s="212"/>
      <c r="AA14" s="212"/>
      <c r="AB14" s="212"/>
      <c r="AC14" s="212"/>
      <c r="AD14" s="212"/>
      <c r="AE14" s="212"/>
      <c r="AF14" s="212"/>
      <c r="AG14" s="212" t="s">
        <v>222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19"/>
      <c r="B15" s="220"/>
      <c r="C15" s="265" t="s">
        <v>385</v>
      </c>
      <c r="D15" s="264"/>
      <c r="E15" s="264"/>
      <c r="F15" s="264"/>
      <c r="G15" s="264"/>
      <c r="H15" s="222"/>
      <c r="I15" s="222"/>
      <c r="J15" s="222"/>
      <c r="K15" s="222"/>
      <c r="L15" s="222"/>
      <c r="M15" s="222"/>
      <c r="N15" s="221"/>
      <c r="O15" s="221"/>
      <c r="P15" s="221"/>
      <c r="Q15" s="221"/>
      <c r="R15" s="222"/>
      <c r="S15" s="222"/>
      <c r="T15" s="222"/>
      <c r="U15" s="222"/>
      <c r="V15" s="222"/>
      <c r="W15" s="222"/>
      <c r="X15" s="222"/>
      <c r="Y15" s="222"/>
      <c r="Z15" s="212"/>
      <c r="AA15" s="212"/>
      <c r="AB15" s="212"/>
      <c r="AC15" s="212"/>
      <c r="AD15" s="212"/>
      <c r="AE15" s="212"/>
      <c r="AF15" s="212"/>
      <c r="AG15" s="212" t="s">
        <v>224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19"/>
      <c r="B16" s="220"/>
      <c r="C16" s="266" t="s">
        <v>380</v>
      </c>
      <c r="D16" s="260"/>
      <c r="E16" s="261"/>
      <c r="F16" s="222"/>
      <c r="G16" s="222"/>
      <c r="H16" s="222"/>
      <c r="I16" s="222"/>
      <c r="J16" s="222"/>
      <c r="K16" s="222"/>
      <c r="L16" s="222"/>
      <c r="M16" s="222"/>
      <c r="N16" s="221"/>
      <c r="O16" s="221"/>
      <c r="P16" s="221"/>
      <c r="Q16" s="221"/>
      <c r="R16" s="222"/>
      <c r="S16" s="222"/>
      <c r="T16" s="222"/>
      <c r="U16" s="222"/>
      <c r="V16" s="222"/>
      <c r="W16" s="222"/>
      <c r="X16" s="222"/>
      <c r="Y16" s="222"/>
      <c r="Z16" s="212"/>
      <c r="AA16" s="212"/>
      <c r="AB16" s="212"/>
      <c r="AC16" s="212"/>
      <c r="AD16" s="212"/>
      <c r="AE16" s="212"/>
      <c r="AF16" s="212"/>
      <c r="AG16" s="212" t="s">
        <v>226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5">
      <c r="A17" s="219"/>
      <c r="B17" s="220"/>
      <c r="C17" s="266" t="s">
        <v>386</v>
      </c>
      <c r="D17" s="260"/>
      <c r="E17" s="261"/>
      <c r="F17" s="222"/>
      <c r="G17" s="222"/>
      <c r="H17" s="222"/>
      <c r="I17" s="222"/>
      <c r="J17" s="222"/>
      <c r="K17" s="222"/>
      <c r="L17" s="222"/>
      <c r="M17" s="222"/>
      <c r="N17" s="221"/>
      <c r="O17" s="221"/>
      <c r="P17" s="221"/>
      <c r="Q17" s="221"/>
      <c r="R17" s="222"/>
      <c r="S17" s="222"/>
      <c r="T17" s="222"/>
      <c r="U17" s="222"/>
      <c r="V17" s="222"/>
      <c r="W17" s="222"/>
      <c r="X17" s="222"/>
      <c r="Y17" s="222"/>
      <c r="Z17" s="212"/>
      <c r="AA17" s="212"/>
      <c r="AB17" s="212"/>
      <c r="AC17" s="212"/>
      <c r="AD17" s="212"/>
      <c r="AE17" s="212"/>
      <c r="AF17" s="212"/>
      <c r="AG17" s="212" t="s">
        <v>226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5">
      <c r="A18" s="219"/>
      <c r="B18" s="220"/>
      <c r="C18" s="266" t="s">
        <v>387</v>
      </c>
      <c r="D18" s="260"/>
      <c r="E18" s="261">
        <v>0.4</v>
      </c>
      <c r="F18" s="222"/>
      <c r="G18" s="222"/>
      <c r="H18" s="222"/>
      <c r="I18" s="222"/>
      <c r="J18" s="222"/>
      <c r="K18" s="222"/>
      <c r="L18" s="222"/>
      <c r="M18" s="222"/>
      <c r="N18" s="221"/>
      <c r="O18" s="221"/>
      <c r="P18" s="221"/>
      <c r="Q18" s="221"/>
      <c r="R18" s="222"/>
      <c r="S18" s="222"/>
      <c r="T18" s="222"/>
      <c r="U18" s="222"/>
      <c r="V18" s="222"/>
      <c r="W18" s="222"/>
      <c r="X18" s="222"/>
      <c r="Y18" s="222"/>
      <c r="Z18" s="212"/>
      <c r="AA18" s="212"/>
      <c r="AB18" s="212"/>
      <c r="AC18" s="212"/>
      <c r="AD18" s="212"/>
      <c r="AE18" s="212"/>
      <c r="AF18" s="212"/>
      <c r="AG18" s="212" t="s">
        <v>226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3" x14ac:dyDescent="0.25">
      <c r="A19" s="219"/>
      <c r="B19" s="220"/>
      <c r="C19" s="266" t="s">
        <v>388</v>
      </c>
      <c r="D19" s="260"/>
      <c r="E19" s="261"/>
      <c r="F19" s="222"/>
      <c r="G19" s="222"/>
      <c r="H19" s="222"/>
      <c r="I19" s="222"/>
      <c r="J19" s="222"/>
      <c r="K19" s="222"/>
      <c r="L19" s="222"/>
      <c r="M19" s="222"/>
      <c r="N19" s="221"/>
      <c r="O19" s="221"/>
      <c r="P19" s="221"/>
      <c r="Q19" s="221"/>
      <c r="R19" s="222"/>
      <c r="S19" s="222"/>
      <c r="T19" s="222"/>
      <c r="U19" s="222"/>
      <c r="V19" s="222"/>
      <c r="W19" s="222"/>
      <c r="X19" s="222"/>
      <c r="Y19" s="222"/>
      <c r="Z19" s="212"/>
      <c r="AA19" s="212"/>
      <c r="AB19" s="212"/>
      <c r="AC19" s="212"/>
      <c r="AD19" s="212"/>
      <c r="AE19" s="212"/>
      <c r="AF19" s="212"/>
      <c r="AG19" s="212" t="s">
        <v>226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3" x14ac:dyDescent="0.25">
      <c r="A20" s="219"/>
      <c r="B20" s="220"/>
      <c r="C20" s="266" t="s">
        <v>389</v>
      </c>
      <c r="D20" s="260"/>
      <c r="E20" s="261">
        <v>0.999</v>
      </c>
      <c r="F20" s="222"/>
      <c r="G20" s="222"/>
      <c r="H20" s="222"/>
      <c r="I20" s="222"/>
      <c r="J20" s="222"/>
      <c r="K20" s="222"/>
      <c r="L20" s="222"/>
      <c r="M20" s="222"/>
      <c r="N20" s="221"/>
      <c r="O20" s="221"/>
      <c r="P20" s="221"/>
      <c r="Q20" s="221"/>
      <c r="R20" s="222"/>
      <c r="S20" s="222"/>
      <c r="T20" s="222"/>
      <c r="U20" s="222"/>
      <c r="V20" s="222"/>
      <c r="W20" s="222"/>
      <c r="X20" s="222"/>
      <c r="Y20" s="222"/>
      <c r="Z20" s="212"/>
      <c r="AA20" s="212"/>
      <c r="AB20" s="212"/>
      <c r="AC20" s="212"/>
      <c r="AD20" s="212"/>
      <c r="AE20" s="212"/>
      <c r="AF20" s="212"/>
      <c r="AG20" s="212" t="s">
        <v>226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1" x14ac:dyDescent="0.25">
      <c r="A21" s="234">
        <v>3</v>
      </c>
      <c r="B21" s="235" t="s">
        <v>250</v>
      </c>
      <c r="C21" s="253" t="s">
        <v>251</v>
      </c>
      <c r="D21" s="236" t="s">
        <v>238</v>
      </c>
      <c r="E21" s="237">
        <v>4.359</v>
      </c>
      <c r="F21" s="238"/>
      <c r="G21" s="239">
        <f>ROUND(E21*F21,2)</f>
        <v>0</v>
      </c>
      <c r="H21" s="238"/>
      <c r="I21" s="239">
        <f>ROUND(E21*H21,2)</f>
        <v>0</v>
      </c>
      <c r="J21" s="238"/>
      <c r="K21" s="239">
        <f>ROUND(E21*J21,2)</f>
        <v>0</v>
      </c>
      <c r="L21" s="239">
        <v>21</v>
      </c>
      <c r="M21" s="239">
        <f>G21*(1+L21/100)</f>
        <v>0</v>
      </c>
      <c r="N21" s="237">
        <v>0</v>
      </c>
      <c r="O21" s="237">
        <f>ROUND(E21*N21,2)</f>
        <v>0</v>
      </c>
      <c r="P21" s="237">
        <v>0</v>
      </c>
      <c r="Q21" s="237">
        <f>ROUND(E21*P21,2)</f>
        <v>0</v>
      </c>
      <c r="R21" s="239" t="s">
        <v>239</v>
      </c>
      <c r="S21" s="239" t="s">
        <v>193</v>
      </c>
      <c r="T21" s="240" t="s">
        <v>193</v>
      </c>
      <c r="U21" s="222">
        <v>1.0999999999999999E-2</v>
      </c>
      <c r="V21" s="222">
        <f>ROUND(E21*U21,2)</f>
        <v>0.05</v>
      </c>
      <c r="W21" s="222"/>
      <c r="X21" s="222" t="s">
        <v>220</v>
      </c>
      <c r="Y21" s="222" t="s">
        <v>221</v>
      </c>
      <c r="Z21" s="212"/>
      <c r="AA21" s="212"/>
      <c r="AB21" s="212"/>
      <c r="AC21" s="212"/>
      <c r="AD21" s="212"/>
      <c r="AE21" s="212"/>
      <c r="AF21" s="212"/>
      <c r="AG21" s="212" t="s">
        <v>222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2" x14ac:dyDescent="0.25">
      <c r="A22" s="219"/>
      <c r="B22" s="220"/>
      <c r="C22" s="265" t="s">
        <v>252</v>
      </c>
      <c r="D22" s="264"/>
      <c r="E22" s="264"/>
      <c r="F22" s="264"/>
      <c r="G22" s="264"/>
      <c r="H22" s="222"/>
      <c r="I22" s="222"/>
      <c r="J22" s="222"/>
      <c r="K22" s="222"/>
      <c r="L22" s="222"/>
      <c r="M22" s="222"/>
      <c r="N22" s="221"/>
      <c r="O22" s="221"/>
      <c r="P22" s="221"/>
      <c r="Q22" s="221"/>
      <c r="R22" s="222"/>
      <c r="S22" s="222"/>
      <c r="T22" s="222"/>
      <c r="U22" s="222"/>
      <c r="V22" s="222"/>
      <c r="W22" s="222"/>
      <c r="X22" s="222"/>
      <c r="Y22" s="222"/>
      <c r="Z22" s="212"/>
      <c r="AA22" s="212"/>
      <c r="AB22" s="212"/>
      <c r="AC22" s="212"/>
      <c r="AD22" s="212"/>
      <c r="AE22" s="212"/>
      <c r="AF22" s="212"/>
      <c r="AG22" s="212" t="s">
        <v>224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19"/>
      <c r="B23" s="220"/>
      <c r="C23" s="266" t="s">
        <v>253</v>
      </c>
      <c r="D23" s="260"/>
      <c r="E23" s="261"/>
      <c r="F23" s="222"/>
      <c r="G23" s="222"/>
      <c r="H23" s="222"/>
      <c r="I23" s="222"/>
      <c r="J23" s="222"/>
      <c r="K23" s="222"/>
      <c r="L23" s="222"/>
      <c r="M23" s="222"/>
      <c r="N23" s="221"/>
      <c r="O23" s="221"/>
      <c r="P23" s="221"/>
      <c r="Q23" s="221"/>
      <c r="R23" s="222"/>
      <c r="S23" s="222"/>
      <c r="T23" s="222"/>
      <c r="U23" s="222"/>
      <c r="V23" s="222"/>
      <c r="W23" s="222"/>
      <c r="X23" s="222"/>
      <c r="Y23" s="222"/>
      <c r="Z23" s="212"/>
      <c r="AA23" s="212"/>
      <c r="AB23" s="212"/>
      <c r="AC23" s="212"/>
      <c r="AD23" s="212"/>
      <c r="AE23" s="212"/>
      <c r="AF23" s="212"/>
      <c r="AG23" s="212" t="s">
        <v>226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3" x14ac:dyDescent="0.25">
      <c r="A24" s="219"/>
      <c r="B24" s="220"/>
      <c r="C24" s="266" t="s">
        <v>381</v>
      </c>
      <c r="D24" s="260"/>
      <c r="E24" s="261"/>
      <c r="F24" s="222"/>
      <c r="G24" s="222"/>
      <c r="H24" s="222"/>
      <c r="I24" s="222"/>
      <c r="J24" s="222"/>
      <c r="K24" s="222"/>
      <c r="L24" s="222"/>
      <c r="M24" s="222"/>
      <c r="N24" s="221"/>
      <c r="O24" s="221"/>
      <c r="P24" s="221"/>
      <c r="Q24" s="221"/>
      <c r="R24" s="222"/>
      <c r="S24" s="222"/>
      <c r="T24" s="222"/>
      <c r="U24" s="222"/>
      <c r="V24" s="222"/>
      <c r="W24" s="222"/>
      <c r="X24" s="222"/>
      <c r="Y24" s="222"/>
      <c r="Z24" s="212"/>
      <c r="AA24" s="212"/>
      <c r="AB24" s="212"/>
      <c r="AC24" s="212"/>
      <c r="AD24" s="212"/>
      <c r="AE24" s="212"/>
      <c r="AF24" s="212"/>
      <c r="AG24" s="212" t="s">
        <v>226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3" x14ac:dyDescent="0.25">
      <c r="A25" s="219"/>
      <c r="B25" s="220"/>
      <c r="C25" s="266" t="s">
        <v>382</v>
      </c>
      <c r="D25" s="260"/>
      <c r="E25" s="261">
        <v>3.36</v>
      </c>
      <c r="F25" s="222"/>
      <c r="G25" s="222"/>
      <c r="H25" s="222"/>
      <c r="I25" s="222"/>
      <c r="J25" s="222"/>
      <c r="K25" s="222"/>
      <c r="L25" s="222"/>
      <c r="M25" s="222"/>
      <c r="N25" s="221"/>
      <c r="O25" s="221"/>
      <c r="P25" s="221"/>
      <c r="Q25" s="221"/>
      <c r="R25" s="222"/>
      <c r="S25" s="222"/>
      <c r="T25" s="222"/>
      <c r="U25" s="222"/>
      <c r="V25" s="222"/>
      <c r="W25" s="222"/>
      <c r="X25" s="222"/>
      <c r="Y25" s="222"/>
      <c r="Z25" s="212"/>
      <c r="AA25" s="212"/>
      <c r="AB25" s="212"/>
      <c r="AC25" s="212"/>
      <c r="AD25" s="212"/>
      <c r="AE25" s="212"/>
      <c r="AF25" s="212"/>
      <c r="AG25" s="212" t="s">
        <v>226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3" x14ac:dyDescent="0.25">
      <c r="A26" s="219"/>
      <c r="B26" s="220"/>
      <c r="C26" s="266" t="s">
        <v>388</v>
      </c>
      <c r="D26" s="260"/>
      <c r="E26" s="261"/>
      <c r="F26" s="222"/>
      <c r="G26" s="222"/>
      <c r="H26" s="222"/>
      <c r="I26" s="222"/>
      <c r="J26" s="222"/>
      <c r="K26" s="222"/>
      <c r="L26" s="222"/>
      <c r="M26" s="222"/>
      <c r="N26" s="221"/>
      <c r="O26" s="221"/>
      <c r="P26" s="221"/>
      <c r="Q26" s="221"/>
      <c r="R26" s="222"/>
      <c r="S26" s="222"/>
      <c r="T26" s="222"/>
      <c r="U26" s="222"/>
      <c r="V26" s="222"/>
      <c r="W26" s="222"/>
      <c r="X26" s="222"/>
      <c r="Y26" s="222"/>
      <c r="Z26" s="212"/>
      <c r="AA26" s="212"/>
      <c r="AB26" s="212"/>
      <c r="AC26" s="212"/>
      <c r="AD26" s="212"/>
      <c r="AE26" s="212"/>
      <c r="AF26" s="212"/>
      <c r="AG26" s="212" t="s">
        <v>226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3" x14ac:dyDescent="0.25">
      <c r="A27" s="219"/>
      <c r="B27" s="220"/>
      <c r="C27" s="266" t="s">
        <v>389</v>
      </c>
      <c r="D27" s="260"/>
      <c r="E27" s="261">
        <v>0.999</v>
      </c>
      <c r="F27" s="222"/>
      <c r="G27" s="222"/>
      <c r="H27" s="222"/>
      <c r="I27" s="222"/>
      <c r="J27" s="222"/>
      <c r="K27" s="222"/>
      <c r="L27" s="222"/>
      <c r="M27" s="222"/>
      <c r="N27" s="221"/>
      <c r="O27" s="221"/>
      <c r="P27" s="221"/>
      <c r="Q27" s="221"/>
      <c r="R27" s="222"/>
      <c r="S27" s="222"/>
      <c r="T27" s="222"/>
      <c r="U27" s="222"/>
      <c r="V27" s="222"/>
      <c r="W27" s="222"/>
      <c r="X27" s="222"/>
      <c r="Y27" s="222"/>
      <c r="Z27" s="212"/>
      <c r="AA27" s="212"/>
      <c r="AB27" s="212"/>
      <c r="AC27" s="212"/>
      <c r="AD27" s="212"/>
      <c r="AE27" s="212"/>
      <c r="AF27" s="212"/>
      <c r="AG27" s="212" t="s">
        <v>226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ht="20.399999999999999" outlineLevel="1" x14ac:dyDescent="0.25">
      <c r="A28" s="234">
        <v>4</v>
      </c>
      <c r="B28" s="235" t="s">
        <v>254</v>
      </c>
      <c r="C28" s="253" t="s">
        <v>255</v>
      </c>
      <c r="D28" s="236" t="s">
        <v>238</v>
      </c>
      <c r="E28" s="237">
        <v>43.59</v>
      </c>
      <c r="F28" s="238"/>
      <c r="G28" s="239">
        <f>ROUND(E28*F28,2)</f>
        <v>0</v>
      </c>
      <c r="H28" s="238"/>
      <c r="I28" s="239">
        <f>ROUND(E28*H28,2)</f>
        <v>0</v>
      </c>
      <c r="J28" s="238"/>
      <c r="K28" s="239">
        <f>ROUND(E28*J28,2)</f>
        <v>0</v>
      </c>
      <c r="L28" s="239">
        <v>21</v>
      </c>
      <c r="M28" s="239">
        <f>G28*(1+L28/100)</f>
        <v>0</v>
      </c>
      <c r="N28" s="237">
        <v>0</v>
      </c>
      <c r="O28" s="237">
        <f>ROUND(E28*N28,2)</f>
        <v>0</v>
      </c>
      <c r="P28" s="237">
        <v>0</v>
      </c>
      <c r="Q28" s="237">
        <f>ROUND(E28*P28,2)</f>
        <v>0</v>
      </c>
      <c r="R28" s="239" t="s">
        <v>239</v>
      </c>
      <c r="S28" s="239" t="s">
        <v>193</v>
      </c>
      <c r="T28" s="240" t="s">
        <v>193</v>
      </c>
      <c r="U28" s="222">
        <v>0</v>
      </c>
      <c r="V28" s="222">
        <f>ROUND(E28*U28,2)</f>
        <v>0</v>
      </c>
      <c r="W28" s="222"/>
      <c r="X28" s="222" t="s">
        <v>220</v>
      </c>
      <c r="Y28" s="222" t="s">
        <v>221</v>
      </c>
      <c r="Z28" s="212"/>
      <c r="AA28" s="212"/>
      <c r="AB28" s="212"/>
      <c r="AC28" s="212"/>
      <c r="AD28" s="212"/>
      <c r="AE28" s="212"/>
      <c r="AF28" s="212"/>
      <c r="AG28" s="212" t="s">
        <v>222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2" x14ac:dyDescent="0.25">
      <c r="A29" s="219"/>
      <c r="B29" s="220"/>
      <c r="C29" s="265" t="s">
        <v>252</v>
      </c>
      <c r="D29" s="264"/>
      <c r="E29" s="264"/>
      <c r="F29" s="264"/>
      <c r="G29" s="264"/>
      <c r="H29" s="222"/>
      <c r="I29" s="222"/>
      <c r="J29" s="222"/>
      <c r="K29" s="222"/>
      <c r="L29" s="222"/>
      <c r="M29" s="222"/>
      <c r="N29" s="221"/>
      <c r="O29" s="221"/>
      <c r="P29" s="221"/>
      <c r="Q29" s="221"/>
      <c r="R29" s="222"/>
      <c r="S29" s="222"/>
      <c r="T29" s="222"/>
      <c r="U29" s="222"/>
      <c r="V29" s="222"/>
      <c r="W29" s="222"/>
      <c r="X29" s="222"/>
      <c r="Y29" s="222"/>
      <c r="Z29" s="212"/>
      <c r="AA29" s="212"/>
      <c r="AB29" s="212"/>
      <c r="AC29" s="212"/>
      <c r="AD29" s="212"/>
      <c r="AE29" s="212"/>
      <c r="AF29" s="212"/>
      <c r="AG29" s="212" t="s">
        <v>224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2" x14ac:dyDescent="0.25">
      <c r="A30" s="219"/>
      <c r="B30" s="220"/>
      <c r="C30" s="266" t="s">
        <v>253</v>
      </c>
      <c r="D30" s="260"/>
      <c r="E30" s="261"/>
      <c r="F30" s="222"/>
      <c r="G30" s="222"/>
      <c r="H30" s="222"/>
      <c r="I30" s="222"/>
      <c r="J30" s="222"/>
      <c r="K30" s="222"/>
      <c r="L30" s="222"/>
      <c r="M30" s="222"/>
      <c r="N30" s="221"/>
      <c r="O30" s="221"/>
      <c r="P30" s="221"/>
      <c r="Q30" s="221"/>
      <c r="R30" s="222"/>
      <c r="S30" s="222"/>
      <c r="T30" s="222"/>
      <c r="U30" s="222"/>
      <c r="V30" s="222"/>
      <c r="W30" s="222"/>
      <c r="X30" s="222"/>
      <c r="Y30" s="222"/>
      <c r="Z30" s="212"/>
      <c r="AA30" s="212"/>
      <c r="AB30" s="212"/>
      <c r="AC30" s="212"/>
      <c r="AD30" s="212"/>
      <c r="AE30" s="212"/>
      <c r="AF30" s="212"/>
      <c r="AG30" s="212" t="s">
        <v>226</v>
      </c>
      <c r="AH30" s="212"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3" x14ac:dyDescent="0.25">
      <c r="A31" s="219"/>
      <c r="B31" s="220"/>
      <c r="C31" s="267" t="s">
        <v>295</v>
      </c>
      <c r="D31" s="262"/>
      <c r="E31" s="263"/>
      <c r="F31" s="222"/>
      <c r="G31" s="222"/>
      <c r="H31" s="222"/>
      <c r="I31" s="222"/>
      <c r="J31" s="222"/>
      <c r="K31" s="222"/>
      <c r="L31" s="222"/>
      <c r="M31" s="222"/>
      <c r="N31" s="221"/>
      <c r="O31" s="221"/>
      <c r="P31" s="221"/>
      <c r="Q31" s="221"/>
      <c r="R31" s="222"/>
      <c r="S31" s="222"/>
      <c r="T31" s="222"/>
      <c r="U31" s="222"/>
      <c r="V31" s="222"/>
      <c r="W31" s="222"/>
      <c r="X31" s="222"/>
      <c r="Y31" s="222"/>
      <c r="Z31" s="212"/>
      <c r="AA31" s="212"/>
      <c r="AB31" s="212"/>
      <c r="AC31" s="212"/>
      <c r="AD31" s="212"/>
      <c r="AE31" s="212"/>
      <c r="AF31" s="212"/>
      <c r="AG31" s="212" t="s">
        <v>226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3" x14ac:dyDescent="0.25">
      <c r="A32" s="219"/>
      <c r="B32" s="220"/>
      <c r="C32" s="268" t="s">
        <v>390</v>
      </c>
      <c r="D32" s="262"/>
      <c r="E32" s="263"/>
      <c r="F32" s="222"/>
      <c r="G32" s="222"/>
      <c r="H32" s="222"/>
      <c r="I32" s="222"/>
      <c r="J32" s="222"/>
      <c r="K32" s="222"/>
      <c r="L32" s="222"/>
      <c r="M32" s="222"/>
      <c r="N32" s="221"/>
      <c r="O32" s="221"/>
      <c r="P32" s="221"/>
      <c r="Q32" s="221"/>
      <c r="R32" s="222"/>
      <c r="S32" s="222"/>
      <c r="T32" s="222"/>
      <c r="U32" s="222"/>
      <c r="V32" s="222"/>
      <c r="W32" s="222"/>
      <c r="X32" s="222"/>
      <c r="Y32" s="222"/>
      <c r="Z32" s="212"/>
      <c r="AA32" s="212"/>
      <c r="AB32" s="212"/>
      <c r="AC32" s="212"/>
      <c r="AD32" s="212"/>
      <c r="AE32" s="212"/>
      <c r="AF32" s="212"/>
      <c r="AG32" s="212" t="s">
        <v>226</v>
      </c>
      <c r="AH32" s="212">
        <v>2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3" x14ac:dyDescent="0.25">
      <c r="A33" s="219"/>
      <c r="B33" s="220"/>
      <c r="C33" s="268" t="s">
        <v>391</v>
      </c>
      <c r="D33" s="262"/>
      <c r="E33" s="263">
        <v>3.36</v>
      </c>
      <c r="F33" s="222"/>
      <c r="G33" s="222"/>
      <c r="H33" s="222"/>
      <c r="I33" s="222"/>
      <c r="J33" s="222"/>
      <c r="K33" s="222"/>
      <c r="L33" s="222"/>
      <c r="M33" s="222"/>
      <c r="N33" s="221"/>
      <c r="O33" s="221"/>
      <c r="P33" s="221"/>
      <c r="Q33" s="221"/>
      <c r="R33" s="222"/>
      <c r="S33" s="222"/>
      <c r="T33" s="222"/>
      <c r="U33" s="222"/>
      <c r="V33" s="222"/>
      <c r="W33" s="222"/>
      <c r="X33" s="222"/>
      <c r="Y33" s="222"/>
      <c r="Z33" s="212"/>
      <c r="AA33" s="212"/>
      <c r="AB33" s="212"/>
      <c r="AC33" s="212"/>
      <c r="AD33" s="212"/>
      <c r="AE33" s="212"/>
      <c r="AF33" s="212"/>
      <c r="AG33" s="212" t="s">
        <v>226</v>
      </c>
      <c r="AH33" s="212">
        <v>2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3" x14ac:dyDescent="0.25">
      <c r="A34" s="219"/>
      <c r="B34" s="220"/>
      <c r="C34" s="268" t="s">
        <v>392</v>
      </c>
      <c r="D34" s="262"/>
      <c r="E34" s="263"/>
      <c r="F34" s="222"/>
      <c r="G34" s="222"/>
      <c r="H34" s="222"/>
      <c r="I34" s="222"/>
      <c r="J34" s="222"/>
      <c r="K34" s="222"/>
      <c r="L34" s="222"/>
      <c r="M34" s="222"/>
      <c r="N34" s="221"/>
      <c r="O34" s="221"/>
      <c r="P34" s="221"/>
      <c r="Q34" s="221"/>
      <c r="R34" s="222"/>
      <c r="S34" s="222"/>
      <c r="T34" s="222"/>
      <c r="U34" s="222"/>
      <c r="V34" s="222"/>
      <c r="W34" s="222"/>
      <c r="X34" s="222"/>
      <c r="Y34" s="222"/>
      <c r="Z34" s="212"/>
      <c r="AA34" s="212"/>
      <c r="AB34" s="212"/>
      <c r="AC34" s="212"/>
      <c r="AD34" s="212"/>
      <c r="AE34" s="212"/>
      <c r="AF34" s="212"/>
      <c r="AG34" s="212" t="s">
        <v>226</v>
      </c>
      <c r="AH34" s="212">
        <v>2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3" x14ac:dyDescent="0.25">
      <c r="A35" s="219"/>
      <c r="B35" s="220"/>
      <c r="C35" s="268" t="s">
        <v>393</v>
      </c>
      <c r="D35" s="262"/>
      <c r="E35" s="263">
        <v>0.999</v>
      </c>
      <c r="F35" s="222"/>
      <c r="G35" s="222"/>
      <c r="H35" s="222"/>
      <c r="I35" s="222"/>
      <c r="J35" s="222"/>
      <c r="K35" s="222"/>
      <c r="L35" s="222"/>
      <c r="M35" s="222"/>
      <c r="N35" s="221"/>
      <c r="O35" s="221"/>
      <c r="P35" s="221"/>
      <c r="Q35" s="221"/>
      <c r="R35" s="222"/>
      <c r="S35" s="222"/>
      <c r="T35" s="222"/>
      <c r="U35" s="222"/>
      <c r="V35" s="222"/>
      <c r="W35" s="222"/>
      <c r="X35" s="222"/>
      <c r="Y35" s="222"/>
      <c r="Z35" s="212"/>
      <c r="AA35" s="212"/>
      <c r="AB35" s="212"/>
      <c r="AC35" s="212"/>
      <c r="AD35" s="212"/>
      <c r="AE35" s="212"/>
      <c r="AF35" s="212"/>
      <c r="AG35" s="212" t="s">
        <v>226</v>
      </c>
      <c r="AH35" s="212">
        <v>2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3" x14ac:dyDescent="0.25">
      <c r="A36" s="219"/>
      <c r="B36" s="220"/>
      <c r="C36" s="267" t="s">
        <v>297</v>
      </c>
      <c r="D36" s="262"/>
      <c r="E36" s="263"/>
      <c r="F36" s="222"/>
      <c r="G36" s="222"/>
      <c r="H36" s="222"/>
      <c r="I36" s="222"/>
      <c r="J36" s="222"/>
      <c r="K36" s="222"/>
      <c r="L36" s="222"/>
      <c r="M36" s="222"/>
      <c r="N36" s="221"/>
      <c r="O36" s="221"/>
      <c r="P36" s="221"/>
      <c r="Q36" s="221"/>
      <c r="R36" s="222"/>
      <c r="S36" s="222"/>
      <c r="T36" s="222"/>
      <c r="U36" s="222"/>
      <c r="V36" s="222"/>
      <c r="W36" s="222"/>
      <c r="X36" s="222"/>
      <c r="Y36" s="222"/>
      <c r="Z36" s="212"/>
      <c r="AA36" s="212"/>
      <c r="AB36" s="212"/>
      <c r="AC36" s="212"/>
      <c r="AD36" s="212"/>
      <c r="AE36" s="212"/>
      <c r="AF36" s="212"/>
      <c r="AG36" s="212" t="s">
        <v>226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3" x14ac:dyDescent="0.25">
      <c r="A37" s="219"/>
      <c r="B37" s="220"/>
      <c r="C37" s="266" t="s">
        <v>394</v>
      </c>
      <c r="D37" s="260"/>
      <c r="E37" s="261">
        <v>43.59</v>
      </c>
      <c r="F37" s="222"/>
      <c r="G37" s="222"/>
      <c r="H37" s="222"/>
      <c r="I37" s="222"/>
      <c r="J37" s="222"/>
      <c r="K37" s="222"/>
      <c r="L37" s="222"/>
      <c r="M37" s="222"/>
      <c r="N37" s="221"/>
      <c r="O37" s="221"/>
      <c r="P37" s="221"/>
      <c r="Q37" s="221"/>
      <c r="R37" s="222"/>
      <c r="S37" s="222"/>
      <c r="T37" s="222"/>
      <c r="U37" s="222"/>
      <c r="V37" s="222"/>
      <c r="W37" s="222"/>
      <c r="X37" s="222"/>
      <c r="Y37" s="222"/>
      <c r="Z37" s="212"/>
      <c r="AA37" s="212"/>
      <c r="AB37" s="212"/>
      <c r="AC37" s="212"/>
      <c r="AD37" s="212"/>
      <c r="AE37" s="212"/>
      <c r="AF37" s="212"/>
      <c r="AG37" s="212" t="s">
        <v>226</v>
      </c>
      <c r="AH37" s="212">
        <v>0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ht="20.399999999999999" outlineLevel="1" x14ac:dyDescent="0.25">
      <c r="A38" s="234">
        <v>5</v>
      </c>
      <c r="B38" s="235" t="s">
        <v>257</v>
      </c>
      <c r="C38" s="253" t="s">
        <v>258</v>
      </c>
      <c r="D38" s="236" t="s">
        <v>238</v>
      </c>
      <c r="E38" s="237">
        <v>4.359</v>
      </c>
      <c r="F38" s="238"/>
      <c r="G38" s="239">
        <f>ROUND(E38*F38,2)</f>
        <v>0</v>
      </c>
      <c r="H38" s="238"/>
      <c r="I38" s="239">
        <f>ROUND(E38*H38,2)</f>
        <v>0</v>
      </c>
      <c r="J38" s="238"/>
      <c r="K38" s="239">
        <f>ROUND(E38*J38,2)</f>
        <v>0</v>
      </c>
      <c r="L38" s="239">
        <v>21</v>
      </c>
      <c r="M38" s="239">
        <f>G38*(1+L38/100)</f>
        <v>0</v>
      </c>
      <c r="N38" s="237">
        <v>0</v>
      </c>
      <c r="O38" s="237">
        <f>ROUND(E38*N38,2)</f>
        <v>0</v>
      </c>
      <c r="P38" s="237">
        <v>0</v>
      </c>
      <c r="Q38" s="237">
        <f>ROUND(E38*P38,2)</f>
        <v>0</v>
      </c>
      <c r="R38" s="239" t="s">
        <v>239</v>
      </c>
      <c r="S38" s="239" t="s">
        <v>193</v>
      </c>
      <c r="T38" s="240" t="s">
        <v>193</v>
      </c>
      <c r="U38" s="222">
        <v>0.65200000000000002</v>
      </c>
      <c r="V38" s="222">
        <f>ROUND(E38*U38,2)</f>
        <v>2.84</v>
      </c>
      <c r="W38" s="222"/>
      <c r="X38" s="222" t="s">
        <v>220</v>
      </c>
      <c r="Y38" s="222" t="s">
        <v>221</v>
      </c>
      <c r="Z38" s="212"/>
      <c r="AA38" s="212"/>
      <c r="AB38" s="212"/>
      <c r="AC38" s="212"/>
      <c r="AD38" s="212"/>
      <c r="AE38" s="212"/>
      <c r="AF38" s="212"/>
      <c r="AG38" s="212" t="s">
        <v>222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2" x14ac:dyDescent="0.25">
      <c r="A39" s="219"/>
      <c r="B39" s="220"/>
      <c r="C39" s="266" t="s">
        <v>253</v>
      </c>
      <c r="D39" s="260"/>
      <c r="E39" s="261"/>
      <c r="F39" s="222"/>
      <c r="G39" s="222"/>
      <c r="H39" s="222"/>
      <c r="I39" s="222"/>
      <c r="J39" s="222"/>
      <c r="K39" s="222"/>
      <c r="L39" s="222"/>
      <c r="M39" s="222"/>
      <c r="N39" s="221"/>
      <c r="O39" s="221"/>
      <c r="P39" s="221"/>
      <c r="Q39" s="221"/>
      <c r="R39" s="222"/>
      <c r="S39" s="222"/>
      <c r="T39" s="222"/>
      <c r="U39" s="222"/>
      <c r="V39" s="222"/>
      <c r="W39" s="222"/>
      <c r="X39" s="222"/>
      <c r="Y39" s="222"/>
      <c r="Z39" s="212"/>
      <c r="AA39" s="212"/>
      <c r="AB39" s="212"/>
      <c r="AC39" s="212"/>
      <c r="AD39" s="212"/>
      <c r="AE39" s="212"/>
      <c r="AF39" s="212"/>
      <c r="AG39" s="212" t="s">
        <v>226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3" x14ac:dyDescent="0.25">
      <c r="A40" s="219"/>
      <c r="B40" s="220"/>
      <c r="C40" s="266" t="s">
        <v>381</v>
      </c>
      <c r="D40" s="260"/>
      <c r="E40" s="261"/>
      <c r="F40" s="222"/>
      <c r="G40" s="222"/>
      <c r="H40" s="222"/>
      <c r="I40" s="222"/>
      <c r="J40" s="222"/>
      <c r="K40" s="222"/>
      <c r="L40" s="222"/>
      <c r="M40" s="222"/>
      <c r="N40" s="221"/>
      <c r="O40" s="221"/>
      <c r="P40" s="221"/>
      <c r="Q40" s="221"/>
      <c r="R40" s="222"/>
      <c r="S40" s="222"/>
      <c r="T40" s="222"/>
      <c r="U40" s="222"/>
      <c r="V40" s="222"/>
      <c r="W40" s="222"/>
      <c r="X40" s="222"/>
      <c r="Y40" s="222"/>
      <c r="Z40" s="212"/>
      <c r="AA40" s="212"/>
      <c r="AB40" s="212"/>
      <c r="AC40" s="212"/>
      <c r="AD40" s="212"/>
      <c r="AE40" s="212"/>
      <c r="AF40" s="212"/>
      <c r="AG40" s="212" t="s">
        <v>226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3" x14ac:dyDescent="0.25">
      <c r="A41" s="219"/>
      <c r="B41" s="220"/>
      <c r="C41" s="266" t="s">
        <v>382</v>
      </c>
      <c r="D41" s="260"/>
      <c r="E41" s="261">
        <v>3.36</v>
      </c>
      <c r="F41" s="222"/>
      <c r="G41" s="222"/>
      <c r="H41" s="222"/>
      <c r="I41" s="222"/>
      <c r="J41" s="222"/>
      <c r="K41" s="222"/>
      <c r="L41" s="222"/>
      <c r="M41" s="222"/>
      <c r="N41" s="221"/>
      <c r="O41" s="221"/>
      <c r="P41" s="221"/>
      <c r="Q41" s="221"/>
      <c r="R41" s="222"/>
      <c r="S41" s="222"/>
      <c r="T41" s="222"/>
      <c r="U41" s="222"/>
      <c r="V41" s="222"/>
      <c r="W41" s="222"/>
      <c r="X41" s="222"/>
      <c r="Y41" s="222"/>
      <c r="Z41" s="212"/>
      <c r="AA41" s="212"/>
      <c r="AB41" s="212"/>
      <c r="AC41" s="212"/>
      <c r="AD41" s="212"/>
      <c r="AE41" s="212"/>
      <c r="AF41" s="212"/>
      <c r="AG41" s="212" t="s">
        <v>226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3" x14ac:dyDescent="0.25">
      <c r="A42" s="219"/>
      <c r="B42" s="220"/>
      <c r="C42" s="266" t="s">
        <v>388</v>
      </c>
      <c r="D42" s="260"/>
      <c r="E42" s="261"/>
      <c r="F42" s="222"/>
      <c r="G42" s="222"/>
      <c r="H42" s="222"/>
      <c r="I42" s="222"/>
      <c r="J42" s="222"/>
      <c r="K42" s="222"/>
      <c r="L42" s="222"/>
      <c r="M42" s="222"/>
      <c r="N42" s="221"/>
      <c r="O42" s="221"/>
      <c r="P42" s="221"/>
      <c r="Q42" s="221"/>
      <c r="R42" s="222"/>
      <c r="S42" s="222"/>
      <c r="T42" s="222"/>
      <c r="U42" s="222"/>
      <c r="V42" s="222"/>
      <c r="W42" s="222"/>
      <c r="X42" s="222"/>
      <c r="Y42" s="222"/>
      <c r="Z42" s="212"/>
      <c r="AA42" s="212"/>
      <c r="AB42" s="212"/>
      <c r="AC42" s="212"/>
      <c r="AD42" s="212"/>
      <c r="AE42" s="212"/>
      <c r="AF42" s="212"/>
      <c r="AG42" s="212" t="s">
        <v>226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19"/>
      <c r="B43" s="220"/>
      <c r="C43" s="266" t="s">
        <v>389</v>
      </c>
      <c r="D43" s="260"/>
      <c r="E43" s="261">
        <v>0.999</v>
      </c>
      <c r="F43" s="222"/>
      <c r="G43" s="222"/>
      <c r="H43" s="222"/>
      <c r="I43" s="222"/>
      <c r="J43" s="222"/>
      <c r="K43" s="222"/>
      <c r="L43" s="222"/>
      <c r="M43" s="222"/>
      <c r="N43" s="221"/>
      <c r="O43" s="221"/>
      <c r="P43" s="221"/>
      <c r="Q43" s="221"/>
      <c r="R43" s="222"/>
      <c r="S43" s="222"/>
      <c r="T43" s="222"/>
      <c r="U43" s="222"/>
      <c r="V43" s="222"/>
      <c r="W43" s="222"/>
      <c r="X43" s="222"/>
      <c r="Y43" s="222"/>
      <c r="Z43" s="212"/>
      <c r="AA43" s="212"/>
      <c r="AB43" s="212"/>
      <c r="AC43" s="212"/>
      <c r="AD43" s="212"/>
      <c r="AE43" s="212"/>
      <c r="AF43" s="212"/>
      <c r="AG43" s="212" t="s">
        <v>226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ht="20.399999999999999" outlineLevel="1" x14ac:dyDescent="0.25">
      <c r="A44" s="234">
        <v>6</v>
      </c>
      <c r="B44" s="235" t="s">
        <v>259</v>
      </c>
      <c r="C44" s="253" t="s">
        <v>260</v>
      </c>
      <c r="D44" s="236" t="s">
        <v>238</v>
      </c>
      <c r="E44" s="237">
        <v>4.359</v>
      </c>
      <c r="F44" s="238"/>
      <c r="G44" s="239">
        <f>ROUND(E44*F44,2)</f>
        <v>0</v>
      </c>
      <c r="H44" s="238"/>
      <c r="I44" s="239">
        <f>ROUND(E44*H44,2)</f>
        <v>0</v>
      </c>
      <c r="J44" s="238"/>
      <c r="K44" s="239">
        <f>ROUND(E44*J44,2)</f>
        <v>0</v>
      </c>
      <c r="L44" s="239">
        <v>21</v>
      </c>
      <c r="M44" s="239">
        <f>G44*(1+L44/100)</f>
        <v>0</v>
      </c>
      <c r="N44" s="237">
        <v>0</v>
      </c>
      <c r="O44" s="237">
        <f>ROUND(E44*N44,2)</f>
        <v>0</v>
      </c>
      <c r="P44" s="237">
        <v>0</v>
      </c>
      <c r="Q44" s="237">
        <f>ROUND(E44*P44,2)</f>
        <v>0</v>
      </c>
      <c r="R44" s="239" t="s">
        <v>239</v>
      </c>
      <c r="S44" s="239" t="s">
        <v>193</v>
      </c>
      <c r="T44" s="240" t="s">
        <v>193</v>
      </c>
      <c r="U44" s="222">
        <v>8.9999999999999993E-3</v>
      </c>
      <c r="V44" s="222">
        <f>ROUND(E44*U44,2)</f>
        <v>0.04</v>
      </c>
      <c r="W44" s="222"/>
      <c r="X44" s="222" t="s">
        <v>220</v>
      </c>
      <c r="Y44" s="222" t="s">
        <v>221</v>
      </c>
      <c r="Z44" s="212"/>
      <c r="AA44" s="212"/>
      <c r="AB44" s="212"/>
      <c r="AC44" s="212"/>
      <c r="AD44" s="212"/>
      <c r="AE44" s="212"/>
      <c r="AF44" s="212"/>
      <c r="AG44" s="212" t="s">
        <v>222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2" x14ac:dyDescent="0.25">
      <c r="A45" s="219"/>
      <c r="B45" s="220"/>
      <c r="C45" s="266" t="s">
        <v>253</v>
      </c>
      <c r="D45" s="260"/>
      <c r="E45" s="261"/>
      <c r="F45" s="222"/>
      <c r="G45" s="222"/>
      <c r="H45" s="222"/>
      <c r="I45" s="222"/>
      <c r="J45" s="222"/>
      <c r="K45" s="222"/>
      <c r="L45" s="222"/>
      <c r="M45" s="222"/>
      <c r="N45" s="221"/>
      <c r="O45" s="221"/>
      <c r="P45" s="221"/>
      <c r="Q45" s="221"/>
      <c r="R45" s="222"/>
      <c r="S45" s="222"/>
      <c r="T45" s="222"/>
      <c r="U45" s="222"/>
      <c r="V45" s="222"/>
      <c r="W45" s="222"/>
      <c r="X45" s="222"/>
      <c r="Y45" s="222"/>
      <c r="Z45" s="212"/>
      <c r="AA45" s="212"/>
      <c r="AB45" s="212"/>
      <c r="AC45" s="212"/>
      <c r="AD45" s="212"/>
      <c r="AE45" s="212"/>
      <c r="AF45" s="212"/>
      <c r="AG45" s="212" t="s">
        <v>226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3" x14ac:dyDescent="0.25">
      <c r="A46" s="219"/>
      <c r="B46" s="220"/>
      <c r="C46" s="266" t="s">
        <v>381</v>
      </c>
      <c r="D46" s="260"/>
      <c r="E46" s="261"/>
      <c r="F46" s="222"/>
      <c r="G46" s="222"/>
      <c r="H46" s="222"/>
      <c r="I46" s="222"/>
      <c r="J46" s="222"/>
      <c r="K46" s="222"/>
      <c r="L46" s="222"/>
      <c r="M46" s="222"/>
      <c r="N46" s="221"/>
      <c r="O46" s="221"/>
      <c r="P46" s="221"/>
      <c r="Q46" s="221"/>
      <c r="R46" s="222"/>
      <c r="S46" s="222"/>
      <c r="T46" s="222"/>
      <c r="U46" s="222"/>
      <c r="V46" s="222"/>
      <c r="W46" s="222"/>
      <c r="X46" s="222"/>
      <c r="Y46" s="222"/>
      <c r="Z46" s="212"/>
      <c r="AA46" s="212"/>
      <c r="AB46" s="212"/>
      <c r="AC46" s="212"/>
      <c r="AD46" s="212"/>
      <c r="AE46" s="212"/>
      <c r="AF46" s="212"/>
      <c r="AG46" s="212" t="s">
        <v>226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3" x14ac:dyDescent="0.25">
      <c r="A47" s="219"/>
      <c r="B47" s="220"/>
      <c r="C47" s="266" t="s">
        <v>382</v>
      </c>
      <c r="D47" s="260"/>
      <c r="E47" s="261">
        <v>3.36</v>
      </c>
      <c r="F47" s="222"/>
      <c r="G47" s="222"/>
      <c r="H47" s="222"/>
      <c r="I47" s="222"/>
      <c r="J47" s="222"/>
      <c r="K47" s="222"/>
      <c r="L47" s="222"/>
      <c r="M47" s="222"/>
      <c r="N47" s="221"/>
      <c r="O47" s="221"/>
      <c r="P47" s="221"/>
      <c r="Q47" s="221"/>
      <c r="R47" s="222"/>
      <c r="S47" s="222"/>
      <c r="T47" s="222"/>
      <c r="U47" s="222"/>
      <c r="V47" s="222"/>
      <c r="W47" s="222"/>
      <c r="X47" s="222"/>
      <c r="Y47" s="222"/>
      <c r="Z47" s="212"/>
      <c r="AA47" s="212"/>
      <c r="AB47" s="212"/>
      <c r="AC47" s="212"/>
      <c r="AD47" s="212"/>
      <c r="AE47" s="212"/>
      <c r="AF47" s="212"/>
      <c r="AG47" s="212" t="s">
        <v>226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3" x14ac:dyDescent="0.25">
      <c r="A48" s="219"/>
      <c r="B48" s="220"/>
      <c r="C48" s="266" t="s">
        <v>388</v>
      </c>
      <c r="D48" s="260"/>
      <c r="E48" s="261"/>
      <c r="F48" s="222"/>
      <c r="G48" s="222"/>
      <c r="H48" s="222"/>
      <c r="I48" s="222"/>
      <c r="J48" s="222"/>
      <c r="K48" s="222"/>
      <c r="L48" s="222"/>
      <c r="M48" s="222"/>
      <c r="N48" s="221"/>
      <c r="O48" s="221"/>
      <c r="P48" s="221"/>
      <c r="Q48" s="221"/>
      <c r="R48" s="222"/>
      <c r="S48" s="222"/>
      <c r="T48" s="222"/>
      <c r="U48" s="222"/>
      <c r="V48" s="222"/>
      <c r="W48" s="222"/>
      <c r="X48" s="222"/>
      <c r="Y48" s="222"/>
      <c r="Z48" s="212"/>
      <c r="AA48" s="212"/>
      <c r="AB48" s="212"/>
      <c r="AC48" s="212"/>
      <c r="AD48" s="212"/>
      <c r="AE48" s="212"/>
      <c r="AF48" s="212"/>
      <c r="AG48" s="212" t="s">
        <v>226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3" x14ac:dyDescent="0.25">
      <c r="A49" s="219"/>
      <c r="B49" s="220"/>
      <c r="C49" s="266" t="s">
        <v>389</v>
      </c>
      <c r="D49" s="260"/>
      <c r="E49" s="261">
        <v>0.999</v>
      </c>
      <c r="F49" s="222"/>
      <c r="G49" s="222"/>
      <c r="H49" s="222"/>
      <c r="I49" s="222"/>
      <c r="J49" s="222"/>
      <c r="K49" s="222"/>
      <c r="L49" s="222"/>
      <c r="M49" s="222"/>
      <c r="N49" s="221"/>
      <c r="O49" s="221"/>
      <c r="P49" s="221"/>
      <c r="Q49" s="221"/>
      <c r="R49" s="222"/>
      <c r="S49" s="222"/>
      <c r="T49" s="222"/>
      <c r="U49" s="222"/>
      <c r="V49" s="222"/>
      <c r="W49" s="222"/>
      <c r="X49" s="222"/>
      <c r="Y49" s="222"/>
      <c r="Z49" s="212"/>
      <c r="AA49" s="212"/>
      <c r="AB49" s="212"/>
      <c r="AC49" s="212"/>
      <c r="AD49" s="212"/>
      <c r="AE49" s="212"/>
      <c r="AF49" s="212"/>
      <c r="AG49" s="212" t="s">
        <v>226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1" x14ac:dyDescent="0.25">
      <c r="A50" s="234">
        <v>7</v>
      </c>
      <c r="B50" s="235" t="s">
        <v>395</v>
      </c>
      <c r="C50" s="253" t="s">
        <v>396</v>
      </c>
      <c r="D50" s="236" t="s">
        <v>218</v>
      </c>
      <c r="E50" s="237">
        <v>7.5</v>
      </c>
      <c r="F50" s="238"/>
      <c r="G50" s="239">
        <f>ROUND(E50*F50,2)</f>
        <v>0</v>
      </c>
      <c r="H50" s="238"/>
      <c r="I50" s="239">
        <f>ROUND(E50*H50,2)</f>
        <v>0</v>
      </c>
      <c r="J50" s="238"/>
      <c r="K50" s="239">
        <f>ROUND(E50*J50,2)</f>
        <v>0</v>
      </c>
      <c r="L50" s="239">
        <v>21</v>
      </c>
      <c r="M50" s="239">
        <f>G50*(1+L50/100)</f>
        <v>0</v>
      </c>
      <c r="N50" s="237">
        <v>0</v>
      </c>
      <c r="O50" s="237">
        <f>ROUND(E50*N50,2)</f>
        <v>0</v>
      </c>
      <c r="P50" s="237">
        <v>0</v>
      </c>
      <c r="Q50" s="237">
        <f>ROUND(E50*P50,2)</f>
        <v>0</v>
      </c>
      <c r="R50" s="239" t="s">
        <v>239</v>
      </c>
      <c r="S50" s="239" t="s">
        <v>193</v>
      </c>
      <c r="T50" s="240" t="s">
        <v>193</v>
      </c>
      <c r="U50" s="222">
        <v>9.6000000000000002E-2</v>
      </c>
      <c r="V50" s="222">
        <f>ROUND(E50*U50,2)</f>
        <v>0.72</v>
      </c>
      <c r="W50" s="222"/>
      <c r="X50" s="222" t="s">
        <v>220</v>
      </c>
      <c r="Y50" s="222" t="s">
        <v>221</v>
      </c>
      <c r="Z50" s="212"/>
      <c r="AA50" s="212"/>
      <c r="AB50" s="212"/>
      <c r="AC50" s="212"/>
      <c r="AD50" s="212"/>
      <c r="AE50" s="212"/>
      <c r="AF50" s="212"/>
      <c r="AG50" s="212" t="s">
        <v>222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2" x14ac:dyDescent="0.25">
      <c r="A51" s="219"/>
      <c r="B51" s="220"/>
      <c r="C51" s="265" t="s">
        <v>264</v>
      </c>
      <c r="D51" s="264"/>
      <c r="E51" s="264"/>
      <c r="F51" s="264"/>
      <c r="G51" s="264"/>
      <c r="H51" s="222"/>
      <c r="I51" s="222"/>
      <c r="J51" s="222"/>
      <c r="K51" s="222"/>
      <c r="L51" s="222"/>
      <c r="M51" s="222"/>
      <c r="N51" s="221"/>
      <c r="O51" s="221"/>
      <c r="P51" s="221"/>
      <c r="Q51" s="221"/>
      <c r="R51" s="222"/>
      <c r="S51" s="222"/>
      <c r="T51" s="222"/>
      <c r="U51" s="222"/>
      <c r="V51" s="222"/>
      <c r="W51" s="222"/>
      <c r="X51" s="222"/>
      <c r="Y51" s="222"/>
      <c r="Z51" s="212"/>
      <c r="AA51" s="212"/>
      <c r="AB51" s="212"/>
      <c r="AC51" s="212"/>
      <c r="AD51" s="212"/>
      <c r="AE51" s="212"/>
      <c r="AF51" s="212"/>
      <c r="AG51" s="212" t="s">
        <v>224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2" x14ac:dyDescent="0.25">
      <c r="A52" s="219"/>
      <c r="B52" s="220"/>
      <c r="C52" s="266" t="s">
        <v>380</v>
      </c>
      <c r="D52" s="260"/>
      <c r="E52" s="261"/>
      <c r="F52" s="222"/>
      <c r="G52" s="222"/>
      <c r="H52" s="222"/>
      <c r="I52" s="222"/>
      <c r="J52" s="222"/>
      <c r="K52" s="222"/>
      <c r="L52" s="222"/>
      <c r="M52" s="222"/>
      <c r="N52" s="221"/>
      <c r="O52" s="221"/>
      <c r="P52" s="221"/>
      <c r="Q52" s="221"/>
      <c r="R52" s="222"/>
      <c r="S52" s="222"/>
      <c r="T52" s="222"/>
      <c r="U52" s="222"/>
      <c r="V52" s="222"/>
      <c r="W52" s="222"/>
      <c r="X52" s="222"/>
      <c r="Y52" s="222"/>
      <c r="Z52" s="212"/>
      <c r="AA52" s="212"/>
      <c r="AB52" s="212"/>
      <c r="AC52" s="212"/>
      <c r="AD52" s="212"/>
      <c r="AE52" s="212"/>
      <c r="AF52" s="212"/>
      <c r="AG52" s="212" t="s">
        <v>226</v>
      </c>
      <c r="AH52" s="212">
        <v>0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3" x14ac:dyDescent="0.25">
      <c r="A53" s="219"/>
      <c r="B53" s="220"/>
      <c r="C53" s="266" t="s">
        <v>397</v>
      </c>
      <c r="D53" s="260"/>
      <c r="E53" s="261"/>
      <c r="F53" s="222"/>
      <c r="G53" s="222"/>
      <c r="H53" s="222"/>
      <c r="I53" s="222"/>
      <c r="J53" s="222"/>
      <c r="K53" s="222"/>
      <c r="L53" s="222"/>
      <c r="M53" s="222"/>
      <c r="N53" s="221"/>
      <c r="O53" s="221"/>
      <c r="P53" s="221"/>
      <c r="Q53" s="221"/>
      <c r="R53" s="222"/>
      <c r="S53" s="222"/>
      <c r="T53" s="222"/>
      <c r="U53" s="222"/>
      <c r="V53" s="222"/>
      <c r="W53" s="222"/>
      <c r="X53" s="222"/>
      <c r="Y53" s="222"/>
      <c r="Z53" s="212"/>
      <c r="AA53" s="212"/>
      <c r="AB53" s="212"/>
      <c r="AC53" s="212"/>
      <c r="AD53" s="212"/>
      <c r="AE53" s="212"/>
      <c r="AF53" s="212"/>
      <c r="AG53" s="212" t="s">
        <v>226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3" x14ac:dyDescent="0.25">
      <c r="A54" s="219"/>
      <c r="B54" s="220"/>
      <c r="C54" s="266" t="s">
        <v>398</v>
      </c>
      <c r="D54" s="260"/>
      <c r="E54" s="261">
        <v>4.8</v>
      </c>
      <c r="F54" s="222"/>
      <c r="G54" s="222"/>
      <c r="H54" s="222"/>
      <c r="I54" s="222"/>
      <c r="J54" s="222"/>
      <c r="K54" s="222"/>
      <c r="L54" s="222"/>
      <c r="M54" s="222"/>
      <c r="N54" s="221"/>
      <c r="O54" s="221"/>
      <c r="P54" s="221"/>
      <c r="Q54" s="221"/>
      <c r="R54" s="222"/>
      <c r="S54" s="222"/>
      <c r="T54" s="222"/>
      <c r="U54" s="222"/>
      <c r="V54" s="222"/>
      <c r="W54" s="222"/>
      <c r="X54" s="222"/>
      <c r="Y54" s="222"/>
      <c r="Z54" s="212"/>
      <c r="AA54" s="212"/>
      <c r="AB54" s="212"/>
      <c r="AC54" s="212"/>
      <c r="AD54" s="212"/>
      <c r="AE54" s="212"/>
      <c r="AF54" s="212"/>
      <c r="AG54" s="212" t="s">
        <v>226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3" x14ac:dyDescent="0.25">
      <c r="A55" s="219"/>
      <c r="B55" s="220"/>
      <c r="C55" s="266" t="s">
        <v>399</v>
      </c>
      <c r="D55" s="260"/>
      <c r="E55" s="261">
        <v>2.7</v>
      </c>
      <c r="F55" s="222"/>
      <c r="G55" s="222"/>
      <c r="H55" s="222"/>
      <c r="I55" s="222"/>
      <c r="J55" s="222"/>
      <c r="K55" s="222"/>
      <c r="L55" s="222"/>
      <c r="M55" s="222"/>
      <c r="N55" s="221"/>
      <c r="O55" s="221"/>
      <c r="P55" s="221"/>
      <c r="Q55" s="221"/>
      <c r="R55" s="222"/>
      <c r="S55" s="222"/>
      <c r="T55" s="222"/>
      <c r="U55" s="222"/>
      <c r="V55" s="222"/>
      <c r="W55" s="222"/>
      <c r="X55" s="222"/>
      <c r="Y55" s="222"/>
      <c r="Z55" s="212"/>
      <c r="AA55" s="212"/>
      <c r="AB55" s="212"/>
      <c r="AC55" s="212"/>
      <c r="AD55" s="212"/>
      <c r="AE55" s="212"/>
      <c r="AF55" s="212"/>
      <c r="AG55" s="212" t="s">
        <v>226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1" x14ac:dyDescent="0.25">
      <c r="A56" s="234">
        <v>8</v>
      </c>
      <c r="B56" s="235" t="s">
        <v>269</v>
      </c>
      <c r="C56" s="253" t="s">
        <v>270</v>
      </c>
      <c r="D56" s="236" t="s">
        <v>271</v>
      </c>
      <c r="E56" s="237">
        <v>8.2820999999999998</v>
      </c>
      <c r="F56" s="238"/>
      <c r="G56" s="239">
        <f>ROUND(E56*F56,2)</f>
        <v>0</v>
      </c>
      <c r="H56" s="238"/>
      <c r="I56" s="239">
        <f>ROUND(E56*H56,2)</f>
        <v>0</v>
      </c>
      <c r="J56" s="238"/>
      <c r="K56" s="239">
        <f>ROUND(E56*J56,2)</f>
        <v>0</v>
      </c>
      <c r="L56" s="239">
        <v>21</v>
      </c>
      <c r="M56" s="239">
        <f>G56*(1+L56/100)</f>
        <v>0</v>
      </c>
      <c r="N56" s="237">
        <v>0</v>
      </c>
      <c r="O56" s="237">
        <f>ROUND(E56*N56,2)</f>
        <v>0</v>
      </c>
      <c r="P56" s="237">
        <v>0</v>
      </c>
      <c r="Q56" s="237">
        <f>ROUND(E56*P56,2)</f>
        <v>0</v>
      </c>
      <c r="R56" s="239" t="s">
        <v>239</v>
      </c>
      <c r="S56" s="239" t="s">
        <v>193</v>
      </c>
      <c r="T56" s="240" t="s">
        <v>193</v>
      </c>
      <c r="U56" s="222">
        <v>0</v>
      </c>
      <c r="V56" s="222">
        <f>ROUND(E56*U56,2)</f>
        <v>0</v>
      </c>
      <c r="W56" s="222"/>
      <c r="X56" s="222" t="s">
        <v>220</v>
      </c>
      <c r="Y56" s="222" t="s">
        <v>221</v>
      </c>
      <c r="Z56" s="212"/>
      <c r="AA56" s="212"/>
      <c r="AB56" s="212"/>
      <c r="AC56" s="212"/>
      <c r="AD56" s="212"/>
      <c r="AE56" s="212"/>
      <c r="AF56" s="212"/>
      <c r="AG56" s="212" t="s">
        <v>222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2" x14ac:dyDescent="0.25">
      <c r="A57" s="219"/>
      <c r="B57" s="220"/>
      <c r="C57" s="266" t="s">
        <v>253</v>
      </c>
      <c r="D57" s="260"/>
      <c r="E57" s="261"/>
      <c r="F57" s="222"/>
      <c r="G57" s="222"/>
      <c r="H57" s="222"/>
      <c r="I57" s="222"/>
      <c r="J57" s="222"/>
      <c r="K57" s="222"/>
      <c r="L57" s="222"/>
      <c r="M57" s="222"/>
      <c r="N57" s="221"/>
      <c r="O57" s="221"/>
      <c r="P57" s="221"/>
      <c r="Q57" s="221"/>
      <c r="R57" s="222"/>
      <c r="S57" s="222"/>
      <c r="T57" s="222"/>
      <c r="U57" s="222"/>
      <c r="V57" s="222"/>
      <c r="W57" s="222"/>
      <c r="X57" s="222"/>
      <c r="Y57" s="222"/>
      <c r="Z57" s="212"/>
      <c r="AA57" s="212"/>
      <c r="AB57" s="212"/>
      <c r="AC57" s="212"/>
      <c r="AD57" s="212"/>
      <c r="AE57" s="212"/>
      <c r="AF57" s="212"/>
      <c r="AG57" s="212" t="s">
        <v>226</v>
      </c>
      <c r="AH57" s="212">
        <v>0</v>
      </c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3" x14ac:dyDescent="0.25">
      <c r="A58" s="219"/>
      <c r="B58" s="220"/>
      <c r="C58" s="267" t="s">
        <v>295</v>
      </c>
      <c r="D58" s="262"/>
      <c r="E58" s="263"/>
      <c r="F58" s="222"/>
      <c r="G58" s="222"/>
      <c r="H58" s="222"/>
      <c r="I58" s="222"/>
      <c r="J58" s="222"/>
      <c r="K58" s="222"/>
      <c r="L58" s="222"/>
      <c r="M58" s="222"/>
      <c r="N58" s="221"/>
      <c r="O58" s="221"/>
      <c r="P58" s="221"/>
      <c r="Q58" s="221"/>
      <c r="R58" s="222"/>
      <c r="S58" s="222"/>
      <c r="T58" s="222"/>
      <c r="U58" s="222"/>
      <c r="V58" s="222"/>
      <c r="W58" s="222"/>
      <c r="X58" s="222"/>
      <c r="Y58" s="222"/>
      <c r="Z58" s="212"/>
      <c r="AA58" s="212"/>
      <c r="AB58" s="212"/>
      <c r="AC58" s="212"/>
      <c r="AD58" s="212"/>
      <c r="AE58" s="212"/>
      <c r="AF58" s="212"/>
      <c r="AG58" s="212" t="s">
        <v>226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3" x14ac:dyDescent="0.25">
      <c r="A59" s="219"/>
      <c r="B59" s="220"/>
      <c r="C59" s="268" t="s">
        <v>390</v>
      </c>
      <c r="D59" s="262"/>
      <c r="E59" s="263"/>
      <c r="F59" s="222"/>
      <c r="G59" s="222"/>
      <c r="H59" s="222"/>
      <c r="I59" s="222"/>
      <c r="J59" s="222"/>
      <c r="K59" s="222"/>
      <c r="L59" s="222"/>
      <c r="M59" s="222"/>
      <c r="N59" s="221"/>
      <c r="O59" s="221"/>
      <c r="P59" s="221"/>
      <c r="Q59" s="221"/>
      <c r="R59" s="222"/>
      <c r="S59" s="222"/>
      <c r="T59" s="222"/>
      <c r="U59" s="222"/>
      <c r="V59" s="222"/>
      <c r="W59" s="222"/>
      <c r="X59" s="222"/>
      <c r="Y59" s="222"/>
      <c r="Z59" s="212"/>
      <c r="AA59" s="212"/>
      <c r="AB59" s="212"/>
      <c r="AC59" s="212"/>
      <c r="AD59" s="212"/>
      <c r="AE59" s="212"/>
      <c r="AF59" s="212"/>
      <c r="AG59" s="212" t="s">
        <v>226</v>
      </c>
      <c r="AH59" s="212">
        <v>2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3" x14ac:dyDescent="0.25">
      <c r="A60" s="219"/>
      <c r="B60" s="220"/>
      <c r="C60" s="268" t="s">
        <v>391</v>
      </c>
      <c r="D60" s="262"/>
      <c r="E60" s="263">
        <v>3.36</v>
      </c>
      <c r="F60" s="222"/>
      <c r="G60" s="222"/>
      <c r="H60" s="222"/>
      <c r="I60" s="222"/>
      <c r="J60" s="222"/>
      <c r="K60" s="222"/>
      <c r="L60" s="222"/>
      <c r="M60" s="222"/>
      <c r="N60" s="221"/>
      <c r="O60" s="221"/>
      <c r="P60" s="221"/>
      <c r="Q60" s="221"/>
      <c r="R60" s="222"/>
      <c r="S60" s="222"/>
      <c r="T60" s="222"/>
      <c r="U60" s="222"/>
      <c r="V60" s="222"/>
      <c r="W60" s="222"/>
      <c r="X60" s="222"/>
      <c r="Y60" s="222"/>
      <c r="Z60" s="212"/>
      <c r="AA60" s="212"/>
      <c r="AB60" s="212"/>
      <c r="AC60" s="212"/>
      <c r="AD60" s="212"/>
      <c r="AE60" s="212"/>
      <c r="AF60" s="212"/>
      <c r="AG60" s="212" t="s">
        <v>226</v>
      </c>
      <c r="AH60" s="212">
        <v>2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3" x14ac:dyDescent="0.25">
      <c r="A61" s="219"/>
      <c r="B61" s="220"/>
      <c r="C61" s="268" t="s">
        <v>392</v>
      </c>
      <c r="D61" s="262"/>
      <c r="E61" s="263"/>
      <c r="F61" s="222"/>
      <c r="G61" s="222"/>
      <c r="H61" s="222"/>
      <c r="I61" s="222"/>
      <c r="J61" s="222"/>
      <c r="K61" s="222"/>
      <c r="L61" s="222"/>
      <c r="M61" s="222"/>
      <c r="N61" s="221"/>
      <c r="O61" s="221"/>
      <c r="P61" s="221"/>
      <c r="Q61" s="221"/>
      <c r="R61" s="222"/>
      <c r="S61" s="222"/>
      <c r="T61" s="222"/>
      <c r="U61" s="222"/>
      <c r="V61" s="222"/>
      <c r="W61" s="222"/>
      <c r="X61" s="222"/>
      <c r="Y61" s="222"/>
      <c r="Z61" s="212"/>
      <c r="AA61" s="212"/>
      <c r="AB61" s="212"/>
      <c r="AC61" s="212"/>
      <c r="AD61" s="212"/>
      <c r="AE61" s="212"/>
      <c r="AF61" s="212"/>
      <c r="AG61" s="212" t="s">
        <v>226</v>
      </c>
      <c r="AH61" s="212">
        <v>2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3" x14ac:dyDescent="0.25">
      <c r="A62" s="219"/>
      <c r="B62" s="220"/>
      <c r="C62" s="268" t="s">
        <v>393</v>
      </c>
      <c r="D62" s="262"/>
      <c r="E62" s="263">
        <v>0.999</v>
      </c>
      <c r="F62" s="222"/>
      <c r="G62" s="222"/>
      <c r="H62" s="222"/>
      <c r="I62" s="222"/>
      <c r="J62" s="222"/>
      <c r="K62" s="222"/>
      <c r="L62" s="222"/>
      <c r="M62" s="222"/>
      <c r="N62" s="221"/>
      <c r="O62" s="221"/>
      <c r="P62" s="221"/>
      <c r="Q62" s="221"/>
      <c r="R62" s="222"/>
      <c r="S62" s="222"/>
      <c r="T62" s="222"/>
      <c r="U62" s="222"/>
      <c r="V62" s="222"/>
      <c r="W62" s="222"/>
      <c r="X62" s="222"/>
      <c r="Y62" s="222"/>
      <c r="Z62" s="212"/>
      <c r="AA62" s="212"/>
      <c r="AB62" s="212"/>
      <c r="AC62" s="212"/>
      <c r="AD62" s="212"/>
      <c r="AE62" s="212"/>
      <c r="AF62" s="212"/>
      <c r="AG62" s="212" t="s">
        <v>226</v>
      </c>
      <c r="AH62" s="212">
        <v>2</v>
      </c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3" x14ac:dyDescent="0.25">
      <c r="A63" s="219"/>
      <c r="B63" s="220"/>
      <c r="C63" s="267" t="s">
        <v>297</v>
      </c>
      <c r="D63" s="262"/>
      <c r="E63" s="263"/>
      <c r="F63" s="222"/>
      <c r="G63" s="222"/>
      <c r="H63" s="222"/>
      <c r="I63" s="222"/>
      <c r="J63" s="222"/>
      <c r="K63" s="222"/>
      <c r="L63" s="222"/>
      <c r="M63" s="222"/>
      <c r="N63" s="221"/>
      <c r="O63" s="221"/>
      <c r="P63" s="221"/>
      <c r="Q63" s="221"/>
      <c r="R63" s="222"/>
      <c r="S63" s="222"/>
      <c r="T63" s="222"/>
      <c r="U63" s="222"/>
      <c r="V63" s="222"/>
      <c r="W63" s="222"/>
      <c r="X63" s="222"/>
      <c r="Y63" s="222"/>
      <c r="Z63" s="212"/>
      <c r="AA63" s="212"/>
      <c r="AB63" s="212"/>
      <c r="AC63" s="212"/>
      <c r="AD63" s="212"/>
      <c r="AE63" s="212"/>
      <c r="AF63" s="212"/>
      <c r="AG63" s="212" t="s">
        <v>226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3" x14ac:dyDescent="0.25">
      <c r="A64" s="219"/>
      <c r="B64" s="220"/>
      <c r="C64" s="266" t="s">
        <v>400</v>
      </c>
      <c r="D64" s="260"/>
      <c r="E64" s="261">
        <v>8.2820999999999998</v>
      </c>
      <c r="F64" s="222"/>
      <c r="G64" s="222"/>
      <c r="H64" s="222"/>
      <c r="I64" s="222"/>
      <c r="J64" s="222"/>
      <c r="K64" s="222"/>
      <c r="L64" s="222"/>
      <c r="M64" s="222"/>
      <c r="N64" s="221"/>
      <c r="O64" s="221"/>
      <c r="P64" s="221"/>
      <c r="Q64" s="221"/>
      <c r="R64" s="222"/>
      <c r="S64" s="222"/>
      <c r="T64" s="222"/>
      <c r="U64" s="222"/>
      <c r="V64" s="222"/>
      <c r="W64" s="222"/>
      <c r="X64" s="222"/>
      <c r="Y64" s="222"/>
      <c r="Z64" s="212"/>
      <c r="AA64" s="212"/>
      <c r="AB64" s="212"/>
      <c r="AC64" s="212"/>
      <c r="AD64" s="212"/>
      <c r="AE64" s="212"/>
      <c r="AF64" s="212"/>
      <c r="AG64" s="212" t="s">
        <v>226</v>
      </c>
      <c r="AH64" s="212">
        <v>0</v>
      </c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x14ac:dyDescent="0.25">
      <c r="A65" s="227" t="s">
        <v>161</v>
      </c>
      <c r="B65" s="228" t="s">
        <v>97</v>
      </c>
      <c r="C65" s="251" t="s">
        <v>98</v>
      </c>
      <c r="D65" s="229"/>
      <c r="E65" s="230"/>
      <c r="F65" s="231"/>
      <c r="G65" s="231">
        <f>SUMIF(AG66:AG77,"&lt;&gt;NOR",G66:G77)</f>
        <v>0</v>
      </c>
      <c r="H65" s="231"/>
      <c r="I65" s="231">
        <f>SUM(I66:I77)</f>
        <v>0</v>
      </c>
      <c r="J65" s="231"/>
      <c r="K65" s="231">
        <f>SUM(K66:K77)</f>
        <v>0</v>
      </c>
      <c r="L65" s="231"/>
      <c r="M65" s="231">
        <f>SUM(M66:M77)</f>
        <v>0</v>
      </c>
      <c r="N65" s="230"/>
      <c r="O65" s="230">
        <f>SUM(O66:O77)</f>
        <v>13.239999999999998</v>
      </c>
      <c r="P65" s="230"/>
      <c r="Q65" s="230">
        <f>SUM(Q66:Q77)</f>
        <v>0</v>
      </c>
      <c r="R65" s="231"/>
      <c r="S65" s="231"/>
      <c r="T65" s="232"/>
      <c r="U65" s="226"/>
      <c r="V65" s="226">
        <f>SUM(V66:V77)</f>
        <v>2.86</v>
      </c>
      <c r="W65" s="226"/>
      <c r="X65" s="226"/>
      <c r="Y65" s="226"/>
      <c r="AG65" t="s">
        <v>162</v>
      </c>
    </row>
    <row r="66" spans="1:60" outlineLevel="1" x14ac:dyDescent="0.25">
      <c r="A66" s="234">
        <v>9</v>
      </c>
      <c r="B66" s="235" t="s">
        <v>299</v>
      </c>
      <c r="C66" s="253" t="s">
        <v>300</v>
      </c>
      <c r="D66" s="236" t="s">
        <v>238</v>
      </c>
      <c r="E66" s="237">
        <v>0.52500000000000002</v>
      </c>
      <c r="F66" s="238"/>
      <c r="G66" s="239">
        <f>ROUND(E66*F66,2)</f>
        <v>0</v>
      </c>
      <c r="H66" s="238"/>
      <c r="I66" s="239">
        <f>ROUND(E66*H66,2)</f>
        <v>0</v>
      </c>
      <c r="J66" s="238"/>
      <c r="K66" s="239">
        <f>ROUND(E66*J66,2)</f>
        <v>0</v>
      </c>
      <c r="L66" s="239">
        <v>21</v>
      </c>
      <c r="M66" s="239">
        <f>G66*(1+L66/100)</f>
        <v>0</v>
      </c>
      <c r="N66" s="237">
        <v>2.16</v>
      </c>
      <c r="O66" s="237">
        <f>ROUND(E66*N66,2)</f>
        <v>1.1299999999999999</v>
      </c>
      <c r="P66" s="237">
        <v>0</v>
      </c>
      <c r="Q66" s="237">
        <f>ROUND(E66*P66,2)</f>
        <v>0</v>
      </c>
      <c r="R66" s="239" t="s">
        <v>301</v>
      </c>
      <c r="S66" s="239" t="s">
        <v>193</v>
      </c>
      <c r="T66" s="240" t="s">
        <v>193</v>
      </c>
      <c r="U66" s="222">
        <v>1.085</v>
      </c>
      <c r="V66" s="222">
        <f>ROUND(E66*U66,2)</f>
        <v>0.56999999999999995</v>
      </c>
      <c r="W66" s="222"/>
      <c r="X66" s="222" t="s">
        <v>220</v>
      </c>
      <c r="Y66" s="222" t="s">
        <v>221</v>
      </c>
      <c r="Z66" s="212"/>
      <c r="AA66" s="212"/>
      <c r="AB66" s="212"/>
      <c r="AC66" s="212"/>
      <c r="AD66" s="212"/>
      <c r="AE66" s="212"/>
      <c r="AF66" s="212"/>
      <c r="AG66" s="212" t="s">
        <v>222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2" x14ac:dyDescent="0.25">
      <c r="A67" s="219"/>
      <c r="B67" s="220"/>
      <c r="C67" s="266" t="s">
        <v>380</v>
      </c>
      <c r="D67" s="260"/>
      <c r="E67" s="261"/>
      <c r="F67" s="222"/>
      <c r="G67" s="222"/>
      <c r="H67" s="222"/>
      <c r="I67" s="222"/>
      <c r="J67" s="222"/>
      <c r="K67" s="222"/>
      <c r="L67" s="222"/>
      <c r="M67" s="222"/>
      <c r="N67" s="221"/>
      <c r="O67" s="221"/>
      <c r="P67" s="221"/>
      <c r="Q67" s="221"/>
      <c r="R67" s="222"/>
      <c r="S67" s="222"/>
      <c r="T67" s="222"/>
      <c r="U67" s="222"/>
      <c r="V67" s="222"/>
      <c r="W67" s="222"/>
      <c r="X67" s="222"/>
      <c r="Y67" s="222"/>
      <c r="Z67" s="212"/>
      <c r="AA67" s="212"/>
      <c r="AB67" s="212"/>
      <c r="AC67" s="212"/>
      <c r="AD67" s="212"/>
      <c r="AE67" s="212"/>
      <c r="AF67" s="212"/>
      <c r="AG67" s="212" t="s">
        <v>226</v>
      </c>
      <c r="AH67" s="212">
        <v>0</v>
      </c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3" x14ac:dyDescent="0.25">
      <c r="A68" s="219"/>
      <c r="B68" s="220"/>
      <c r="C68" s="266" t="s">
        <v>401</v>
      </c>
      <c r="D68" s="260"/>
      <c r="E68" s="261"/>
      <c r="F68" s="222"/>
      <c r="G68" s="222"/>
      <c r="H68" s="222"/>
      <c r="I68" s="222"/>
      <c r="J68" s="222"/>
      <c r="K68" s="222"/>
      <c r="L68" s="222"/>
      <c r="M68" s="222"/>
      <c r="N68" s="221"/>
      <c r="O68" s="221"/>
      <c r="P68" s="221"/>
      <c r="Q68" s="221"/>
      <c r="R68" s="222"/>
      <c r="S68" s="222"/>
      <c r="T68" s="222"/>
      <c r="U68" s="222"/>
      <c r="V68" s="222"/>
      <c r="W68" s="222"/>
      <c r="X68" s="222"/>
      <c r="Y68" s="222"/>
      <c r="Z68" s="212"/>
      <c r="AA68" s="212"/>
      <c r="AB68" s="212"/>
      <c r="AC68" s="212"/>
      <c r="AD68" s="212"/>
      <c r="AE68" s="212"/>
      <c r="AF68" s="212"/>
      <c r="AG68" s="212" t="s">
        <v>226</v>
      </c>
      <c r="AH68" s="212">
        <v>0</v>
      </c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3" x14ac:dyDescent="0.25">
      <c r="A69" s="219"/>
      <c r="B69" s="220"/>
      <c r="C69" s="266" t="s">
        <v>402</v>
      </c>
      <c r="D69" s="260"/>
      <c r="E69" s="261">
        <v>0.33600000000000002</v>
      </c>
      <c r="F69" s="222"/>
      <c r="G69" s="222"/>
      <c r="H69" s="222"/>
      <c r="I69" s="222"/>
      <c r="J69" s="222"/>
      <c r="K69" s="222"/>
      <c r="L69" s="222"/>
      <c r="M69" s="222"/>
      <c r="N69" s="221"/>
      <c r="O69" s="221"/>
      <c r="P69" s="221"/>
      <c r="Q69" s="221"/>
      <c r="R69" s="222"/>
      <c r="S69" s="222"/>
      <c r="T69" s="222"/>
      <c r="U69" s="222"/>
      <c r="V69" s="222"/>
      <c r="W69" s="222"/>
      <c r="X69" s="222"/>
      <c r="Y69" s="222"/>
      <c r="Z69" s="212"/>
      <c r="AA69" s="212"/>
      <c r="AB69" s="212"/>
      <c r="AC69" s="212"/>
      <c r="AD69" s="212"/>
      <c r="AE69" s="212"/>
      <c r="AF69" s="212"/>
      <c r="AG69" s="212" t="s">
        <v>226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3" x14ac:dyDescent="0.25">
      <c r="A70" s="219"/>
      <c r="B70" s="220"/>
      <c r="C70" s="266" t="s">
        <v>403</v>
      </c>
      <c r="D70" s="260"/>
      <c r="E70" s="261">
        <v>0.189</v>
      </c>
      <c r="F70" s="222"/>
      <c r="G70" s="222"/>
      <c r="H70" s="222"/>
      <c r="I70" s="222"/>
      <c r="J70" s="222"/>
      <c r="K70" s="222"/>
      <c r="L70" s="222"/>
      <c r="M70" s="222"/>
      <c r="N70" s="221"/>
      <c r="O70" s="221"/>
      <c r="P70" s="221"/>
      <c r="Q70" s="221"/>
      <c r="R70" s="222"/>
      <c r="S70" s="222"/>
      <c r="T70" s="222"/>
      <c r="U70" s="222"/>
      <c r="V70" s="222"/>
      <c r="W70" s="222"/>
      <c r="X70" s="222"/>
      <c r="Y70" s="222"/>
      <c r="Z70" s="212"/>
      <c r="AA70" s="212"/>
      <c r="AB70" s="212"/>
      <c r="AC70" s="212"/>
      <c r="AD70" s="212"/>
      <c r="AE70" s="212"/>
      <c r="AF70" s="212"/>
      <c r="AG70" s="212" t="s">
        <v>226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1" x14ac:dyDescent="0.25">
      <c r="A71" s="234">
        <v>10</v>
      </c>
      <c r="B71" s="235" t="s">
        <v>404</v>
      </c>
      <c r="C71" s="253" t="s">
        <v>405</v>
      </c>
      <c r="D71" s="236" t="s">
        <v>238</v>
      </c>
      <c r="E71" s="237">
        <v>4.7954999999999997</v>
      </c>
      <c r="F71" s="238"/>
      <c r="G71" s="239">
        <f>ROUND(E71*F71,2)</f>
        <v>0</v>
      </c>
      <c r="H71" s="238"/>
      <c r="I71" s="239">
        <f>ROUND(E71*H71,2)</f>
        <v>0</v>
      </c>
      <c r="J71" s="238"/>
      <c r="K71" s="239">
        <f>ROUND(E71*J71,2)</f>
        <v>0</v>
      </c>
      <c r="L71" s="239">
        <v>21</v>
      </c>
      <c r="M71" s="239">
        <f>G71*(1+L71/100)</f>
        <v>0</v>
      </c>
      <c r="N71" s="237">
        <v>2.5249999999999999</v>
      </c>
      <c r="O71" s="237">
        <f>ROUND(E71*N71,2)</f>
        <v>12.11</v>
      </c>
      <c r="P71" s="237">
        <v>0</v>
      </c>
      <c r="Q71" s="237">
        <f>ROUND(E71*P71,2)</f>
        <v>0</v>
      </c>
      <c r="R71" s="239" t="s">
        <v>406</v>
      </c>
      <c r="S71" s="239" t="s">
        <v>193</v>
      </c>
      <c r="T71" s="240" t="s">
        <v>193</v>
      </c>
      <c r="U71" s="222">
        <v>0.47699999999999998</v>
      </c>
      <c r="V71" s="222">
        <f>ROUND(E71*U71,2)</f>
        <v>2.29</v>
      </c>
      <c r="W71" s="222"/>
      <c r="X71" s="222" t="s">
        <v>220</v>
      </c>
      <c r="Y71" s="222" t="s">
        <v>221</v>
      </c>
      <c r="Z71" s="212"/>
      <c r="AA71" s="212"/>
      <c r="AB71" s="212"/>
      <c r="AC71" s="212"/>
      <c r="AD71" s="212"/>
      <c r="AE71" s="212"/>
      <c r="AF71" s="212"/>
      <c r="AG71" s="212" t="s">
        <v>222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2" x14ac:dyDescent="0.25">
      <c r="A72" s="219"/>
      <c r="B72" s="220"/>
      <c r="C72" s="266" t="s">
        <v>380</v>
      </c>
      <c r="D72" s="260"/>
      <c r="E72" s="261"/>
      <c r="F72" s="222"/>
      <c r="G72" s="222"/>
      <c r="H72" s="222"/>
      <c r="I72" s="222"/>
      <c r="J72" s="222"/>
      <c r="K72" s="222"/>
      <c r="L72" s="222"/>
      <c r="M72" s="222"/>
      <c r="N72" s="221"/>
      <c r="O72" s="221"/>
      <c r="P72" s="221"/>
      <c r="Q72" s="221"/>
      <c r="R72" s="222"/>
      <c r="S72" s="222"/>
      <c r="T72" s="222"/>
      <c r="U72" s="222"/>
      <c r="V72" s="222"/>
      <c r="W72" s="222"/>
      <c r="X72" s="222"/>
      <c r="Y72" s="222"/>
      <c r="Z72" s="212"/>
      <c r="AA72" s="212"/>
      <c r="AB72" s="212"/>
      <c r="AC72" s="212"/>
      <c r="AD72" s="212"/>
      <c r="AE72" s="212"/>
      <c r="AF72" s="212"/>
      <c r="AG72" s="212" t="s">
        <v>226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3" x14ac:dyDescent="0.25">
      <c r="A73" s="219"/>
      <c r="B73" s="220"/>
      <c r="C73" s="266" t="s">
        <v>407</v>
      </c>
      <c r="D73" s="260"/>
      <c r="E73" s="261"/>
      <c r="F73" s="222"/>
      <c r="G73" s="222"/>
      <c r="H73" s="222"/>
      <c r="I73" s="222"/>
      <c r="J73" s="222"/>
      <c r="K73" s="222"/>
      <c r="L73" s="222"/>
      <c r="M73" s="222"/>
      <c r="N73" s="221"/>
      <c r="O73" s="221"/>
      <c r="P73" s="221"/>
      <c r="Q73" s="221"/>
      <c r="R73" s="222"/>
      <c r="S73" s="222"/>
      <c r="T73" s="222"/>
      <c r="U73" s="222"/>
      <c r="V73" s="222"/>
      <c r="W73" s="222"/>
      <c r="X73" s="222"/>
      <c r="Y73" s="222"/>
      <c r="Z73" s="212"/>
      <c r="AA73" s="212"/>
      <c r="AB73" s="212"/>
      <c r="AC73" s="212"/>
      <c r="AD73" s="212"/>
      <c r="AE73" s="212"/>
      <c r="AF73" s="212"/>
      <c r="AG73" s="212" t="s">
        <v>226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3" x14ac:dyDescent="0.25">
      <c r="A74" s="219"/>
      <c r="B74" s="220"/>
      <c r="C74" s="266" t="s">
        <v>382</v>
      </c>
      <c r="D74" s="260"/>
      <c r="E74" s="261">
        <v>3.36</v>
      </c>
      <c r="F74" s="222"/>
      <c r="G74" s="222"/>
      <c r="H74" s="222"/>
      <c r="I74" s="222"/>
      <c r="J74" s="222"/>
      <c r="K74" s="222"/>
      <c r="L74" s="222"/>
      <c r="M74" s="222"/>
      <c r="N74" s="221"/>
      <c r="O74" s="221"/>
      <c r="P74" s="221"/>
      <c r="Q74" s="221"/>
      <c r="R74" s="222"/>
      <c r="S74" s="222"/>
      <c r="T74" s="222"/>
      <c r="U74" s="222"/>
      <c r="V74" s="222"/>
      <c r="W74" s="222"/>
      <c r="X74" s="222"/>
      <c r="Y74" s="222"/>
      <c r="Z74" s="212"/>
      <c r="AA74" s="212"/>
      <c r="AB74" s="212"/>
      <c r="AC74" s="212"/>
      <c r="AD74" s="212"/>
      <c r="AE74" s="212"/>
      <c r="AF74" s="212"/>
      <c r="AG74" s="212" t="s">
        <v>226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3" x14ac:dyDescent="0.25">
      <c r="A75" s="219"/>
      <c r="B75" s="220"/>
      <c r="C75" s="266" t="s">
        <v>408</v>
      </c>
      <c r="D75" s="260"/>
      <c r="E75" s="261">
        <v>0.81</v>
      </c>
      <c r="F75" s="222"/>
      <c r="G75" s="222"/>
      <c r="H75" s="222"/>
      <c r="I75" s="222"/>
      <c r="J75" s="222"/>
      <c r="K75" s="222"/>
      <c r="L75" s="222"/>
      <c r="M75" s="222"/>
      <c r="N75" s="221"/>
      <c r="O75" s="221"/>
      <c r="P75" s="221"/>
      <c r="Q75" s="221"/>
      <c r="R75" s="222"/>
      <c r="S75" s="222"/>
      <c r="T75" s="222"/>
      <c r="U75" s="222"/>
      <c r="V75" s="222"/>
      <c r="W75" s="222"/>
      <c r="X75" s="222"/>
      <c r="Y75" s="222"/>
      <c r="Z75" s="212"/>
      <c r="AA75" s="212"/>
      <c r="AB75" s="212"/>
      <c r="AC75" s="212"/>
      <c r="AD75" s="212"/>
      <c r="AE75" s="212"/>
      <c r="AF75" s="212"/>
      <c r="AG75" s="212" t="s">
        <v>226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3" x14ac:dyDescent="0.25">
      <c r="A76" s="219"/>
      <c r="B76" s="220"/>
      <c r="C76" s="266" t="s">
        <v>409</v>
      </c>
      <c r="D76" s="260"/>
      <c r="E76" s="261"/>
      <c r="F76" s="222"/>
      <c r="G76" s="222"/>
      <c r="H76" s="222"/>
      <c r="I76" s="222"/>
      <c r="J76" s="222"/>
      <c r="K76" s="222"/>
      <c r="L76" s="222"/>
      <c r="M76" s="222"/>
      <c r="N76" s="221"/>
      <c r="O76" s="221"/>
      <c r="P76" s="221"/>
      <c r="Q76" s="221"/>
      <c r="R76" s="222"/>
      <c r="S76" s="222"/>
      <c r="T76" s="222"/>
      <c r="U76" s="222"/>
      <c r="V76" s="222"/>
      <c r="W76" s="222"/>
      <c r="X76" s="222"/>
      <c r="Y76" s="222"/>
      <c r="Z76" s="212"/>
      <c r="AA76" s="212"/>
      <c r="AB76" s="212"/>
      <c r="AC76" s="212"/>
      <c r="AD76" s="212"/>
      <c r="AE76" s="212"/>
      <c r="AF76" s="212"/>
      <c r="AG76" s="212" t="s">
        <v>226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3" x14ac:dyDescent="0.25">
      <c r="A77" s="219"/>
      <c r="B77" s="220"/>
      <c r="C77" s="266" t="s">
        <v>410</v>
      </c>
      <c r="D77" s="260"/>
      <c r="E77" s="261">
        <v>0.62549999999999994</v>
      </c>
      <c r="F77" s="222"/>
      <c r="G77" s="222"/>
      <c r="H77" s="222"/>
      <c r="I77" s="222"/>
      <c r="J77" s="222"/>
      <c r="K77" s="222"/>
      <c r="L77" s="222"/>
      <c r="M77" s="222"/>
      <c r="N77" s="221"/>
      <c r="O77" s="221"/>
      <c r="P77" s="221"/>
      <c r="Q77" s="221"/>
      <c r="R77" s="222"/>
      <c r="S77" s="222"/>
      <c r="T77" s="222"/>
      <c r="U77" s="222"/>
      <c r="V77" s="222"/>
      <c r="W77" s="222"/>
      <c r="X77" s="222"/>
      <c r="Y77" s="222"/>
      <c r="Z77" s="212"/>
      <c r="AA77" s="212"/>
      <c r="AB77" s="212"/>
      <c r="AC77" s="212"/>
      <c r="AD77" s="212"/>
      <c r="AE77" s="212"/>
      <c r="AF77" s="212"/>
      <c r="AG77" s="212" t="s">
        <v>226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x14ac:dyDescent="0.25">
      <c r="A78" s="227" t="s">
        <v>161</v>
      </c>
      <c r="B78" s="228" t="s">
        <v>109</v>
      </c>
      <c r="C78" s="251" t="s">
        <v>110</v>
      </c>
      <c r="D78" s="229"/>
      <c r="E78" s="230"/>
      <c r="F78" s="231"/>
      <c r="G78" s="231">
        <f>SUMIF(AG79:AG99,"&lt;&gt;NOR",G79:G99)</f>
        <v>0</v>
      </c>
      <c r="H78" s="231"/>
      <c r="I78" s="231">
        <f>SUM(I79:I99)</f>
        <v>0</v>
      </c>
      <c r="J78" s="231"/>
      <c r="K78" s="231">
        <f>SUM(K79:K99)</f>
        <v>0</v>
      </c>
      <c r="L78" s="231"/>
      <c r="M78" s="231">
        <f>SUM(M79:M99)</f>
        <v>0</v>
      </c>
      <c r="N78" s="230"/>
      <c r="O78" s="230">
        <f>SUM(O79:O99)</f>
        <v>1.2</v>
      </c>
      <c r="P78" s="230"/>
      <c r="Q78" s="230">
        <f>SUM(Q79:Q99)</f>
        <v>0</v>
      </c>
      <c r="R78" s="231"/>
      <c r="S78" s="231"/>
      <c r="T78" s="232"/>
      <c r="U78" s="226"/>
      <c r="V78" s="226">
        <f>SUM(V79:V99)</f>
        <v>0</v>
      </c>
      <c r="W78" s="226"/>
      <c r="X78" s="226"/>
      <c r="Y78" s="226"/>
      <c r="AG78" t="s">
        <v>162</v>
      </c>
    </row>
    <row r="79" spans="1:60" outlineLevel="1" x14ac:dyDescent="0.25">
      <c r="A79" s="234">
        <v>11</v>
      </c>
      <c r="B79" s="235" t="s">
        <v>411</v>
      </c>
      <c r="C79" s="253" t="s">
        <v>412</v>
      </c>
      <c r="D79" s="236" t="s">
        <v>338</v>
      </c>
      <c r="E79" s="237">
        <v>1</v>
      </c>
      <c r="F79" s="238"/>
      <c r="G79" s="239">
        <f>ROUND(E79*F79,2)</f>
        <v>0</v>
      </c>
      <c r="H79" s="238"/>
      <c r="I79" s="239">
        <f>ROUND(E79*H79,2)</f>
        <v>0</v>
      </c>
      <c r="J79" s="238"/>
      <c r="K79" s="239">
        <f>ROUND(E79*J79,2)</f>
        <v>0</v>
      </c>
      <c r="L79" s="239">
        <v>21</v>
      </c>
      <c r="M79" s="239">
        <f>G79*(1+L79/100)</f>
        <v>0</v>
      </c>
      <c r="N79" s="237">
        <v>1.2</v>
      </c>
      <c r="O79" s="237">
        <f>ROUND(E79*N79,2)</f>
        <v>1.2</v>
      </c>
      <c r="P79" s="237">
        <v>0</v>
      </c>
      <c r="Q79" s="237">
        <f>ROUND(E79*P79,2)</f>
        <v>0</v>
      </c>
      <c r="R79" s="239"/>
      <c r="S79" s="239" t="s">
        <v>166</v>
      </c>
      <c r="T79" s="240" t="s">
        <v>167</v>
      </c>
      <c r="U79" s="222">
        <v>0</v>
      </c>
      <c r="V79" s="222">
        <f>ROUND(E79*U79,2)</f>
        <v>0</v>
      </c>
      <c r="W79" s="222"/>
      <c r="X79" s="222" t="s">
        <v>220</v>
      </c>
      <c r="Y79" s="222" t="s">
        <v>168</v>
      </c>
      <c r="Z79" s="212"/>
      <c r="AA79" s="212"/>
      <c r="AB79" s="212"/>
      <c r="AC79" s="212"/>
      <c r="AD79" s="212"/>
      <c r="AE79" s="212"/>
      <c r="AF79" s="212"/>
      <c r="AG79" s="212" t="s">
        <v>222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2" x14ac:dyDescent="0.25">
      <c r="A80" s="219"/>
      <c r="B80" s="220"/>
      <c r="C80" s="254" t="s">
        <v>413</v>
      </c>
      <c r="D80" s="249"/>
      <c r="E80" s="249"/>
      <c r="F80" s="249"/>
      <c r="G80" s="249"/>
      <c r="H80" s="222"/>
      <c r="I80" s="222"/>
      <c r="J80" s="222"/>
      <c r="K80" s="222"/>
      <c r="L80" s="222"/>
      <c r="M80" s="222"/>
      <c r="N80" s="221"/>
      <c r="O80" s="221"/>
      <c r="P80" s="221"/>
      <c r="Q80" s="221"/>
      <c r="R80" s="222"/>
      <c r="S80" s="222"/>
      <c r="T80" s="222"/>
      <c r="U80" s="222"/>
      <c r="V80" s="222"/>
      <c r="W80" s="222"/>
      <c r="X80" s="222"/>
      <c r="Y80" s="222"/>
      <c r="Z80" s="212"/>
      <c r="AA80" s="212"/>
      <c r="AB80" s="212"/>
      <c r="AC80" s="212"/>
      <c r="AD80" s="212"/>
      <c r="AE80" s="212"/>
      <c r="AF80" s="212"/>
      <c r="AG80" s="212" t="s">
        <v>173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ht="21" outlineLevel="3" x14ac:dyDescent="0.25">
      <c r="A81" s="219"/>
      <c r="B81" s="220"/>
      <c r="C81" s="256" t="s">
        <v>414</v>
      </c>
      <c r="D81" s="250"/>
      <c r="E81" s="250"/>
      <c r="F81" s="250"/>
      <c r="G81" s="250"/>
      <c r="H81" s="222"/>
      <c r="I81" s="222"/>
      <c r="J81" s="222"/>
      <c r="K81" s="222"/>
      <c r="L81" s="222"/>
      <c r="M81" s="222"/>
      <c r="N81" s="221"/>
      <c r="O81" s="221"/>
      <c r="P81" s="221"/>
      <c r="Q81" s="221"/>
      <c r="R81" s="222"/>
      <c r="S81" s="222"/>
      <c r="T81" s="222"/>
      <c r="U81" s="222"/>
      <c r="V81" s="222"/>
      <c r="W81" s="222"/>
      <c r="X81" s="222"/>
      <c r="Y81" s="222"/>
      <c r="Z81" s="212"/>
      <c r="AA81" s="212"/>
      <c r="AB81" s="212"/>
      <c r="AC81" s="212"/>
      <c r="AD81" s="212"/>
      <c r="AE81" s="212"/>
      <c r="AF81" s="212"/>
      <c r="AG81" s="212" t="s">
        <v>173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48" t="str">
        <f>C81</f>
        <v>- Nosná konstrukce bude provedena z ocelových profilů s ochrannou vrstvou – prášková vypalovací barva v jemné struktuře a v odstínu RAL 9005 (černá).</v>
      </c>
      <c r="BB81" s="212"/>
      <c r="BC81" s="212"/>
      <c r="BD81" s="212"/>
      <c r="BE81" s="212"/>
      <c r="BF81" s="212"/>
      <c r="BG81" s="212"/>
      <c r="BH81" s="212"/>
    </row>
    <row r="82" spans="1:60" ht="21" outlineLevel="3" x14ac:dyDescent="0.25">
      <c r="A82" s="219"/>
      <c r="B82" s="220"/>
      <c r="C82" s="256" t="s">
        <v>415</v>
      </c>
      <c r="D82" s="250"/>
      <c r="E82" s="250"/>
      <c r="F82" s="250"/>
      <c r="G82" s="250"/>
      <c r="H82" s="222"/>
      <c r="I82" s="222"/>
      <c r="J82" s="222"/>
      <c r="K82" s="222"/>
      <c r="L82" s="222"/>
      <c r="M82" s="222"/>
      <c r="N82" s="221"/>
      <c r="O82" s="221"/>
      <c r="P82" s="221"/>
      <c r="Q82" s="221"/>
      <c r="R82" s="222"/>
      <c r="S82" s="222"/>
      <c r="T82" s="222"/>
      <c r="U82" s="222"/>
      <c r="V82" s="222"/>
      <c r="W82" s="222"/>
      <c r="X82" s="222"/>
      <c r="Y82" s="222"/>
      <c r="Z82" s="212"/>
      <c r="AA82" s="212"/>
      <c r="AB82" s="212"/>
      <c r="AC82" s="212"/>
      <c r="AD82" s="212"/>
      <c r="AE82" s="212"/>
      <c r="AF82" s="212"/>
      <c r="AG82" s="212" t="s">
        <v>173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48" t="str">
        <f>C82</f>
        <v>- Konstrukce musí splňovat požadavky na odolnost vůči povětrnostním vlivům a bude dimenzována dle platných norem ČSN a EN s ohledem na místní zatížení sněhem a větrem.</v>
      </c>
      <c r="BB82" s="212"/>
      <c r="BC82" s="212"/>
      <c r="BD82" s="212"/>
      <c r="BE82" s="212"/>
      <c r="BF82" s="212"/>
      <c r="BG82" s="212"/>
      <c r="BH82" s="212"/>
    </row>
    <row r="83" spans="1:60" outlineLevel="3" x14ac:dyDescent="0.25">
      <c r="A83" s="219"/>
      <c r="B83" s="220"/>
      <c r="C83" s="255" t="s">
        <v>182</v>
      </c>
      <c r="D83" s="223"/>
      <c r="E83" s="224"/>
      <c r="F83" s="225"/>
      <c r="G83" s="225"/>
      <c r="H83" s="222"/>
      <c r="I83" s="222"/>
      <c r="J83" s="222"/>
      <c r="K83" s="222"/>
      <c r="L83" s="222"/>
      <c r="M83" s="222"/>
      <c r="N83" s="221"/>
      <c r="O83" s="221"/>
      <c r="P83" s="221"/>
      <c r="Q83" s="221"/>
      <c r="R83" s="222"/>
      <c r="S83" s="222"/>
      <c r="T83" s="222"/>
      <c r="U83" s="222"/>
      <c r="V83" s="222"/>
      <c r="W83" s="222"/>
      <c r="X83" s="222"/>
      <c r="Y83" s="222"/>
      <c r="Z83" s="212"/>
      <c r="AA83" s="212"/>
      <c r="AB83" s="212"/>
      <c r="AC83" s="212"/>
      <c r="AD83" s="212"/>
      <c r="AE83" s="212"/>
      <c r="AF83" s="212"/>
      <c r="AG83" s="212" t="s">
        <v>173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3" x14ac:dyDescent="0.25">
      <c r="A84" s="219"/>
      <c r="B84" s="220"/>
      <c r="C84" s="256" t="s">
        <v>416</v>
      </c>
      <c r="D84" s="250"/>
      <c r="E84" s="250"/>
      <c r="F84" s="250"/>
      <c r="G84" s="250"/>
      <c r="H84" s="222"/>
      <c r="I84" s="222"/>
      <c r="J84" s="222"/>
      <c r="K84" s="222"/>
      <c r="L84" s="222"/>
      <c r="M84" s="222"/>
      <c r="N84" s="221"/>
      <c r="O84" s="221"/>
      <c r="P84" s="221"/>
      <c r="Q84" s="221"/>
      <c r="R84" s="222"/>
      <c r="S84" s="222"/>
      <c r="T84" s="222"/>
      <c r="U84" s="222"/>
      <c r="V84" s="222"/>
      <c r="W84" s="222"/>
      <c r="X84" s="222"/>
      <c r="Y84" s="222"/>
      <c r="Z84" s="212"/>
      <c r="AA84" s="212"/>
      <c r="AB84" s="212"/>
      <c r="AC84" s="212"/>
      <c r="AD84" s="212"/>
      <c r="AE84" s="212"/>
      <c r="AF84" s="212"/>
      <c r="AG84" s="212" t="s">
        <v>173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ht="21" outlineLevel="3" x14ac:dyDescent="0.25">
      <c r="A85" s="219"/>
      <c r="B85" s="220"/>
      <c r="C85" s="256" t="s">
        <v>417</v>
      </c>
      <c r="D85" s="250"/>
      <c r="E85" s="250"/>
      <c r="F85" s="250"/>
      <c r="G85" s="250"/>
      <c r="H85" s="222"/>
      <c r="I85" s="222"/>
      <c r="J85" s="222"/>
      <c r="K85" s="222"/>
      <c r="L85" s="222"/>
      <c r="M85" s="222"/>
      <c r="N85" s="221"/>
      <c r="O85" s="221"/>
      <c r="P85" s="221"/>
      <c r="Q85" s="221"/>
      <c r="R85" s="222"/>
      <c r="S85" s="222"/>
      <c r="T85" s="222"/>
      <c r="U85" s="222"/>
      <c r="V85" s="222"/>
      <c r="W85" s="222"/>
      <c r="X85" s="222"/>
      <c r="Y85" s="222"/>
      <c r="Z85" s="212"/>
      <c r="AA85" s="212"/>
      <c r="AB85" s="212"/>
      <c r="AC85" s="212"/>
      <c r="AD85" s="212"/>
      <c r="AE85" s="212"/>
      <c r="AF85" s="212"/>
      <c r="AG85" s="212" t="s">
        <v>173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48" t="str">
        <f>C85</f>
        <v>- Boční a zadní stěny budou z bezpečnostního skla kaleného, střecha z bezpečnostního tvrzeného skla o tloušťkách odpovídající příslušným normám.</v>
      </c>
      <c r="BB85" s="212"/>
      <c r="BC85" s="212"/>
      <c r="BD85" s="212"/>
      <c r="BE85" s="212"/>
      <c r="BF85" s="212"/>
      <c r="BG85" s="212"/>
      <c r="BH85" s="212"/>
    </row>
    <row r="86" spans="1:60" outlineLevel="3" x14ac:dyDescent="0.25">
      <c r="A86" s="219"/>
      <c r="B86" s="220"/>
      <c r="C86" s="256" t="s">
        <v>418</v>
      </c>
      <c r="D86" s="250"/>
      <c r="E86" s="250"/>
      <c r="F86" s="250"/>
      <c r="G86" s="250"/>
      <c r="H86" s="222"/>
      <c r="I86" s="222"/>
      <c r="J86" s="222"/>
      <c r="K86" s="222"/>
      <c r="L86" s="222"/>
      <c r="M86" s="222"/>
      <c r="N86" s="221"/>
      <c r="O86" s="221"/>
      <c r="P86" s="221"/>
      <c r="Q86" s="221"/>
      <c r="R86" s="222"/>
      <c r="S86" s="222"/>
      <c r="T86" s="222"/>
      <c r="U86" s="222"/>
      <c r="V86" s="222"/>
      <c r="W86" s="222"/>
      <c r="X86" s="222"/>
      <c r="Y86" s="222"/>
      <c r="Z86" s="212"/>
      <c r="AA86" s="212"/>
      <c r="AB86" s="212"/>
      <c r="AC86" s="212"/>
      <c r="AD86" s="212"/>
      <c r="AE86" s="212"/>
      <c r="AF86" s="212"/>
      <c r="AG86" s="212" t="s">
        <v>173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3" x14ac:dyDescent="0.25">
      <c r="A87" s="219"/>
      <c r="B87" s="220"/>
      <c r="C87" s="256" t="s">
        <v>419</v>
      </c>
      <c r="D87" s="250"/>
      <c r="E87" s="250"/>
      <c r="F87" s="250"/>
      <c r="G87" s="250"/>
      <c r="H87" s="222"/>
      <c r="I87" s="222"/>
      <c r="J87" s="222"/>
      <c r="K87" s="222"/>
      <c r="L87" s="222"/>
      <c r="M87" s="222"/>
      <c r="N87" s="221"/>
      <c r="O87" s="221"/>
      <c r="P87" s="221"/>
      <c r="Q87" s="221"/>
      <c r="R87" s="222"/>
      <c r="S87" s="222"/>
      <c r="T87" s="222"/>
      <c r="U87" s="222"/>
      <c r="V87" s="222"/>
      <c r="W87" s="222"/>
      <c r="X87" s="222"/>
      <c r="Y87" s="222"/>
      <c r="Z87" s="212"/>
      <c r="AA87" s="212"/>
      <c r="AB87" s="212"/>
      <c r="AC87" s="212"/>
      <c r="AD87" s="212"/>
      <c r="AE87" s="212"/>
      <c r="AF87" s="212"/>
      <c r="AG87" s="212" t="s">
        <v>173</v>
      </c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48" t="str">
        <f>C87</f>
        <v>- Čiré sklo bude zabezpečeno proti nárazu ptáků a pro orientaci pomocí sítotisku - dekor dle požadavku investora.</v>
      </c>
      <c r="BB87" s="212"/>
      <c r="BC87" s="212"/>
      <c r="BD87" s="212"/>
      <c r="BE87" s="212"/>
      <c r="BF87" s="212"/>
      <c r="BG87" s="212"/>
      <c r="BH87" s="212"/>
    </row>
    <row r="88" spans="1:60" outlineLevel="3" x14ac:dyDescent="0.25">
      <c r="A88" s="219"/>
      <c r="B88" s="220"/>
      <c r="C88" s="255" t="s">
        <v>182</v>
      </c>
      <c r="D88" s="223"/>
      <c r="E88" s="224"/>
      <c r="F88" s="225"/>
      <c r="G88" s="225"/>
      <c r="H88" s="222"/>
      <c r="I88" s="222"/>
      <c r="J88" s="222"/>
      <c r="K88" s="222"/>
      <c r="L88" s="222"/>
      <c r="M88" s="222"/>
      <c r="N88" s="221"/>
      <c r="O88" s="221"/>
      <c r="P88" s="221"/>
      <c r="Q88" s="221"/>
      <c r="R88" s="222"/>
      <c r="S88" s="222"/>
      <c r="T88" s="222"/>
      <c r="U88" s="222"/>
      <c r="V88" s="222"/>
      <c r="W88" s="222"/>
      <c r="X88" s="222"/>
      <c r="Y88" s="222"/>
      <c r="Z88" s="212"/>
      <c r="AA88" s="212"/>
      <c r="AB88" s="212"/>
      <c r="AC88" s="212"/>
      <c r="AD88" s="212"/>
      <c r="AE88" s="212"/>
      <c r="AF88" s="212"/>
      <c r="AG88" s="212" t="s">
        <v>173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3" x14ac:dyDescent="0.25">
      <c r="A89" s="219"/>
      <c r="B89" s="220"/>
      <c r="C89" s="256" t="s">
        <v>420</v>
      </c>
      <c r="D89" s="250"/>
      <c r="E89" s="250"/>
      <c r="F89" s="250"/>
      <c r="G89" s="250"/>
      <c r="H89" s="222"/>
      <c r="I89" s="222"/>
      <c r="J89" s="222"/>
      <c r="K89" s="222"/>
      <c r="L89" s="222"/>
      <c r="M89" s="222"/>
      <c r="N89" s="221"/>
      <c r="O89" s="221"/>
      <c r="P89" s="221"/>
      <c r="Q89" s="221"/>
      <c r="R89" s="222"/>
      <c r="S89" s="222"/>
      <c r="T89" s="222"/>
      <c r="U89" s="222"/>
      <c r="V89" s="222"/>
      <c r="W89" s="222"/>
      <c r="X89" s="222"/>
      <c r="Y89" s="222"/>
      <c r="Z89" s="212"/>
      <c r="AA89" s="212"/>
      <c r="AB89" s="212"/>
      <c r="AC89" s="212"/>
      <c r="AD89" s="212"/>
      <c r="AE89" s="212"/>
      <c r="AF89" s="212"/>
      <c r="AG89" s="212" t="s">
        <v>173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3" x14ac:dyDescent="0.25">
      <c r="A90" s="219"/>
      <c r="B90" s="220"/>
      <c r="C90" s="256" t="s">
        <v>421</v>
      </c>
      <c r="D90" s="250"/>
      <c r="E90" s="250"/>
      <c r="F90" s="250"/>
      <c r="G90" s="250"/>
      <c r="H90" s="222"/>
      <c r="I90" s="222"/>
      <c r="J90" s="222"/>
      <c r="K90" s="222"/>
      <c r="L90" s="222"/>
      <c r="M90" s="222"/>
      <c r="N90" s="221"/>
      <c r="O90" s="221"/>
      <c r="P90" s="221"/>
      <c r="Q90" s="221"/>
      <c r="R90" s="222"/>
      <c r="S90" s="222"/>
      <c r="T90" s="222"/>
      <c r="U90" s="222"/>
      <c r="V90" s="222"/>
      <c r="W90" s="222"/>
      <c r="X90" s="222"/>
      <c r="Y90" s="222"/>
      <c r="Z90" s="212"/>
      <c r="AA90" s="212"/>
      <c r="AB90" s="212"/>
      <c r="AC90" s="212"/>
      <c r="AD90" s="212"/>
      <c r="AE90" s="212"/>
      <c r="AF90" s="212"/>
      <c r="AG90" s="212" t="s">
        <v>173</v>
      </c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3" x14ac:dyDescent="0.25">
      <c r="A91" s="219"/>
      <c r="B91" s="220"/>
      <c r="C91" s="255" t="s">
        <v>182</v>
      </c>
      <c r="D91" s="223"/>
      <c r="E91" s="224"/>
      <c r="F91" s="225"/>
      <c r="G91" s="225"/>
      <c r="H91" s="222"/>
      <c r="I91" s="222"/>
      <c r="J91" s="222"/>
      <c r="K91" s="222"/>
      <c r="L91" s="222"/>
      <c r="M91" s="222"/>
      <c r="N91" s="221"/>
      <c r="O91" s="221"/>
      <c r="P91" s="221"/>
      <c r="Q91" s="221"/>
      <c r="R91" s="222"/>
      <c r="S91" s="222"/>
      <c r="T91" s="222"/>
      <c r="U91" s="222"/>
      <c r="V91" s="222"/>
      <c r="W91" s="222"/>
      <c r="X91" s="222"/>
      <c r="Y91" s="222"/>
      <c r="Z91" s="212"/>
      <c r="AA91" s="212"/>
      <c r="AB91" s="212"/>
      <c r="AC91" s="212"/>
      <c r="AD91" s="212"/>
      <c r="AE91" s="212"/>
      <c r="AF91" s="212"/>
      <c r="AG91" s="212" t="s">
        <v>173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3" x14ac:dyDescent="0.25">
      <c r="A92" s="219"/>
      <c r="B92" s="220"/>
      <c r="C92" s="256" t="s">
        <v>31</v>
      </c>
      <c r="D92" s="250"/>
      <c r="E92" s="250"/>
      <c r="F92" s="250"/>
      <c r="G92" s="250"/>
      <c r="H92" s="222"/>
      <c r="I92" s="222"/>
      <c r="J92" s="222"/>
      <c r="K92" s="222"/>
      <c r="L92" s="222"/>
      <c r="M92" s="222"/>
      <c r="N92" s="221"/>
      <c r="O92" s="221"/>
      <c r="P92" s="221"/>
      <c r="Q92" s="221"/>
      <c r="R92" s="222"/>
      <c r="S92" s="222"/>
      <c r="T92" s="222"/>
      <c r="U92" s="222"/>
      <c r="V92" s="222"/>
      <c r="W92" s="222"/>
      <c r="X92" s="222"/>
      <c r="Y92" s="222"/>
      <c r="Z92" s="212"/>
      <c r="AA92" s="212"/>
      <c r="AB92" s="212"/>
      <c r="AC92" s="212"/>
      <c r="AD92" s="212"/>
      <c r="AE92" s="212"/>
      <c r="AF92" s="212"/>
      <c r="AG92" s="212" t="s">
        <v>173</v>
      </c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3" x14ac:dyDescent="0.25">
      <c r="A93" s="219"/>
      <c r="B93" s="220"/>
      <c r="C93" s="256" t="s">
        <v>422</v>
      </c>
      <c r="D93" s="250"/>
      <c r="E93" s="250"/>
      <c r="F93" s="250"/>
      <c r="G93" s="250"/>
      <c r="H93" s="222"/>
      <c r="I93" s="222"/>
      <c r="J93" s="222"/>
      <c r="K93" s="222"/>
      <c r="L93" s="222"/>
      <c r="M93" s="222"/>
      <c r="N93" s="221"/>
      <c r="O93" s="221"/>
      <c r="P93" s="221"/>
      <c r="Q93" s="221"/>
      <c r="R93" s="222"/>
      <c r="S93" s="222"/>
      <c r="T93" s="222"/>
      <c r="U93" s="222"/>
      <c r="V93" s="222"/>
      <c r="W93" s="222"/>
      <c r="X93" s="222"/>
      <c r="Y93" s="222"/>
      <c r="Z93" s="212"/>
      <c r="AA93" s="212"/>
      <c r="AB93" s="212"/>
      <c r="AC93" s="212"/>
      <c r="AD93" s="212"/>
      <c r="AE93" s="212"/>
      <c r="AF93" s="212"/>
      <c r="AG93" s="212" t="s">
        <v>173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48" t="str">
        <f>C93</f>
        <v>- Součástí dodávky je kompletní montáž včetně dopravy na místo stavby a kotvení do připravených základů</v>
      </c>
      <c r="BB93" s="212"/>
      <c r="BC93" s="212"/>
      <c r="BD93" s="212"/>
      <c r="BE93" s="212"/>
      <c r="BF93" s="212"/>
      <c r="BG93" s="212"/>
      <c r="BH93" s="212"/>
    </row>
    <row r="94" spans="1:60" outlineLevel="2" x14ac:dyDescent="0.25">
      <c r="A94" s="219"/>
      <c r="B94" s="220"/>
      <c r="C94" s="266" t="s">
        <v>423</v>
      </c>
      <c r="D94" s="260"/>
      <c r="E94" s="261"/>
      <c r="F94" s="222"/>
      <c r="G94" s="222"/>
      <c r="H94" s="222"/>
      <c r="I94" s="222"/>
      <c r="J94" s="222"/>
      <c r="K94" s="222"/>
      <c r="L94" s="222"/>
      <c r="M94" s="222"/>
      <c r="N94" s="221"/>
      <c r="O94" s="221"/>
      <c r="P94" s="221"/>
      <c r="Q94" s="221"/>
      <c r="R94" s="222"/>
      <c r="S94" s="222"/>
      <c r="T94" s="222"/>
      <c r="U94" s="222"/>
      <c r="V94" s="222"/>
      <c r="W94" s="222"/>
      <c r="X94" s="222"/>
      <c r="Y94" s="222"/>
      <c r="Z94" s="212"/>
      <c r="AA94" s="212"/>
      <c r="AB94" s="212"/>
      <c r="AC94" s="212"/>
      <c r="AD94" s="212"/>
      <c r="AE94" s="212"/>
      <c r="AF94" s="212"/>
      <c r="AG94" s="212" t="s">
        <v>226</v>
      </c>
      <c r="AH94" s="212">
        <v>0</v>
      </c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3" x14ac:dyDescent="0.25">
      <c r="A95" s="219"/>
      <c r="B95" s="220"/>
      <c r="C95" s="266" t="s">
        <v>321</v>
      </c>
      <c r="D95" s="260"/>
      <c r="E95" s="261">
        <v>1</v>
      </c>
      <c r="F95" s="222"/>
      <c r="G95" s="222"/>
      <c r="H95" s="222"/>
      <c r="I95" s="222"/>
      <c r="J95" s="222"/>
      <c r="K95" s="222"/>
      <c r="L95" s="222"/>
      <c r="M95" s="222"/>
      <c r="N95" s="221"/>
      <c r="O95" s="221"/>
      <c r="P95" s="221"/>
      <c r="Q95" s="221"/>
      <c r="R95" s="222"/>
      <c r="S95" s="222"/>
      <c r="T95" s="222"/>
      <c r="U95" s="222"/>
      <c r="V95" s="222"/>
      <c r="W95" s="222"/>
      <c r="X95" s="222"/>
      <c r="Y95" s="222"/>
      <c r="Z95" s="212"/>
      <c r="AA95" s="212"/>
      <c r="AB95" s="212"/>
      <c r="AC95" s="212"/>
      <c r="AD95" s="212"/>
      <c r="AE95" s="212"/>
      <c r="AF95" s="212"/>
      <c r="AG95" s="212" t="s">
        <v>226</v>
      </c>
      <c r="AH95" s="212">
        <v>0</v>
      </c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1" x14ac:dyDescent="0.25">
      <c r="A96" s="234">
        <v>12</v>
      </c>
      <c r="B96" s="235" t="s">
        <v>424</v>
      </c>
      <c r="C96" s="253" t="s">
        <v>425</v>
      </c>
      <c r="D96" s="236" t="s">
        <v>338</v>
      </c>
      <c r="E96" s="237">
        <v>40</v>
      </c>
      <c r="F96" s="238"/>
      <c r="G96" s="239">
        <f>ROUND(E96*F96,2)</f>
        <v>0</v>
      </c>
      <c r="H96" s="238"/>
      <c r="I96" s="239">
        <f>ROUND(E96*H96,2)</f>
        <v>0</v>
      </c>
      <c r="J96" s="238"/>
      <c r="K96" s="239">
        <f>ROUND(E96*J96,2)</f>
        <v>0</v>
      </c>
      <c r="L96" s="239">
        <v>21</v>
      </c>
      <c r="M96" s="239">
        <f>G96*(1+L96/100)</f>
        <v>0</v>
      </c>
      <c r="N96" s="237">
        <v>0</v>
      </c>
      <c r="O96" s="237">
        <f>ROUND(E96*N96,2)</f>
        <v>0</v>
      </c>
      <c r="P96" s="237">
        <v>0</v>
      </c>
      <c r="Q96" s="237">
        <f>ROUND(E96*P96,2)</f>
        <v>0</v>
      </c>
      <c r="R96" s="239"/>
      <c r="S96" s="239" t="s">
        <v>166</v>
      </c>
      <c r="T96" s="240" t="s">
        <v>167</v>
      </c>
      <c r="U96" s="222">
        <v>0</v>
      </c>
      <c r="V96" s="222">
        <f>ROUND(E96*U96,2)</f>
        <v>0</v>
      </c>
      <c r="W96" s="222"/>
      <c r="X96" s="222" t="s">
        <v>220</v>
      </c>
      <c r="Y96" s="222" t="s">
        <v>168</v>
      </c>
      <c r="Z96" s="212"/>
      <c r="AA96" s="212"/>
      <c r="AB96" s="212"/>
      <c r="AC96" s="212"/>
      <c r="AD96" s="212"/>
      <c r="AE96" s="212"/>
      <c r="AF96" s="212"/>
      <c r="AG96" s="212" t="s">
        <v>222</v>
      </c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2" x14ac:dyDescent="0.25">
      <c r="A97" s="219"/>
      <c r="B97" s="220"/>
      <c r="C97" s="266" t="s">
        <v>426</v>
      </c>
      <c r="D97" s="260"/>
      <c r="E97" s="261">
        <v>40</v>
      </c>
      <c r="F97" s="222"/>
      <c r="G97" s="222"/>
      <c r="H97" s="222"/>
      <c r="I97" s="222"/>
      <c r="J97" s="222"/>
      <c r="K97" s="222"/>
      <c r="L97" s="222"/>
      <c r="M97" s="222"/>
      <c r="N97" s="221"/>
      <c r="O97" s="221"/>
      <c r="P97" s="221"/>
      <c r="Q97" s="221"/>
      <c r="R97" s="222"/>
      <c r="S97" s="222"/>
      <c r="T97" s="222"/>
      <c r="U97" s="222"/>
      <c r="V97" s="222"/>
      <c r="W97" s="222"/>
      <c r="X97" s="222"/>
      <c r="Y97" s="222"/>
      <c r="Z97" s="212"/>
      <c r="AA97" s="212"/>
      <c r="AB97" s="212"/>
      <c r="AC97" s="212"/>
      <c r="AD97" s="212"/>
      <c r="AE97" s="212"/>
      <c r="AF97" s="212"/>
      <c r="AG97" s="212" t="s">
        <v>226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ht="20.399999999999999" outlineLevel="1" x14ac:dyDescent="0.25">
      <c r="A98" s="234">
        <v>13</v>
      </c>
      <c r="B98" s="235" t="s">
        <v>427</v>
      </c>
      <c r="C98" s="253" t="s">
        <v>428</v>
      </c>
      <c r="D98" s="236" t="s">
        <v>341</v>
      </c>
      <c r="E98" s="237">
        <v>9</v>
      </c>
      <c r="F98" s="238"/>
      <c r="G98" s="239">
        <f>ROUND(E98*F98,2)</f>
        <v>0</v>
      </c>
      <c r="H98" s="238"/>
      <c r="I98" s="239">
        <f>ROUND(E98*H98,2)</f>
        <v>0</v>
      </c>
      <c r="J98" s="238"/>
      <c r="K98" s="239">
        <f>ROUND(E98*J98,2)</f>
        <v>0</v>
      </c>
      <c r="L98" s="239">
        <v>21</v>
      </c>
      <c r="M98" s="239">
        <f>G98*(1+L98/100)</f>
        <v>0</v>
      </c>
      <c r="N98" s="237">
        <v>0</v>
      </c>
      <c r="O98" s="237">
        <f>ROUND(E98*N98,2)</f>
        <v>0</v>
      </c>
      <c r="P98" s="237">
        <v>0</v>
      </c>
      <c r="Q98" s="237">
        <f>ROUND(E98*P98,2)</f>
        <v>0</v>
      </c>
      <c r="R98" s="239"/>
      <c r="S98" s="239" t="s">
        <v>166</v>
      </c>
      <c r="T98" s="240" t="s">
        <v>167</v>
      </c>
      <c r="U98" s="222">
        <v>0</v>
      </c>
      <c r="V98" s="222">
        <f>ROUND(E98*U98,2)</f>
        <v>0</v>
      </c>
      <c r="W98" s="222"/>
      <c r="X98" s="222" t="s">
        <v>220</v>
      </c>
      <c r="Y98" s="222" t="s">
        <v>221</v>
      </c>
      <c r="Z98" s="212"/>
      <c r="AA98" s="212"/>
      <c r="AB98" s="212"/>
      <c r="AC98" s="212"/>
      <c r="AD98" s="212"/>
      <c r="AE98" s="212"/>
      <c r="AF98" s="212"/>
      <c r="AG98" s="212" t="s">
        <v>222</v>
      </c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2" x14ac:dyDescent="0.25">
      <c r="A99" s="219"/>
      <c r="B99" s="220"/>
      <c r="C99" s="254" t="s">
        <v>429</v>
      </c>
      <c r="D99" s="249"/>
      <c r="E99" s="249"/>
      <c r="F99" s="249"/>
      <c r="G99" s="249"/>
      <c r="H99" s="222"/>
      <c r="I99" s="222"/>
      <c r="J99" s="222"/>
      <c r="K99" s="222"/>
      <c r="L99" s="222"/>
      <c r="M99" s="222"/>
      <c r="N99" s="221"/>
      <c r="O99" s="221"/>
      <c r="P99" s="221"/>
      <c r="Q99" s="221"/>
      <c r="R99" s="222"/>
      <c r="S99" s="222"/>
      <c r="T99" s="222"/>
      <c r="U99" s="222"/>
      <c r="V99" s="222"/>
      <c r="W99" s="222"/>
      <c r="X99" s="222"/>
      <c r="Y99" s="222"/>
      <c r="Z99" s="212"/>
      <c r="AA99" s="212"/>
      <c r="AB99" s="212"/>
      <c r="AC99" s="212"/>
      <c r="AD99" s="212"/>
      <c r="AE99" s="212"/>
      <c r="AF99" s="212"/>
      <c r="AG99" s="212" t="s">
        <v>173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x14ac:dyDescent="0.25">
      <c r="A100" s="3"/>
      <c r="B100" s="4"/>
      <c r="C100" s="257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AE100">
        <v>12</v>
      </c>
      <c r="AF100">
        <v>21</v>
      </c>
      <c r="AG100" t="s">
        <v>147</v>
      </c>
    </row>
    <row r="101" spans="1:60" x14ac:dyDescent="0.25">
      <c r="A101" s="215"/>
      <c r="B101" s="216" t="s">
        <v>29</v>
      </c>
      <c r="C101" s="258"/>
      <c r="D101" s="217"/>
      <c r="E101" s="218"/>
      <c r="F101" s="218"/>
      <c r="G101" s="233">
        <f>G8+G65+G78</f>
        <v>0</v>
      </c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AE101">
        <f>SUMIF(L7:L99,AE100,G7:G99)</f>
        <v>0</v>
      </c>
      <c r="AF101">
        <f>SUMIF(L7:L99,AF100,G7:G99)</f>
        <v>0</v>
      </c>
      <c r="AG101" t="s">
        <v>213</v>
      </c>
    </row>
    <row r="102" spans="1:60" x14ac:dyDescent="0.25">
      <c r="C102" s="259"/>
      <c r="D102" s="10"/>
      <c r="AG102" t="s">
        <v>214</v>
      </c>
    </row>
    <row r="103" spans="1:60" x14ac:dyDescent="0.25">
      <c r="D103" s="10"/>
    </row>
    <row r="104" spans="1:60" x14ac:dyDescent="0.25">
      <c r="D104" s="10"/>
    </row>
    <row r="105" spans="1:60" x14ac:dyDescent="0.25">
      <c r="D105" s="10"/>
    </row>
    <row r="106" spans="1:60" x14ac:dyDescent="0.25">
      <c r="D106" s="10"/>
    </row>
    <row r="107" spans="1:60" x14ac:dyDescent="0.25">
      <c r="D107" s="10"/>
    </row>
    <row r="108" spans="1:60" x14ac:dyDescent="0.25">
      <c r="D108" s="10"/>
    </row>
    <row r="109" spans="1:60" x14ac:dyDescent="0.25">
      <c r="D109" s="10"/>
    </row>
    <row r="110" spans="1:60" x14ac:dyDescent="0.25">
      <c r="D110" s="10"/>
    </row>
    <row r="111" spans="1:60" x14ac:dyDescent="0.25">
      <c r="D111" s="10"/>
    </row>
    <row r="112" spans="1:60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ja9JO1lrsez2yCQB+c9Sd0cZKwuWKMQzOjDV773eYwuSqyqHLweMHPFUr2BlALheA+VU0WFKWWVAFVRUgqS8Fw==" saltValue="aahj7MD2ZIoBGrBxkyympA==" spinCount="100000" sheet="1" formatRows="0"/>
  <mergeCells count="21">
    <mergeCell ref="C92:G92"/>
    <mergeCell ref="C93:G93"/>
    <mergeCell ref="C99:G99"/>
    <mergeCell ref="C84:G84"/>
    <mergeCell ref="C85:G85"/>
    <mergeCell ref="C86:G86"/>
    <mergeCell ref="C87:G87"/>
    <mergeCell ref="C89:G89"/>
    <mergeCell ref="C90:G90"/>
    <mergeCell ref="C22:G22"/>
    <mergeCell ref="C29:G29"/>
    <mergeCell ref="C51:G51"/>
    <mergeCell ref="C80:G80"/>
    <mergeCell ref="C81:G81"/>
    <mergeCell ref="C82:G82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E0BB9-5137-4C3A-9305-20F95510559A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63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7" t="s">
        <v>215</v>
      </c>
      <c r="B1" s="197"/>
      <c r="C1" s="197"/>
      <c r="D1" s="197"/>
      <c r="E1" s="197"/>
      <c r="F1" s="197"/>
      <c r="G1" s="197"/>
      <c r="AG1" t="s">
        <v>133</v>
      </c>
    </row>
    <row r="2" spans="1:60" ht="25.05" customHeight="1" x14ac:dyDescent="0.25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134</v>
      </c>
    </row>
    <row r="3" spans="1:60" ht="25.05" customHeight="1" x14ac:dyDescent="0.25">
      <c r="A3" s="198" t="s">
        <v>8</v>
      </c>
      <c r="B3" s="49" t="s">
        <v>56</v>
      </c>
      <c r="C3" s="201" t="s">
        <v>57</v>
      </c>
      <c r="D3" s="199"/>
      <c r="E3" s="199"/>
      <c r="F3" s="199"/>
      <c r="G3" s="200"/>
      <c r="AC3" s="176" t="s">
        <v>134</v>
      </c>
      <c r="AG3" t="s">
        <v>137</v>
      </c>
    </row>
    <row r="4" spans="1:60" ht="25.05" customHeight="1" x14ac:dyDescent="0.25">
      <c r="A4" s="202" t="s">
        <v>9</v>
      </c>
      <c r="B4" s="203" t="s">
        <v>62</v>
      </c>
      <c r="C4" s="204" t="s">
        <v>63</v>
      </c>
      <c r="D4" s="205"/>
      <c r="E4" s="205"/>
      <c r="F4" s="205"/>
      <c r="G4" s="206"/>
      <c r="AG4" t="s">
        <v>138</v>
      </c>
    </row>
    <row r="5" spans="1:60" x14ac:dyDescent="0.25">
      <c r="D5" s="10"/>
    </row>
    <row r="6" spans="1:60" ht="39.6" x14ac:dyDescent="0.25">
      <c r="A6" s="208" t="s">
        <v>139</v>
      </c>
      <c r="B6" s="210" t="s">
        <v>140</v>
      </c>
      <c r="C6" s="210" t="s">
        <v>141</v>
      </c>
      <c r="D6" s="209" t="s">
        <v>142</v>
      </c>
      <c r="E6" s="208" t="s">
        <v>143</v>
      </c>
      <c r="F6" s="207" t="s">
        <v>144</v>
      </c>
      <c r="G6" s="208" t="s">
        <v>29</v>
      </c>
      <c r="H6" s="211" t="s">
        <v>30</v>
      </c>
      <c r="I6" s="211" t="s">
        <v>145</v>
      </c>
      <c r="J6" s="211" t="s">
        <v>31</v>
      </c>
      <c r="K6" s="211" t="s">
        <v>146</v>
      </c>
      <c r="L6" s="211" t="s">
        <v>147</v>
      </c>
      <c r="M6" s="211" t="s">
        <v>148</v>
      </c>
      <c r="N6" s="211" t="s">
        <v>149</v>
      </c>
      <c r="O6" s="211" t="s">
        <v>150</v>
      </c>
      <c r="P6" s="211" t="s">
        <v>151</v>
      </c>
      <c r="Q6" s="211" t="s">
        <v>152</v>
      </c>
      <c r="R6" s="211" t="s">
        <v>153</v>
      </c>
      <c r="S6" s="211" t="s">
        <v>154</v>
      </c>
      <c r="T6" s="211" t="s">
        <v>155</v>
      </c>
      <c r="U6" s="211" t="s">
        <v>156</v>
      </c>
      <c r="V6" s="211" t="s">
        <v>157</v>
      </c>
      <c r="W6" s="211" t="s">
        <v>158</v>
      </c>
      <c r="X6" s="211" t="s">
        <v>159</v>
      </c>
      <c r="Y6" s="211" t="s">
        <v>160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27" t="s">
        <v>161</v>
      </c>
      <c r="B8" s="228" t="s">
        <v>93</v>
      </c>
      <c r="C8" s="251" t="s">
        <v>94</v>
      </c>
      <c r="D8" s="229"/>
      <c r="E8" s="230"/>
      <c r="F8" s="231"/>
      <c r="G8" s="231">
        <f>SUMIF(AG9:AG15,"&lt;&gt;NOR",G9:G15)</f>
        <v>0</v>
      </c>
      <c r="H8" s="231"/>
      <c r="I8" s="231">
        <f>SUM(I9:I15)</f>
        <v>0</v>
      </c>
      <c r="J8" s="231"/>
      <c r="K8" s="231">
        <f>SUM(K9:K15)</f>
        <v>0</v>
      </c>
      <c r="L8" s="231"/>
      <c r="M8" s="231">
        <f>SUM(M9:M15)</f>
        <v>0</v>
      </c>
      <c r="N8" s="230"/>
      <c r="O8" s="230">
        <f>SUM(O9:O15)</f>
        <v>0</v>
      </c>
      <c r="P8" s="230"/>
      <c r="Q8" s="230">
        <f>SUM(Q9:Q15)</f>
        <v>2.2000000000000002</v>
      </c>
      <c r="R8" s="231"/>
      <c r="S8" s="231"/>
      <c r="T8" s="232"/>
      <c r="U8" s="226"/>
      <c r="V8" s="226">
        <f>SUM(V9:V15)</f>
        <v>3.66</v>
      </c>
      <c r="W8" s="226"/>
      <c r="X8" s="226"/>
      <c r="Y8" s="226"/>
      <c r="AG8" t="s">
        <v>162</v>
      </c>
    </row>
    <row r="9" spans="1:60" ht="20.399999999999999" outlineLevel="1" x14ac:dyDescent="0.25">
      <c r="A9" s="234">
        <v>1</v>
      </c>
      <c r="B9" s="235" t="s">
        <v>216</v>
      </c>
      <c r="C9" s="253" t="s">
        <v>217</v>
      </c>
      <c r="D9" s="236" t="s">
        <v>218</v>
      </c>
      <c r="E9" s="237">
        <v>5</v>
      </c>
      <c r="F9" s="238"/>
      <c r="G9" s="239">
        <f>ROUND(E9*F9,2)</f>
        <v>0</v>
      </c>
      <c r="H9" s="238"/>
      <c r="I9" s="239">
        <f>ROUND(E9*H9,2)</f>
        <v>0</v>
      </c>
      <c r="J9" s="238"/>
      <c r="K9" s="239">
        <f>ROUND(E9*J9,2)</f>
        <v>0</v>
      </c>
      <c r="L9" s="239">
        <v>21</v>
      </c>
      <c r="M9" s="239">
        <f>G9*(1+L9/100)</f>
        <v>0</v>
      </c>
      <c r="N9" s="237">
        <v>0</v>
      </c>
      <c r="O9" s="237">
        <f>ROUND(E9*N9,2)</f>
        <v>0</v>
      </c>
      <c r="P9" s="237">
        <v>0</v>
      </c>
      <c r="Q9" s="237">
        <f>ROUND(E9*P9,2)</f>
        <v>0</v>
      </c>
      <c r="R9" s="239" t="s">
        <v>219</v>
      </c>
      <c r="S9" s="239" t="s">
        <v>193</v>
      </c>
      <c r="T9" s="240" t="s">
        <v>193</v>
      </c>
      <c r="U9" s="222">
        <v>0.1</v>
      </c>
      <c r="V9" s="222">
        <f>ROUND(E9*U9,2)</f>
        <v>0.5</v>
      </c>
      <c r="W9" s="222"/>
      <c r="X9" s="222" t="s">
        <v>220</v>
      </c>
      <c r="Y9" s="222" t="s">
        <v>221</v>
      </c>
      <c r="Z9" s="212"/>
      <c r="AA9" s="212"/>
      <c r="AB9" s="212"/>
      <c r="AC9" s="212"/>
      <c r="AD9" s="212"/>
      <c r="AE9" s="212"/>
      <c r="AF9" s="212"/>
      <c r="AG9" s="212" t="s">
        <v>222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19"/>
      <c r="B10" s="220"/>
      <c r="C10" s="265" t="s">
        <v>223</v>
      </c>
      <c r="D10" s="264"/>
      <c r="E10" s="264"/>
      <c r="F10" s="264"/>
      <c r="G10" s="264"/>
      <c r="H10" s="222"/>
      <c r="I10" s="222"/>
      <c r="J10" s="222"/>
      <c r="K10" s="222"/>
      <c r="L10" s="222"/>
      <c r="M10" s="222"/>
      <c r="N10" s="221"/>
      <c r="O10" s="221"/>
      <c r="P10" s="221"/>
      <c r="Q10" s="221"/>
      <c r="R10" s="222"/>
      <c r="S10" s="222"/>
      <c r="T10" s="222"/>
      <c r="U10" s="222"/>
      <c r="V10" s="222"/>
      <c r="W10" s="222"/>
      <c r="X10" s="222"/>
      <c r="Y10" s="222"/>
      <c r="Z10" s="212"/>
      <c r="AA10" s="212"/>
      <c r="AB10" s="212"/>
      <c r="AC10" s="212"/>
      <c r="AD10" s="212"/>
      <c r="AE10" s="212"/>
      <c r="AF10" s="212"/>
      <c r="AG10" s="212" t="s">
        <v>224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2" x14ac:dyDescent="0.25">
      <c r="A11" s="219"/>
      <c r="B11" s="220"/>
      <c r="C11" s="266" t="s">
        <v>430</v>
      </c>
      <c r="D11" s="260"/>
      <c r="E11" s="261"/>
      <c r="F11" s="222"/>
      <c r="G11" s="222"/>
      <c r="H11" s="222"/>
      <c r="I11" s="222"/>
      <c r="J11" s="222"/>
      <c r="K11" s="222"/>
      <c r="L11" s="222"/>
      <c r="M11" s="222"/>
      <c r="N11" s="221"/>
      <c r="O11" s="221"/>
      <c r="P11" s="221"/>
      <c r="Q11" s="221"/>
      <c r="R11" s="222"/>
      <c r="S11" s="222"/>
      <c r="T11" s="222"/>
      <c r="U11" s="222"/>
      <c r="V11" s="222"/>
      <c r="W11" s="222"/>
      <c r="X11" s="222"/>
      <c r="Y11" s="222"/>
      <c r="Z11" s="212"/>
      <c r="AA11" s="212"/>
      <c r="AB11" s="212"/>
      <c r="AC11" s="212"/>
      <c r="AD11" s="212"/>
      <c r="AE11" s="212"/>
      <c r="AF11" s="212"/>
      <c r="AG11" s="212" t="s">
        <v>226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5">
      <c r="A12" s="219"/>
      <c r="B12" s="220"/>
      <c r="C12" s="266" t="s">
        <v>431</v>
      </c>
      <c r="D12" s="260"/>
      <c r="E12" s="261">
        <v>5</v>
      </c>
      <c r="F12" s="222"/>
      <c r="G12" s="222"/>
      <c r="H12" s="222"/>
      <c r="I12" s="222"/>
      <c r="J12" s="222"/>
      <c r="K12" s="222"/>
      <c r="L12" s="222"/>
      <c r="M12" s="222"/>
      <c r="N12" s="221"/>
      <c r="O12" s="221"/>
      <c r="P12" s="221"/>
      <c r="Q12" s="221"/>
      <c r="R12" s="222"/>
      <c r="S12" s="222"/>
      <c r="T12" s="222"/>
      <c r="U12" s="222"/>
      <c r="V12" s="222"/>
      <c r="W12" s="222"/>
      <c r="X12" s="222"/>
      <c r="Y12" s="222"/>
      <c r="Z12" s="212"/>
      <c r="AA12" s="212"/>
      <c r="AB12" s="212"/>
      <c r="AC12" s="212"/>
      <c r="AD12" s="212"/>
      <c r="AE12" s="212"/>
      <c r="AF12" s="212"/>
      <c r="AG12" s="212" t="s">
        <v>226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ht="20.399999999999999" outlineLevel="1" x14ac:dyDescent="0.25">
      <c r="A13" s="234">
        <v>2</v>
      </c>
      <c r="B13" s="235" t="s">
        <v>432</v>
      </c>
      <c r="C13" s="253" t="s">
        <v>433</v>
      </c>
      <c r="D13" s="236" t="s">
        <v>218</v>
      </c>
      <c r="E13" s="237">
        <v>5</v>
      </c>
      <c r="F13" s="238"/>
      <c r="G13" s="239">
        <f>ROUND(E13*F13,2)</f>
        <v>0</v>
      </c>
      <c r="H13" s="238"/>
      <c r="I13" s="239">
        <f>ROUND(E13*H13,2)</f>
        <v>0</v>
      </c>
      <c r="J13" s="238"/>
      <c r="K13" s="239">
        <f>ROUND(E13*J13,2)</f>
        <v>0</v>
      </c>
      <c r="L13" s="239">
        <v>21</v>
      </c>
      <c r="M13" s="239">
        <f>G13*(1+L13/100)</f>
        <v>0</v>
      </c>
      <c r="N13" s="237">
        <v>0</v>
      </c>
      <c r="O13" s="237">
        <f>ROUND(E13*N13,2)</f>
        <v>0</v>
      </c>
      <c r="P13" s="237">
        <v>0.44</v>
      </c>
      <c r="Q13" s="237">
        <f>ROUND(E13*P13,2)</f>
        <v>2.2000000000000002</v>
      </c>
      <c r="R13" s="239" t="s">
        <v>219</v>
      </c>
      <c r="S13" s="239" t="s">
        <v>193</v>
      </c>
      <c r="T13" s="240" t="s">
        <v>193</v>
      </c>
      <c r="U13" s="222">
        <v>0.63200000000000001</v>
      </c>
      <c r="V13" s="222">
        <f>ROUND(E13*U13,2)</f>
        <v>3.16</v>
      </c>
      <c r="W13" s="222"/>
      <c r="X13" s="222" t="s">
        <v>220</v>
      </c>
      <c r="Y13" s="222" t="s">
        <v>221</v>
      </c>
      <c r="Z13" s="212"/>
      <c r="AA13" s="212"/>
      <c r="AB13" s="212"/>
      <c r="AC13" s="212"/>
      <c r="AD13" s="212"/>
      <c r="AE13" s="212"/>
      <c r="AF13" s="212"/>
      <c r="AG13" s="212" t="s">
        <v>222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2" x14ac:dyDescent="0.25">
      <c r="A14" s="219"/>
      <c r="B14" s="220"/>
      <c r="C14" s="266" t="s">
        <v>430</v>
      </c>
      <c r="D14" s="260"/>
      <c r="E14" s="261"/>
      <c r="F14" s="222"/>
      <c r="G14" s="222"/>
      <c r="H14" s="222"/>
      <c r="I14" s="222"/>
      <c r="J14" s="222"/>
      <c r="K14" s="222"/>
      <c r="L14" s="222"/>
      <c r="M14" s="222"/>
      <c r="N14" s="221"/>
      <c r="O14" s="221"/>
      <c r="P14" s="221"/>
      <c r="Q14" s="221"/>
      <c r="R14" s="222"/>
      <c r="S14" s="222"/>
      <c r="T14" s="222"/>
      <c r="U14" s="222"/>
      <c r="V14" s="222"/>
      <c r="W14" s="222"/>
      <c r="X14" s="222"/>
      <c r="Y14" s="222"/>
      <c r="Z14" s="212"/>
      <c r="AA14" s="212"/>
      <c r="AB14" s="212"/>
      <c r="AC14" s="212"/>
      <c r="AD14" s="212"/>
      <c r="AE14" s="212"/>
      <c r="AF14" s="212"/>
      <c r="AG14" s="212" t="s">
        <v>226</v>
      </c>
      <c r="AH14" s="212">
        <v>0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3" x14ac:dyDescent="0.25">
      <c r="A15" s="219"/>
      <c r="B15" s="220"/>
      <c r="C15" s="266" t="s">
        <v>431</v>
      </c>
      <c r="D15" s="260"/>
      <c r="E15" s="261">
        <v>5</v>
      </c>
      <c r="F15" s="222"/>
      <c r="G15" s="222"/>
      <c r="H15" s="222"/>
      <c r="I15" s="222"/>
      <c r="J15" s="222"/>
      <c r="K15" s="222"/>
      <c r="L15" s="222"/>
      <c r="M15" s="222"/>
      <c r="N15" s="221"/>
      <c r="O15" s="221"/>
      <c r="P15" s="221"/>
      <c r="Q15" s="221"/>
      <c r="R15" s="222"/>
      <c r="S15" s="222"/>
      <c r="T15" s="222"/>
      <c r="U15" s="222"/>
      <c r="V15" s="222"/>
      <c r="W15" s="222"/>
      <c r="X15" s="222"/>
      <c r="Y15" s="222"/>
      <c r="Z15" s="212"/>
      <c r="AA15" s="212"/>
      <c r="AB15" s="212"/>
      <c r="AC15" s="212"/>
      <c r="AD15" s="212"/>
      <c r="AE15" s="212"/>
      <c r="AF15" s="212"/>
      <c r="AG15" s="212" t="s">
        <v>226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x14ac:dyDescent="0.25">
      <c r="A16" s="227" t="s">
        <v>161</v>
      </c>
      <c r="B16" s="228" t="s">
        <v>99</v>
      </c>
      <c r="C16" s="251" t="s">
        <v>100</v>
      </c>
      <c r="D16" s="229"/>
      <c r="E16" s="230"/>
      <c r="F16" s="231"/>
      <c r="G16" s="231">
        <f>SUMIF(AG17:AG24,"&lt;&gt;NOR",G17:G24)</f>
        <v>0</v>
      </c>
      <c r="H16" s="231"/>
      <c r="I16" s="231">
        <f>SUM(I17:I24)</f>
        <v>0</v>
      </c>
      <c r="J16" s="231"/>
      <c r="K16" s="231">
        <f>SUM(K17:K24)</f>
        <v>0</v>
      </c>
      <c r="L16" s="231"/>
      <c r="M16" s="231">
        <f>SUM(M17:M24)</f>
        <v>0</v>
      </c>
      <c r="N16" s="230"/>
      <c r="O16" s="230">
        <f>SUM(O17:O24)</f>
        <v>2.8499999999999996</v>
      </c>
      <c r="P16" s="230"/>
      <c r="Q16" s="230">
        <f>SUM(Q17:Q24)</f>
        <v>0</v>
      </c>
      <c r="R16" s="231"/>
      <c r="S16" s="231"/>
      <c r="T16" s="232"/>
      <c r="U16" s="226"/>
      <c r="V16" s="226">
        <f>SUM(V17:V24)</f>
        <v>6.12</v>
      </c>
      <c r="W16" s="226"/>
      <c r="X16" s="226"/>
      <c r="Y16" s="226"/>
      <c r="AG16" t="s">
        <v>162</v>
      </c>
    </row>
    <row r="17" spans="1:60" ht="20.399999999999999" outlineLevel="1" x14ac:dyDescent="0.25">
      <c r="A17" s="234">
        <v>3</v>
      </c>
      <c r="B17" s="235" t="s">
        <v>434</v>
      </c>
      <c r="C17" s="253" t="s">
        <v>435</v>
      </c>
      <c r="D17" s="236" t="s">
        <v>218</v>
      </c>
      <c r="E17" s="237">
        <v>5</v>
      </c>
      <c r="F17" s="238"/>
      <c r="G17" s="239">
        <f>ROUND(E17*F17,2)</f>
        <v>0</v>
      </c>
      <c r="H17" s="238"/>
      <c r="I17" s="239">
        <f>ROUND(E17*H17,2)</f>
        <v>0</v>
      </c>
      <c r="J17" s="238"/>
      <c r="K17" s="239">
        <f>ROUND(E17*J17,2)</f>
        <v>0</v>
      </c>
      <c r="L17" s="239">
        <v>21</v>
      </c>
      <c r="M17" s="239">
        <f>G17*(1+L17/100)</f>
        <v>0</v>
      </c>
      <c r="N17" s="237">
        <v>0.46</v>
      </c>
      <c r="O17" s="237">
        <f>ROUND(E17*N17,2)</f>
        <v>2.2999999999999998</v>
      </c>
      <c r="P17" s="237">
        <v>0</v>
      </c>
      <c r="Q17" s="237">
        <f>ROUND(E17*P17,2)</f>
        <v>0</v>
      </c>
      <c r="R17" s="239" t="s">
        <v>219</v>
      </c>
      <c r="S17" s="239" t="s">
        <v>193</v>
      </c>
      <c r="T17" s="240" t="s">
        <v>193</v>
      </c>
      <c r="U17" s="222">
        <v>2.9000000000000001E-2</v>
      </c>
      <c r="V17" s="222">
        <f>ROUND(E17*U17,2)</f>
        <v>0.15</v>
      </c>
      <c r="W17" s="222"/>
      <c r="X17" s="222" t="s">
        <v>220</v>
      </c>
      <c r="Y17" s="222" t="s">
        <v>221</v>
      </c>
      <c r="Z17" s="212"/>
      <c r="AA17" s="212"/>
      <c r="AB17" s="212"/>
      <c r="AC17" s="212"/>
      <c r="AD17" s="212"/>
      <c r="AE17" s="212"/>
      <c r="AF17" s="212"/>
      <c r="AG17" s="212" t="s">
        <v>222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5">
      <c r="A18" s="219"/>
      <c r="B18" s="220"/>
      <c r="C18" s="266" t="s">
        <v>430</v>
      </c>
      <c r="D18" s="260"/>
      <c r="E18" s="261"/>
      <c r="F18" s="222"/>
      <c r="G18" s="222"/>
      <c r="H18" s="222"/>
      <c r="I18" s="222"/>
      <c r="J18" s="222"/>
      <c r="K18" s="222"/>
      <c r="L18" s="222"/>
      <c r="M18" s="222"/>
      <c r="N18" s="221"/>
      <c r="O18" s="221"/>
      <c r="P18" s="221"/>
      <c r="Q18" s="221"/>
      <c r="R18" s="222"/>
      <c r="S18" s="222"/>
      <c r="T18" s="222"/>
      <c r="U18" s="222"/>
      <c r="V18" s="222"/>
      <c r="W18" s="222"/>
      <c r="X18" s="222"/>
      <c r="Y18" s="222"/>
      <c r="Z18" s="212"/>
      <c r="AA18" s="212"/>
      <c r="AB18" s="212"/>
      <c r="AC18" s="212"/>
      <c r="AD18" s="212"/>
      <c r="AE18" s="212"/>
      <c r="AF18" s="212"/>
      <c r="AG18" s="212" t="s">
        <v>226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3" x14ac:dyDescent="0.25">
      <c r="A19" s="219"/>
      <c r="B19" s="220"/>
      <c r="C19" s="266" t="s">
        <v>431</v>
      </c>
      <c r="D19" s="260"/>
      <c r="E19" s="261">
        <v>5</v>
      </c>
      <c r="F19" s="222"/>
      <c r="G19" s="222"/>
      <c r="H19" s="222"/>
      <c r="I19" s="222"/>
      <c r="J19" s="222"/>
      <c r="K19" s="222"/>
      <c r="L19" s="222"/>
      <c r="M19" s="222"/>
      <c r="N19" s="221"/>
      <c r="O19" s="221"/>
      <c r="P19" s="221"/>
      <c r="Q19" s="221"/>
      <c r="R19" s="222"/>
      <c r="S19" s="222"/>
      <c r="T19" s="222"/>
      <c r="U19" s="222"/>
      <c r="V19" s="222"/>
      <c r="W19" s="222"/>
      <c r="X19" s="222"/>
      <c r="Y19" s="222"/>
      <c r="Z19" s="212"/>
      <c r="AA19" s="212"/>
      <c r="AB19" s="212"/>
      <c r="AC19" s="212"/>
      <c r="AD19" s="212"/>
      <c r="AE19" s="212"/>
      <c r="AF19" s="212"/>
      <c r="AG19" s="212" t="s">
        <v>226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1" x14ac:dyDescent="0.25">
      <c r="A20" s="234">
        <v>4</v>
      </c>
      <c r="B20" s="235" t="s">
        <v>436</v>
      </c>
      <c r="C20" s="253" t="s">
        <v>437</v>
      </c>
      <c r="D20" s="236" t="s">
        <v>218</v>
      </c>
      <c r="E20" s="237">
        <v>5</v>
      </c>
      <c r="F20" s="238"/>
      <c r="G20" s="239">
        <f>ROUND(E20*F20,2)</f>
        <v>0</v>
      </c>
      <c r="H20" s="238"/>
      <c r="I20" s="239">
        <f>ROUND(E20*H20,2)</f>
        <v>0</v>
      </c>
      <c r="J20" s="238"/>
      <c r="K20" s="239">
        <f>ROUND(E20*J20,2)</f>
        <v>0</v>
      </c>
      <c r="L20" s="239">
        <v>21</v>
      </c>
      <c r="M20" s="239">
        <f>G20*(1+L20/100)</f>
        <v>0</v>
      </c>
      <c r="N20" s="237">
        <v>0.11</v>
      </c>
      <c r="O20" s="237">
        <f>ROUND(E20*N20,2)</f>
        <v>0.55000000000000004</v>
      </c>
      <c r="P20" s="237">
        <v>0</v>
      </c>
      <c r="Q20" s="237">
        <f>ROUND(E20*P20,2)</f>
        <v>0</v>
      </c>
      <c r="R20" s="239" t="s">
        <v>219</v>
      </c>
      <c r="S20" s="239" t="s">
        <v>193</v>
      </c>
      <c r="T20" s="240" t="s">
        <v>193</v>
      </c>
      <c r="U20" s="222">
        <v>1.1930000000000001</v>
      </c>
      <c r="V20" s="222">
        <f>ROUND(E20*U20,2)</f>
        <v>5.97</v>
      </c>
      <c r="W20" s="222"/>
      <c r="X20" s="222" t="s">
        <v>220</v>
      </c>
      <c r="Y20" s="222" t="s">
        <v>221</v>
      </c>
      <c r="Z20" s="212"/>
      <c r="AA20" s="212"/>
      <c r="AB20" s="212"/>
      <c r="AC20" s="212"/>
      <c r="AD20" s="212"/>
      <c r="AE20" s="212"/>
      <c r="AF20" s="212"/>
      <c r="AG20" s="212" t="s">
        <v>222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19"/>
      <c r="B21" s="220"/>
      <c r="C21" s="265" t="s">
        <v>309</v>
      </c>
      <c r="D21" s="264"/>
      <c r="E21" s="264"/>
      <c r="F21" s="264"/>
      <c r="G21" s="264"/>
      <c r="H21" s="222"/>
      <c r="I21" s="222"/>
      <c r="J21" s="222"/>
      <c r="K21" s="222"/>
      <c r="L21" s="222"/>
      <c r="M21" s="222"/>
      <c r="N21" s="221"/>
      <c r="O21" s="221"/>
      <c r="P21" s="221"/>
      <c r="Q21" s="221"/>
      <c r="R21" s="222"/>
      <c r="S21" s="222"/>
      <c r="T21" s="222"/>
      <c r="U21" s="222"/>
      <c r="V21" s="222"/>
      <c r="W21" s="222"/>
      <c r="X21" s="222"/>
      <c r="Y21" s="222"/>
      <c r="Z21" s="212"/>
      <c r="AA21" s="212"/>
      <c r="AB21" s="212"/>
      <c r="AC21" s="212"/>
      <c r="AD21" s="212"/>
      <c r="AE21" s="212"/>
      <c r="AF21" s="212"/>
      <c r="AG21" s="212" t="s">
        <v>224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48" t="str">
        <f>C21</f>
        <v>s provedením lože do 50 mm, s vyplněním spár, s dvojím beraněním a se smetením přebytečného materiálu na krajnici</v>
      </c>
      <c r="BB21" s="212"/>
      <c r="BC21" s="212"/>
      <c r="BD21" s="212"/>
      <c r="BE21" s="212"/>
      <c r="BF21" s="212"/>
      <c r="BG21" s="212"/>
      <c r="BH21" s="212"/>
    </row>
    <row r="22" spans="1:60" outlineLevel="2" x14ac:dyDescent="0.25">
      <c r="A22" s="219"/>
      <c r="B22" s="220"/>
      <c r="C22" s="256" t="s">
        <v>438</v>
      </c>
      <c r="D22" s="250"/>
      <c r="E22" s="250"/>
      <c r="F22" s="250"/>
      <c r="G22" s="250"/>
      <c r="H22" s="222"/>
      <c r="I22" s="222"/>
      <c r="J22" s="222"/>
      <c r="K22" s="222"/>
      <c r="L22" s="222"/>
      <c r="M22" s="222"/>
      <c r="N22" s="221"/>
      <c r="O22" s="221"/>
      <c r="P22" s="221"/>
      <c r="Q22" s="221"/>
      <c r="R22" s="222"/>
      <c r="S22" s="222"/>
      <c r="T22" s="222"/>
      <c r="U22" s="222"/>
      <c r="V22" s="222"/>
      <c r="W22" s="222"/>
      <c r="X22" s="222"/>
      <c r="Y22" s="222"/>
      <c r="Z22" s="212"/>
      <c r="AA22" s="212"/>
      <c r="AB22" s="212"/>
      <c r="AC22" s="212"/>
      <c r="AD22" s="212"/>
      <c r="AE22" s="212"/>
      <c r="AF22" s="212"/>
      <c r="AG22" s="212" t="s">
        <v>173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19"/>
      <c r="B23" s="220"/>
      <c r="C23" s="266" t="s">
        <v>430</v>
      </c>
      <c r="D23" s="260"/>
      <c r="E23" s="261"/>
      <c r="F23" s="222"/>
      <c r="G23" s="222"/>
      <c r="H23" s="222"/>
      <c r="I23" s="222"/>
      <c r="J23" s="222"/>
      <c r="K23" s="222"/>
      <c r="L23" s="222"/>
      <c r="M23" s="222"/>
      <c r="N23" s="221"/>
      <c r="O23" s="221"/>
      <c r="P23" s="221"/>
      <c r="Q23" s="221"/>
      <c r="R23" s="222"/>
      <c r="S23" s="222"/>
      <c r="T23" s="222"/>
      <c r="U23" s="222"/>
      <c r="V23" s="222"/>
      <c r="W23" s="222"/>
      <c r="X23" s="222"/>
      <c r="Y23" s="222"/>
      <c r="Z23" s="212"/>
      <c r="AA23" s="212"/>
      <c r="AB23" s="212"/>
      <c r="AC23" s="212"/>
      <c r="AD23" s="212"/>
      <c r="AE23" s="212"/>
      <c r="AF23" s="212"/>
      <c r="AG23" s="212" t="s">
        <v>226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3" x14ac:dyDescent="0.25">
      <c r="A24" s="219"/>
      <c r="B24" s="220"/>
      <c r="C24" s="266" t="s">
        <v>431</v>
      </c>
      <c r="D24" s="260"/>
      <c r="E24" s="261">
        <v>5</v>
      </c>
      <c r="F24" s="222"/>
      <c r="G24" s="222"/>
      <c r="H24" s="222"/>
      <c r="I24" s="222"/>
      <c r="J24" s="222"/>
      <c r="K24" s="222"/>
      <c r="L24" s="222"/>
      <c r="M24" s="222"/>
      <c r="N24" s="221"/>
      <c r="O24" s="221"/>
      <c r="P24" s="221"/>
      <c r="Q24" s="221"/>
      <c r="R24" s="222"/>
      <c r="S24" s="222"/>
      <c r="T24" s="222"/>
      <c r="U24" s="222"/>
      <c r="V24" s="222"/>
      <c r="W24" s="222"/>
      <c r="X24" s="222"/>
      <c r="Y24" s="222"/>
      <c r="Z24" s="212"/>
      <c r="AA24" s="212"/>
      <c r="AB24" s="212"/>
      <c r="AC24" s="212"/>
      <c r="AD24" s="212"/>
      <c r="AE24" s="212"/>
      <c r="AF24" s="212"/>
      <c r="AG24" s="212" t="s">
        <v>226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x14ac:dyDescent="0.25">
      <c r="A25" s="227" t="s">
        <v>161</v>
      </c>
      <c r="B25" s="228" t="s">
        <v>105</v>
      </c>
      <c r="C25" s="251" t="s">
        <v>106</v>
      </c>
      <c r="D25" s="229"/>
      <c r="E25" s="230"/>
      <c r="F25" s="231"/>
      <c r="G25" s="231">
        <f>SUMIF(AG26:AG29,"&lt;&gt;NOR",G26:G29)</f>
        <v>0</v>
      </c>
      <c r="H25" s="231"/>
      <c r="I25" s="231">
        <f>SUM(I26:I29)</f>
        <v>0</v>
      </c>
      <c r="J25" s="231"/>
      <c r="K25" s="231">
        <f>SUM(K26:K29)</f>
        <v>0</v>
      </c>
      <c r="L25" s="231"/>
      <c r="M25" s="231">
        <f>SUM(M26:M29)</f>
        <v>0</v>
      </c>
      <c r="N25" s="230"/>
      <c r="O25" s="230">
        <f>SUM(O26:O29)</f>
        <v>0</v>
      </c>
      <c r="P25" s="230"/>
      <c r="Q25" s="230">
        <f>SUM(Q26:Q29)</f>
        <v>0</v>
      </c>
      <c r="R25" s="231"/>
      <c r="S25" s="231"/>
      <c r="T25" s="232"/>
      <c r="U25" s="226"/>
      <c r="V25" s="226">
        <f>SUM(V26:V29)</f>
        <v>0.5</v>
      </c>
      <c r="W25" s="226"/>
      <c r="X25" s="226"/>
      <c r="Y25" s="226"/>
      <c r="AG25" t="s">
        <v>162</v>
      </c>
    </row>
    <row r="26" spans="1:60" ht="20.399999999999999" outlineLevel="1" x14ac:dyDescent="0.25">
      <c r="A26" s="234">
        <v>5</v>
      </c>
      <c r="B26" s="235" t="s">
        <v>439</v>
      </c>
      <c r="C26" s="253" t="s">
        <v>440</v>
      </c>
      <c r="D26" s="236" t="s">
        <v>218</v>
      </c>
      <c r="E26" s="237">
        <v>5</v>
      </c>
      <c r="F26" s="238"/>
      <c r="G26" s="239">
        <f>ROUND(E26*F26,2)</f>
        <v>0</v>
      </c>
      <c r="H26" s="238"/>
      <c r="I26" s="239">
        <f>ROUND(E26*H26,2)</f>
        <v>0</v>
      </c>
      <c r="J26" s="238"/>
      <c r="K26" s="239">
        <f>ROUND(E26*J26,2)</f>
        <v>0</v>
      </c>
      <c r="L26" s="239">
        <v>21</v>
      </c>
      <c r="M26" s="239">
        <f>G26*(1+L26/100)</f>
        <v>0</v>
      </c>
      <c r="N26" s="237">
        <v>0</v>
      </c>
      <c r="O26" s="237">
        <f>ROUND(E26*N26,2)</f>
        <v>0</v>
      </c>
      <c r="P26" s="237">
        <v>0</v>
      </c>
      <c r="Q26" s="237">
        <f>ROUND(E26*P26,2)</f>
        <v>0</v>
      </c>
      <c r="R26" s="239" t="s">
        <v>219</v>
      </c>
      <c r="S26" s="239" t="s">
        <v>193</v>
      </c>
      <c r="T26" s="240" t="s">
        <v>193</v>
      </c>
      <c r="U26" s="222">
        <v>0.1</v>
      </c>
      <c r="V26" s="222">
        <f>ROUND(E26*U26,2)</f>
        <v>0.5</v>
      </c>
      <c r="W26" s="222"/>
      <c r="X26" s="222" t="s">
        <v>220</v>
      </c>
      <c r="Y26" s="222" t="s">
        <v>221</v>
      </c>
      <c r="Z26" s="212"/>
      <c r="AA26" s="212"/>
      <c r="AB26" s="212"/>
      <c r="AC26" s="212"/>
      <c r="AD26" s="212"/>
      <c r="AE26" s="212"/>
      <c r="AF26" s="212"/>
      <c r="AG26" s="212" t="s">
        <v>222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ht="21" outlineLevel="2" x14ac:dyDescent="0.25">
      <c r="A27" s="219"/>
      <c r="B27" s="220"/>
      <c r="C27" s="265" t="s">
        <v>441</v>
      </c>
      <c r="D27" s="264"/>
      <c r="E27" s="264"/>
      <c r="F27" s="264"/>
      <c r="G27" s="264"/>
      <c r="H27" s="222"/>
      <c r="I27" s="222"/>
      <c r="J27" s="222"/>
      <c r="K27" s="222"/>
      <c r="L27" s="222"/>
      <c r="M27" s="222"/>
      <c r="N27" s="221"/>
      <c r="O27" s="221"/>
      <c r="P27" s="221"/>
      <c r="Q27" s="221"/>
      <c r="R27" s="222"/>
      <c r="S27" s="222"/>
      <c r="T27" s="222"/>
      <c r="U27" s="222"/>
      <c r="V27" s="222"/>
      <c r="W27" s="222"/>
      <c r="X27" s="222"/>
      <c r="Y27" s="222"/>
      <c r="Z27" s="212"/>
      <c r="AA27" s="212"/>
      <c r="AB27" s="212"/>
      <c r="AC27" s="212"/>
      <c r="AD27" s="212"/>
      <c r="AE27" s="212"/>
      <c r="AF27" s="212"/>
      <c r="AG27" s="212" t="s">
        <v>224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48" t="str">
        <f>C27</f>
        <v>od spojovacího materiálu, s uložením očištěných kostek na skládku, s odklizením odpadových hmot na hromady a s odklizením vybouraných kostek na vzdálenost do 3 m</v>
      </c>
      <c r="BB27" s="212"/>
      <c r="BC27" s="212"/>
      <c r="BD27" s="212"/>
      <c r="BE27" s="212"/>
      <c r="BF27" s="212"/>
      <c r="BG27" s="212"/>
      <c r="BH27" s="212"/>
    </row>
    <row r="28" spans="1:60" outlineLevel="2" x14ac:dyDescent="0.25">
      <c r="A28" s="219"/>
      <c r="B28" s="220"/>
      <c r="C28" s="266" t="s">
        <v>430</v>
      </c>
      <c r="D28" s="260"/>
      <c r="E28" s="261"/>
      <c r="F28" s="222"/>
      <c r="G28" s="222"/>
      <c r="H28" s="222"/>
      <c r="I28" s="222"/>
      <c r="J28" s="222"/>
      <c r="K28" s="222"/>
      <c r="L28" s="222"/>
      <c r="M28" s="222"/>
      <c r="N28" s="221"/>
      <c r="O28" s="221"/>
      <c r="P28" s="221"/>
      <c r="Q28" s="221"/>
      <c r="R28" s="222"/>
      <c r="S28" s="222"/>
      <c r="T28" s="222"/>
      <c r="U28" s="222"/>
      <c r="V28" s="222"/>
      <c r="W28" s="222"/>
      <c r="X28" s="222"/>
      <c r="Y28" s="222"/>
      <c r="Z28" s="212"/>
      <c r="AA28" s="212"/>
      <c r="AB28" s="212"/>
      <c r="AC28" s="212"/>
      <c r="AD28" s="212"/>
      <c r="AE28" s="212"/>
      <c r="AF28" s="212"/>
      <c r="AG28" s="212" t="s">
        <v>226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5">
      <c r="A29" s="219"/>
      <c r="B29" s="220"/>
      <c r="C29" s="266" t="s">
        <v>431</v>
      </c>
      <c r="D29" s="260"/>
      <c r="E29" s="261">
        <v>5</v>
      </c>
      <c r="F29" s="222"/>
      <c r="G29" s="222"/>
      <c r="H29" s="222"/>
      <c r="I29" s="222"/>
      <c r="J29" s="222"/>
      <c r="K29" s="222"/>
      <c r="L29" s="222"/>
      <c r="M29" s="222"/>
      <c r="N29" s="221"/>
      <c r="O29" s="221"/>
      <c r="P29" s="221"/>
      <c r="Q29" s="221"/>
      <c r="R29" s="222"/>
      <c r="S29" s="222"/>
      <c r="T29" s="222"/>
      <c r="U29" s="222"/>
      <c r="V29" s="222"/>
      <c r="W29" s="222"/>
      <c r="X29" s="222"/>
      <c r="Y29" s="222"/>
      <c r="Z29" s="212"/>
      <c r="AA29" s="212"/>
      <c r="AB29" s="212"/>
      <c r="AC29" s="212"/>
      <c r="AD29" s="212"/>
      <c r="AE29" s="212"/>
      <c r="AF29" s="212"/>
      <c r="AG29" s="212" t="s">
        <v>226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x14ac:dyDescent="0.25">
      <c r="A30" s="227" t="s">
        <v>161</v>
      </c>
      <c r="B30" s="228" t="s">
        <v>111</v>
      </c>
      <c r="C30" s="251" t="s">
        <v>112</v>
      </c>
      <c r="D30" s="229"/>
      <c r="E30" s="230"/>
      <c r="F30" s="231"/>
      <c r="G30" s="231">
        <f>SUMIF(AG31:AG34,"&lt;&gt;NOR",G31:G34)</f>
        <v>0</v>
      </c>
      <c r="H30" s="231"/>
      <c r="I30" s="231">
        <f>SUM(I31:I34)</f>
        <v>0</v>
      </c>
      <c r="J30" s="231"/>
      <c r="K30" s="231">
        <f>SUM(K31:K34)</f>
        <v>0</v>
      </c>
      <c r="L30" s="231"/>
      <c r="M30" s="231">
        <f>SUM(M31:M34)</f>
        <v>0</v>
      </c>
      <c r="N30" s="230"/>
      <c r="O30" s="230">
        <f>SUM(O31:O34)</f>
        <v>0</v>
      </c>
      <c r="P30" s="230"/>
      <c r="Q30" s="230">
        <f>SUM(Q31:Q34)</f>
        <v>0</v>
      </c>
      <c r="R30" s="231"/>
      <c r="S30" s="231"/>
      <c r="T30" s="232"/>
      <c r="U30" s="226"/>
      <c r="V30" s="226">
        <f>SUM(V31:V34)</f>
        <v>0</v>
      </c>
      <c r="W30" s="226"/>
      <c r="X30" s="226"/>
      <c r="Y30" s="226"/>
      <c r="AG30" t="s">
        <v>162</v>
      </c>
    </row>
    <row r="31" spans="1:60" outlineLevel="1" x14ac:dyDescent="0.25">
      <c r="A31" s="241">
        <v>6</v>
      </c>
      <c r="B31" s="242" t="s">
        <v>442</v>
      </c>
      <c r="C31" s="252" t="s">
        <v>443</v>
      </c>
      <c r="D31" s="243" t="s">
        <v>231</v>
      </c>
      <c r="E31" s="244">
        <v>50</v>
      </c>
      <c r="F31" s="245"/>
      <c r="G31" s="246">
        <f>ROUND(E31*F31,2)</f>
        <v>0</v>
      </c>
      <c r="H31" s="245"/>
      <c r="I31" s="246">
        <f>ROUND(E31*H31,2)</f>
        <v>0</v>
      </c>
      <c r="J31" s="245"/>
      <c r="K31" s="246">
        <f>ROUND(E31*J31,2)</f>
        <v>0</v>
      </c>
      <c r="L31" s="246">
        <v>21</v>
      </c>
      <c r="M31" s="246">
        <f>G31*(1+L31/100)</f>
        <v>0</v>
      </c>
      <c r="N31" s="244">
        <v>0</v>
      </c>
      <c r="O31" s="244">
        <f>ROUND(E31*N31,2)</f>
        <v>0</v>
      </c>
      <c r="P31" s="244">
        <v>0</v>
      </c>
      <c r="Q31" s="244">
        <f>ROUND(E31*P31,2)</f>
        <v>0</v>
      </c>
      <c r="R31" s="246"/>
      <c r="S31" s="246" t="s">
        <v>166</v>
      </c>
      <c r="T31" s="247" t="s">
        <v>167</v>
      </c>
      <c r="U31" s="222">
        <v>0</v>
      </c>
      <c r="V31" s="222">
        <f>ROUND(E31*U31,2)</f>
        <v>0</v>
      </c>
      <c r="W31" s="222"/>
      <c r="X31" s="222" t="s">
        <v>220</v>
      </c>
      <c r="Y31" s="222" t="s">
        <v>168</v>
      </c>
      <c r="Z31" s="212"/>
      <c r="AA31" s="212"/>
      <c r="AB31" s="212"/>
      <c r="AC31" s="212"/>
      <c r="AD31" s="212"/>
      <c r="AE31" s="212"/>
      <c r="AF31" s="212"/>
      <c r="AG31" s="212" t="s">
        <v>222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1" x14ac:dyDescent="0.25">
      <c r="A32" s="241">
        <v>7</v>
      </c>
      <c r="B32" s="242" t="s">
        <v>444</v>
      </c>
      <c r="C32" s="252" t="s">
        <v>445</v>
      </c>
      <c r="D32" s="243" t="s">
        <v>231</v>
      </c>
      <c r="E32" s="244">
        <v>85</v>
      </c>
      <c r="F32" s="245"/>
      <c r="G32" s="246">
        <f>ROUND(E32*F32,2)</f>
        <v>0</v>
      </c>
      <c r="H32" s="245"/>
      <c r="I32" s="246">
        <f>ROUND(E32*H32,2)</f>
        <v>0</v>
      </c>
      <c r="J32" s="245"/>
      <c r="K32" s="246">
        <f>ROUND(E32*J32,2)</f>
        <v>0</v>
      </c>
      <c r="L32" s="246">
        <v>21</v>
      </c>
      <c r="M32" s="246">
        <f>G32*(1+L32/100)</f>
        <v>0</v>
      </c>
      <c r="N32" s="244">
        <v>0</v>
      </c>
      <c r="O32" s="244">
        <f>ROUND(E32*N32,2)</f>
        <v>0</v>
      </c>
      <c r="P32" s="244">
        <v>0</v>
      </c>
      <c r="Q32" s="244">
        <f>ROUND(E32*P32,2)</f>
        <v>0</v>
      </c>
      <c r="R32" s="246"/>
      <c r="S32" s="246" t="s">
        <v>166</v>
      </c>
      <c r="T32" s="247" t="s">
        <v>167</v>
      </c>
      <c r="U32" s="222">
        <v>0</v>
      </c>
      <c r="V32" s="222">
        <f>ROUND(E32*U32,2)</f>
        <v>0</v>
      </c>
      <c r="W32" s="222"/>
      <c r="X32" s="222" t="s">
        <v>220</v>
      </c>
      <c r="Y32" s="222" t="s">
        <v>168</v>
      </c>
      <c r="Z32" s="212"/>
      <c r="AA32" s="212"/>
      <c r="AB32" s="212"/>
      <c r="AC32" s="212"/>
      <c r="AD32" s="212"/>
      <c r="AE32" s="212"/>
      <c r="AF32" s="212"/>
      <c r="AG32" s="212" t="s">
        <v>222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5">
      <c r="A33" s="241">
        <v>8</v>
      </c>
      <c r="B33" s="242" t="s">
        <v>446</v>
      </c>
      <c r="C33" s="252" t="s">
        <v>447</v>
      </c>
      <c r="D33" s="243" t="s">
        <v>231</v>
      </c>
      <c r="E33" s="244">
        <v>85</v>
      </c>
      <c r="F33" s="245"/>
      <c r="G33" s="246">
        <f>ROUND(E33*F33,2)</f>
        <v>0</v>
      </c>
      <c r="H33" s="245"/>
      <c r="I33" s="246">
        <f>ROUND(E33*H33,2)</f>
        <v>0</v>
      </c>
      <c r="J33" s="245"/>
      <c r="K33" s="246">
        <f>ROUND(E33*J33,2)</f>
        <v>0</v>
      </c>
      <c r="L33" s="246">
        <v>21</v>
      </c>
      <c r="M33" s="246">
        <f>G33*(1+L33/100)</f>
        <v>0</v>
      </c>
      <c r="N33" s="244">
        <v>0</v>
      </c>
      <c r="O33" s="244">
        <f>ROUND(E33*N33,2)</f>
        <v>0</v>
      </c>
      <c r="P33" s="244">
        <v>0</v>
      </c>
      <c r="Q33" s="244">
        <f>ROUND(E33*P33,2)</f>
        <v>0</v>
      </c>
      <c r="R33" s="246"/>
      <c r="S33" s="246" t="s">
        <v>166</v>
      </c>
      <c r="T33" s="247" t="s">
        <v>167</v>
      </c>
      <c r="U33" s="222">
        <v>0</v>
      </c>
      <c r="V33" s="222">
        <f>ROUND(E33*U33,2)</f>
        <v>0</v>
      </c>
      <c r="W33" s="222"/>
      <c r="X33" s="222" t="s">
        <v>220</v>
      </c>
      <c r="Y33" s="222" t="s">
        <v>168</v>
      </c>
      <c r="Z33" s="212"/>
      <c r="AA33" s="212"/>
      <c r="AB33" s="212"/>
      <c r="AC33" s="212"/>
      <c r="AD33" s="212"/>
      <c r="AE33" s="212"/>
      <c r="AF33" s="212"/>
      <c r="AG33" s="212" t="s">
        <v>222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1" x14ac:dyDescent="0.25">
      <c r="A34" s="241">
        <v>9</v>
      </c>
      <c r="B34" s="242" t="s">
        <v>448</v>
      </c>
      <c r="C34" s="252" t="s">
        <v>449</v>
      </c>
      <c r="D34" s="243" t="s">
        <v>231</v>
      </c>
      <c r="E34" s="244">
        <v>180</v>
      </c>
      <c r="F34" s="245"/>
      <c r="G34" s="246">
        <f>ROUND(E34*F34,2)</f>
        <v>0</v>
      </c>
      <c r="H34" s="245"/>
      <c r="I34" s="246">
        <f>ROUND(E34*H34,2)</f>
        <v>0</v>
      </c>
      <c r="J34" s="245"/>
      <c r="K34" s="246">
        <f>ROUND(E34*J34,2)</f>
        <v>0</v>
      </c>
      <c r="L34" s="246">
        <v>21</v>
      </c>
      <c r="M34" s="246">
        <f>G34*(1+L34/100)</f>
        <v>0</v>
      </c>
      <c r="N34" s="244">
        <v>0</v>
      </c>
      <c r="O34" s="244">
        <f>ROUND(E34*N34,2)</f>
        <v>0</v>
      </c>
      <c r="P34" s="244">
        <v>0</v>
      </c>
      <c r="Q34" s="244">
        <f>ROUND(E34*P34,2)</f>
        <v>0</v>
      </c>
      <c r="R34" s="246"/>
      <c r="S34" s="246" t="s">
        <v>166</v>
      </c>
      <c r="T34" s="247" t="s">
        <v>167</v>
      </c>
      <c r="U34" s="222">
        <v>0</v>
      </c>
      <c r="V34" s="222">
        <f>ROUND(E34*U34,2)</f>
        <v>0</v>
      </c>
      <c r="W34" s="222"/>
      <c r="X34" s="222" t="s">
        <v>220</v>
      </c>
      <c r="Y34" s="222" t="s">
        <v>168</v>
      </c>
      <c r="Z34" s="212"/>
      <c r="AA34" s="212"/>
      <c r="AB34" s="212"/>
      <c r="AC34" s="212"/>
      <c r="AD34" s="212"/>
      <c r="AE34" s="212"/>
      <c r="AF34" s="212"/>
      <c r="AG34" s="212" t="s">
        <v>222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x14ac:dyDescent="0.25">
      <c r="A35" s="227" t="s">
        <v>161</v>
      </c>
      <c r="B35" s="228" t="s">
        <v>113</v>
      </c>
      <c r="C35" s="251" t="s">
        <v>114</v>
      </c>
      <c r="D35" s="229"/>
      <c r="E35" s="230"/>
      <c r="F35" s="231"/>
      <c r="G35" s="231">
        <f>SUMIF(AG36:AG39,"&lt;&gt;NOR",G36:G39)</f>
        <v>0</v>
      </c>
      <c r="H35" s="231"/>
      <c r="I35" s="231">
        <f>SUM(I36:I39)</f>
        <v>0</v>
      </c>
      <c r="J35" s="231"/>
      <c r="K35" s="231">
        <f>SUM(K36:K39)</f>
        <v>0</v>
      </c>
      <c r="L35" s="231"/>
      <c r="M35" s="231">
        <f>SUM(M36:M39)</f>
        <v>0</v>
      </c>
      <c r="N35" s="230"/>
      <c r="O35" s="230">
        <f>SUM(O36:O39)</f>
        <v>0</v>
      </c>
      <c r="P35" s="230"/>
      <c r="Q35" s="230">
        <f>SUM(Q36:Q39)</f>
        <v>0</v>
      </c>
      <c r="R35" s="231"/>
      <c r="S35" s="231"/>
      <c r="T35" s="232"/>
      <c r="U35" s="226"/>
      <c r="V35" s="226">
        <f>SUM(V36:V39)</f>
        <v>0</v>
      </c>
      <c r="W35" s="226"/>
      <c r="X35" s="226"/>
      <c r="Y35" s="226"/>
      <c r="AG35" t="s">
        <v>162</v>
      </c>
    </row>
    <row r="36" spans="1:60" outlineLevel="1" x14ac:dyDescent="0.25">
      <c r="A36" s="241">
        <v>10</v>
      </c>
      <c r="B36" s="242" t="s">
        <v>450</v>
      </c>
      <c r="C36" s="252" t="s">
        <v>451</v>
      </c>
      <c r="D36" s="243" t="s">
        <v>231</v>
      </c>
      <c r="E36" s="244">
        <v>45</v>
      </c>
      <c r="F36" s="245"/>
      <c r="G36" s="246">
        <f>ROUND(E36*F36,2)</f>
        <v>0</v>
      </c>
      <c r="H36" s="245"/>
      <c r="I36" s="246">
        <f>ROUND(E36*H36,2)</f>
        <v>0</v>
      </c>
      <c r="J36" s="245"/>
      <c r="K36" s="246">
        <f>ROUND(E36*J36,2)</f>
        <v>0</v>
      </c>
      <c r="L36" s="246">
        <v>21</v>
      </c>
      <c r="M36" s="246">
        <f>G36*(1+L36/100)</f>
        <v>0</v>
      </c>
      <c r="N36" s="244">
        <v>0</v>
      </c>
      <c r="O36" s="244">
        <f>ROUND(E36*N36,2)</f>
        <v>0</v>
      </c>
      <c r="P36" s="244">
        <v>0</v>
      </c>
      <c r="Q36" s="244">
        <f>ROUND(E36*P36,2)</f>
        <v>0</v>
      </c>
      <c r="R36" s="246"/>
      <c r="S36" s="246" t="s">
        <v>166</v>
      </c>
      <c r="T36" s="247" t="s">
        <v>167</v>
      </c>
      <c r="U36" s="222">
        <v>0</v>
      </c>
      <c r="V36" s="222">
        <f>ROUND(E36*U36,2)</f>
        <v>0</v>
      </c>
      <c r="W36" s="222"/>
      <c r="X36" s="222" t="s">
        <v>220</v>
      </c>
      <c r="Y36" s="222" t="s">
        <v>168</v>
      </c>
      <c r="Z36" s="212"/>
      <c r="AA36" s="212"/>
      <c r="AB36" s="212"/>
      <c r="AC36" s="212"/>
      <c r="AD36" s="212"/>
      <c r="AE36" s="212"/>
      <c r="AF36" s="212"/>
      <c r="AG36" s="212" t="s">
        <v>222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1" x14ac:dyDescent="0.25">
      <c r="A37" s="241">
        <v>11</v>
      </c>
      <c r="B37" s="242" t="s">
        <v>452</v>
      </c>
      <c r="C37" s="252" t="s">
        <v>453</v>
      </c>
      <c r="D37" s="243" t="s">
        <v>231</v>
      </c>
      <c r="E37" s="244">
        <v>40</v>
      </c>
      <c r="F37" s="245"/>
      <c r="G37" s="246">
        <f>ROUND(E37*F37,2)</f>
        <v>0</v>
      </c>
      <c r="H37" s="245"/>
      <c r="I37" s="246">
        <f>ROUND(E37*H37,2)</f>
        <v>0</v>
      </c>
      <c r="J37" s="245"/>
      <c r="K37" s="246">
        <f>ROUND(E37*J37,2)</f>
        <v>0</v>
      </c>
      <c r="L37" s="246">
        <v>21</v>
      </c>
      <c r="M37" s="246">
        <f>G37*(1+L37/100)</f>
        <v>0</v>
      </c>
      <c r="N37" s="244">
        <v>0</v>
      </c>
      <c r="O37" s="244">
        <f>ROUND(E37*N37,2)</f>
        <v>0</v>
      </c>
      <c r="P37" s="244">
        <v>0</v>
      </c>
      <c r="Q37" s="244">
        <f>ROUND(E37*P37,2)</f>
        <v>0</v>
      </c>
      <c r="R37" s="246"/>
      <c r="S37" s="246" t="s">
        <v>166</v>
      </c>
      <c r="T37" s="247" t="s">
        <v>167</v>
      </c>
      <c r="U37" s="222">
        <v>0</v>
      </c>
      <c r="V37" s="222">
        <f>ROUND(E37*U37,2)</f>
        <v>0</v>
      </c>
      <c r="W37" s="222"/>
      <c r="X37" s="222" t="s">
        <v>220</v>
      </c>
      <c r="Y37" s="222" t="s">
        <v>168</v>
      </c>
      <c r="Z37" s="212"/>
      <c r="AA37" s="212"/>
      <c r="AB37" s="212"/>
      <c r="AC37" s="212"/>
      <c r="AD37" s="212"/>
      <c r="AE37" s="212"/>
      <c r="AF37" s="212"/>
      <c r="AG37" s="212" t="s">
        <v>222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1" x14ac:dyDescent="0.25">
      <c r="A38" s="241">
        <v>12</v>
      </c>
      <c r="B38" s="242" t="s">
        <v>454</v>
      </c>
      <c r="C38" s="252" t="s">
        <v>455</v>
      </c>
      <c r="D38" s="243" t="s">
        <v>231</v>
      </c>
      <c r="E38" s="244">
        <v>25</v>
      </c>
      <c r="F38" s="245"/>
      <c r="G38" s="246">
        <f>ROUND(E38*F38,2)</f>
        <v>0</v>
      </c>
      <c r="H38" s="245"/>
      <c r="I38" s="246">
        <f>ROUND(E38*H38,2)</f>
        <v>0</v>
      </c>
      <c r="J38" s="245"/>
      <c r="K38" s="246">
        <f>ROUND(E38*J38,2)</f>
        <v>0</v>
      </c>
      <c r="L38" s="246">
        <v>21</v>
      </c>
      <c r="M38" s="246">
        <f>G38*(1+L38/100)</f>
        <v>0</v>
      </c>
      <c r="N38" s="244">
        <v>0</v>
      </c>
      <c r="O38" s="244">
        <f>ROUND(E38*N38,2)</f>
        <v>0</v>
      </c>
      <c r="P38" s="244">
        <v>0</v>
      </c>
      <c r="Q38" s="244">
        <f>ROUND(E38*P38,2)</f>
        <v>0</v>
      </c>
      <c r="R38" s="246"/>
      <c r="S38" s="246" t="s">
        <v>166</v>
      </c>
      <c r="T38" s="247" t="s">
        <v>167</v>
      </c>
      <c r="U38" s="222">
        <v>0</v>
      </c>
      <c r="V38" s="222">
        <f>ROUND(E38*U38,2)</f>
        <v>0</v>
      </c>
      <c r="W38" s="222"/>
      <c r="X38" s="222" t="s">
        <v>220</v>
      </c>
      <c r="Y38" s="222" t="s">
        <v>168</v>
      </c>
      <c r="Z38" s="212"/>
      <c r="AA38" s="212"/>
      <c r="AB38" s="212"/>
      <c r="AC38" s="212"/>
      <c r="AD38" s="212"/>
      <c r="AE38" s="212"/>
      <c r="AF38" s="212"/>
      <c r="AG38" s="212" t="s">
        <v>222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5">
      <c r="A39" s="241">
        <v>13</v>
      </c>
      <c r="B39" s="242" t="s">
        <v>456</v>
      </c>
      <c r="C39" s="252" t="s">
        <v>457</v>
      </c>
      <c r="D39" s="243" t="s">
        <v>458</v>
      </c>
      <c r="E39" s="244">
        <v>1</v>
      </c>
      <c r="F39" s="245"/>
      <c r="G39" s="246">
        <f>ROUND(E39*F39,2)</f>
        <v>0</v>
      </c>
      <c r="H39" s="245"/>
      <c r="I39" s="246">
        <f>ROUND(E39*H39,2)</f>
        <v>0</v>
      </c>
      <c r="J39" s="245"/>
      <c r="K39" s="246">
        <f>ROUND(E39*J39,2)</f>
        <v>0</v>
      </c>
      <c r="L39" s="246">
        <v>21</v>
      </c>
      <c r="M39" s="246">
        <f>G39*(1+L39/100)</f>
        <v>0</v>
      </c>
      <c r="N39" s="244">
        <v>0</v>
      </c>
      <c r="O39" s="244">
        <f>ROUND(E39*N39,2)</f>
        <v>0</v>
      </c>
      <c r="P39" s="244">
        <v>0</v>
      </c>
      <c r="Q39" s="244">
        <f>ROUND(E39*P39,2)</f>
        <v>0</v>
      </c>
      <c r="R39" s="246"/>
      <c r="S39" s="246" t="s">
        <v>166</v>
      </c>
      <c r="T39" s="247" t="s">
        <v>167</v>
      </c>
      <c r="U39" s="222">
        <v>0</v>
      </c>
      <c r="V39" s="222">
        <f>ROUND(E39*U39,2)</f>
        <v>0</v>
      </c>
      <c r="W39" s="222"/>
      <c r="X39" s="222" t="s">
        <v>220</v>
      </c>
      <c r="Y39" s="222" t="s">
        <v>168</v>
      </c>
      <c r="Z39" s="212"/>
      <c r="AA39" s="212"/>
      <c r="AB39" s="212"/>
      <c r="AC39" s="212"/>
      <c r="AD39" s="212"/>
      <c r="AE39" s="212"/>
      <c r="AF39" s="212"/>
      <c r="AG39" s="212" t="s">
        <v>222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x14ac:dyDescent="0.25">
      <c r="A40" s="227" t="s">
        <v>161</v>
      </c>
      <c r="B40" s="228" t="s">
        <v>115</v>
      </c>
      <c r="C40" s="251" t="s">
        <v>116</v>
      </c>
      <c r="D40" s="229"/>
      <c r="E40" s="230"/>
      <c r="F40" s="231"/>
      <c r="G40" s="231">
        <f>SUMIF(AG41:AG42,"&lt;&gt;NOR",G41:G42)</f>
        <v>0</v>
      </c>
      <c r="H40" s="231"/>
      <c r="I40" s="231">
        <f>SUM(I41:I42)</f>
        <v>0</v>
      </c>
      <c r="J40" s="231"/>
      <c r="K40" s="231">
        <f>SUM(K41:K42)</f>
        <v>0</v>
      </c>
      <c r="L40" s="231"/>
      <c r="M40" s="231">
        <f>SUM(M41:M42)</f>
        <v>0</v>
      </c>
      <c r="N40" s="230"/>
      <c r="O40" s="230">
        <f>SUM(O41:O42)</f>
        <v>0</v>
      </c>
      <c r="P40" s="230"/>
      <c r="Q40" s="230">
        <f>SUM(Q41:Q42)</f>
        <v>0</v>
      </c>
      <c r="R40" s="231"/>
      <c r="S40" s="231"/>
      <c r="T40" s="232"/>
      <c r="U40" s="226"/>
      <c r="V40" s="226">
        <f>SUM(V41:V42)</f>
        <v>0</v>
      </c>
      <c r="W40" s="226"/>
      <c r="X40" s="226"/>
      <c r="Y40" s="226"/>
      <c r="AG40" t="s">
        <v>162</v>
      </c>
    </row>
    <row r="41" spans="1:60" outlineLevel="1" x14ac:dyDescent="0.25">
      <c r="A41" s="241">
        <v>14</v>
      </c>
      <c r="B41" s="242" t="s">
        <v>459</v>
      </c>
      <c r="C41" s="252" t="s">
        <v>460</v>
      </c>
      <c r="D41" s="243" t="s">
        <v>458</v>
      </c>
      <c r="E41" s="244">
        <v>1</v>
      </c>
      <c r="F41" s="245"/>
      <c r="G41" s="246">
        <f>ROUND(E41*F41,2)</f>
        <v>0</v>
      </c>
      <c r="H41" s="245"/>
      <c r="I41" s="246">
        <f>ROUND(E41*H41,2)</f>
        <v>0</v>
      </c>
      <c r="J41" s="245"/>
      <c r="K41" s="246">
        <f>ROUND(E41*J41,2)</f>
        <v>0</v>
      </c>
      <c r="L41" s="246">
        <v>21</v>
      </c>
      <c r="M41" s="246">
        <f>G41*(1+L41/100)</f>
        <v>0</v>
      </c>
      <c r="N41" s="244">
        <v>0</v>
      </c>
      <c r="O41" s="244">
        <f>ROUND(E41*N41,2)</f>
        <v>0</v>
      </c>
      <c r="P41" s="244">
        <v>0</v>
      </c>
      <c r="Q41" s="244">
        <f>ROUND(E41*P41,2)</f>
        <v>0</v>
      </c>
      <c r="R41" s="246"/>
      <c r="S41" s="246" t="s">
        <v>166</v>
      </c>
      <c r="T41" s="247" t="s">
        <v>167</v>
      </c>
      <c r="U41" s="222">
        <v>0</v>
      </c>
      <c r="V41" s="222">
        <f>ROUND(E41*U41,2)</f>
        <v>0</v>
      </c>
      <c r="W41" s="222"/>
      <c r="X41" s="222" t="s">
        <v>220</v>
      </c>
      <c r="Y41" s="222" t="s">
        <v>168</v>
      </c>
      <c r="Z41" s="212"/>
      <c r="AA41" s="212"/>
      <c r="AB41" s="212"/>
      <c r="AC41" s="212"/>
      <c r="AD41" s="212"/>
      <c r="AE41" s="212"/>
      <c r="AF41" s="212"/>
      <c r="AG41" s="212" t="s">
        <v>222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1" x14ac:dyDescent="0.25">
      <c r="A42" s="241">
        <v>15</v>
      </c>
      <c r="B42" s="242" t="s">
        <v>461</v>
      </c>
      <c r="C42" s="252" t="s">
        <v>462</v>
      </c>
      <c r="D42" s="243" t="s">
        <v>458</v>
      </c>
      <c r="E42" s="244">
        <v>1</v>
      </c>
      <c r="F42" s="245"/>
      <c r="G42" s="246">
        <f>ROUND(E42*F42,2)</f>
        <v>0</v>
      </c>
      <c r="H42" s="245"/>
      <c r="I42" s="246">
        <f>ROUND(E42*H42,2)</f>
        <v>0</v>
      </c>
      <c r="J42" s="245"/>
      <c r="K42" s="246">
        <f>ROUND(E42*J42,2)</f>
        <v>0</v>
      </c>
      <c r="L42" s="246">
        <v>21</v>
      </c>
      <c r="M42" s="246">
        <f>G42*(1+L42/100)</f>
        <v>0</v>
      </c>
      <c r="N42" s="244">
        <v>0</v>
      </c>
      <c r="O42" s="244">
        <f>ROUND(E42*N42,2)</f>
        <v>0</v>
      </c>
      <c r="P42" s="244">
        <v>0</v>
      </c>
      <c r="Q42" s="244">
        <f>ROUND(E42*P42,2)</f>
        <v>0</v>
      </c>
      <c r="R42" s="246"/>
      <c r="S42" s="246" t="s">
        <v>166</v>
      </c>
      <c r="T42" s="247" t="s">
        <v>167</v>
      </c>
      <c r="U42" s="222">
        <v>0</v>
      </c>
      <c r="V42" s="222">
        <f>ROUND(E42*U42,2)</f>
        <v>0</v>
      </c>
      <c r="W42" s="222"/>
      <c r="X42" s="222" t="s">
        <v>220</v>
      </c>
      <c r="Y42" s="222" t="s">
        <v>168</v>
      </c>
      <c r="Z42" s="212"/>
      <c r="AA42" s="212"/>
      <c r="AB42" s="212"/>
      <c r="AC42" s="212"/>
      <c r="AD42" s="212"/>
      <c r="AE42" s="212"/>
      <c r="AF42" s="212"/>
      <c r="AG42" s="212" t="s">
        <v>222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x14ac:dyDescent="0.25">
      <c r="A43" s="227" t="s">
        <v>161</v>
      </c>
      <c r="B43" s="228" t="s">
        <v>117</v>
      </c>
      <c r="C43" s="251" t="s">
        <v>118</v>
      </c>
      <c r="D43" s="229"/>
      <c r="E43" s="230"/>
      <c r="F43" s="231"/>
      <c r="G43" s="231">
        <f>SUMIF(AG44:AG44,"&lt;&gt;NOR",G44:G44)</f>
        <v>0</v>
      </c>
      <c r="H43" s="231"/>
      <c r="I43" s="231">
        <f>SUM(I44:I44)</f>
        <v>0</v>
      </c>
      <c r="J43" s="231"/>
      <c r="K43" s="231">
        <f>SUM(K44:K44)</f>
        <v>0</v>
      </c>
      <c r="L43" s="231"/>
      <c r="M43" s="231">
        <f>SUM(M44:M44)</f>
        <v>0</v>
      </c>
      <c r="N43" s="230"/>
      <c r="O43" s="230">
        <f>SUM(O44:O44)</f>
        <v>0</v>
      </c>
      <c r="P43" s="230"/>
      <c r="Q43" s="230">
        <f>SUM(Q44:Q44)</f>
        <v>0</v>
      </c>
      <c r="R43" s="231"/>
      <c r="S43" s="231"/>
      <c r="T43" s="232"/>
      <c r="U43" s="226"/>
      <c r="V43" s="226">
        <f>SUM(V44:V44)</f>
        <v>0</v>
      </c>
      <c r="W43" s="226"/>
      <c r="X43" s="226"/>
      <c r="Y43" s="226"/>
      <c r="AG43" t="s">
        <v>162</v>
      </c>
    </row>
    <row r="44" spans="1:60" outlineLevel="1" x14ac:dyDescent="0.25">
      <c r="A44" s="241">
        <v>16</v>
      </c>
      <c r="B44" s="242" t="s">
        <v>463</v>
      </c>
      <c r="C44" s="252" t="s">
        <v>464</v>
      </c>
      <c r="D44" s="243" t="s">
        <v>458</v>
      </c>
      <c r="E44" s="244">
        <v>1</v>
      </c>
      <c r="F44" s="245"/>
      <c r="G44" s="246">
        <f>ROUND(E44*F44,2)</f>
        <v>0</v>
      </c>
      <c r="H44" s="245"/>
      <c r="I44" s="246">
        <f>ROUND(E44*H44,2)</f>
        <v>0</v>
      </c>
      <c r="J44" s="245"/>
      <c r="K44" s="246">
        <f>ROUND(E44*J44,2)</f>
        <v>0</v>
      </c>
      <c r="L44" s="246">
        <v>21</v>
      </c>
      <c r="M44" s="246">
        <f>G44*(1+L44/100)</f>
        <v>0</v>
      </c>
      <c r="N44" s="244">
        <v>0</v>
      </c>
      <c r="O44" s="244">
        <f>ROUND(E44*N44,2)</f>
        <v>0</v>
      </c>
      <c r="P44" s="244">
        <v>0</v>
      </c>
      <c r="Q44" s="244">
        <f>ROUND(E44*P44,2)</f>
        <v>0</v>
      </c>
      <c r="R44" s="246"/>
      <c r="S44" s="246" t="s">
        <v>166</v>
      </c>
      <c r="T44" s="247" t="s">
        <v>167</v>
      </c>
      <c r="U44" s="222">
        <v>0</v>
      </c>
      <c r="V44" s="222">
        <f>ROUND(E44*U44,2)</f>
        <v>0</v>
      </c>
      <c r="W44" s="222"/>
      <c r="X44" s="222" t="s">
        <v>220</v>
      </c>
      <c r="Y44" s="222" t="s">
        <v>168</v>
      </c>
      <c r="Z44" s="212"/>
      <c r="AA44" s="212"/>
      <c r="AB44" s="212"/>
      <c r="AC44" s="212"/>
      <c r="AD44" s="212"/>
      <c r="AE44" s="212"/>
      <c r="AF44" s="212"/>
      <c r="AG44" s="212" t="s">
        <v>222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x14ac:dyDescent="0.25">
      <c r="A45" s="227" t="s">
        <v>161</v>
      </c>
      <c r="B45" s="228" t="s">
        <v>121</v>
      </c>
      <c r="C45" s="251" t="s">
        <v>122</v>
      </c>
      <c r="D45" s="229"/>
      <c r="E45" s="230"/>
      <c r="F45" s="231"/>
      <c r="G45" s="231">
        <f>SUMIF(AG46:AG55,"&lt;&gt;NOR",G46:G55)</f>
        <v>0</v>
      </c>
      <c r="H45" s="231"/>
      <c r="I45" s="231">
        <f>SUM(I46:I55)</f>
        <v>0</v>
      </c>
      <c r="J45" s="231"/>
      <c r="K45" s="231">
        <f>SUM(K46:K55)</f>
        <v>0</v>
      </c>
      <c r="L45" s="231"/>
      <c r="M45" s="231">
        <f>SUM(M46:M55)</f>
        <v>0</v>
      </c>
      <c r="N45" s="230"/>
      <c r="O45" s="230">
        <f>SUM(O46:O55)</f>
        <v>0</v>
      </c>
      <c r="P45" s="230"/>
      <c r="Q45" s="230">
        <f>SUM(Q46:Q55)</f>
        <v>0</v>
      </c>
      <c r="R45" s="231"/>
      <c r="S45" s="231"/>
      <c r="T45" s="232"/>
      <c r="U45" s="226"/>
      <c r="V45" s="226">
        <f>SUM(V46:V55)</f>
        <v>0</v>
      </c>
      <c r="W45" s="226"/>
      <c r="X45" s="226"/>
      <c r="Y45" s="226"/>
      <c r="AG45" t="s">
        <v>162</v>
      </c>
    </row>
    <row r="46" spans="1:60" outlineLevel="1" x14ac:dyDescent="0.25">
      <c r="A46" s="241">
        <v>17</v>
      </c>
      <c r="B46" s="242" t="s">
        <v>465</v>
      </c>
      <c r="C46" s="252" t="s">
        <v>466</v>
      </c>
      <c r="D46" s="243" t="s">
        <v>458</v>
      </c>
      <c r="E46" s="244">
        <v>2</v>
      </c>
      <c r="F46" s="245"/>
      <c r="G46" s="246">
        <f>ROUND(E46*F46,2)</f>
        <v>0</v>
      </c>
      <c r="H46" s="245"/>
      <c r="I46" s="246">
        <f>ROUND(E46*H46,2)</f>
        <v>0</v>
      </c>
      <c r="J46" s="245"/>
      <c r="K46" s="246">
        <f>ROUND(E46*J46,2)</f>
        <v>0</v>
      </c>
      <c r="L46" s="246">
        <v>21</v>
      </c>
      <c r="M46" s="246">
        <f>G46*(1+L46/100)</f>
        <v>0</v>
      </c>
      <c r="N46" s="244">
        <v>0</v>
      </c>
      <c r="O46" s="244">
        <f>ROUND(E46*N46,2)</f>
        <v>0</v>
      </c>
      <c r="P46" s="244">
        <v>0</v>
      </c>
      <c r="Q46" s="244">
        <f>ROUND(E46*P46,2)</f>
        <v>0</v>
      </c>
      <c r="R46" s="246"/>
      <c r="S46" s="246" t="s">
        <v>166</v>
      </c>
      <c r="T46" s="247" t="s">
        <v>167</v>
      </c>
      <c r="U46" s="222">
        <v>0</v>
      </c>
      <c r="V46" s="222">
        <f>ROUND(E46*U46,2)</f>
        <v>0</v>
      </c>
      <c r="W46" s="222"/>
      <c r="X46" s="222" t="s">
        <v>220</v>
      </c>
      <c r="Y46" s="222" t="s">
        <v>168</v>
      </c>
      <c r="Z46" s="212"/>
      <c r="AA46" s="212"/>
      <c r="AB46" s="212"/>
      <c r="AC46" s="212"/>
      <c r="AD46" s="212"/>
      <c r="AE46" s="212"/>
      <c r="AF46" s="212"/>
      <c r="AG46" s="212" t="s">
        <v>222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1" x14ac:dyDescent="0.25">
      <c r="A47" s="241">
        <v>18</v>
      </c>
      <c r="B47" s="242" t="s">
        <v>467</v>
      </c>
      <c r="C47" s="252" t="s">
        <v>468</v>
      </c>
      <c r="D47" s="243" t="s">
        <v>458</v>
      </c>
      <c r="E47" s="244">
        <v>1</v>
      </c>
      <c r="F47" s="245"/>
      <c r="G47" s="246">
        <f>ROUND(E47*F47,2)</f>
        <v>0</v>
      </c>
      <c r="H47" s="245"/>
      <c r="I47" s="246">
        <f>ROUND(E47*H47,2)</f>
        <v>0</v>
      </c>
      <c r="J47" s="245"/>
      <c r="K47" s="246">
        <f>ROUND(E47*J47,2)</f>
        <v>0</v>
      </c>
      <c r="L47" s="246">
        <v>21</v>
      </c>
      <c r="M47" s="246">
        <f>G47*(1+L47/100)</f>
        <v>0</v>
      </c>
      <c r="N47" s="244">
        <v>0</v>
      </c>
      <c r="O47" s="244">
        <f>ROUND(E47*N47,2)</f>
        <v>0</v>
      </c>
      <c r="P47" s="244">
        <v>0</v>
      </c>
      <c r="Q47" s="244">
        <f>ROUND(E47*P47,2)</f>
        <v>0</v>
      </c>
      <c r="R47" s="246"/>
      <c r="S47" s="246" t="s">
        <v>166</v>
      </c>
      <c r="T47" s="247" t="s">
        <v>167</v>
      </c>
      <c r="U47" s="222">
        <v>0</v>
      </c>
      <c r="V47" s="222">
        <f>ROUND(E47*U47,2)</f>
        <v>0</v>
      </c>
      <c r="W47" s="222"/>
      <c r="X47" s="222" t="s">
        <v>220</v>
      </c>
      <c r="Y47" s="222" t="s">
        <v>168</v>
      </c>
      <c r="Z47" s="212"/>
      <c r="AA47" s="212"/>
      <c r="AB47" s="212"/>
      <c r="AC47" s="212"/>
      <c r="AD47" s="212"/>
      <c r="AE47" s="212"/>
      <c r="AF47" s="212"/>
      <c r="AG47" s="212" t="s">
        <v>222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1" x14ac:dyDescent="0.25">
      <c r="A48" s="241">
        <v>19</v>
      </c>
      <c r="B48" s="242" t="s">
        <v>469</v>
      </c>
      <c r="C48" s="252" t="s">
        <v>470</v>
      </c>
      <c r="D48" s="243" t="s">
        <v>458</v>
      </c>
      <c r="E48" s="244">
        <v>1</v>
      </c>
      <c r="F48" s="245"/>
      <c r="G48" s="246">
        <f>ROUND(E48*F48,2)</f>
        <v>0</v>
      </c>
      <c r="H48" s="245"/>
      <c r="I48" s="246">
        <f>ROUND(E48*H48,2)</f>
        <v>0</v>
      </c>
      <c r="J48" s="245"/>
      <c r="K48" s="246">
        <f>ROUND(E48*J48,2)</f>
        <v>0</v>
      </c>
      <c r="L48" s="246">
        <v>21</v>
      </c>
      <c r="M48" s="246">
        <f>G48*(1+L48/100)</f>
        <v>0</v>
      </c>
      <c r="N48" s="244">
        <v>0</v>
      </c>
      <c r="O48" s="244">
        <f>ROUND(E48*N48,2)</f>
        <v>0</v>
      </c>
      <c r="P48" s="244">
        <v>0</v>
      </c>
      <c r="Q48" s="244">
        <f>ROUND(E48*P48,2)</f>
        <v>0</v>
      </c>
      <c r="R48" s="246"/>
      <c r="S48" s="246" t="s">
        <v>166</v>
      </c>
      <c r="T48" s="247" t="s">
        <v>167</v>
      </c>
      <c r="U48" s="222">
        <v>0</v>
      </c>
      <c r="V48" s="222">
        <f>ROUND(E48*U48,2)</f>
        <v>0</v>
      </c>
      <c r="W48" s="222"/>
      <c r="X48" s="222" t="s">
        <v>220</v>
      </c>
      <c r="Y48" s="222" t="s">
        <v>168</v>
      </c>
      <c r="Z48" s="212"/>
      <c r="AA48" s="212"/>
      <c r="AB48" s="212"/>
      <c r="AC48" s="212"/>
      <c r="AD48" s="212"/>
      <c r="AE48" s="212"/>
      <c r="AF48" s="212"/>
      <c r="AG48" s="212" t="s">
        <v>222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1" x14ac:dyDescent="0.25">
      <c r="A49" s="241">
        <v>20</v>
      </c>
      <c r="B49" s="242" t="s">
        <v>471</v>
      </c>
      <c r="C49" s="252" t="s">
        <v>472</v>
      </c>
      <c r="D49" s="243" t="s">
        <v>458</v>
      </c>
      <c r="E49" s="244">
        <v>1</v>
      </c>
      <c r="F49" s="245"/>
      <c r="G49" s="246">
        <f>ROUND(E49*F49,2)</f>
        <v>0</v>
      </c>
      <c r="H49" s="245"/>
      <c r="I49" s="246">
        <f>ROUND(E49*H49,2)</f>
        <v>0</v>
      </c>
      <c r="J49" s="245"/>
      <c r="K49" s="246">
        <f>ROUND(E49*J49,2)</f>
        <v>0</v>
      </c>
      <c r="L49" s="246">
        <v>21</v>
      </c>
      <c r="M49" s="246">
        <f>G49*(1+L49/100)</f>
        <v>0</v>
      </c>
      <c r="N49" s="244">
        <v>0</v>
      </c>
      <c r="O49" s="244">
        <f>ROUND(E49*N49,2)</f>
        <v>0</v>
      </c>
      <c r="P49" s="244">
        <v>0</v>
      </c>
      <c r="Q49" s="244">
        <f>ROUND(E49*P49,2)</f>
        <v>0</v>
      </c>
      <c r="R49" s="246"/>
      <c r="S49" s="246" t="s">
        <v>166</v>
      </c>
      <c r="T49" s="247" t="s">
        <v>167</v>
      </c>
      <c r="U49" s="222">
        <v>0</v>
      </c>
      <c r="V49" s="222">
        <f>ROUND(E49*U49,2)</f>
        <v>0</v>
      </c>
      <c r="W49" s="222"/>
      <c r="X49" s="222" t="s">
        <v>220</v>
      </c>
      <c r="Y49" s="222" t="s">
        <v>168</v>
      </c>
      <c r="Z49" s="212"/>
      <c r="AA49" s="212"/>
      <c r="AB49" s="212"/>
      <c r="AC49" s="212"/>
      <c r="AD49" s="212"/>
      <c r="AE49" s="212"/>
      <c r="AF49" s="212"/>
      <c r="AG49" s="212" t="s">
        <v>222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1" x14ac:dyDescent="0.25">
      <c r="A50" s="241">
        <v>21</v>
      </c>
      <c r="B50" s="242" t="s">
        <v>473</v>
      </c>
      <c r="C50" s="252" t="s">
        <v>474</v>
      </c>
      <c r="D50" s="243" t="s">
        <v>458</v>
      </c>
      <c r="E50" s="244">
        <v>1</v>
      </c>
      <c r="F50" s="245"/>
      <c r="G50" s="246">
        <f>ROUND(E50*F50,2)</f>
        <v>0</v>
      </c>
      <c r="H50" s="245"/>
      <c r="I50" s="246">
        <f>ROUND(E50*H50,2)</f>
        <v>0</v>
      </c>
      <c r="J50" s="245"/>
      <c r="K50" s="246">
        <f>ROUND(E50*J50,2)</f>
        <v>0</v>
      </c>
      <c r="L50" s="246">
        <v>21</v>
      </c>
      <c r="M50" s="246">
        <f>G50*(1+L50/100)</f>
        <v>0</v>
      </c>
      <c r="N50" s="244">
        <v>0</v>
      </c>
      <c r="O50" s="244">
        <f>ROUND(E50*N50,2)</f>
        <v>0</v>
      </c>
      <c r="P50" s="244">
        <v>0</v>
      </c>
      <c r="Q50" s="244">
        <f>ROUND(E50*P50,2)</f>
        <v>0</v>
      </c>
      <c r="R50" s="246"/>
      <c r="S50" s="246" t="s">
        <v>166</v>
      </c>
      <c r="T50" s="247" t="s">
        <v>167</v>
      </c>
      <c r="U50" s="222">
        <v>0</v>
      </c>
      <c r="V50" s="222">
        <f>ROUND(E50*U50,2)</f>
        <v>0</v>
      </c>
      <c r="W50" s="222"/>
      <c r="X50" s="222" t="s">
        <v>220</v>
      </c>
      <c r="Y50" s="222" t="s">
        <v>168</v>
      </c>
      <c r="Z50" s="212"/>
      <c r="AA50" s="212"/>
      <c r="AB50" s="212"/>
      <c r="AC50" s="212"/>
      <c r="AD50" s="212"/>
      <c r="AE50" s="212"/>
      <c r="AF50" s="212"/>
      <c r="AG50" s="212" t="s">
        <v>222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1" x14ac:dyDescent="0.25">
      <c r="A51" s="241">
        <v>22</v>
      </c>
      <c r="B51" s="242" t="s">
        <v>475</v>
      </c>
      <c r="C51" s="252" t="s">
        <v>476</v>
      </c>
      <c r="D51" s="243" t="s">
        <v>458</v>
      </c>
      <c r="E51" s="244">
        <v>1</v>
      </c>
      <c r="F51" s="245"/>
      <c r="G51" s="246">
        <f>ROUND(E51*F51,2)</f>
        <v>0</v>
      </c>
      <c r="H51" s="245"/>
      <c r="I51" s="246">
        <f>ROUND(E51*H51,2)</f>
        <v>0</v>
      </c>
      <c r="J51" s="245"/>
      <c r="K51" s="246">
        <f>ROUND(E51*J51,2)</f>
        <v>0</v>
      </c>
      <c r="L51" s="246">
        <v>21</v>
      </c>
      <c r="M51" s="246">
        <f>G51*(1+L51/100)</f>
        <v>0</v>
      </c>
      <c r="N51" s="244">
        <v>0</v>
      </c>
      <c r="O51" s="244">
        <f>ROUND(E51*N51,2)</f>
        <v>0</v>
      </c>
      <c r="P51" s="244">
        <v>0</v>
      </c>
      <c r="Q51" s="244">
        <f>ROUND(E51*P51,2)</f>
        <v>0</v>
      </c>
      <c r="R51" s="246"/>
      <c r="S51" s="246" t="s">
        <v>166</v>
      </c>
      <c r="T51" s="247" t="s">
        <v>167</v>
      </c>
      <c r="U51" s="222">
        <v>0</v>
      </c>
      <c r="V51" s="222">
        <f>ROUND(E51*U51,2)</f>
        <v>0</v>
      </c>
      <c r="W51" s="222"/>
      <c r="X51" s="222" t="s">
        <v>220</v>
      </c>
      <c r="Y51" s="222" t="s">
        <v>168</v>
      </c>
      <c r="Z51" s="212"/>
      <c r="AA51" s="212"/>
      <c r="AB51" s="212"/>
      <c r="AC51" s="212"/>
      <c r="AD51" s="212"/>
      <c r="AE51" s="212"/>
      <c r="AF51" s="212"/>
      <c r="AG51" s="212" t="s">
        <v>222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1" x14ac:dyDescent="0.25">
      <c r="A52" s="241">
        <v>23</v>
      </c>
      <c r="B52" s="242" t="s">
        <v>477</v>
      </c>
      <c r="C52" s="252" t="s">
        <v>478</v>
      </c>
      <c r="D52" s="243" t="s">
        <v>458</v>
      </c>
      <c r="E52" s="244">
        <v>1</v>
      </c>
      <c r="F52" s="245"/>
      <c r="G52" s="246">
        <f>ROUND(E52*F52,2)</f>
        <v>0</v>
      </c>
      <c r="H52" s="245"/>
      <c r="I52" s="246">
        <f>ROUND(E52*H52,2)</f>
        <v>0</v>
      </c>
      <c r="J52" s="245"/>
      <c r="K52" s="246">
        <f>ROUND(E52*J52,2)</f>
        <v>0</v>
      </c>
      <c r="L52" s="246">
        <v>21</v>
      </c>
      <c r="M52" s="246">
        <f>G52*(1+L52/100)</f>
        <v>0</v>
      </c>
      <c r="N52" s="244">
        <v>0</v>
      </c>
      <c r="O52" s="244">
        <f>ROUND(E52*N52,2)</f>
        <v>0</v>
      </c>
      <c r="P52" s="244">
        <v>0</v>
      </c>
      <c r="Q52" s="244">
        <f>ROUND(E52*P52,2)</f>
        <v>0</v>
      </c>
      <c r="R52" s="246"/>
      <c r="S52" s="246" t="s">
        <v>166</v>
      </c>
      <c r="T52" s="247" t="s">
        <v>167</v>
      </c>
      <c r="U52" s="222">
        <v>0</v>
      </c>
      <c r="V52" s="222">
        <f>ROUND(E52*U52,2)</f>
        <v>0</v>
      </c>
      <c r="W52" s="222"/>
      <c r="X52" s="222" t="s">
        <v>220</v>
      </c>
      <c r="Y52" s="222" t="s">
        <v>168</v>
      </c>
      <c r="Z52" s="212"/>
      <c r="AA52" s="212"/>
      <c r="AB52" s="212"/>
      <c r="AC52" s="212"/>
      <c r="AD52" s="212"/>
      <c r="AE52" s="212"/>
      <c r="AF52" s="212"/>
      <c r="AG52" s="212" t="s">
        <v>222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1" x14ac:dyDescent="0.25">
      <c r="A53" s="241">
        <v>24</v>
      </c>
      <c r="B53" s="242" t="s">
        <v>479</v>
      </c>
      <c r="C53" s="252" t="s">
        <v>480</v>
      </c>
      <c r="D53" s="243" t="s">
        <v>458</v>
      </c>
      <c r="E53" s="244">
        <v>1</v>
      </c>
      <c r="F53" s="245"/>
      <c r="G53" s="246">
        <f>ROUND(E53*F53,2)</f>
        <v>0</v>
      </c>
      <c r="H53" s="245"/>
      <c r="I53" s="246">
        <f>ROUND(E53*H53,2)</f>
        <v>0</v>
      </c>
      <c r="J53" s="245"/>
      <c r="K53" s="246">
        <f>ROUND(E53*J53,2)</f>
        <v>0</v>
      </c>
      <c r="L53" s="246">
        <v>21</v>
      </c>
      <c r="M53" s="246">
        <f>G53*(1+L53/100)</f>
        <v>0</v>
      </c>
      <c r="N53" s="244">
        <v>0</v>
      </c>
      <c r="O53" s="244">
        <f>ROUND(E53*N53,2)</f>
        <v>0</v>
      </c>
      <c r="P53" s="244">
        <v>0</v>
      </c>
      <c r="Q53" s="244">
        <f>ROUND(E53*P53,2)</f>
        <v>0</v>
      </c>
      <c r="R53" s="246"/>
      <c r="S53" s="246" t="s">
        <v>166</v>
      </c>
      <c r="T53" s="247" t="s">
        <v>167</v>
      </c>
      <c r="U53" s="222">
        <v>0</v>
      </c>
      <c r="V53" s="222">
        <f>ROUND(E53*U53,2)</f>
        <v>0</v>
      </c>
      <c r="W53" s="222"/>
      <c r="X53" s="222" t="s">
        <v>220</v>
      </c>
      <c r="Y53" s="222" t="s">
        <v>168</v>
      </c>
      <c r="Z53" s="212"/>
      <c r="AA53" s="212"/>
      <c r="AB53" s="212"/>
      <c r="AC53" s="212"/>
      <c r="AD53" s="212"/>
      <c r="AE53" s="212"/>
      <c r="AF53" s="212"/>
      <c r="AG53" s="212" t="s">
        <v>222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1" x14ac:dyDescent="0.25">
      <c r="A54" s="241">
        <v>25</v>
      </c>
      <c r="B54" s="242" t="s">
        <v>481</v>
      </c>
      <c r="C54" s="252" t="s">
        <v>482</v>
      </c>
      <c r="D54" s="243" t="s">
        <v>483</v>
      </c>
      <c r="E54" s="244">
        <v>3</v>
      </c>
      <c r="F54" s="245"/>
      <c r="G54" s="246">
        <f>ROUND(E54*F54,2)</f>
        <v>0</v>
      </c>
      <c r="H54" s="245"/>
      <c r="I54" s="246">
        <f>ROUND(E54*H54,2)</f>
        <v>0</v>
      </c>
      <c r="J54" s="245"/>
      <c r="K54" s="246">
        <f>ROUND(E54*J54,2)</f>
        <v>0</v>
      </c>
      <c r="L54" s="246">
        <v>21</v>
      </c>
      <c r="M54" s="246">
        <f>G54*(1+L54/100)</f>
        <v>0</v>
      </c>
      <c r="N54" s="244">
        <v>0</v>
      </c>
      <c r="O54" s="244">
        <f>ROUND(E54*N54,2)</f>
        <v>0</v>
      </c>
      <c r="P54" s="244">
        <v>0</v>
      </c>
      <c r="Q54" s="244">
        <f>ROUND(E54*P54,2)</f>
        <v>0</v>
      </c>
      <c r="R54" s="246"/>
      <c r="S54" s="246" t="s">
        <v>166</v>
      </c>
      <c r="T54" s="247" t="s">
        <v>167</v>
      </c>
      <c r="U54" s="222">
        <v>0</v>
      </c>
      <c r="V54" s="222">
        <f>ROUND(E54*U54,2)</f>
        <v>0</v>
      </c>
      <c r="W54" s="222"/>
      <c r="X54" s="222" t="s">
        <v>220</v>
      </c>
      <c r="Y54" s="222" t="s">
        <v>168</v>
      </c>
      <c r="Z54" s="212"/>
      <c r="AA54" s="212"/>
      <c r="AB54" s="212"/>
      <c r="AC54" s="212"/>
      <c r="AD54" s="212"/>
      <c r="AE54" s="212"/>
      <c r="AF54" s="212"/>
      <c r="AG54" s="212" t="s">
        <v>222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1" x14ac:dyDescent="0.25">
      <c r="A55" s="241">
        <v>26</v>
      </c>
      <c r="B55" s="242" t="s">
        <v>484</v>
      </c>
      <c r="C55" s="252" t="s">
        <v>485</v>
      </c>
      <c r="D55" s="243" t="s">
        <v>458</v>
      </c>
      <c r="E55" s="244">
        <v>1</v>
      </c>
      <c r="F55" s="245"/>
      <c r="G55" s="246">
        <f>ROUND(E55*F55,2)</f>
        <v>0</v>
      </c>
      <c r="H55" s="245"/>
      <c r="I55" s="246">
        <f>ROUND(E55*H55,2)</f>
        <v>0</v>
      </c>
      <c r="J55" s="245"/>
      <c r="K55" s="246">
        <f>ROUND(E55*J55,2)</f>
        <v>0</v>
      </c>
      <c r="L55" s="246">
        <v>21</v>
      </c>
      <c r="M55" s="246">
        <f>G55*(1+L55/100)</f>
        <v>0</v>
      </c>
      <c r="N55" s="244">
        <v>0</v>
      </c>
      <c r="O55" s="244">
        <f>ROUND(E55*N55,2)</f>
        <v>0</v>
      </c>
      <c r="P55" s="244">
        <v>0</v>
      </c>
      <c r="Q55" s="244">
        <f>ROUND(E55*P55,2)</f>
        <v>0</v>
      </c>
      <c r="R55" s="246"/>
      <c r="S55" s="246" t="s">
        <v>166</v>
      </c>
      <c r="T55" s="247" t="s">
        <v>167</v>
      </c>
      <c r="U55" s="222">
        <v>0</v>
      </c>
      <c r="V55" s="222">
        <f>ROUND(E55*U55,2)</f>
        <v>0</v>
      </c>
      <c r="W55" s="222"/>
      <c r="X55" s="222" t="s">
        <v>220</v>
      </c>
      <c r="Y55" s="222" t="s">
        <v>168</v>
      </c>
      <c r="Z55" s="212"/>
      <c r="AA55" s="212"/>
      <c r="AB55" s="212"/>
      <c r="AC55" s="212"/>
      <c r="AD55" s="212"/>
      <c r="AE55" s="212"/>
      <c r="AF55" s="212"/>
      <c r="AG55" s="212" t="s">
        <v>222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x14ac:dyDescent="0.25">
      <c r="A56" s="227" t="s">
        <v>161</v>
      </c>
      <c r="B56" s="228" t="s">
        <v>123</v>
      </c>
      <c r="C56" s="251" t="s">
        <v>124</v>
      </c>
      <c r="D56" s="229"/>
      <c r="E56" s="230"/>
      <c r="F56" s="231"/>
      <c r="G56" s="231">
        <f>SUMIF(AG57:AG58,"&lt;&gt;NOR",G57:G58)</f>
        <v>0</v>
      </c>
      <c r="H56" s="231"/>
      <c r="I56" s="231">
        <f>SUM(I57:I58)</f>
        <v>0</v>
      </c>
      <c r="J56" s="231"/>
      <c r="K56" s="231">
        <f>SUM(K57:K58)</f>
        <v>0</v>
      </c>
      <c r="L56" s="231"/>
      <c r="M56" s="231">
        <f>SUM(M57:M58)</f>
        <v>0</v>
      </c>
      <c r="N56" s="230"/>
      <c r="O56" s="230">
        <f>SUM(O57:O58)</f>
        <v>0</v>
      </c>
      <c r="P56" s="230"/>
      <c r="Q56" s="230">
        <f>SUM(Q57:Q58)</f>
        <v>0</v>
      </c>
      <c r="R56" s="231"/>
      <c r="S56" s="231"/>
      <c r="T56" s="232"/>
      <c r="U56" s="226"/>
      <c r="V56" s="226">
        <f>SUM(V57:V58)</f>
        <v>0</v>
      </c>
      <c r="W56" s="226"/>
      <c r="X56" s="226"/>
      <c r="Y56" s="226"/>
      <c r="AG56" t="s">
        <v>162</v>
      </c>
    </row>
    <row r="57" spans="1:60" outlineLevel="1" x14ac:dyDescent="0.25">
      <c r="A57" s="241">
        <v>27</v>
      </c>
      <c r="B57" s="242" t="s">
        <v>486</v>
      </c>
      <c r="C57" s="252" t="s">
        <v>487</v>
      </c>
      <c r="D57" s="243" t="s">
        <v>341</v>
      </c>
      <c r="E57" s="244">
        <v>2</v>
      </c>
      <c r="F57" s="245"/>
      <c r="G57" s="246">
        <f>ROUND(E57*F57,2)</f>
        <v>0</v>
      </c>
      <c r="H57" s="245"/>
      <c r="I57" s="246">
        <f>ROUND(E57*H57,2)</f>
        <v>0</v>
      </c>
      <c r="J57" s="245"/>
      <c r="K57" s="246">
        <f>ROUND(E57*J57,2)</f>
        <v>0</v>
      </c>
      <c r="L57" s="246">
        <v>21</v>
      </c>
      <c r="M57" s="246">
        <f>G57*(1+L57/100)</f>
        <v>0</v>
      </c>
      <c r="N57" s="244">
        <v>0</v>
      </c>
      <c r="O57" s="244">
        <f>ROUND(E57*N57,2)</f>
        <v>0</v>
      </c>
      <c r="P57" s="244">
        <v>0</v>
      </c>
      <c r="Q57" s="244">
        <f>ROUND(E57*P57,2)</f>
        <v>0</v>
      </c>
      <c r="R57" s="246"/>
      <c r="S57" s="246" t="s">
        <v>166</v>
      </c>
      <c r="T57" s="247" t="s">
        <v>167</v>
      </c>
      <c r="U57" s="222">
        <v>0</v>
      </c>
      <c r="V57" s="222">
        <f>ROUND(E57*U57,2)</f>
        <v>0</v>
      </c>
      <c r="W57" s="222"/>
      <c r="X57" s="222" t="s">
        <v>220</v>
      </c>
      <c r="Y57" s="222" t="s">
        <v>168</v>
      </c>
      <c r="Z57" s="212"/>
      <c r="AA57" s="212"/>
      <c r="AB57" s="212"/>
      <c r="AC57" s="212"/>
      <c r="AD57" s="212"/>
      <c r="AE57" s="212"/>
      <c r="AF57" s="212"/>
      <c r="AG57" s="212" t="s">
        <v>222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1" x14ac:dyDescent="0.25">
      <c r="A58" s="241">
        <v>28</v>
      </c>
      <c r="B58" s="242" t="s">
        <v>488</v>
      </c>
      <c r="C58" s="252" t="s">
        <v>489</v>
      </c>
      <c r="D58" s="243" t="s">
        <v>341</v>
      </c>
      <c r="E58" s="244">
        <v>2</v>
      </c>
      <c r="F58" s="245"/>
      <c r="G58" s="246">
        <f>ROUND(E58*F58,2)</f>
        <v>0</v>
      </c>
      <c r="H58" s="245"/>
      <c r="I58" s="246">
        <f>ROUND(E58*H58,2)</f>
        <v>0</v>
      </c>
      <c r="J58" s="245"/>
      <c r="K58" s="246">
        <f>ROUND(E58*J58,2)</f>
        <v>0</v>
      </c>
      <c r="L58" s="246">
        <v>21</v>
      </c>
      <c r="M58" s="246">
        <f>G58*(1+L58/100)</f>
        <v>0</v>
      </c>
      <c r="N58" s="244">
        <v>0</v>
      </c>
      <c r="O58" s="244">
        <f>ROUND(E58*N58,2)</f>
        <v>0</v>
      </c>
      <c r="P58" s="244">
        <v>0</v>
      </c>
      <c r="Q58" s="244">
        <f>ROUND(E58*P58,2)</f>
        <v>0</v>
      </c>
      <c r="R58" s="246"/>
      <c r="S58" s="246" t="s">
        <v>166</v>
      </c>
      <c r="T58" s="247" t="s">
        <v>167</v>
      </c>
      <c r="U58" s="222">
        <v>0</v>
      </c>
      <c r="V58" s="222">
        <f>ROUND(E58*U58,2)</f>
        <v>0</v>
      </c>
      <c r="W58" s="222"/>
      <c r="X58" s="222" t="s">
        <v>220</v>
      </c>
      <c r="Y58" s="222" t="s">
        <v>168</v>
      </c>
      <c r="Z58" s="212"/>
      <c r="AA58" s="212"/>
      <c r="AB58" s="212"/>
      <c r="AC58" s="212"/>
      <c r="AD58" s="212"/>
      <c r="AE58" s="212"/>
      <c r="AF58" s="212"/>
      <c r="AG58" s="212" t="s">
        <v>222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x14ac:dyDescent="0.25">
      <c r="A59" s="227" t="s">
        <v>161</v>
      </c>
      <c r="B59" s="228" t="s">
        <v>125</v>
      </c>
      <c r="C59" s="251" t="s">
        <v>126</v>
      </c>
      <c r="D59" s="229"/>
      <c r="E59" s="230"/>
      <c r="F59" s="231"/>
      <c r="G59" s="231">
        <f>SUMIF(AG60:AG73,"&lt;&gt;NOR",G60:G73)</f>
        <v>0</v>
      </c>
      <c r="H59" s="231"/>
      <c r="I59" s="231">
        <f>SUM(I60:I73)</f>
        <v>0</v>
      </c>
      <c r="J59" s="231"/>
      <c r="K59" s="231">
        <f>SUM(K60:K73)</f>
        <v>0</v>
      </c>
      <c r="L59" s="231"/>
      <c r="M59" s="231">
        <f>SUM(M60:M73)</f>
        <v>0</v>
      </c>
      <c r="N59" s="230"/>
      <c r="O59" s="230">
        <f>SUM(O60:O73)</f>
        <v>8.6</v>
      </c>
      <c r="P59" s="230"/>
      <c r="Q59" s="230">
        <f>SUM(Q60:Q73)</f>
        <v>0</v>
      </c>
      <c r="R59" s="231"/>
      <c r="S59" s="231"/>
      <c r="T59" s="232"/>
      <c r="U59" s="226"/>
      <c r="V59" s="226">
        <f>SUM(V60:V73)</f>
        <v>57.480000000000004</v>
      </c>
      <c r="W59" s="226"/>
      <c r="X59" s="226"/>
      <c r="Y59" s="226"/>
      <c r="AG59" t="s">
        <v>162</v>
      </c>
    </row>
    <row r="60" spans="1:60" outlineLevel="1" x14ac:dyDescent="0.25">
      <c r="A60" s="234">
        <v>29</v>
      </c>
      <c r="B60" s="235" t="s">
        <v>490</v>
      </c>
      <c r="C60" s="253" t="s">
        <v>491</v>
      </c>
      <c r="D60" s="236" t="s">
        <v>231</v>
      </c>
      <c r="E60" s="237">
        <v>21</v>
      </c>
      <c r="F60" s="238"/>
      <c r="G60" s="239">
        <f>ROUND(E60*F60,2)</f>
        <v>0</v>
      </c>
      <c r="H60" s="238"/>
      <c r="I60" s="239">
        <f>ROUND(E60*H60,2)</f>
        <v>0</v>
      </c>
      <c r="J60" s="238"/>
      <c r="K60" s="239">
        <f>ROUND(E60*J60,2)</f>
        <v>0</v>
      </c>
      <c r="L60" s="239">
        <v>21</v>
      </c>
      <c r="M60" s="239">
        <f>G60*(1+L60/100)</f>
        <v>0</v>
      </c>
      <c r="N60" s="237">
        <v>0</v>
      </c>
      <c r="O60" s="237">
        <f>ROUND(E60*N60,2)</f>
        <v>0</v>
      </c>
      <c r="P60" s="237">
        <v>0</v>
      </c>
      <c r="Q60" s="237">
        <f>ROUND(E60*P60,2)</f>
        <v>0</v>
      </c>
      <c r="R60" s="239"/>
      <c r="S60" s="239" t="s">
        <v>193</v>
      </c>
      <c r="T60" s="240" t="s">
        <v>193</v>
      </c>
      <c r="U60" s="222">
        <v>2.1198000000000001</v>
      </c>
      <c r="V60" s="222">
        <f>ROUND(E60*U60,2)</f>
        <v>44.52</v>
      </c>
      <c r="W60" s="222"/>
      <c r="X60" s="222" t="s">
        <v>220</v>
      </c>
      <c r="Y60" s="222" t="s">
        <v>221</v>
      </c>
      <c r="Z60" s="212"/>
      <c r="AA60" s="212"/>
      <c r="AB60" s="212"/>
      <c r="AC60" s="212"/>
      <c r="AD60" s="212"/>
      <c r="AE60" s="212"/>
      <c r="AF60" s="212"/>
      <c r="AG60" s="212" t="s">
        <v>222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2" x14ac:dyDescent="0.25">
      <c r="A61" s="219"/>
      <c r="B61" s="220"/>
      <c r="C61" s="254" t="s">
        <v>492</v>
      </c>
      <c r="D61" s="249"/>
      <c r="E61" s="249"/>
      <c r="F61" s="249"/>
      <c r="G61" s="249"/>
      <c r="H61" s="222"/>
      <c r="I61" s="222"/>
      <c r="J61" s="222"/>
      <c r="K61" s="222"/>
      <c r="L61" s="222"/>
      <c r="M61" s="222"/>
      <c r="N61" s="221"/>
      <c r="O61" s="221"/>
      <c r="P61" s="221"/>
      <c r="Q61" s="221"/>
      <c r="R61" s="222"/>
      <c r="S61" s="222"/>
      <c r="T61" s="222"/>
      <c r="U61" s="222"/>
      <c r="V61" s="222"/>
      <c r="W61" s="222"/>
      <c r="X61" s="222"/>
      <c r="Y61" s="222"/>
      <c r="Z61" s="212"/>
      <c r="AA61" s="212"/>
      <c r="AB61" s="212"/>
      <c r="AC61" s="212"/>
      <c r="AD61" s="212"/>
      <c r="AE61" s="212"/>
      <c r="AF61" s="212"/>
      <c r="AG61" s="212" t="s">
        <v>173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1" x14ac:dyDescent="0.25">
      <c r="A62" s="234">
        <v>30</v>
      </c>
      <c r="B62" s="235" t="s">
        <v>493</v>
      </c>
      <c r="C62" s="253" t="s">
        <v>494</v>
      </c>
      <c r="D62" s="236" t="s">
        <v>231</v>
      </c>
      <c r="E62" s="237">
        <v>42</v>
      </c>
      <c r="F62" s="238"/>
      <c r="G62" s="239">
        <f>ROUND(E62*F62,2)</f>
        <v>0</v>
      </c>
      <c r="H62" s="238"/>
      <c r="I62" s="239">
        <f>ROUND(E62*H62,2)</f>
        <v>0</v>
      </c>
      <c r="J62" s="238"/>
      <c r="K62" s="239">
        <f>ROUND(E62*J62,2)</f>
        <v>0</v>
      </c>
      <c r="L62" s="239">
        <v>21</v>
      </c>
      <c r="M62" s="239">
        <f>G62*(1+L62/100)</f>
        <v>0</v>
      </c>
      <c r="N62" s="237">
        <v>0.20474999999999999</v>
      </c>
      <c r="O62" s="237">
        <f>ROUND(E62*N62,2)</f>
        <v>8.6</v>
      </c>
      <c r="P62" s="237">
        <v>0</v>
      </c>
      <c r="Q62" s="237">
        <f>ROUND(E62*P62,2)</f>
        <v>0</v>
      </c>
      <c r="R62" s="239"/>
      <c r="S62" s="239" t="s">
        <v>193</v>
      </c>
      <c r="T62" s="240" t="s">
        <v>193</v>
      </c>
      <c r="U62" s="222">
        <v>9.8000000000000004E-2</v>
      </c>
      <c r="V62" s="222">
        <f>ROUND(E62*U62,2)</f>
        <v>4.12</v>
      </c>
      <c r="W62" s="222"/>
      <c r="X62" s="222" t="s">
        <v>220</v>
      </c>
      <c r="Y62" s="222" t="s">
        <v>221</v>
      </c>
      <c r="Z62" s="212"/>
      <c r="AA62" s="212"/>
      <c r="AB62" s="212"/>
      <c r="AC62" s="212"/>
      <c r="AD62" s="212"/>
      <c r="AE62" s="212"/>
      <c r="AF62" s="212"/>
      <c r="AG62" s="212" t="s">
        <v>222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2" x14ac:dyDescent="0.25">
      <c r="A63" s="219"/>
      <c r="B63" s="220"/>
      <c r="C63" s="266" t="s">
        <v>495</v>
      </c>
      <c r="D63" s="260"/>
      <c r="E63" s="261"/>
      <c r="F63" s="222"/>
      <c r="G63" s="222"/>
      <c r="H63" s="222"/>
      <c r="I63" s="222"/>
      <c r="J63" s="222"/>
      <c r="K63" s="222"/>
      <c r="L63" s="222"/>
      <c r="M63" s="222"/>
      <c r="N63" s="221"/>
      <c r="O63" s="221"/>
      <c r="P63" s="221"/>
      <c r="Q63" s="221"/>
      <c r="R63" s="222"/>
      <c r="S63" s="222"/>
      <c r="T63" s="222"/>
      <c r="U63" s="222"/>
      <c r="V63" s="222"/>
      <c r="W63" s="222"/>
      <c r="X63" s="222"/>
      <c r="Y63" s="222"/>
      <c r="Z63" s="212"/>
      <c r="AA63" s="212"/>
      <c r="AB63" s="212"/>
      <c r="AC63" s="212"/>
      <c r="AD63" s="212"/>
      <c r="AE63" s="212"/>
      <c r="AF63" s="212"/>
      <c r="AG63" s="212" t="s">
        <v>226</v>
      </c>
      <c r="AH63" s="212">
        <v>0</v>
      </c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3" x14ac:dyDescent="0.25">
      <c r="A64" s="219"/>
      <c r="B64" s="220"/>
      <c r="C64" s="266" t="s">
        <v>496</v>
      </c>
      <c r="D64" s="260"/>
      <c r="E64" s="261">
        <v>21</v>
      </c>
      <c r="F64" s="222"/>
      <c r="G64" s="222"/>
      <c r="H64" s="222"/>
      <c r="I64" s="222"/>
      <c r="J64" s="222"/>
      <c r="K64" s="222"/>
      <c r="L64" s="222"/>
      <c r="M64" s="222"/>
      <c r="N64" s="221"/>
      <c r="O64" s="221"/>
      <c r="P64" s="221"/>
      <c r="Q64" s="221"/>
      <c r="R64" s="222"/>
      <c r="S64" s="222"/>
      <c r="T64" s="222"/>
      <c r="U64" s="222"/>
      <c r="V64" s="222"/>
      <c r="W64" s="222"/>
      <c r="X64" s="222"/>
      <c r="Y64" s="222"/>
      <c r="Z64" s="212"/>
      <c r="AA64" s="212"/>
      <c r="AB64" s="212"/>
      <c r="AC64" s="212"/>
      <c r="AD64" s="212"/>
      <c r="AE64" s="212"/>
      <c r="AF64" s="212"/>
      <c r="AG64" s="212" t="s">
        <v>226</v>
      </c>
      <c r="AH64" s="212">
        <v>0</v>
      </c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3" x14ac:dyDescent="0.25">
      <c r="A65" s="219"/>
      <c r="B65" s="220"/>
      <c r="C65" s="266" t="s">
        <v>497</v>
      </c>
      <c r="D65" s="260"/>
      <c r="E65" s="261"/>
      <c r="F65" s="222"/>
      <c r="G65" s="222"/>
      <c r="H65" s="222"/>
      <c r="I65" s="222"/>
      <c r="J65" s="222"/>
      <c r="K65" s="222"/>
      <c r="L65" s="222"/>
      <c r="M65" s="222"/>
      <c r="N65" s="221"/>
      <c r="O65" s="221"/>
      <c r="P65" s="221"/>
      <c r="Q65" s="221"/>
      <c r="R65" s="222"/>
      <c r="S65" s="222"/>
      <c r="T65" s="222"/>
      <c r="U65" s="222"/>
      <c r="V65" s="222"/>
      <c r="W65" s="222"/>
      <c r="X65" s="222"/>
      <c r="Y65" s="222"/>
      <c r="Z65" s="212"/>
      <c r="AA65" s="212"/>
      <c r="AB65" s="212"/>
      <c r="AC65" s="212"/>
      <c r="AD65" s="212"/>
      <c r="AE65" s="212"/>
      <c r="AF65" s="212"/>
      <c r="AG65" s="212" t="s">
        <v>226</v>
      </c>
      <c r="AH65" s="212">
        <v>0</v>
      </c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3" x14ac:dyDescent="0.25">
      <c r="A66" s="219"/>
      <c r="B66" s="220"/>
      <c r="C66" s="266" t="s">
        <v>496</v>
      </c>
      <c r="D66" s="260"/>
      <c r="E66" s="261">
        <v>21</v>
      </c>
      <c r="F66" s="222"/>
      <c r="G66" s="222"/>
      <c r="H66" s="222"/>
      <c r="I66" s="222"/>
      <c r="J66" s="222"/>
      <c r="K66" s="222"/>
      <c r="L66" s="222"/>
      <c r="M66" s="222"/>
      <c r="N66" s="221"/>
      <c r="O66" s="221"/>
      <c r="P66" s="221"/>
      <c r="Q66" s="221"/>
      <c r="R66" s="222"/>
      <c r="S66" s="222"/>
      <c r="T66" s="222"/>
      <c r="U66" s="222"/>
      <c r="V66" s="222"/>
      <c r="W66" s="222"/>
      <c r="X66" s="222"/>
      <c r="Y66" s="222"/>
      <c r="Z66" s="212"/>
      <c r="AA66" s="212"/>
      <c r="AB66" s="212"/>
      <c r="AC66" s="212"/>
      <c r="AD66" s="212"/>
      <c r="AE66" s="212"/>
      <c r="AF66" s="212"/>
      <c r="AG66" s="212" t="s">
        <v>226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1" x14ac:dyDescent="0.25">
      <c r="A67" s="234">
        <v>31</v>
      </c>
      <c r="B67" s="235" t="s">
        <v>498</v>
      </c>
      <c r="C67" s="253" t="s">
        <v>499</v>
      </c>
      <c r="D67" s="236" t="s">
        <v>231</v>
      </c>
      <c r="E67" s="237">
        <v>23.1</v>
      </c>
      <c r="F67" s="238"/>
      <c r="G67" s="239">
        <f>ROUND(E67*F67,2)</f>
        <v>0</v>
      </c>
      <c r="H67" s="238"/>
      <c r="I67" s="239">
        <f>ROUND(E67*H67,2)</f>
        <v>0</v>
      </c>
      <c r="J67" s="238"/>
      <c r="K67" s="239">
        <f>ROUND(E67*J67,2)</f>
        <v>0</v>
      </c>
      <c r="L67" s="239">
        <v>21</v>
      </c>
      <c r="M67" s="239">
        <f>G67*(1+L67/100)</f>
        <v>0</v>
      </c>
      <c r="N67" s="237">
        <v>6.0000000000000002E-5</v>
      </c>
      <c r="O67" s="237">
        <f>ROUND(E67*N67,2)</f>
        <v>0</v>
      </c>
      <c r="P67" s="237">
        <v>0</v>
      </c>
      <c r="Q67" s="237">
        <f>ROUND(E67*P67,2)</f>
        <v>0</v>
      </c>
      <c r="R67" s="239"/>
      <c r="S67" s="239" t="s">
        <v>193</v>
      </c>
      <c r="T67" s="240" t="s">
        <v>193</v>
      </c>
      <c r="U67" s="222">
        <v>2.5999999999999999E-2</v>
      </c>
      <c r="V67" s="222">
        <f>ROUND(E67*U67,2)</f>
        <v>0.6</v>
      </c>
      <c r="W67" s="222"/>
      <c r="X67" s="222" t="s">
        <v>220</v>
      </c>
      <c r="Y67" s="222" t="s">
        <v>221</v>
      </c>
      <c r="Z67" s="212"/>
      <c r="AA67" s="212"/>
      <c r="AB67" s="212"/>
      <c r="AC67" s="212"/>
      <c r="AD67" s="212"/>
      <c r="AE67" s="212"/>
      <c r="AF67" s="212"/>
      <c r="AG67" s="212" t="s">
        <v>222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2" x14ac:dyDescent="0.25">
      <c r="A68" s="219"/>
      <c r="B68" s="220"/>
      <c r="C68" s="266" t="s">
        <v>500</v>
      </c>
      <c r="D68" s="260"/>
      <c r="E68" s="261">
        <v>23.1</v>
      </c>
      <c r="F68" s="222"/>
      <c r="G68" s="222"/>
      <c r="H68" s="222"/>
      <c r="I68" s="222"/>
      <c r="J68" s="222"/>
      <c r="K68" s="222"/>
      <c r="L68" s="222"/>
      <c r="M68" s="222"/>
      <c r="N68" s="221"/>
      <c r="O68" s="221"/>
      <c r="P68" s="221"/>
      <c r="Q68" s="221"/>
      <c r="R68" s="222"/>
      <c r="S68" s="222"/>
      <c r="T68" s="222"/>
      <c r="U68" s="222"/>
      <c r="V68" s="222"/>
      <c r="W68" s="222"/>
      <c r="X68" s="222"/>
      <c r="Y68" s="222"/>
      <c r="Z68" s="212"/>
      <c r="AA68" s="212"/>
      <c r="AB68" s="212"/>
      <c r="AC68" s="212"/>
      <c r="AD68" s="212"/>
      <c r="AE68" s="212"/>
      <c r="AF68" s="212"/>
      <c r="AG68" s="212" t="s">
        <v>226</v>
      </c>
      <c r="AH68" s="212">
        <v>0</v>
      </c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1" x14ac:dyDescent="0.25">
      <c r="A69" s="241">
        <v>32</v>
      </c>
      <c r="B69" s="242" t="s">
        <v>501</v>
      </c>
      <c r="C69" s="252" t="s">
        <v>502</v>
      </c>
      <c r="D69" s="243" t="s">
        <v>231</v>
      </c>
      <c r="E69" s="244">
        <v>21</v>
      </c>
      <c r="F69" s="245"/>
      <c r="G69" s="246">
        <f>ROUND(E69*F69,2)</f>
        <v>0</v>
      </c>
      <c r="H69" s="245"/>
      <c r="I69" s="246">
        <f>ROUND(E69*H69,2)</f>
        <v>0</v>
      </c>
      <c r="J69" s="245"/>
      <c r="K69" s="246">
        <f>ROUND(E69*J69,2)</f>
        <v>0</v>
      </c>
      <c r="L69" s="246">
        <v>21</v>
      </c>
      <c r="M69" s="246">
        <f>G69*(1+L69/100)</f>
        <v>0</v>
      </c>
      <c r="N69" s="244">
        <v>0</v>
      </c>
      <c r="O69" s="244">
        <f>ROUND(E69*N69,2)</f>
        <v>0</v>
      </c>
      <c r="P69" s="244">
        <v>0</v>
      </c>
      <c r="Q69" s="244">
        <f>ROUND(E69*P69,2)</f>
        <v>0</v>
      </c>
      <c r="R69" s="246"/>
      <c r="S69" s="246" t="s">
        <v>193</v>
      </c>
      <c r="T69" s="247" t="s">
        <v>193</v>
      </c>
      <c r="U69" s="222">
        <v>0.3105</v>
      </c>
      <c r="V69" s="222">
        <f>ROUND(E69*U69,2)</f>
        <v>6.52</v>
      </c>
      <c r="W69" s="222"/>
      <c r="X69" s="222" t="s">
        <v>220</v>
      </c>
      <c r="Y69" s="222" t="s">
        <v>221</v>
      </c>
      <c r="Z69" s="212"/>
      <c r="AA69" s="212"/>
      <c r="AB69" s="212"/>
      <c r="AC69" s="212"/>
      <c r="AD69" s="212"/>
      <c r="AE69" s="212"/>
      <c r="AF69" s="212"/>
      <c r="AG69" s="212" t="s">
        <v>222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1" x14ac:dyDescent="0.25">
      <c r="A70" s="234">
        <v>33</v>
      </c>
      <c r="B70" s="235" t="s">
        <v>503</v>
      </c>
      <c r="C70" s="253" t="s">
        <v>504</v>
      </c>
      <c r="D70" s="236" t="s">
        <v>218</v>
      </c>
      <c r="E70" s="237">
        <v>9.6</v>
      </c>
      <c r="F70" s="238"/>
      <c r="G70" s="239">
        <f>ROUND(E70*F70,2)</f>
        <v>0</v>
      </c>
      <c r="H70" s="238"/>
      <c r="I70" s="239">
        <f>ROUND(E70*H70,2)</f>
        <v>0</v>
      </c>
      <c r="J70" s="238"/>
      <c r="K70" s="239">
        <f>ROUND(E70*J70,2)</f>
        <v>0</v>
      </c>
      <c r="L70" s="239">
        <v>21</v>
      </c>
      <c r="M70" s="239">
        <f>G70*(1+L70/100)</f>
        <v>0</v>
      </c>
      <c r="N70" s="237">
        <v>2.0000000000000002E-5</v>
      </c>
      <c r="O70" s="237">
        <f>ROUND(E70*N70,2)</f>
        <v>0</v>
      </c>
      <c r="P70" s="237">
        <v>0</v>
      </c>
      <c r="Q70" s="237">
        <f>ROUND(E70*P70,2)</f>
        <v>0</v>
      </c>
      <c r="R70" s="239"/>
      <c r="S70" s="239" t="s">
        <v>193</v>
      </c>
      <c r="T70" s="240" t="s">
        <v>193</v>
      </c>
      <c r="U70" s="222">
        <v>0.05</v>
      </c>
      <c r="V70" s="222">
        <f>ROUND(E70*U70,2)</f>
        <v>0.48</v>
      </c>
      <c r="W70" s="222"/>
      <c r="X70" s="222" t="s">
        <v>220</v>
      </c>
      <c r="Y70" s="222" t="s">
        <v>221</v>
      </c>
      <c r="Z70" s="212"/>
      <c r="AA70" s="212"/>
      <c r="AB70" s="212"/>
      <c r="AC70" s="212"/>
      <c r="AD70" s="212"/>
      <c r="AE70" s="212"/>
      <c r="AF70" s="212"/>
      <c r="AG70" s="212" t="s">
        <v>222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2" x14ac:dyDescent="0.25">
      <c r="A71" s="219"/>
      <c r="B71" s="220"/>
      <c r="C71" s="266" t="s">
        <v>505</v>
      </c>
      <c r="D71" s="260"/>
      <c r="E71" s="261">
        <v>9.6</v>
      </c>
      <c r="F71" s="222"/>
      <c r="G71" s="222"/>
      <c r="H71" s="222"/>
      <c r="I71" s="222"/>
      <c r="J71" s="222"/>
      <c r="K71" s="222"/>
      <c r="L71" s="222"/>
      <c r="M71" s="222"/>
      <c r="N71" s="221"/>
      <c r="O71" s="221"/>
      <c r="P71" s="221"/>
      <c r="Q71" s="221"/>
      <c r="R71" s="222"/>
      <c r="S71" s="222"/>
      <c r="T71" s="222"/>
      <c r="U71" s="222"/>
      <c r="V71" s="222"/>
      <c r="W71" s="222"/>
      <c r="X71" s="222"/>
      <c r="Y71" s="222"/>
      <c r="Z71" s="212"/>
      <c r="AA71" s="212"/>
      <c r="AB71" s="212"/>
      <c r="AC71" s="212"/>
      <c r="AD71" s="212"/>
      <c r="AE71" s="212"/>
      <c r="AF71" s="212"/>
      <c r="AG71" s="212" t="s">
        <v>226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1" x14ac:dyDescent="0.25">
      <c r="A72" s="234">
        <v>34</v>
      </c>
      <c r="B72" s="235" t="s">
        <v>506</v>
      </c>
      <c r="C72" s="253" t="s">
        <v>507</v>
      </c>
      <c r="D72" s="236" t="s">
        <v>218</v>
      </c>
      <c r="E72" s="237">
        <v>9.6</v>
      </c>
      <c r="F72" s="238"/>
      <c r="G72" s="239">
        <f>ROUND(E72*F72,2)</f>
        <v>0</v>
      </c>
      <c r="H72" s="238"/>
      <c r="I72" s="239">
        <f>ROUND(E72*H72,2)</f>
        <v>0</v>
      </c>
      <c r="J72" s="238"/>
      <c r="K72" s="239">
        <f>ROUND(E72*J72,2)</f>
        <v>0</v>
      </c>
      <c r="L72" s="239">
        <v>21</v>
      </c>
      <c r="M72" s="239">
        <f>G72*(1+L72/100)</f>
        <v>0</v>
      </c>
      <c r="N72" s="237">
        <v>0</v>
      </c>
      <c r="O72" s="237">
        <f>ROUND(E72*N72,2)</f>
        <v>0</v>
      </c>
      <c r="P72" s="237">
        <v>0</v>
      </c>
      <c r="Q72" s="237">
        <f>ROUND(E72*P72,2)</f>
        <v>0</v>
      </c>
      <c r="R72" s="239"/>
      <c r="S72" s="239" t="s">
        <v>193</v>
      </c>
      <c r="T72" s="240" t="s">
        <v>193</v>
      </c>
      <c r="U72" s="222">
        <v>0.129</v>
      </c>
      <c r="V72" s="222">
        <f>ROUND(E72*U72,2)</f>
        <v>1.24</v>
      </c>
      <c r="W72" s="222"/>
      <c r="X72" s="222" t="s">
        <v>220</v>
      </c>
      <c r="Y72" s="222" t="s">
        <v>221</v>
      </c>
      <c r="Z72" s="212"/>
      <c r="AA72" s="212"/>
      <c r="AB72" s="212"/>
      <c r="AC72" s="212"/>
      <c r="AD72" s="212"/>
      <c r="AE72" s="212"/>
      <c r="AF72" s="212"/>
      <c r="AG72" s="212" t="s">
        <v>222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2" x14ac:dyDescent="0.25">
      <c r="A73" s="219"/>
      <c r="B73" s="220"/>
      <c r="C73" s="266" t="s">
        <v>505</v>
      </c>
      <c r="D73" s="260"/>
      <c r="E73" s="261">
        <v>9.6</v>
      </c>
      <c r="F73" s="222"/>
      <c r="G73" s="222"/>
      <c r="H73" s="222"/>
      <c r="I73" s="222"/>
      <c r="J73" s="222"/>
      <c r="K73" s="222"/>
      <c r="L73" s="222"/>
      <c r="M73" s="222"/>
      <c r="N73" s="221"/>
      <c r="O73" s="221"/>
      <c r="P73" s="221"/>
      <c r="Q73" s="221"/>
      <c r="R73" s="222"/>
      <c r="S73" s="222"/>
      <c r="T73" s="222"/>
      <c r="U73" s="222"/>
      <c r="V73" s="222"/>
      <c r="W73" s="222"/>
      <c r="X73" s="222"/>
      <c r="Y73" s="222"/>
      <c r="Z73" s="212"/>
      <c r="AA73" s="212"/>
      <c r="AB73" s="212"/>
      <c r="AC73" s="212"/>
      <c r="AD73" s="212"/>
      <c r="AE73" s="212"/>
      <c r="AF73" s="212"/>
      <c r="AG73" s="212" t="s">
        <v>226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x14ac:dyDescent="0.25">
      <c r="A74" s="227" t="s">
        <v>161</v>
      </c>
      <c r="B74" s="228" t="s">
        <v>127</v>
      </c>
      <c r="C74" s="251" t="s">
        <v>128</v>
      </c>
      <c r="D74" s="229"/>
      <c r="E74" s="230"/>
      <c r="F74" s="231"/>
      <c r="G74" s="231">
        <f>SUMIF(AG75:AG92,"&lt;&gt;NOR",G75:G92)</f>
        <v>0</v>
      </c>
      <c r="H74" s="231"/>
      <c r="I74" s="231">
        <f>SUM(I75:I92)</f>
        <v>0</v>
      </c>
      <c r="J74" s="231"/>
      <c r="K74" s="231">
        <f>SUM(K75:K92)</f>
        <v>0</v>
      </c>
      <c r="L74" s="231"/>
      <c r="M74" s="231">
        <f>SUM(M75:M92)</f>
        <v>0</v>
      </c>
      <c r="N74" s="230"/>
      <c r="O74" s="230">
        <f>SUM(O75:O92)</f>
        <v>0</v>
      </c>
      <c r="P74" s="230"/>
      <c r="Q74" s="230">
        <f>SUM(Q75:Q92)</f>
        <v>0</v>
      </c>
      <c r="R74" s="231"/>
      <c r="S74" s="231"/>
      <c r="T74" s="232"/>
      <c r="U74" s="226"/>
      <c r="V74" s="226">
        <f>SUM(V75:V92)</f>
        <v>1.3</v>
      </c>
      <c r="W74" s="226"/>
      <c r="X74" s="226"/>
      <c r="Y74" s="226"/>
      <c r="AG74" t="s">
        <v>162</v>
      </c>
    </row>
    <row r="75" spans="1:60" outlineLevel="1" x14ac:dyDescent="0.25">
      <c r="A75" s="234">
        <v>35</v>
      </c>
      <c r="B75" s="235" t="s">
        <v>360</v>
      </c>
      <c r="C75" s="253" t="s">
        <v>361</v>
      </c>
      <c r="D75" s="236" t="s">
        <v>271</v>
      </c>
      <c r="E75" s="237">
        <v>2.2000000000000002</v>
      </c>
      <c r="F75" s="238"/>
      <c r="G75" s="239">
        <f>ROUND(E75*F75,2)</f>
        <v>0</v>
      </c>
      <c r="H75" s="238"/>
      <c r="I75" s="239">
        <f>ROUND(E75*H75,2)</f>
        <v>0</v>
      </c>
      <c r="J75" s="238"/>
      <c r="K75" s="239">
        <f>ROUND(E75*J75,2)</f>
        <v>0</v>
      </c>
      <c r="L75" s="239">
        <v>21</v>
      </c>
      <c r="M75" s="239">
        <f>G75*(1+L75/100)</f>
        <v>0</v>
      </c>
      <c r="N75" s="237">
        <v>0</v>
      </c>
      <c r="O75" s="237">
        <f>ROUND(E75*N75,2)</f>
        <v>0</v>
      </c>
      <c r="P75" s="237">
        <v>0</v>
      </c>
      <c r="Q75" s="237">
        <f>ROUND(E75*P75,2)</f>
        <v>0</v>
      </c>
      <c r="R75" s="239" t="s">
        <v>362</v>
      </c>
      <c r="S75" s="239" t="s">
        <v>193</v>
      </c>
      <c r="T75" s="240" t="s">
        <v>193</v>
      </c>
      <c r="U75" s="222">
        <v>0.49</v>
      </c>
      <c r="V75" s="222">
        <f>ROUND(E75*U75,2)</f>
        <v>1.08</v>
      </c>
      <c r="W75" s="222"/>
      <c r="X75" s="222" t="s">
        <v>363</v>
      </c>
      <c r="Y75" s="222" t="s">
        <v>221</v>
      </c>
      <c r="Z75" s="212"/>
      <c r="AA75" s="212"/>
      <c r="AB75" s="212"/>
      <c r="AC75" s="212"/>
      <c r="AD75" s="212"/>
      <c r="AE75" s="212"/>
      <c r="AF75" s="212"/>
      <c r="AG75" s="212" t="s">
        <v>364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2" x14ac:dyDescent="0.25">
      <c r="A76" s="219"/>
      <c r="B76" s="220"/>
      <c r="C76" s="254" t="s">
        <v>365</v>
      </c>
      <c r="D76" s="249"/>
      <c r="E76" s="249"/>
      <c r="F76" s="249"/>
      <c r="G76" s="249"/>
      <c r="H76" s="222"/>
      <c r="I76" s="222"/>
      <c r="J76" s="222"/>
      <c r="K76" s="222"/>
      <c r="L76" s="222"/>
      <c r="M76" s="222"/>
      <c r="N76" s="221"/>
      <c r="O76" s="221"/>
      <c r="P76" s="221"/>
      <c r="Q76" s="221"/>
      <c r="R76" s="222"/>
      <c r="S76" s="222"/>
      <c r="T76" s="222"/>
      <c r="U76" s="222"/>
      <c r="V76" s="222"/>
      <c r="W76" s="222"/>
      <c r="X76" s="222"/>
      <c r="Y76" s="222"/>
      <c r="Z76" s="212"/>
      <c r="AA76" s="212"/>
      <c r="AB76" s="212"/>
      <c r="AC76" s="212"/>
      <c r="AD76" s="212"/>
      <c r="AE76" s="212"/>
      <c r="AF76" s="212"/>
      <c r="AG76" s="212" t="s">
        <v>173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2" x14ac:dyDescent="0.25">
      <c r="A77" s="219"/>
      <c r="B77" s="220"/>
      <c r="C77" s="266" t="s">
        <v>366</v>
      </c>
      <c r="D77" s="260"/>
      <c r="E77" s="261"/>
      <c r="F77" s="222"/>
      <c r="G77" s="222"/>
      <c r="H77" s="222"/>
      <c r="I77" s="222"/>
      <c r="J77" s="222"/>
      <c r="K77" s="222"/>
      <c r="L77" s="222"/>
      <c r="M77" s="222"/>
      <c r="N77" s="221"/>
      <c r="O77" s="221"/>
      <c r="P77" s="221"/>
      <c r="Q77" s="221"/>
      <c r="R77" s="222"/>
      <c r="S77" s="222"/>
      <c r="T77" s="222"/>
      <c r="U77" s="222"/>
      <c r="V77" s="222"/>
      <c r="W77" s="222"/>
      <c r="X77" s="222"/>
      <c r="Y77" s="222"/>
      <c r="Z77" s="212"/>
      <c r="AA77" s="212"/>
      <c r="AB77" s="212"/>
      <c r="AC77" s="212"/>
      <c r="AD77" s="212"/>
      <c r="AE77" s="212"/>
      <c r="AF77" s="212"/>
      <c r="AG77" s="212" t="s">
        <v>226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3" x14ac:dyDescent="0.25">
      <c r="A78" s="219"/>
      <c r="B78" s="220"/>
      <c r="C78" s="266" t="s">
        <v>508</v>
      </c>
      <c r="D78" s="260"/>
      <c r="E78" s="261"/>
      <c r="F78" s="222"/>
      <c r="G78" s="222"/>
      <c r="H78" s="222"/>
      <c r="I78" s="222"/>
      <c r="J78" s="222"/>
      <c r="K78" s="222"/>
      <c r="L78" s="222"/>
      <c r="M78" s="222"/>
      <c r="N78" s="221"/>
      <c r="O78" s="221"/>
      <c r="P78" s="221"/>
      <c r="Q78" s="221"/>
      <c r="R78" s="222"/>
      <c r="S78" s="222"/>
      <c r="T78" s="222"/>
      <c r="U78" s="222"/>
      <c r="V78" s="222"/>
      <c r="W78" s="222"/>
      <c r="X78" s="222"/>
      <c r="Y78" s="222"/>
      <c r="Z78" s="212"/>
      <c r="AA78" s="212"/>
      <c r="AB78" s="212"/>
      <c r="AC78" s="212"/>
      <c r="AD78" s="212"/>
      <c r="AE78" s="212"/>
      <c r="AF78" s="212"/>
      <c r="AG78" s="212" t="s">
        <v>226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3" x14ac:dyDescent="0.25">
      <c r="A79" s="219"/>
      <c r="B79" s="220"/>
      <c r="C79" s="266" t="s">
        <v>509</v>
      </c>
      <c r="D79" s="260"/>
      <c r="E79" s="261">
        <v>2.2000000000000002</v>
      </c>
      <c r="F79" s="222"/>
      <c r="G79" s="222"/>
      <c r="H79" s="222"/>
      <c r="I79" s="222"/>
      <c r="J79" s="222"/>
      <c r="K79" s="222"/>
      <c r="L79" s="222"/>
      <c r="M79" s="222"/>
      <c r="N79" s="221"/>
      <c r="O79" s="221"/>
      <c r="P79" s="221"/>
      <c r="Q79" s="221"/>
      <c r="R79" s="222"/>
      <c r="S79" s="222"/>
      <c r="T79" s="222"/>
      <c r="U79" s="222"/>
      <c r="V79" s="222"/>
      <c r="W79" s="222"/>
      <c r="X79" s="222"/>
      <c r="Y79" s="222"/>
      <c r="Z79" s="212"/>
      <c r="AA79" s="212"/>
      <c r="AB79" s="212"/>
      <c r="AC79" s="212"/>
      <c r="AD79" s="212"/>
      <c r="AE79" s="212"/>
      <c r="AF79" s="212"/>
      <c r="AG79" s="212" t="s">
        <v>226</v>
      </c>
      <c r="AH79" s="212">
        <v>0</v>
      </c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1" x14ac:dyDescent="0.25">
      <c r="A80" s="234">
        <v>36</v>
      </c>
      <c r="B80" s="235" t="s">
        <v>369</v>
      </c>
      <c r="C80" s="253" t="s">
        <v>370</v>
      </c>
      <c r="D80" s="236" t="s">
        <v>271</v>
      </c>
      <c r="E80" s="237">
        <v>41.8</v>
      </c>
      <c r="F80" s="238"/>
      <c r="G80" s="239">
        <f>ROUND(E80*F80,2)</f>
        <v>0</v>
      </c>
      <c r="H80" s="238"/>
      <c r="I80" s="239">
        <f>ROUND(E80*H80,2)</f>
        <v>0</v>
      </c>
      <c r="J80" s="238"/>
      <c r="K80" s="239">
        <f>ROUND(E80*J80,2)</f>
        <v>0</v>
      </c>
      <c r="L80" s="239">
        <v>21</v>
      </c>
      <c r="M80" s="239">
        <f>G80*(1+L80/100)</f>
        <v>0</v>
      </c>
      <c r="N80" s="237">
        <v>0</v>
      </c>
      <c r="O80" s="237">
        <f>ROUND(E80*N80,2)</f>
        <v>0</v>
      </c>
      <c r="P80" s="237">
        <v>0</v>
      </c>
      <c r="Q80" s="237">
        <f>ROUND(E80*P80,2)</f>
        <v>0</v>
      </c>
      <c r="R80" s="239" t="s">
        <v>362</v>
      </c>
      <c r="S80" s="239" t="s">
        <v>193</v>
      </c>
      <c r="T80" s="240" t="s">
        <v>193</v>
      </c>
      <c r="U80" s="222">
        <v>0</v>
      </c>
      <c r="V80" s="222">
        <f>ROUND(E80*U80,2)</f>
        <v>0</v>
      </c>
      <c r="W80" s="222"/>
      <c r="X80" s="222" t="s">
        <v>363</v>
      </c>
      <c r="Y80" s="222" t="s">
        <v>221</v>
      </c>
      <c r="Z80" s="212"/>
      <c r="AA80" s="212"/>
      <c r="AB80" s="212"/>
      <c r="AC80" s="212"/>
      <c r="AD80" s="212"/>
      <c r="AE80" s="212"/>
      <c r="AF80" s="212"/>
      <c r="AG80" s="212" t="s">
        <v>364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2" x14ac:dyDescent="0.25">
      <c r="A81" s="219"/>
      <c r="B81" s="220"/>
      <c r="C81" s="266" t="s">
        <v>366</v>
      </c>
      <c r="D81" s="260"/>
      <c r="E81" s="261"/>
      <c r="F81" s="222"/>
      <c r="G81" s="222"/>
      <c r="H81" s="222"/>
      <c r="I81" s="222"/>
      <c r="J81" s="222"/>
      <c r="K81" s="222"/>
      <c r="L81" s="222"/>
      <c r="M81" s="222"/>
      <c r="N81" s="221"/>
      <c r="O81" s="221"/>
      <c r="P81" s="221"/>
      <c r="Q81" s="221"/>
      <c r="R81" s="222"/>
      <c r="S81" s="222"/>
      <c r="T81" s="222"/>
      <c r="U81" s="222"/>
      <c r="V81" s="222"/>
      <c r="W81" s="222"/>
      <c r="X81" s="222"/>
      <c r="Y81" s="222"/>
      <c r="Z81" s="212"/>
      <c r="AA81" s="212"/>
      <c r="AB81" s="212"/>
      <c r="AC81" s="212"/>
      <c r="AD81" s="212"/>
      <c r="AE81" s="212"/>
      <c r="AF81" s="212"/>
      <c r="AG81" s="212" t="s">
        <v>226</v>
      </c>
      <c r="AH81" s="212">
        <v>0</v>
      </c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3" x14ac:dyDescent="0.25">
      <c r="A82" s="219"/>
      <c r="B82" s="220"/>
      <c r="C82" s="266" t="s">
        <v>508</v>
      </c>
      <c r="D82" s="260"/>
      <c r="E82" s="261"/>
      <c r="F82" s="222"/>
      <c r="G82" s="222"/>
      <c r="H82" s="222"/>
      <c r="I82" s="222"/>
      <c r="J82" s="222"/>
      <c r="K82" s="222"/>
      <c r="L82" s="222"/>
      <c r="M82" s="222"/>
      <c r="N82" s="221"/>
      <c r="O82" s="221"/>
      <c r="P82" s="221"/>
      <c r="Q82" s="221"/>
      <c r="R82" s="222"/>
      <c r="S82" s="222"/>
      <c r="T82" s="222"/>
      <c r="U82" s="222"/>
      <c r="V82" s="222"/>
      <c r="W82" s="222"/>
      <c r="X82" s="222"/>
      <c r="Y82" s="222"/>
      <c r="Z82" s="212"/>
      <c r="AA82" s="212"/>
      <c r="AB82" s="212"/>
      <c r="AC82" s="212"/>
      <c r="AD82" s="212"/>
      <c r="AE82" s="212"/>
      <c r="AF82" s="212"/>
      <c r="AG82" s="212" t="s">
        <v>226</v>
      </c>
      <c r="AH82" s="212">
        <v>0</v>
      </c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3" x14ac:dyDescent="0.25">
      <c r="A83" s="219"/>
      <c r="B83" s="220"/>
      <c r="C83" s="266" t="s">
        <v>510</v>
      </c>
      <c r="D83" s="260"/>
      <c r="E83" s="261">
        <v>41.8</v>
      </c>
      <c r="F83" s="222"/>
      <c r="G83" s="222"/>
      <c r="H83" s="222"/>
      <c r="I83" s="222"/>
      <c r="J83" s="222"/>
      <c r="K83" s="222"/>
      <c r="L83" s="222"/>
      <c r="M83" s="222"/>
      <c r="N83" s="221"/>
      <c r="O83" s="221"/>
      <c r="P83" s="221"/>
      <c r="Q83" s="221"/>
      <c r="R83" s="222"/>
      <c r="S83" s="222"/>
      <c r="T83" s="222"/>
      <c r="U83" s="222"/>
      <c r="V83" s="222"/>
      <c r="W83" s="222"/>
      <c r="X83" s="222"/>
      <c r="Y83" s="222"/>
      <c r="Z83" s="212"/>
      <c r="AA83" s="212"/>
      <c r="AB83" s="212"/>
      <c r="AC83" s="212"/>
      <c r="AD83" s="212"/>
      <c r="AE83" s="212"/>
      <c r="AF83" s="212"/>
      <c r="AG83" s="212" t="s">
        <v>226</v>
      </c>
      <c r="AH83" s="212">
        <v>0</v>
      </c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1" x14ac:dyDescent="0.25">
      <c r="A84" s="234">
        <v>37</v>
      </c>
      <c r="B84" s="235" t="s">
        <v>372</v>
      </c>
      <c r="C84" s="253" t="s">
        <v>373</v>
      </c>
      <c r="D84" s="236" t="s">
        <v>271</v>
      </c>
      <c r="E84" s="237">
        <v>2.2000000000000002</v>
      </c>
      <c r="F84" s="238"/>
      <c r="G84" s="239">
        <f>ROUND(E84*F84,2)</f>
        <v>0</v>
      </c>
      <c r="H84" s="238"/>
      <c r="I84" s="239">
        <f>ROUND(E84*H84,2)</f>
        <v>0</v>
      </c>
      <c r="J84" s="238"/>
      <c r="K84" s="239">
        <f>ROUND(E84*J84,2)</f>
        <v>0</v>
      </c>
      <c r="L84" s="239">
        <v>21</v>
      </c>
      <c r="M84" s="239">
        <f>G84*(1+L84/100)</f>
        <v>0</v>
      </c>
      <c r="N84" s="237">
        <v>0</v>
      </c>
      <c r="O84" s="237">
        <f>ROUND(E84*N84,2)</f>
        <v>0</v>
      </c>
      <c r="P84" s="237">
        <v>0</v>
      </c>
      <c r="Q84" s="237">
        <f>ROUND(E84*P84,2)</f>
        <v>0</v>
      </c>
      <c r="R84" s="239" t="s">
        <v>362</v>
      </c>
      <c r="S84" s="239" t="s">
        <v>193</v>
      </c>
      <c r="T84" s="240" t="s">
        <v>193</v>
      </c>
      <c r="U84" s="222">
        <v>0</v>
      </c>
      <c r="V84" s="222">
        <f>ROUND(E84*U84,2)</f>
        <v>0</v>
      </c>
      <c r="W84" s="222"/>
      <c r="X84" s="222" t="s">
        <v>363</v>
      </c>
      <c r="Y84" s="222" t="s">
        <v>221</v>
      </c>
      <c r="Z84" s="212"/>
      <c r="AA84" s="212"/>
      <c r="AB84" s="212"/>
      <c r="AC84" s="212"/>
      <c r="AD84" s="212"/>
      <c r="AE84" s="212"/>
      <c r="AF84" s="212"/>
      <c r="AG84" s="212" t="s">
        <v>364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2" x14ac:dyDescent="0.25">
      <c r="A85" s="219"/>
      <c r="B85" s="220"/>
      <c r="C85" s="266" t="s">
        <v>366</v>
      </c>
      <c r="D85" s="260"/>
      <c r="E85" s="261"/>
      <c r="F85" s="222"/>
      <c r="G85" s="222"/>
      <c r="H85" s="222"/>
      <c r="I85" s="222"/>
      <c r="J85" s="222"/>
      <c r="K85" s="222"/>
      <c r="L85" s="222"/>
      <c r="M85" s="222"/>
      <c r="N85" s="221"/>
      <c r="O85" s="221"/>
      <c r="P85" s="221"/>
      <c r="Q85" s="221"/>
      <c r="R85" s="222"/>
      <c r="S85" s="222"/>
      <c r="T85" s="222"/>
      <c r="U85" s="222"/>
      <c r="V85" s="222"/>
      <c r="W85" s="222"/>
      <c r="X85" s="222"/>
      <c r="Y85" s="222"/>
      <c r="Z85" s="212"/>
      <c r="AA85" s="212"/>
      <c r="AB85" s="212"/>
      <c r="AC85" s="212"/>
      <c r="AD85" s="212"/>
      <c r="AE85" s="212"/>
      <c r="AF85" s="212"/>
      <c r="AG85" s="212" t="s">
        <v>226</v>
      </c>
      <c r="AH85" s="212">
        <v>0</v>
      </c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3" x14ac:dyDescent="0.25">
      <c r="A86" s="219"/>
      <c r="B86" s="220"/>
      <c r="C86" s="266" t="s">
        <v>508</v>
      </c>
      <c r="D86" s="260"/>
      <c r="E86" s="261"/>
      <c r="F86" s="222"/>
      <c r="G86" s="222"/>
      <c r="H86" s="222"/>
      <c r="I86" s="222"/>
      <c r="J86" s="222"/>
      <c r="K86" s="222"/>
      <c r="L86" s="222"/>
      <c r="M86" s="222"/>
      <c r="N86" s="221"/>
      <c r="O86" s="221"/>
      <c r="P86" s="221"/>
      <c r="Q86" s="221"/>
      <c r="R86" s="222"/>
      <c r="S86" s="222"/>
      <c r="T86" s="222"/>
      <c r="U86" s="222"/>
      <c r="V86" s="222"/>
      <c r="W86" s="222"/>
      <c r="X86" s="222"/>
      <c r="Y86" s="222"/>
      <c r="Z86" s="212"/>
      <c r="AA86" s="212"/>
      <c r="AB86" s="212"/>
      <c r="AC86" s="212"/>
      <c r="AD86" s="212"/>
      <c r="AE86" s="212"/>
      <c r="AF86" s="212"/>
      <c r="AG86" s="212" t="s">
        <v>226</v>
      </c>
      <c r="AH86" s="212">
        <v>0</v>
      </c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3" x14ac:dyDescent="0.25">
      <c r="A87" s="219"/>
      <c r="B87" s="220"/>
      <c r="C87" s="266" t="s">
        <v>509</v>
      </c>
      <c r="D87" s="260"/>
      <c r="E87" s="261">
        <v>2.2000000000000002</v>
      </c>
      <c r="F87" s="222"/>
      <c r="G87" s="222"/>
      <c r="H87" s="222"/>
      <c r="I87" s="222"/>
      <c r="J87" s="222"/>
      <c r="K87" s="222"/>
      <c r="L87" s="222"/>
      <c r="M87" s="222"/>
      <c r="N87" s="221"/>
      <c r="O87" s="221"/>
      <c r="P87" s="221"/>
      <c r="Q87" s="221"/>
      <c r="R87" s="222"/>
      <c r="S87" s="222"/>
      <c r="T87" s="222"/>
      <c r="U87" s="222"/>
      <c r="V87" s="222"/>
      <c r="W87" s="222"/>
      <c r="X87" s="222"/>
      <c r="Y87" s="222"/>
      <c r="Z87" s="212"/>
      <c r="AA87" s="212"/>
      <c r="AB87" s="212"/>
      <c r="AC87" s="212"/>
      <c r="AD87" s="212"/>
      <c r="AE87" s="212"/>
      <c r="AF87" s="212"/>
      <c r="AG87" s="212" t="s">
        <v>226</v>
      </c>
      <c r="AH87" s="212">
        <v>0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ht="20.399999999999999" outlineLevel="1" x14ac:dyDescent="0.25">
      <c r="A88" s="234">
        <v>38</v>
      </c>
      <c r="B88" s="235" t="s">
        <v>374</v>
      </c>
      <c r="C88" s="253" t="s">
        <v>375</v>
      </c>
      <c r="D88" s="236" t="s">
        <v>271</v>
      </c>
      <c r="E88" s="237">
        <v>2.2000000000000002</v>
      </c>
      <c r="F88" s="238"/>
      <c r="G88" s="239">
        <f>ROUND(E88*F88,2)</f>
        <v>0</v>
      </c>
      <c r="H88" s="238"/>
      <c r="I88" s="239">
        <f>ROUND(E88*H88,2)</f>
        <v>0</v>
      </c>
      <c r="J88" s="238"/>
      <c r="K88" s="239">
        <f>ROUND(E88*J88,2)</f>
        <v>0</v>
      </c>
      <c r="L88" s="239">
        <v>21</v>
      </c>
      <c r="M88" s="239">
        <f>G88*(1+L88/100)</f>
        <v>0</v>
      </c>
      <c r="N88" s="237">
        <v>0</v>
      </c>
      <c r="O88" s="237">
        <f>ROUND(E88*N88,2)</f>
        <v>0</v>
      </c>
      <c r="P88" s="237">
        <v>0</v>
      </c>
      <c r="Q88" s="237">
        <f>ROUND(E88*P88,2)</f>
        <v>0</v>
      </c>
      <c r="R88" s="239" t="s">
        <v>301</v>
      </c>
      <c r="S88" s="239" t="s">
        <v>193</v>
      </c>
      <c r="T88" s="240" t="s">
        <v>193</v>
      </c>
      <c r="U88" s="222">
        <v>9.9000000000000005E-2</v>
      </c>
      <c r="V88" s="222">
        <f>ROUND(E88*U88,2)</f>
        <v>0.22</v>
      </c>
      <c r="W88" s="222"/>
      <c r="X88" s="222" t="s">
        <v>363</v>
      </c>
      <c r="Y88" s="222" t="s">
        <v>221</v>
      </c>
      <c r="Z88" s="212"/>
      <c r="AA88" s="212"/>
      <c r="AB88" s="212"/>
      <c r="AC88" s="212"/>
      <c r="AD88" s="212"/>
      <c r="AE88" s="212"/>
      <c r="AF88" s="212"/>
      <c r="AG88" s="212" t="s">
        <v>364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2" x14ac:dyDescent="0.25">
      <c r="A89" s="219"/>
      <c r="B89" s="220"/>
      <c r="C89" s="265" t="s">
        <v>376</v>
      </c>
      <c r="D89" s="264"/>
      <c r="E89" s="264"/>
      <c r="F89" s="264"/>
      <c r="G89" s="264"/>
      <c r="H89" s="222"/>
      <c r="I89" s="222"/>
      <c r="J89" s="222"/>
      <c r="K89" s="222"/>
      <c r="L89" s="222"/>
      <c r="M89" s="222"/>
      <c r="N89" s="221"/>
      <c r="O89" s="221"/>
      <c r="P89" s="221"/>
      <c r="Q89" s="221"/>
      <c r="R89" s="222"/>
      <c r="S89" s="222"/>
      <c r="T89" s="222"/>
      <c r="U89" s="222"/>
      <c r="V89" s="222"/>
      <c r="W89" s="222"/>
      <c r="X89" s="222"/>
      <c r="Y89" s="222"/>
      <c r="Z89" s="212"/>
      <c r="AA89" s="212"/>
      <c r="AB89" s="212"/>
      <c r="AC89" s="212"/>
      <c r="AD89" s="212"/>
      <c r="AE89" s="212"/>
      <c r="AF89" s="212"/>
      <c r="AG89" s="212" t="s">
        <v>224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2" x14ac:dyDescent="0.25">
      <c r="A90" s="219"/>
      <c r="B90" s="220"/>
      <c r="C90" s="266" t="s">
        <v>366</v>
      </c>
      <c r="D90" s="260"/>
      <c r="E90" s="261"/>
      <c r="F90" s="222"/>
      <c r="G90" s="222"/>
      <c r="H90" s="222"/>
      <c r="I90" s="222"/>
      <c r="J90" s="222"/>
      <c r="K90" s="222"/>
      <c r="L90" s="222"/>
      <c r="M90" s="222"/>
      <c r="N90" s="221"/>
      <c r="O90" s="221"/>
      <c r="P90" s="221"/>
      <c r="Q90" s="221"/>
      <c r="R90" s="222"/>
      <c r="S90" s="222"/>
      <c r="T90" s="222"/>
      <c r="U90" s="222"/>
      <c r="V90" s="222"/>
      <c r="W90" s="222"/>
      <c r="X90" s="222"/>
      <c r="Y90" s="222"/>
      <c r="Z90" s="212"/>
      <c r="AA90" s="212"/>
      <c r="AB90" s="212"/>
      <c r="AC90" s="212"/>
      <c r="AD90" s="212"/>
      <c r="AE90" s="212"/>
      <c r="AF90" s="212"/>
      <c r="AG90" s="212" t="s">
        <v>226</v>
      </c>
      <c r="AH90" s="212">
        <v>0</v>
      </c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3" x14ac:dyDescent="0.25">
      <c r="A91" s="219"/>
      <c r="B91" s="220"/>
      <c r="C91" s="266" t="s">
        <v>508</v>
      </c>
      <c r="D91" s="260"/>
      <c r="E91" s="261"/>
      <c r="F91" s="222"/>
      <c r="G91" s="222"/>
      <c r="H91" s="222"/>
      <c r="I91" s="222"/>
      <c r="J91" s="222"/>
      <c r="K91" s="222"/>
      <c r="L91" s="222"/>
      <c r="M91" s="222"/>
      <c r="N91" s="221"/>
      <c r="O91" s="221"/>
      <c r="P91" s="221"/>
      <c r="Q91" s="221"/>
      <c r="R91" s="222"/>
      <c r="S91" s="222"/>
      <c r="T91" s="222"/>
      <c r="U91" s="222"/>
      <c r="V91" s="222"/>
      <c r="W91" s="222"/>
      <c r="X91" s="222"/>
      <c r="Y91" s="222"/>
      <c r="Z91" s="212"/>
      <c r="AA91" s="212"/>
      <c r="AB91" s="212"/>
      <c r="AC91" s="212"/>
      <c r="AD91" s="212"/>
      <c r="AE91" s="212"/>
      <c r="AF91" s="212"/>
      <c r="AG91" s="212" t="s">
        <v>226</v>
      </c>
      <c r="AH91" s="212">
        <v>0</v>
      </c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3" x14ac:dyDescent="0.25">
      <c r="A92" s="219"/>
      <c r="B92" s="220"/>
      <c r="C92" s="266" t="s">
        <v>509</v>
      </c>
      <c r="D92" s="260"/>
      <c r="E92" s="261">
        <v>2.2000000000000002</v>
      </c>
      <c r="F92" s="222"/>
      <c r="G92" s="222"/>
      <c r="H92" s="222"/>
      <c r="I92" s="222"/>
      <c r="J92" s="222"/>
      <c r="K92" s="222"/>
      <c r="L92" s="222"/>
      <c r="M92" s="222"/>
      <c r="N92" s="221"/>
      <c r="O92" s="221"/>
      <c r="P92" s="221"/>
      <c r="Q92" s="221"/>
      <c r="R92" s="222"/>
      <c r="S92" s="222"/>
      <c r="T92" s="222"/>
      <c r="U92" s="222"/>
      <c r="V92" s="222"/>
      <c r="W92" s="222"/>
      <c r="X92" s="222"/>
      <c r="Y92" s="222"/>
      <c r="Z92" s="212"/>
      <c r="AA92" s="212"/>
      <c r="AB92" s="212"/>
      <c r="AC92" s="212"/>
      <c r="AD92" s="212"/>
      <c r="AE92" s="212"/>
      <c r="AF92" s="212"/>
      <c r="AG92" s="212" t="s">
        <v>226</v>
      </c>
      <c r="AH92" s="212">
        <v>0</v>
      </c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x14ac:dyDescent="0.25">
      <c r="A93" s="3"/>
      <c r="B93" s="4"/>
      <c r="C93" s="257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AE93">
        <v>12</v>
      </c>
      <c r="AF93">
        <v>21</v>
      </c>
      <c r="AG93" t="s">
        <v>147</v>
      </c>
    </row>
    <row r="94" spans="1:60" x14ac:dyDescent="0.25">
      <c r="A94" s="215"/>
      <c r="B94" s="216" t="s">
        <v>29</v>
      </c>
      <c r="C94" s="258"/>
      <c r="D94" s="217"/>
      <c r="E94" s="218"/>
      <c r="F94" s="218"/>
      <c r="G94" s="233">
        <f>G8+G16+G25+G30+G35+G40+G43+G45+G56+G59+G74</f>
        <v>0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AE94">
        <f>SUMIF(L7:L92,AE93,G7:G92)</f>
        <v>0</v>
      </c>
      <c r="AF94">
        <f>SUMIF(L7:L92,AF93,G7:G92)</f>
        <v>0</v>
      </c>
      <c r="AG94" t="s">
        <v>213</v>
      </c>
    </row>
    <row r="95" spans="1:60" x14ac:dyDescent="0.25">
      <c r="C95" s="259"/>
      <c r="D95" s="10"/>
      <c r="AG95" t="s">
        <v>214</v>
      </c>
    </row>
    <row r="96" spans="1:60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CPXHUZmJsRY4+X9HNdm7sru9bznEGkP0N2iMjk4Z5P+74vApBdKOv9tMpj5/iifslVqvo1AYqNb5A5GNVo4glQ==" saltValue="qF1NQaZDrdCDZnZAF9tIoQ==" spinCount="100000" sheet="1" formatRows="0"/>
  <mergeCells count="11">
    <mergeCell ref="C22:G22"/>
    <mergeCell ref="C27:G27"/>
    <mergeCell ref="C61:G61"/>
    <mergeCell ref="C76:G76"/>
    <mergeCell ref="C89:G89"/>
    <mergeCell ref="A1:G1"/>
    <mergeCell ref="C2:G2"/>
    <mergeCell ref="C3:G3"/>
    <mergeCell ref="C4:G4"/>
    <mergeCell ref="C10:G10"/>
    <mergeCell ref="C21:G2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10675-7AE2-4BD7-BF1B-464248386D13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63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7" t="s">
        <v>215</v>
      </c>
      <c r="B1" s="197"/>
      <c r="C1" s="197"/>
      <c r="D1" s="197"/>
      <c r="E1" s="197"/>
      <c r="F1" s="197"/>
      <c r="G1" s="197"/>
      <c r="AG1" t="s">
        <v>133</v>
      </c>
    </row>
    <row r="2" spans="1:60" ht="25.05" customHeight="1" x14ac:dyDescent="0.25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134</v>
      </c>
    </row>
    <row r="3" spans="1:60" ht="25.05" customHeight="1" x14ac:dyDescent="0.25">
      <c r="A3" s="198" t="s">
        <v>8</v>
      </c>
      <c r="B3" s="49" t="s">
        <v>64</v>
      </c>
      <c r="C3" s="201" t="s">
        <v>65</v>
      </c>
      <c r="D3" s="199"/>
      <c r="E3" s="199"/>
      <c r="F3" s="199"/>
      <c r="G3" s="200"/>
      <c r="AC3" s="176" t="s">
        <v>134</v>
      </c>
      <c r="AG3" t="s">
        <v>137</v>
      </c>
    </row>
    <row r="4" spans="1:60" ht="25.05" customHeight="1" x14ac:dyDescent="0.25">
      <c r="A4" s="202" t="s">
        <v>9</v>
      </c>
      <c r="B4" s="203" t="s">
        <v>58</v>
      </c>
      <c r="C4" s="204" t="s">
        <v>59</v>
      </c>
      <c r="D4" s="205"/>
      <c r="E4" s="205"/>
      <c r="F4" s="205"/>
      <c r="G4" s="206"/>
      <c r="AG4" t="s">
        <v>138</v>
      </c>
    </row>
    <row r="5" spans="1:60" x14ac:dyDescent="0.25">
      <c r="D5" s="10"/>
    </row>
    <row r="6" spans="1:60" ht="39.6" x14ac:dyDescent="0.25">
      <c r="A6" s="208" t="s">
        <v>139</v>
      </c>
      <c r="B6" s="210" t="s">
        <v>140</v>
      </c>
      <c r="C6" s="210" t="s">
        <v>141</v>
      </c>
      <c r="D6" s="209" t="s">
        <v>142</v>
      </c>
      <c r="E6" s="208" t="s">
        <v>143</v>
      </c>
      <c r="F6" s="207" t="s">
        <v>144</v>
      </c>
      <c r="G6" s="208" t="s">
        <v>29</v>
      </c>
      <c r="H6" s="211" t="s">
        <v>30</v>
      </c>
      <c r="I6" s="211" t="s">
        <v>145</v>
      </c>
      <c r="J6" s="211" t="s">
        <v>31</v>
      </c>
      <c r="K6" s="211" t="s">
        <v>146</v>
      </c>
      <c r="L6" s="211" t="s">
        <v>147</v>
      </c>
      <c r="M6" s="211" t="s">
        <v>148</v>
      </c>
      <c r="N6" s="211" t="s">
        <v>149</v>
      </c>
      <c r="O6" s="211" t="s">
        <v>150</v>
      </c>
      <c r="P6" s="211" t="s">
        <v>151</v>
      </c>
      <c r="Q6" s="211" t="s">
        <v>152</v>
      </c>
      <c r="R6" s="211" t="s">
        <v>153</v>
      </c>
      <c r="S6" s="211" t="s">
        <v>154</v>
      </c>
      <c r="T6" s="211" t="s">
        <v>155</v>
      </c>
      <c r="U6" s="211" t="s">
        <v>156</v>
      </c>
      <c r="V6" s="211" t="s">
        <v>157</v>
      </c>
      <c r="W6" s="211" t="s">
        <v>158</v>
      </c>
      <c r="X6" s="211" t="s">
        <v>159</v>
      </c>
      <c r="Y6" s="211" t="s">
        <v>160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27" t="s">
        <v>161</v>
      </c>
      <c r="B8" s="228" t="s">
        <v>93</v>
      </c>
      <c r="C8" s="251" t="s">
        <v>94</v>
      </c>
      <c r="D8" s="229"/>
      <c r="E8" s="230"/>
      <c r="F8" s="231"/>
      <c r="G8" s="231">
        <f>SUMIF(AG9:AG67,"&lt;&gt;NOR",G9:G67)</f>
        <v>0</v>
      </c>
      <c r="H8" s="231"/>
      <c r="I8" s="231">
        <f>SUM(I9:I67)</f>
        <v>0</v>
      </c>
      <c r="J8" s="231"/>
      <c r="K8" s="231">
        <f>SUM(K9:K67)</f>
        <v>0</v>
      </c>
      <c r="L8" s="231"/>
      <c r="M8" s="231">
        <f>SUM(M9:M67)</f>
        <v>0</v>
      </c>
      <c r="N8" s="230"/>
      <c r="O8" s="230">
        <f>SUM(O9:O67)</f>
        <v>0</v>
      </c>
      <c r="P8" s="230"/>
      <c r="Q8" s="230">
        <f>SUM(Q9:Q67)</f>
        <v>9.16</v>
      </c>
      <c r="R8" s="231"/>
      <c r="S8" s="231"/>
      <c r="T8" s="232"/>
      <c r="U8" s="226"/>
      <c r="V8" s="226">
        <f>SUM(V9:V67)</f>
        <v>29.13</v>
      </c>
      <c r="W8" s="226"/>
      <c r="X8" s="226"/>
      <c r="Y8" s="226"/>
      <c r="AG8" t="s">
        <v>162</v>
      </c>
    </row>
    <row r="9" spans="1:60" ht="20.399999999999999" outlineLevel="1" x14ac:dyDescent="0.25">
      <c r="A9" s="234">
        <v>1</v>
      </c>
      <c r="B9" s="235" t="s">
        <v>511</v>
      </c>
      <c r="C9" s="253" t="s">
        <v>512</v>
      </c>
      <c r="D9" s="236" t="s">
        <v>218</v>
      </c>
      <c r="E9" s="237">
        <v>21.5</v>
      </c>
      <c r="F9" s="238"/>
      <c r="G9" s="239">
        <f>ROUND(E9*F9,2)</f>
        <v>0</v>
      </c>
      <c r="H9" s="238"/>
      <c r="I9" s="239">
        <f>ROUND(E9*H9,2)</f>
        <v>0</v>
      </c>
      <c r="J9" s="238"/>
      <c r="K9" s="239">
        <f>ROUND(E9*J9,2)</f>
        <v>0</v>
      </c>
      <c r="L9" s="239">
        <v>21</v>
      </c>
      <c r="M9" s="239">
        <f>G9*(1+L9/100)</f>
        <v>0</v>
      </c>
      <c r="N9" s="237">
        <v>0</v>
      </c>
      <c r="O9" s="237">
        <f>ROUND(E9*N9,2)</f>
        <v>0</v>
      </c>
      <c r="P9" s="237">
        <v>0.22500000000000001</v>
      </c>
      <c r="Q9" s="237">
        <f>ROUND(E9*P9,2)</f>
        <v>4.84</v>
      </c>
      <c r="R9" s="239" t="s">
        <v>219</v>
      </c>
      <c r="S9" s="239" t="s">
        <v>193</v>
      </c>
      <c r="T9" s="240" t="s">
        <v>193</v>
      </c>
      <c r="U9" s="222">
        <v>0.14199999999999999</v>
      </c>
      <c r="V9" s="222">
        <f>ROUND(E9*U9,2)</f>
        <v>3.05</v>
      </c>
      <c r="W9" s="222"/>
      <c r="X9" s="222" t="s">
        <v>220</v>
      </c>
      <c r="Y9" s="222" t="s">
        <v>221</v>
      </c>
      <c r="Z9" s="212"/>
      <c r="AA9" s="212"/>
      <c r="AB9" s="212"/>
      <c r="AC9" s="212"/>
      <c r="AD9" s="212"/>
      <c r="AE9" s="212"/>
      <c r="AF9" s="212"/>
      <c r="AG9" s="212" t="s">
        <v>222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5">
      <c r="A10" s="219"/>
      <c r="B10" s="220"/>
      <c r="C10" s="265" t="s">
        <v>223</v>
      </c>
      <c r="D10" s="264"/>
      <c r="E10" s="264"/>
      <c r="F10" s="264"/>
      <c r="G10" s="264"/>
      <c r="H10" s="222"/>
      <c r="I10" s="222"/>
      <c r="J10" s="222"/>
      <c r="K10" s="222"/>
      <c r="L10" s="222"/>
      <c r="M10" s="222"/>
      <c r="N10" s="221"/>
      <c r="O10" s="221"/>
      <c r="P10" s="221"/>
      <c r="Q10" s="221"/>
      <c r="R10" s="222"/>
      <c r="S10" s="222"/>
      <c r="T10" s="222"/>
      <c r="U10" s="222"/>
      <c r="V10" s="222"/>
      <c r="W10" s="222"/>
      <c r="X10" s="222"/>
      <c r="Y10" s="222"/>
      <c r="Z10" s="212"/>
      <c r="AA10" s="212"/>
      <c r="AB10" s="212"/>
      <c r="AC10" s="212"/>
      <c r="AD10" s="212"/>
      <c r="AE10" s="212"/>
      <c r="AF10" s="212"/>
      <c r="AG10" s="212" t="s">
        <v>224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2" x14ac:dyDescent="0.25">
      <c r="A11" s="219"/>
      <c r="B11" s="220"/>
      <c r="C11" s="266" t="s">
        <v>225</v>
      </c>
      <c r="D11" s="260"/>
      <c r="E11" s="261"/>
      <c r="F11" s="222"/>
      <c r="G11" s="222"/>
      <c r="H11" s="222"/>
      <c r="I11" s="222"/>
      <c r="J11" s="222"/>
      <c r="K11" s="222"/>
      <c r="L11" s="222"/>
      <c r="M11" s="222"/>
      <c r="N11" s="221"/>
      <c r="O11" s="221"/>
      <c r="P11" s="221"/>
      <c r="Q11" s="221"/>
      <c r="R11" s="222"/>
      <c r="S11" s="222"/>
      <c r="T11" s="222"/>
      <c r="U11" s="222"/>
      <c r="V11" s="222"/>
      <c r="W11" s="222"/>
      <c r="X11" s="222"/>
      <c r="Y11" s="222"/>
      <c r="Z11" s="212"/>
      <c r="AA11" s="212"/>
      <c r="AB11" s="212"/>
      <c r="AC11" s="212"/>
      <c r="AD11" s="212"/>
      <c r="AE11" s="212"/>
      <c r="AF11" s="212"/>
      <c r="AG11" s="212" t="s">
        <v>226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5">
      <c r="A12" s="219"/>
      <c r="B12" s="220"/>
      <c r="C12" s="266" t="s">
        <v>513</v>
      </c>
      <c r="D12" s="260"/>
      <c r="E12" s="261"/>
      <c r="F12" s="222"/>
      <c r="G12" s="222"/>
      <c r="H12" s="222"/>
      <c r="I12" s="222"/>
      <c r="J12" s="222"/>
      <c r="K12" s="222"/>
      <c r="L12" s="222"/>
      <c r="M12" s="222"/>
      <c r="N12" s="221"/>
      <c r="O12" s="221"/>
      <c r="P12" s="221"/>
      <c r="Q12" s="221"/>
      <c r="R12" s="222"/>
      <c r="S12" s="222"/>
      <c r="T12" s="222"/>
      <c r="U12" s="222"/>
      <c r="V12" s="222"/>
      <c r="W12" s="222"/>
      <c r="X12" s="222"/>
      <c r="Y12" s="222"/>
      <c r="Z12" s="212"/>
      <c r="AA12" s="212"/>
      <c r="AB12" s="212"/>
      <c r="AC12" s="212"/>
      <c r="AD12" s="212"/>
      <c r="AE12" s="212"/>
      <c r="AF12" s="212"/>
      <c r="AG12" s="212" t="s">
        <v>226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3" x14ac:dyDescent="0.25">
      <c r="A13" s="219"/>
      <c r="B13" s="220"/>
      <c r="C13" s="266" t="s">
        <v>514</v>
      </c>
      <c r="D13" s="260"/>
      <c r="E13" s="261">
        <v>13.15</v>
      </c>
      <c r="F13" s="222"/>
      <c r="G13" s="222"/>
      <c r="H13" s="222"/>
      <c r="I13" s="222"/>
      <c r="J13" s="222"/>
      <c r="K13" s="222"/>
      <c r="L13" s="222"/>
      <c r="M13" s="222"/>
      <c r="N13" s="221"/>
      <c r="O13" s="221"/>
      <c r="P13" s="221"/>
      <c r="Q13" s="221"/>
      <c r="R13" s="222"/>
      <c r="S13" s="222"/>
      <c r="T13" s="222"/>
      <c r="U13" s="222"/>
      <c r="V13" s="222"/>
      <c r="W13" s="222"/>
      <c r="X13" s="222"/>
      <c r="Y13" s="222"/>
      <c r="Z13" s="212"/>
      <c r="AA13" s="212"/>
      <c r="AB13" s="212"/>
      <c r="AC13" s="212"/>
      <c r="AD13" s="212"/>
      <c r="AE13" s="212"/>
      <c r="AF13" s="212"/>
      <c r="AG13" s="212" t="s">
        <v>226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3" x14ac:dyDescent="0.25">
      <c r="A14" s="219"/>
      <c r="B14" s="220"/>
      <c r="C14" s="266" t="s">
        <v>515</v>
      </c>
      <c r="D14" s="260"/>
      <c r="E14" s="261"/>
      <c r="F14" s="222"/>
      <c r="G14" s="222"/>
      <c r="H14" s="222"/>
      <c r="I14" s="222"/>
      <c r="J14" s="222"/>
      <c r="K14" s="222"/>
      <c r="L14" s="222"/>
      <c r="M14" s="222"/>
      <c r="N14" s="221"/>
      <c r="O14" s="221"/>
      <c r="P14" s="221"/>
      <c r="Q14" s="221"/>
      <c r="R14" s="222"/>
      <c r="S14" s="222"/>
      <c r="T14" s="222"/>
      <c r="U14" s="222"/>
      <c r="V14" s="222"/>
      <c r="W14" s="222"/>
      <c r="X14" s="222"/>
      <c r="Y14" s="222"/>
      <c r="Z14" s="212"/>
      <c r="AA14" s="212"/>
      <c r="AB14" s="212"/>
      <c r="AC14" s="212"/>
      <c r="AD14" s="212"/>
      <c r="AE14" s="212"/>
      <c r="AF14" s="212"/>
      <c r="AG14" s="212" t="s">
        <v>226</v>
      </c>
      <c r="AH14" s="212">
        <v>0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3" x14ac:dyDescent="0.25">
      <c r="A15" s="219"/>
      <c r="B15" s="220"/>
      <c r="C15" s="266" t="s">
        <v>513</v>
      </c>
      <c r="D15" s="260"/>
      <c r="E15" s="261"/>
      <c r="F15" s="222"/>
      <c r="G15" s="222"/>
      <c r="H15" s="222"/>
      <c r="I15" s="222"/>
      <c r="J15" s="222"/>
      <c r="K15" s="222"/>
      <c r="L15" s="222"/>
      <c r="M15" s="222"/>
      <c r="N15" s="221"/>
      <c r="O15" s="221"/>
      <c r="P15" s="221"/>
      <c r="Q15" s="221"/>
      <c r="R15" s="222"/>
      <c r="S15" s="222"/>
      <c r="T15" s="222"/>
      <c r="U15" s="222"/>
      <c r="V15" s="222"/>
      <c r="W15" s="222"/>
      <c r="X15" s="222"/>
      <c r="Y15" s="222"/>
      <c r="Z15" s="212"/>
      <c r="AA15" s="212"/>
      <c r="AB15" s="212"/>
      <c r="AC15" s="212"/>
      <c r="AD15" s="212"/>
      <c r="AE15" s="212"/>
      <c r="AF15" s="212"/>
      <c r="AG15" s="212" t="s">
        <v>226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3" x14ac:dyDescent="0.25">
      <c r="A16" s="219"/>
      <c r="B16" s="220"/>
      <c r="C16" s="266" t="s">
        <v>516</v>
      </c>
      <c r="D16" s="260"/>
      <c r="E16" s="261">
        <v>1.5</v>
      </c>
      <c r="F16" s="222"/>
      <c r="G16" s="222"/>
      <c r="H16" s="222"/>
      <c r="I16" s="222"/>
      <c r="J16" s="222"/>
      <c r="K16" s="222"/>
      <c r="L16" s="222"/>
      <c r="M16" s="222"/>
      <c r="N16" s="221"/>
      <c r="O16" s="221"/>
      <c r="P16" s="221"/>
      <c r="Q16" s="221"/>
      <c r="R16" s="222"/>
      <c r="S16" s="222"/>
      <c r="T16" s="222"/>
      <c r="U16" s="222"/>
      <c r="V16" s="222"/>
      <c r="W16" s="222"/>
      <c r="X16" s="222"/>
      <c r="Y16" s="222"/>
      <c r="Z16" s="212"/>
      <c r="AA16" s="212"/>
      <c r="AB16" s="212"/>
      <c r="AC16" s="212"/>
      <c r="AD16" s="212"/>
      <c r="AE16" s="212"/>
      <c r="AF16" s="212"/>
      <c r="AG16" s="212" t="s">
        <v>226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5">
      <c r="A17" s="219"/>
      <c r="B17" s="220"/>
      <c r="C17" s="266" t="s">
        <v>517</v>
      </c>
      <c r="D17" s="260"/>
      <c r="E17" s="261"/>
      <c r="F17" s="222"/>
      <c r="G17" s="222"/>
      <c r="H17" s="222"/>
      <c r="I17" s="222"/>
      <c r="J17" s="222"/>
      <c r="K17" s="222"/>
      <c r="L17" s="222"/>
      <c r="M17" s="222"/>
      <c r="N17" s="221"/>
      <c r="O17" s="221"/>
      <c r="P17" s="221"/>
      <c r="Q17" s="221"/>
      <c r="R17" s="222"/>
      <c r="S17" s="222"/>
      <c r="T17" s="222"/>
      <c r="U17" s="222"/>
      <c r="V17" s="222"/>
      <c r="W17" s="222"/>
      <c r="X17" s="222"/>
      <c r="Y17" s="222"/>
      <c r="Z17" s="212"/>
      <c r="AA17" s="212"/>
      <c r="AB17" s="212"/>
      <c r="AC17" s="212"/>
      <c r="AD17" s="212"/>
      <c r="AE17" s="212"/>
      <c r="AF17" s="212"/>
      <c r="AG17" s="212" t="s">
        <v>226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5">
      <c r="A18" s="219"/>
      <c r="B18" s="220"/>
      <c r="C18" s="266" t="s">
        <v>518</v>
      </c>
      <c r="D18" s="260"/>
      <c r="E18" s="261"/>
      <c r="F18" s="222"/>
      <c r="G18" s="222"/>
      <c r="H18" s="222"/>
      <c r="I18" s="222"/>
      <c r="J18" s="222"/>
      <c r="K18" s="222"/>
      <c r="L18" s="222"/>
      <c r="M18" s="222"/>
      <c r="N18" s="221"/>
      <c r="O18" s="221"/>
      <c r="P18" s="221"/>
      <c r="Q18" s="221"/>
      <c r="R18" s="222"/>
      <c r="S18" s="222"/>
      <c r="T18" s="222"/>
      <c r="U18" s="222"/>
      <c r="V18" s="222"/>
      <c r="W18" s="222"/>
      <c r="X18" s="222"/>
      <c r="Y18" s="222"/>
      <c r="Z18" s="212"/>
      <c r="AA18" s="212"/>
      <c r="AB18" s="212"/>
      <c r="AC18" s="212"/>
      <c r="AD18" s="212"/>
      <c r="AE18" s="212"/>
      <c r="AF18" s="212"/>
      <c r="AG18" s="212" t="s">
        <v>226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3" x14ac:dyDescent="0.25">
      <c r="A19" s="219"/>
      <c r="B19" s="220"/>
      <c r="C19" s="266" t="s">
        <v>519</v>
      </c>
      <c r="D19" s="260"/>
      <c r="E19" s="261">
        <v>6.85</v>
      </c>
      <c r="F19" s="222"/>
      <c r="G19" s="222"/>
      <c r="H19" s="222"/>
      <c r="I19" s="222"/>
      <c r="J19" s="222"/>
      <c r="K19" s="222"/>
      <c r="L19" s="222"/>
      <c r="M19" s="222"/>
      <c r="N19" s="221"/>
      <c r="O19" s="221"/>
      <c r="P19" s="221"/>
      <c r="Q19" s="221"/>
      <c r="R19" s="222"/>
      <c r="S19" s="222"/>
      <c r="T19" s="222"/>
      <c r="U19" s="222"/>
      <c r="V19" s="222"/>
      <c r="W19" s="222"/>
      <c r="X19" s="222"/>
      <c r="Y19" s="222"/>
      <c r="Z19" s="212"/>
      <c r="AA19" s="212"/>
      <c r="AB19" s="212"/>
      <c r="AC19" s="212"/>
      <c r="AD19" s="212"/>
      <c r="AE19" s="212"/>
      <c r="AF19" s="212"/>
      <c r="AG19" s="212" t="s">
        <v>226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1" x14ac:dyDescent="0.25">
      <c r="A20" s="234">
        <v>2</v>
      </c>
      <c r="B20" s="235" t="s">
        <v>229</v>
      </c>
      <c r="C20" s="253" t="s">
        <v>230</v>
      </c>
      <c r="D20" s="236" t="s">
        <v>231</v>
      </c>
      <c r="E20" s="237">
        <v>16</v>
      </c>
      <c r="F20" s="238"/>
      <c r="G20" s="239">
        <f>ROUND(E20*F20,2)</f>
        <v>0</v>
      </c>
      <c r="H20" s="238"/>
      <c r="I20" s="239">
        <f>ROUND(E20*H20,2)</f>
        <v>0</v>
      </c>
      <c r="J20" s="238"/>
      <c r="K20" s="239">
        <f>ROUND(E20*J20,2)</f>
        <v>0</v>
      </c>
      <c r="L20" s="239">
        <v>21</v>
      </c>
      <c r="M20" s="239">
        <f>G20*(1+L20/100)</f>
        <v>0</v>
      </c>
      <c r="N20" s="237">
        <v>0</v>
      </c>
      <c r="O20" s="237">
        <f>ROUND(E20*N20,2)</f>
        <v>0</v>
      </c>
      <c r="P20" s="237">
        <v>0.27</v>
      </c>
      <c r="Q20" s="237">
        <f>ROUND(E20*P20,2)</f>
        <v>4.32</v>
      </c>
      <c r="R20" s="239" t="s">
        <v>219</v>
      </c>
      <c r="S20" s="239" t="s">
        <v>193</v>
      </c>
      <c r="T20" s="240" t="s">
        <v>193</v>
      </c>
      <c r="U20" s="222">
        <v>0.123</v>
      </c>
      <c r="V20" s="222">
        <f>ROUND(E20*U20,2)</f>
        <v>1.97</v>
      </c>
      <c r="W20" s="222"/>
      <c r="X20" s="222" t="s">
        <v>220</v>
      </c>
      <c r="Y20" s="222" t="s">
        <v>221</v>
      </c>
      <c r="Z20" s="212"/>
      <c r="AA20" s="212"/>
      <c r="AB20" s="212"/>
      <c r="AC20" s="212"/>
      <c r="AD20" s="212"/>
      <c r="AE20" s="212"/>
      <c r="AF20" s="212"/>
      <c r="AG20" s="212" t="s">
        <v>222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5">
      <c r="A21" s="219"/>
      <c r="B21" s="220"/>
      <c r="C21" s="265" t="s">
        <v>232</v>
      </c>
      <c r="D21" s="264"/>
      <c r="E21" s="264"/>
      <c r="F21" s="264"/>
      <c r="G21" s="264"/>
      <c r="H21" s="222"/>
      <c r="I21" s="222"/>
      <c r="J21" s="222"/>
      <c r="K21" s="222"/>
      <c r="L21" s="222"/>
      <c r="M21" s="222"/>
      <c r="N21" s="221"/>
      <c r="O21" s="221"/>
      <c r="P21" s="221"/>
      <c r="Q21" s="221"/>
      <c r="R21" s="222"/>
      <c r="S21" s="222"/>
      <c r="T21" s="222"/>
      <c r="U21" s="222"/>
      <c r="V21" s="222"/>
      <c r="W21" s="222"/>
      <c r="X21" s="222"/>
      <c r="Y21" s="222"/>
      <c r="Z21" s="212"/>
      <c r="AA21" s="212"/>
      <c r="AB21" s="212"/>
      <c r="AC21" s="212"/>
      <c r="AD21" s="212"/>
      <c r="AE21" s="212"/>
      <c r="AF21" s="212"/>
      <c r="AG21" s="212" t="s">
        <v>224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48" t="str">
        <f>C21</f>
        <v>s vybouráním lože, s přemístěním hmot na skládku na vzdálenost do 3 m nebo naložením na dopravní prostředek</v>
      </c>
      <c r="BB21" s="212"/>
      <c r="BC21" s="212"/>
      <c r="BD21" s="212"/>
      <c r="BE21" s="212"/>
      <c r="BF21" s="212"/>
      <c r="BG21" s="212"/>
      <c r="BH21" s="212"/>
    </row>
    <row r="22" spans="1:60" outlineLevel="2" x14ac:dyDescent="0.25">
      <c r="A22" s="219"/>
      <c r="B22" s="220"/>
      <c r="C22" s="266" t="s">
        <v>520</v>
      </c>
      <c r="D22" s="260"/>
      <c r="E22" s="261"/>
      <c r="F22" s="222"/>
      <c r="G22" s="222"/>
      <c r="H22" s="222"/>
      <c r="I22" s="222"/>
      <c r="J22" s="222"/>
      <c r="K22" s="222"/>
      <c r="L22" s="222"/>
      <c r="M22" s="222"/>
      <c r="N22" s="221"/>
      <c r="O22" s="221"/>
      <c r="P22" s="221"/>
      <c r="Q22" s="221"/>
      <c r="R22" s="222"/>
      <c r="S22" s="222"/>
      <c r="T22" s="222"/>
      <c r="U22" s="222"/>
      <c r="V22" s="222"/>
      <c r="W22" s="222"/>
      <c r="X22" s="222"/>
      <c r="Y22" s="222"/>
      <c r="Z22" s="212"/>
      <c r="AA22" s="212"/>
      <c r="AB22" s="212"/>
      <c r="AC22" s="212"/>
      <c r="AD22" s="212"/>
      <c r="AE22" s="212"/>
      <c r="AF22" s="212"/>
      <c r="AG22" s="212" t="s">
        <v>226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5">
      <c r="A23" s="219"/>
      <c r="B23" s="220"/>
      <c r="C23" s="266" t="s">
        <v>521</v>
      </c>
      <c r="D23" s="260"/>
      <c r="E23" s="261"/>
      <c r="F23" s="222"/>
      <c r="G23" s="222"/>
      <c r="H23" s="222"/>
      <c r="I23" s="222"/>
      <c r="J23" s="222"/>
      <c r="K23" s="222"/>
      <c r="L23" s="222"/>
      <c r="M23" s="222"/>
      <c r="N23" s="221"/>
      <c r="O23" s="221"/>
      <c r="P23" s="221"/>
      <c r="Q23" s="221"/>
      <c r="R23" s="222"/>
      <c r="S23" s="222"/>
      <c r="T23" s="222"/>
      <c r="U23" s="222"/>
      <c r="V23" s="222"/>
      <c r="W23" s="222"/>
      <c r="X23" s="222"/>
      <c r="Y23" s="222"/>
      <c r="Z23" s="212"/>
      <c r="AA23" s="212"/>
      <c r="AB23" s="212"/>
      <c r="AC23" s="212"/>
      <c r="AD23" s="212"/>
      <c r="AE23" s="212"/>
      <c r="AF23" s="212"/>
      <c r="AG23" s="212" t="s">
        <v>226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3" x14ac:dyDescent="0.25">
      <c r="A24" s="219"/>
      <c r="B24" s="220"/>
      <c r="C24" s="266" t="s">
        <v>522</v>
      </c>
      <c r="D24" s="260"/>
      <c r="E24" s="261">
        <v>16</v>
      </c>
      <c r="F24" s="222"/>
      <c r="G24" s="222"/>
      <c r="H24" s="222"/>
      <c r="I24" s="222"/>
      <c r="J24" s="222"/>
      <c r="K24" s="222"/>
      <c r="L24" s="222"/>
      <c r="M24" s="222"/>
      <c r="N24" s="221"/>
      <c r="O24" s="221"/>
      <c r="P24" s="221"/>
      <c r="Q24" s="221"/>
      <c r="R24" s="222"/>
      <c r="S24" s="222"/>
      <c r="T24" s="222"/>
      <c r="U24" s="222"/>
      <c r="V24" s="222"/>
      <c r="W24" s="222"/>
      <c r="X24" s="222"/>
      <c r="Y24" s="222"/>
      <c r="Z24" s="212"/>
      <c r="AA24" s="212"/>
      <c r="AB24" s="212"/>
      <c r="AC24" s="212"/>
      <c r="AD24" s="212"/>
      <c r="AE24" s="212"/>
      <c r="AF24" s="212"/>
      <c r="AG24" s="212" t="s">
        <v>226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1" x14ac:dyDescent="0.25">
      <c r="A25" s="234">
        <v>3</v>
      </c>
      <c r="B25" s="235" t="s">
        <v>236</v>
      </c>
      <c r="C25" s="253" t="s">
        <v>237</v>
      </c>
      <c r="D25" s="236" t="s">
        <v>238</v>
      </c>
      <c r="E25" s="237">
        <v>6.21</v>
      </c>
      <c r="F25" s="238"/>
      <c r="G25" s="239">
        <f>ROUND(E25*F25,2)</f>
        <v>0</v>
      </c>
      <c r="H25" s="238"/>
      <c r="I25" s="239">
        <f>ROUND(E25*H25,2)</f>
        <v>0</v>
      </c>
      <c r="J25" s="238"/>
      <c r="K25" s="239">
        <f>ROUND(E25*J25,2)</f>
        <v>0</v>
      </c>
      <c r="L25" s="239">
        <v>21</v>
      </c>
      <c r="M25" s="239">
        <f>G25*(1+L25/100)</f>
        <v>0</v>
      </c>
      <c r="N25" s="237">
        <v>0</v>
      </c>
      <c r="O25" s="237">
        <f>ROUND(E25*N25,2)</f>
        <v>0</v>
      </c>
      <c r="P25" s="237">
        <v>0</v>
      </c>
      <c r="Q25" s="237">
        <f>ROUND(E25*P25,2)</f>
        <v>0</v>
      </c>
      <c r="R25" s="239" t="s">
        <v>239</v>
      </c>
      <c r="S25" s="239" t="s">
        <v>193</v>
      </c>
      <c r="T25" s="240" t="s">
        <v>193</v>
      </c>
      <c r="U25" s="222">
        <v>1.34E-2</v>
      </c>
      <c r="V25" s="222">
        <f>ROUND(E25*U25,2)</f>
        <v>0.08</v>
      </c>
      <c r="W25" s="222"/>
      <c r="X25" s="222" t="s">
        <v>220</v>
      </c>
      <c r="Y25" s="222" t="s">
        <v>221</v>
      </c>
      <c r="Z25" s="212"/>
      <c r="AA25" s="212"/>
      <c r="AB25" s="212"/>
      <c r="AC25" s="212"/>
      <c r="AD25" s="212"/>
      <c r="AE25" s="212"/>
      <c r="AF25" s="212"/>
      <c r="AG25" s="212" t="s">
        <v>222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2" x14ac:dyDescent="0.25">
      <c r="A26" s="219"/>
      <c r="B26" s="220"/>
      <c r="C26" s="265" t="s">
        <v>240</v>
      </c>
      <c r="D26" s="264"/>
      <c r="E26" s="264"/>
      <c r="F26" s="264"/>
      <c r="G26" s="264"/>
      <c r="H26" s="222"/>
      <c r="I26" s="222"/>
      <c r="J26" s="222"/>
      <c r="K26" s="222"/>
      <c r="L26" s="222"/>
      <c r="M26" s="222"/>
      <c r="N26" s="221"/>
      <c r="O26" s="221"/>
      <c r="P26" s="221"/>
      <c r="Q26" s="221"/>
      <c r="R26" s="222"/>
      <c r="S26" s="222"/>
      <c r="T26" s="222"/>
      <c r="U26" s="222"/>
      <c r="V26" s="222"/>
      <c r="W26" s="222"/>
      <c r="X26" s="222"/>
      <c r="Y26" s="222"/>
      <c r="Z26" s="212"/>
      <c r="AA26" s="212"/>
      <c r="AB26" s="212"/>
      <c r="AC26" s="212"/>
      <c r="AD26" s="212"/>
      <c r="AE26" s="212"/>
      <c r="AF26" s="212"/>
      <c r="AG26" s="212" t="s">
        <v>224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48" t="str">
        <f>C26</f>
        <v>nebo lesní půdy, s vodorovným přemístěním na hromady v místě upotřebení nebo na dočasné či trvalé skládky se složením</v>
      </c>
      <c r="BB26" s="212"/>
      <c r="BC26" s="212"/>
      <c r="BD26" s="212"/>
      <c r="BE26" s="212"/>
      <c r="BF26" s="212"/>
      <c r="BG26" s="212"/>
      <c r="BH26" s="212"/>
    </row>
    <row r="27" spans="1:60" outlineLevel="2" x14ac:dyDescent="0.25">
      <c r="A27" s="219"/>
      <c r="B27" s="220"/>
      <c r="C27" s="266" t="s">
        <v>241</v>
      </c>
      <c r="D27" s="260"/>
      <c r="E27" s="261"/>
      <c r="F27" s="222"/>
      <c r="G27" s="222"/>
      <c r="H27" s="222"/>
      <c r="I27" s="222"/>
      <c r="J27" s="222"/>
      <c r="K27" s="222"/>
      <c r="L27" s="222"/>
      <c r="M27" s="222"/>
      <c r="N27" s="221"/>
      <c r="O27" s="221"/>
      <c r="P27" s="221"/>
      <c r="Q27" s="221"/>
      <c r="R27" s="222"/>
      <c r="S27" s="222"/>
      <c r="T27" s="222"/>
      <c r="U27" s="222"/>
      <c r="V27" s="222"/>
      <c r="W27" s="222"/>
      <c r="X27" s="222"/>
      <c r="Y27" s="222"/>
      <c r="Z27" s="212"/>
      <c r="AA27" s="212"/>
      <c r="AB27" s="212"/>
      <c r="AC27" s="212"/>
      <c r="AD27" s="212"/>
      <c r="AE27" s="212"/>
      <c r="AF27" s="212"/>
      <c r="AG27" s="212" t="s">
        <v>226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3" x14ac:dyDescent="0.25">
      <c r="A28" s="219"/>
      <c r="B28" s="220"/>
      <c r="C28" s="266" t="s">
        <v>242</v>
      </c>
      <c r="D28" s="260"/>
      <c r="E28" s="261"/>
      <c r="F28" s="222"/>
      <c r="G28" s="222"/>
      <c r="H28" s="222"/>
      <c r="I28" s="222"/>
      <c r="J28" s="222"/>
      <c r="K28" s="222"/>
      <c r="L28" s="222"/>
      <c r="M28" s="222"/>
      <c r="N28" s="221"/>
      <c r="O28" s="221"/>
      <c r="P28" s="221"/>
      <c r="Q28" s="221"/>
      <c r="R28" s="222"/>
      <c r="S28" s="222"/>
      <c r="T28" s="222"/>
      <c r="U28" s="222"/>
      <c r="V28" s="222"/>
      <c r="W28" s="222"/>
      <c r="X28" s="222"/>
      <c r="Y28" s="222"/>
      <c r="Z28" s="212"/>
      <c r="AA28" s="212"/>
      <c r="AB28" s="212"/>
      <c r="AC28" s="212"/>
      <c r="AD28" s="212"/>
      <c r="AE28" s="212"/>
      <c r="AF28" s="212"/>
      <c r="AG28" s="212" t="s">
        <v>226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5">
      <c r="A29" s="219"/>
      <c r="B29" s="220"/>
      <c r="C29" s="266" t="s">
        <v>523</v>
      </c>
      <c r="D29" s="260"/>
      <c r="E29" s="261">
        <v>6.21</v>
      </c>
      <c r="F29" s="222"/>
      <c r="G29" s="222"/>
      <c r="H29" s="222"/>
      <c r="I29" s="222"/>
      <c r="J29" s="222"/>
      <c r="K29" s="222"/>
      <c r="L29" s="222"/>
      <c r="M29" s="222"/>
      <c r="N29" s="221"/>
      <c r="O29" s="221"/>
      <c r="P29" s="221"/>
      <c r="Q29" s="221"/>
      <c r="R29" s="222"/>
      <c r="S29" s="222"/>
      <c r="T29" s="222"/>
      <c r="U29" s="222"/>
      <c r="V29" s="222"/>
      <c r="W29" s="222"/>
      <c r="X29" s="222"/>
      <c r="Y29" s="222"/>
      <c r="Z29" s="212"/>
      <c r="AA29" s="212"/>
      <c r="AB29" s="212"/>
      <c r="AC29" s="212"/>
      <c r="AD29" s="212"/>
      <c r="AE29" s="212"/>
      <c r="AF29" s="212"/>
      <c r="AG29" s="212" t="s">
        <v>226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1" x14ac:dyDescent="0.25">
      <c r="A30" s="234">
        <v>4</v>
      </c>
      <c r="B30" s="235" t="s">
        <v>244</v>
      </c>
      <c r="C30" s="253" t="s">
        <v>245</v>
      </c>
      <c r="D30" s="236" t="s">
        <v>238</v>
      </c>
      <c r="E30" s="237">
        <v>22.3</v>
      </c>
      <c r="F30" s="238"/>
      <c r="G30" s="239">
        <f>ROUND(E30*F30,2)</f>
        <v>0</v>
      </c>
      <c r="H30" s="238"/>
      <c r="I30" s="239">
        <f>ROUND(E30*H30,2)</f>
        <v>0</v>
      </c>
      <c r="J30" s="238"/>
      <c r="K30" s="239">
        <f>ROUND(E30*J30,2)</f>
        <v>0</v>
      </c>
      <c r="L30" s="239">
        <v>21</v>
      </c>
      <c r="M30" s="239">
        <f>G30*(1+L30/100)</f>
        <v>0</v>
      </c>
      <c r="N30" s="237">
        <v>0</v>
      </c>
      <c r="O30" s="237">
        <f>ROUND(E30*N30,2)</f>
        <v>0</v>
      </c>
      <c r="P30" s="237">
        <v>0</v>
      </c>
      <c r="Q30" s="237">
        <f>ROUND(E30*P30,2)</f>
        <v>0</v>
      </c>
      <c r="R30" s="239" t="s">
        <v>239</v>
      </c>
      <c r="S30" s="239" t="s">
        <v>193</v>
      </c>
      <c r="T30" s="240" t="s">
        <v>193</v>
      </c>
      <c r="U30" s="222">
        <v>0.36799999999999999</v>
      </c>
      <c r="V30" s="222">
        <f>ROUND(E30*U30,2)</f>
        <v>8.2100000000000009</v>
      </c>
      <c r="W30" s="222"/>
      <c r="X30" s="222" t="s">
        <v>220</v>
      </c>
      <c r="Y30" s="222" t="s">
        <v>221</v>
      </c>
      <c r="Z30" s="212"/>
      <c r="AA30" s="212"/>
      <c r="AB30" s="212"/>
      <c r="AC30" s="212"/>
      <c r="AD30" s="212"/>
      <c r="AE30" s="212"/>
      <c r="AF30" s="212"/>
      <c r="AG30" s="212" t="s">
        <v>222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5">
      <c r="A31" s="219"/>
      <c r="B31" s="220"/>
      <c r="C31" s="265" t="s">
        <v>246</v>
      </c>
      <c r="D31" s="264"/>
      <c r="E31" s="264"/>
      <c r="F31" s="264"/>
      <c r="G31" s="264"/>
      <c r="H31" s="222"/>
      <c r="I31" s="222"/>
      <c r="J31" s="222"/>
      <c r="K31" s="222"/>
      <c r="L31" s="222"/>
      <c r="M31" s="222"/>
      <c r="N31" s="221"/>
      <c r="O31" s="221"/>
      <c r="P31" s="221"/>
      <c r="Q31" s="221"/>
      <c r="R31" s="222"/>
      <c r="S31" s="222"/>
      <c r="T31" s="222"/>
      <c r="U31" s="222"/>
      <c r="V31" s="222"/>
      <c r="W31" s="222"/>
      <c r="X31" s="222"/>
      <c r="Y31" s="222"/>
      <c r="Z31" s="212"/>
      <c r="AA31" s="212"/>
      <c r="AB31" s="212"/>
      <c r="AC31" s="212"/>
      <c r="AD31" s="212"/>
      <c r="AE31" s="212"/>
      <c r="AF31" s="212"/>
      <c r="AG31" s="212" t="s">
        <v>224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5">
      <c r="A32" s="219"/>
      <c r="B32" s="220"/>
      <c r="C32" s="266" t="s">
        <v>247</v>
      </c>
      <c r="D32" s="260"/>
      <c r="E32" s="261"/>
      <c r="F32" s="222"/>
      <c r="G32" s="222"/>
      <c r="H32" s="222"/>
      <c r="I32" s="222"/>
      <c r="J32" s="222"/>
      <c r="K32" s="222"/>
      <c r="L32" s="222"/>
      <c r="M32" s="222"/>
      <c r="N32" s="221"/>
      <c r="O32" s="221"/>
      <c r="P32" s="221"/>
      <c r="Q32" s="221"/>
      <c r="R32" s="222"/>
      <c r="S32" s="222"/>
      <c r="T32" s="222"/>
      <c r="U32" s="222"/>
      <c r="V32" s="222"/>
      <c r="W32" s="222"/>
      <c r="X32" s="222"/>
      <c r="Y32" s="222"/>
      <c r="Z32" s="212"/>
      <c r="AA32" s="212"/>
      <c r="AB32" s="212"/>
      <c r="AC32" s="212"/>
      <c r="AD32" s="212"/>
      <c r="AE32" s="212"/>
      <c r="AF32" s="212"/>
      <c r="AG32" s="212" t="s">
        <v>226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3" x14ac:dyDescent="0.25">
      <c r="A33" s="219"/>
      <c r="B33" s="220"/>
      <c r="C33" s="266" t="s">
        <v>248</v>
      </c>
      <c r="D33" s="260"/>
      <c r="E33" s="261"/>
      <c r="F33" s="222"/>
      <c r="G33" s="222"/>
      <c r="H33" s="222"/>
      <c r="I33" s="222"/>
      <c r="J33" s="222"/>
      <c r="K33" s="222"/>
      <c r="L33" s="222"/>
      <c r="M33" s="222"/>
      <c r="N33" s="221"/>
      <c r="O33" s="221"/>
      <c r="P33" s="221"/>
      <c r="Q33" s="221"/>
      <c r="R33" s="222"/>
      <c r="S33" s="222"/>
      <c r="T33" s="222"/>
      <c r="U33" s="222"/>
      <c r="V33" s="222"/>
      <c r="W33" s="222"/>
      <c r="X33" s="222"/>
      <c r="Y33" s="222"/>
      <c r="Z33" s="212"/>
      <c r="AA33" s="212"/>
      <c r="AB33" s="212"/>
      <c r="AC33" s="212"/>
      <c r="AD33" s="212"/>
      <c r="AE33" s="212"/>
      <c r="AF33" s="212"/>
      <c r="AG33" s="212" t="s">
        <v>226</v>
      </c>
      <c r="AH33" s="212">
        <v>0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3" x14ac:dyDescent="0.25">
      <c r="A34" s="219"/>
      <c r="B34" s="220"/>
      <c r="C34" s="266" t="s">
        <v>524</v>
      </c>
      <c r="D34" s="260"/>
      <c r="E34" s="261">
        <v>22.3</v>
      </c>
      <c r="F34" s="222"/>
      <c r="G34" s="222"/>
      <c r="H34" s="222"/>
      <c r="I34" s="222"/>
      <c r="J34" s="222"/>
      <c r="K34" s="222"/>
      <c r="L34" s="222"/>
      <c r="M34" s="222"/>
      <c r="N34" s="221"/>
      <c r="O34" s="221"/>
      <c r="P34" s="221"/>
      <c r="Q34" s="221"/>
      <c r="R34" s="222"/>
      <c r="S34" s="222"/>
      <c r="T34" s="222"/>
      <c r="U34" s="222"/>
      <c r="V34" s="222"/>
      <c r="W34" s="222"/>
      <c r="X34" s="222"/>
      <c r="Y34" s="222"/>
      <c r="Z34" s="212"/>
      <c r="AA34" s="212"/>
      <c r="AB34" s="212"/>
      <c r="AC34" s="212"/>
      <c r="AD34" s="212"/>
      <c r="AE34" s="212"/>
      <c r="AF34" s="212"/>
      <c r="AG34" s="212" t="s">
        <v>226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1" x14ac:dyDescent="0.25">
      <c r="A35" s="234">
        <v>5</v>
      </c>
      <c r="B35" s="235" t="s">
        <v>250</v>
      </c>
      <c r="C35" s="253" t="s">
        <v>251</v>
      </c>
      <c r="D35" s="236" t="s">
        <v>238</v>
      </c>
      <c r="E35" s="237">
        <v>22.3</v>
      </c>
      <c r="F35" s="238"/>
      <c r="G35" s="239">
        <f>ROUND(E35*F35,2)</f>
        <v>0</v>
      </c>
      <c r="H35" s="238"/>
      <c r="I35" s="239">
        <f>ROUND(E35*H35,2)</f>
        <v>0</v>
      </c>
      <c r="J35" s="238"/>
      <c r="K35" s="239">
        <f>ROUND(E35*J35,2)</f>
        <v>0</v>
      </c>
      <c r="L35" s="239">
        <v>21</v>
      </c>
      <c r="M35" s="239">
        <f>G35*(1+L35/100)</f>
        <v>0</v>
      </c>
      <c r="N35" s="237">
        <v>0</v>
      </c>
      <c r="O35" s="237">
        <f>ROUND(E35*N35,2)</f>
        <v>0</v>
      </c>
      <c r="P35" s="237">
        <v>0</v>
      </c>
      <c r="Q35" s="237">
        <f>ROUND(E35*P35,2)</f>
        <v>0</v>
      </c>
      <c r="R35" s="239" t="s">
        <v>239</v>
      </c>
      <c r="S35" s="239" t="s">
        <v>193</v>
      </c>
      <c r="T35" s="240" t="s">
        <v>193</v>
      </c>
      <c r="U35" s="222">
        <v>1.0999999999999999E-2</v>
      </c>
      <c r="V35" s="222">
        <f>ROUND(E35*U35,2)</f>
        <v>0.25</v>
      </c>
      <c r="W35" s="222"/>
      <c r="X35" s="222" t="s">
        <v>220</v>
      </c>
      <c r="Y35" s="222" t="s">
        <v>221</v>
      </c>
      <c r="Z35" s="212"/>
      <c r="AA35" s="212"/>
      <c r="AB35" s="212"/>
      <c r="AC35" s="212"/>
      <c r="AD35" s="212"/>
      <c r="AE35" s="212"/>
      <c r="AF35" s="212"/>
      <c r="AG35" s="212" t="s">
        <v>222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5">
      <c r="A36" s="219"/>
      <c r="B36" s="220"/>
      <c r="C36" s="265" t="s">
        <v>252</v>
      </c>
      <c r="D36" s="264"/>
      <c r="E36" s="264"/>
      <c r="F36" s="264"/>
      <c r="G36" s="264"/>
      <c r="H36" s="222"/>
      <c r="I36" s="222"/>
      <c r="J36" s="222"/>
      <c r="K36" s="222"/>
      <c r="L36" s="222"/>
      <c r="M36" s="222"/>
      <c r="N36" s="221"/>
      <c r="O36" s="221"/>
      <c r="P36" s="221"/>
      <c r="Q36" s="221"/>
      <c r="R36" s="222"/>
      <c r="S36" s="222"/>
      <c r="T36" s="222"/>
      <c r="U36" s="222"/>
      <c r="V36" s="222"/>
      <c r="W36" s="222"/>
      <c r="X36" s="222"/>
      <c r="Y36" s="222"/>
      <c r="Z36" s="212"/>
      <c r="AA36" s="212"/>
      <c r="AB36" s="212"/>
      <c r="AC36" s="212"/>
      <c r="AD36" s="212"/>
      <c r="AE36" s="212"/>
      <c r="AF36" s="212"/>
      <c r="AG36" s="212" t="s">
        <v>224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2" x14ac:dyDescent="0.25">
      <c r="A37" s="219"/>
      <c r="B37" s="220"/>
      <c r="C37" s="266" t="s">
        <v>253</v>
      </c>
      <c r="D37" s="260"/>
      <c r="E37" s="261"/>
      <c r="F37" s="222"/>
      <c r="G37" s="222"/>
      <c r="H37" s="222"/>
      <c r="I37" s="222"/>
      <c r="J37" s="222"/>
      <c r="K37" s="222"/>
      <c r="L37" s="222"/>
      <c r="M37" s="222"/>
      <c r="N37" s="221"/>
      <c r="O37" s="221"/>
      <c r="P37" s="221"/>
      <c r="Q37" s="221"/>
      <c r="R37" s="222"/>
      <c r="S37" s="222"/>
      <c r="T37" s="222"/>
      <c r="U37" s="222"/>
      <c r="V37" s="222"/>
      <c r="W37" s="222"/>
      <c r="X37" s="222"/>
      <c r="Y37" s="222"/>
      <c r="Z37" s="212"/>
      <c r="AA37" s="212"/>
      <c r="AB37" s="212"/>
      <c r="AC37" s="212"/>
      <c r="AD37" s="212"/>
      <c r="AE37" s="212"/>
      <c r="AF37" s="212"/>
      <c r="AG37" s="212" t="s">
        <v>226</v>
      </c>
      <c r="AH37" s="212">
        <v>0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3" x14ac:dyDescent="0.25">
      <c r="A38" s="219"/>
      <c r="B38" s="220"/>
      <c r="C38" s="266" t="s">
        <v>247</v>
      </c>
      <c r="D38" s="260"/>
      <c r="E38" s="261"/>
      <c r="F38" s="222"/>
      <c r="G38" s="222"/>
      <c r="H38" s="222"/>
      <c r="I38" s="222"/>
      <c r="J38" s="222"/>
      <c r="K38" s="222"/>
      <c r="L38" s="222"/>
      <c r="M38" s="222"/>
      <c r="N38" s="221"/>
      <c r="O38" s="221"/>
      <c r="P38" s="221"/>
      <c r="Q38" s="221"/>
      <c r="R38" s="222"/>
      <c r="S38" s="222"/>
      <c r="T38" s="222"/>
      <c r="U38" s="222"/>
      <c r="V38" s="222"/>
      <c r="W38" s="222"/>
      <c r="X38" s="222"/>
      <c r="Y38" s="222"/>
      <c r="Z38" s="212"/>
      <c r="AA38" s="212"/>
      <c r="AB38" s="212"/>
      <c r="AC38" s="212"/>
      <c r="AD38" s="212"/>
      <c r="AE38" s="212"/>
      <c r="AF38" s="212"/>
      <c r="AG38" s="212" t="s">
        <v>226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3" x14ac:dyDescent="0.25">
      <c r="A39" s="219"/>
      <c r="B39" s="220"/>
      <c r="C39" s="266" t="s">
        <v>248</v>
      </c>
      <c r="D39" s="260"/>
      <c r="E39" s="261"/>
      <c r="F39" s="222"/>
      <c r="G39" s="222"/>
      <c r="H39" s="222"/>
      <c r="I39" s="222"/>
      <c r="J39" s="222"/>
      <c r="K39" s="222"/>
      <c r="L39" s="222"/>
      <c r="M39" s="222"/>
      <c r="N39" s="221"/>
      <c r="O39" s="221"/>
      <c r="P39" s="221"/>
      <c r="Q39" s="221"/>
      <c r="R39" s="222"/>
      <c r="S39" s="222"/>
      <c r="T39" s="222"/>
      <c r="U39" s="222"/>
      <c r="V39" s="222"/>
      <c r="W39" s="222"/>
      <c r="X39" s="222"/>
      <c r="Y39" s="222"/>
      <c r="Z39" s="212"/>
      <c r="AA39" s="212"/>
      <c r="AB39" s="212"/>
      <c r="AC39" s="212"/>
      <c r="AD39" s="212"/>
      <c r="AE39" s="212"/>
      <c r="AF39" s="212"/>
      <c r="AG39" s="212" t="s">
        <v>226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3" x14ac:dyDescent="0.25">
      <c r="A40" s="219"/>
      <c r="B40" s="220"/>
      <c r="C40" s="266" t="s">
        <v>524</v>
      </c>
      <c r="D40" s="260"/>
      <c r="E40" s="261">
        <v>22.3</v>
      </c>
      <c r="F40" s="222"/>
      <c r="G40" s="222"/>
      <c r="H40" s="222"/>
      <c r="I40" s="222"/>
      <c r="J40" s="222"/>
      <c r="K40" s="222"/>
      <c r="L40" s="222"/>
      <c r="M40" s="222"/>
      <c r="N40" s="221"/>
      <c r="O40" s="221"/>
      <c r="P40" s="221"/>
      <c r="Q40" s="221"/>
      <c r="R40" s="222"/>
      <c r="S40" s="222"/>
      <c r="T40" s="222"/>
      <c r="U40" s="222"/>
      <c r="V40" s="222"/>
      <c r="W40" s="222"/>
      <c r="X40" s="222"/>
      <c r="Y40" s="222"/>
      <c r="Z40" s="212"/>
      <c r="AA40" s="212"/>
      <c r="AB40" s="212"/>
      <c r="AC40" s="212"/>
      <c r="AD40" s="212"/>
      <c r="AE40" s="212"/>
      <c r="AF40" s="212"/>
      <c r="AG40" s="212" t="s">
        <v>226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ht="20.399999999999999" outlineLevel="1" x14ac:dyDescent="0.25">
      <c r="A41" s="234">
        <v>6</v>
      </c>
      <c r="B41" s="235" t="s">
        <v>254</v>
      </c>
      <c r="C41" s="253" t="s">
        <v>255</v>
      </c>
      <c r="D41" s="236" t="s">
        <v>238</v>
      </c>
      <c r="E41" s="237">
        <v>223</v>
      </c>
      <c r="F41" s="238"/>
      <c r="G41" s="239">
        <f>ROUND(E41*F41,2)</f>
        <v>0</v>
      </c>
      <c r="H41" s="238"/>
      <c r="I41" s="239">
        <f>ROUND(E41*H41,2)</f>
        <v>0</v>
      </c>
      <c r="J41" s="238"/>
      <c r="K41" s="239">
        <f>ROUND(E41*J41,2)</f>
        <v>0</v>
      </c>
      <c r="L41" s="239">
        <v>21</v>
      </c>
      <c r="M41" s="239">
        <f>G41*(1+L41/100)</f>
        <v>0</v>
      </c>
      <c r="N41" s="237">
        <v>0</v>
      </c>
      <c r="O41" s="237">
        <f>ROUND(E41*N41,2)</f>
        <v>0</v>
      </c>
      <c r="P41" s="237">
        <v>0</v>
      </c>
      <c r="Q41" s="237">
        <f>ROUND(E41*P41,2)</f>
        <v>0</v>
      </c>
      <c r="R41" s="239" t="s">
        <v>239</v>
      </c>
      <c r="S41" s="239" t="s">
        <v>193</v>
      </c>
      <c r="T41" s="240" t="s">
        <v>193</v>
      </c>
      <c r="U41" s="222">
        <v>0</v>
      </c>
      <c r="V41" s="222">
        <f>ROUND(E41*U41,2)</f>
        <v>0</v>
      </c>
      <c r="W41" s="222"/>
      <c r="X41" s="222" t="s">
        <v>220</v>
      </c>
      <c r="Y41" s="222" t="s">
        <v>221</v>
      </c>
      <c r="Z41" s="212"/>
      <c r="AA41" s="212"/>
      <c r="AB41" s="212"/>
      <c r="AC41" s="212"/>
      <c r="AD41" s="212"/>
      <c r="AE41" s="212"/>
      <c r="AF41" s="212"/>
      <c r="AG41" s="212" t="s">
        <v>222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5">
      <c r="A42" s="219"/>
      <c r="B42" s="220"/>
      <c r="C42" s="265" t="s">
        <v>252</v>
      </c>
      <c r="D42" s="264"/>
      <c r="E42" s="264"/>
      <c r="F42" s="264"/>
      <c r="G42" s="264"/>
      <c r="H42" s="222"/>
      <c r="I42" s="222"/>
      <c r="J42" s="222"/>
      <c r="K42" s="222"/>
      <c r="L42" s="222"/>
      <c r="M42" s="222"/>
      <c r="N42" s="221"/>
      <c r="O42" s="221"/>
      <c r="P42" s="221"/>
      <c r="Q42" s="221"/>
      <c r="R42" s="222"/>
      <c r="S42" s="222"/>
      <c r="T42" s="222"/>
      <c r="U42" s="222"/>
      <c r="V42" s="222"/>
      <c r="W42" s="222"/>
      <c r="X42" s="222"/>
      <c r="Y42" s="222"/>
      <c r="Z42" s="212"/>
      <c r="AA42" s="212"/>
      <c r="AB42" s="212"/>
      <c r="AC42" s="212"/>
      <c r="AD42" s="212"/>
      <c r="AE42" s="212"/>
      <c r="AF42" s="212"/>
      <c r="AG42" s="212" t="s">
        <v>224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2" x14ac:dyDescent="0.25">
      <c r="A43" s="219"/>
      <c r="B43" s="220"/>
      <c r="C43" s="266" t="s">
        <v>253</v>
      </c>
      <c r="D43" s="260"/>
      <c r="E43" s="261"/>
      <c r="F43" s="222"/>
      <c r="G43" s="222"/>
      <c r="H43" s="222"/>
      <c r="I43" s="222"/>
      <c r="J43" s="222"/>
      <c r="K43" s="222"/>
      <c r="L43" s="222"/>
      <c r="M43" s="222"/>
      <c r="N43" s="221"/>
      <c r="O43" s="221"/>
      <c r="P43" s="221"/>
      <c r="Q43" s="221"/>
      <c r="R43" s="222"/>
      <c r="S43" s="222"/>
      <c r="T43" s="222"/>
      <c r="U43" s="222"/>
      <c r="V43" s="222"/>
      <c r="W43" s="222"/>
      <c r="X43" s="222"/>
      <c r="Y43" s="222"/>
      <c r="Z43" s="212"/>
      <c r="AA43" s="212"/>
      <c r="AB43" s="212"/>
      <c r="AC43" s="212"/>
      <c r="AD43" s="212"/>
      <c r="AE43" s="212"/>
      <c r="AF43" s="212"/>
      <c r="AG43" s="212" t="s">
        <v>226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3" x14ac:dyDescent="0.25">
      <c r="A44" s="219"/>
      <c r="B44" s="220"/>
      <c r="C44" s="266" t="s">
        <v>247</v>
      </c>
      <c r="D44" s="260"/>
      <c r="E44" s="261"/>
      <c r="F44" s="222"/>
      <c r="G44" s="222"/>
      <c r="H44" s="222"/>
      <c r="I44" s="222"/>
      <c r="J44" s="222"/>
      <c r="K44" s="222"/>
      <c r="L44" s="222"/>
      <c r="M44" s="222"/>
      <c r="N44" s="221"/>
      <c r="O44" s="221"/>
      <c r="P44" s="221"/>
      <c r="Q44" s="221"/>
      <c r="R44" s="222"/>
      <c r="S44" s="222"/>
      <c r="T44" s="222"/>
      <c r="U44" s="222"/>
      <c r="V44" s="222"/>
      <c r="W44" s="222"/>
      <c r="X44" s="222"/>
      <c r="Y44" s="222"/>
      <c r="Z44" s="212"/>
      <c r="AA44" s="212"/>
      <c r="AB44" s="212"/>
      <c r="AC44" s="212"/>
      <c r="AD44" s="212"/>
      <c r="AE44" s="212"/>
      <c r="AF44" s="212"/>
      <c r="AG44" s="212" t="s">
        <v>226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3" x14ac:dyDescent="0.25">
      <c r="A45" s="219"/>
      <c r="B45" s="220"/>
      <c r="C45" s="266" t="s">
        <v>248</v>
      </c>
      <c r="D45" s="260"/>
      <c r="E45" s="261"/>
      <c r="F45" s="222"/>
      <c r="G45" s="222"/>
      <c r="H45" s="222"/>
      <c r="I45" s="222"/>
      <c r="J45" s="222"/>
      <c r="K45" s="222"/>
      <c r="L45" s="222"/>
      <c r="M45" s="222"/>
      <c r="N45" s="221"/>
      <c r="O45" s="221"/>
      <c r="P45" s="221"/>
      <c r="Q45" s="221"/>
      <c r="R45" s="222"/>
      <c r="S45" s="222"/>
      <c r="T45" s="222"/>
      <c r="U45" s="222"/>
      <c r="V45" s="222"/>
      <c r="W45" s="222"/>
      <c r="X45" s="222"/>
      <c r="Y45" s="222"/>
      <c r="Z45" s="212"/>
      <c r="AA45" s="212"/>
      <c r="AB45" s="212"/>
      <c r="AC45" s="212"/>
      <c r="AD45" s="212"/>
      <c r="AE45" s="212"/>
      <c r="AF45" s="212"/>
      <c r="AG45" s="212" t="s">
        <v>226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3" x14ac:dyDescent="0.25">
      <c r="A46" s="219"/>
      <c r="B46" s="220"/>
      <c r="C46" s="266" t="s">
        <v>525</v>
      </c>
      <c r="D46" s="260"/>
      <c r="E46" s="261">
        <v>223</v>
      </c>
      <c r="F46" s="222"/>
      <c r="G46" s="222"/>
      <c r="H46" s="222"/>
      <c r="I46" s="222"/>
      <c r="J46" s="222"/>
      <c r="K46" s="222"/>
      <c r="L46" s="222"/>
      <c r="M46" s="222"/>
      <c r="N46" s="221"/>
      <c r="O46" s="221"/>
      <c r="P46" s="221"/>
      <c r="Q46" s="221"/>
      <c r="R46" s="222"/>
      <c r="S46" s="222"/>
      <c r="T46" s="222"/>
      <c r="U46" s="222"/>
      <c r="V46" s="222"/>
      <c r="W46" s="222"/>
      <c r="X46" s="222"/>
      <c r="Y46" s="222"/>
      <c r="Z46" s="212"/>
      <c r="AA46" s="212"/>
      <c r="AB46" s="212"/>
      <c r="AC46" s="212"/>
      <c r="AD46" s="212"/>
      <c r="AE46" s="212"/>
      <c r="AF46" s="212"/>
      <c r="AG46" s="212" t="s">
        <v>226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ht="20.399999999999999" outlineLevel="1" x14ac:dyDescent="0.25">
      <c r="A47" s="234">
        <v>7</v>
      </c>
      <c r="B47" s="235" t="s">
        <v>257</v>
      </c>
      <c r="C47" s="253" t="s">
        <v>258</v>
      </c>
      <c r="D47" s="236" t="s">
        <v>238</v>
      </c>
      <c r="E47" s="237">
        <v>22.3</v>
      </c>
      <c r="F47" s="238"/>
      <c r="G47" s="239">
        <f>ROUND(E47*F47,2)</f>
        <v>0</v>
      </c>
      <c r="H47" s="238"/>
      <c r="I47" s="239">
        <f>ROUND(E47*H47,2)</f>
        <v>0</v>
      </c>
      <c r="J47" s="238"/>
      <c r="K47" s="239">
        <f>ROUND(E47*J47,2)</f>
        <v>0</v>
      </c>
      <c r="L47" s="239">
        <v>21</v>
      </c>
      <c r="M47" s="239">
        <f>G47*(1+L47/100)</f>
        <v>0</v>
      </c>
      <c r="N47" s="237">
        <v>0</v>
      </c>
      <c r="O47" s="237">
        <f>ROUND(E47*N47,2)</f>
        <v>0</v>
      </c>
      <c r="P47" s="237">
        <v>0</v>
      </c>
      <c r="Q47" s="237">
        <f>ROUND(E47*P47,2)</f>
        <v>0</v>
      </c>
      <c r="R47" s="239" t="s">
        <v>239</v>
      </c>
      <c r="S47" s="239" t="s">
        <v>193</v>
      </c>
      <c r="T47" s="240" t="s">
        <v>193</v>
      </c>
      <c r="U47" s="222">
        <v>0.65200000000000002</v>
      </c>
      <c r="V47" s="222">
        <f>ROUND(E47*U47,2)</f>
        <v>14.54</v>
      </c>
      <c r="W47" s="222"/>
      <c r="X47" s="222" t="s">
        <v>220</v>
      </c>
      <c r="Y47" s="222" t="s">
        <v>221</v>
      </c>
      <c r="Z47" s="212"/>
      <c r="AA47" s="212"/>
      <c r="AB47" s="212"/>
      <c r="AC47" s="212"/>
      <c r="AD47" s="212"/>
      <c r="AE47" s="212"/>
      <c r="AF47" s="212"/>
      <c r="AG47" s="212" t="s">
        <v>222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2" x14ac:dyDescent="0.25">
      <c r="A48" s="219"/>
      <c r="B48" s="220"/>
      <c r="C48" s="266" t="s">
        <v>253</v>
      </c>
      <c r="D48" s="260"/>
      <c r="E48" s="261"/>
      <c r="F48" s="222"/>
      <c r="G48" s="222"/>
      <c r="H48" s="222"/>
      <c r="I48" s="222"/>
      <c r="J48" s="222"/>
      <c r="K48" s="222"/>
      <c r="L48" s="222"/>
      <c r="M48" s="222"/>
      <c r="N48" s="221"/>
      <c r="O48" s="221"/>
      <c r="P48" s="221"/>
      <c r="Q48" s="221"/>
      <c r="R48" s="222"/>
      <c r="S48" s="222"/>
      <c r="T48" s="222"/>
      <c r="U48" s="222"/>
      <c r="V48" s="222"/>
      <c r="W48" s="222"/>
      <c r="X48" s="222"/>
      <c r="Y48" s="222"/>
      <c r="Z48" s="212"/>
      <c r="AA48" s="212"/>
      <c r="AB48" s="212"/>
      <c r="AC48" s="212"/>
      <c r="AD48" s="212"/>
      <c r="AE48" s="212"/>
      <c r="AF48" s="212"/>
      <c r="AG48" s="212" t="s">
        <v>226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3" x14ac:dyDescent="0.25">
      <c r="A49" s="219"/>
      <c r="B49" s="220"/>
      <c r="C49" s="266" t="s">
        <v>247</v>
      </c>
      <c r="D49" s="260"/>
      <c r="E49" s="261"/>
      <c r="F49" s="222"/>
      <c r="G49" s="222"/>
      <c r="H49" s="222"/>
      <c r="I49" s="222"/>
      <c r="J49" s="222"/>
      <c r="K49" s="222"/>
      <c r="L49" s="222"/>
      <c r="M49" s="222"/>
      <c r="N49" s="221"/>
      <c r="O49" s="221"/>
      <c r="P49" s="221"/>
      <c r="Q49" s="221"/>
      <c r="R49" s="222"/>
      <c r="S49" s="222"/>
      <c r="T49" s="222"/>
      <c r="U49" s="222"/>
      <c r="V49" s="222"/>
      <c r="W49" s="222"/>
      <c r="X49" s="222"/>
      <c r="Y49" s="222"/>
      <c r="Z49" s="212"/>
      <c r="AA49" s="212"/>
      <c r="AB49" s="212"/>
      <c r="AC49" s="212"/>
      <c r="AD49" s="212"/>
      <c r="AE49" s="212"/>
      <c r="AF49" s="212"/>
      <c r="AG49" s="212" t="s">
        <v>226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3" x14ac:dyDescent="0.25">
      <c r="A50" s="219"/>
      <c r="B50" s="220"/>
      <c r="C50" s="266" t="s">
        <v>248</v>
      </c>
      <c r="D50" s="260"/>
      <c r="E50" s="261"/>
      <c r="F50" s="222"/>
      <c r="G50" s="222"/>
      <c r="H50" s="222"/>
      <c r="I50" s="222"/>
      <c r="J50" s="222"/>
      <c r="K50" s="222"/>
      <c r="L50" s="222"/>
      <c r="M50" s="222"/>
      <c r="N50" s="221"/>
      <c r="O50" s="221"/>
      <c r="P50" s="221"/>
      <c r="Q50" s="221"/>
      <c r="R50" s="222"/>
      <c r="S50" s="222"/>
      <c r="T50" s="222"/>
      <c r="U50" s="222"/>
      <c r="V50" s="222"/>
      <c r="W50" s="222"/>
      <c r="X50" s="222"/>
      <c r="Y50" s="222"/>
      <c r="Z50" s="212"/>
      <c r="AA50" s="212"/>
      <c r="AB50" s="212"/>
      <c r="AC50" s="212"/>
      <c r="AD50" s="212"/>
      <c r="AE50" s="212"/>
      <c r="AF50" s="212"/>
      <c r="AG50" s="212" t="s">
        <v>226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3" x14ac:dyDescent="0.25">
      <c r="A51" s="219"/>
      <c r="B51" s="220"/>
      <c r="C51" s="266" t="s">
        <v>524</v>
      </c>
      <c r="D51" s="260"/>
      <c r="E51" s="261">
        <v>22.3</v>
      </c>
      <c r="F51" s="222"/>
      <c r="G51" s="222"/>
      <c r="H51" s="222"/>
      <c r="I51" s="222"/>
      <c r="J51" s="222"/>
      <c r="K51" s="222"/>
      <c r="L51" s="222"/>
      <c r="M51" s="222"/>
      <c r="N51" s="221"/>
      <c r="O51" s="221"/>
      <c r="P51" s="221"/>
      <c r="Q51" s="221"/>
      <c r="R51" s="222"/>
      <c r="S51" s="222"/>
      <c r="T51" s="222"/>
      <c r="U51" s="222"/>
      <c r="V51" s="222"/>
      <c r="W51" s="222"/>
      <c r="X51" s="222"/>
      <c r="Y51" s="222"/>
      <c r="Z51" s="212"/>
      <c r="AA51" s="212"/>
      <c r="AB51" s="212"/>
      <c r="AC51" s="212"/>
      <c r="AD51" s="212"/>
      <c r="AE51" s="212"/>
      <c r="AF51" s="212"/>
      <c r="AG51" s="212" t="s">
        <v>226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ht="20.399999999999999" outlineLevel="1" x14ac:dyDescent="0.25">
      <c r="A52" s="234">
        <v>8</v>
      </c>
      <c r="B52" s="235" t="s">
        <v>259</v>
      </c>
      <c r="C52" s="253" t="s">
        <v>260</v>
      </c>
      <c r="D52" s="236" t="s">
        <v>238</v>
      </c>
      <c r="E52" s="237">
        <v>22.3</v>
      </c>
      <c r="F52" s="238"/>
      <c r="G52" s="239">
        <f>ROUND(E52*F52,2)</f>
        <v>0</v>
      </c>
      <c r="H52" s="238"/>
      <c r="I52" s="239">
        <f>ROUND(E52*H52,2)</f>
        <v>0</v>
      </c>
      <c r="J52" s="238"/>
      <c r="K52" s="239">
        <f>ROUND(E52*J52,2)</f>
        <v>0</v>
      </c>
      <c r="L52" s="239">
        <v>21</v>
      </c>
      <c r="M52" s="239">
        <f>G52*(1+L52/100)</f>
        <v>0</v>
      </c>
      <c r="N52" s="237">
        <v>0</v>
      </c>
      <c r="O52" s="237">
        <f>ROUND(E52*N52,2)</f>
        <v>0</v>
      </c>
      <c r="P52" s="237">
        <v>0</v>
      </c>
      <c r="Q52" s="237">
        <f>ROUND(E52*P52,2)</f>
        <v>0</v>
      </c>
      <c r="R52" s="239" t="s">
        <v>239</v>
      </c>
      <c r="S52" s="239" t="s">
        <v>193</v>
      </c>
      <c r="T52" s="240" t="s">
        <v>193</v>
      </c>
      <c r="U52" s="222">
        <v>8.9999999999999993E-3</v>
      </c>
      <c r="V52" s="222">
        <f>ROUND(E52*U52,2)</f>
        <v>0.2</v>
      </c>
      <c r="W52" s="222"/>
      <c r="X52" s="222" t="s">
        <v>220</v>
      </c>
      <c r="Y52" s="222" t="s">
        <v>221</v>
      </c>
      <c r="Z52" s="212"/>
      <c r="AA52" s="212"/>
      <c r="AB52" s="212"/>
      <c r="AC52" s="212"/>
      <c r="AD52" s="212"/>
      <c r="AE52" s="212"/>
      <c r="AF52" s="212"/>
      <c r="AG52" s="212" t="s">
        <v>222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2" x14ac:dyDescent="0.25">
      <c r="A53" s="219"/>
      <c r="B53" s="220"/>
      <c r="C53" s="266" t="s">
        <v>253</v>
      </c>
      <c r="D53" s="260"/>
      <c r="E53" s="261"/>
      <c r="F53" s="222"/>
      <c r="G53" s="222"/>
      <c r="H53" s="222"/>
      <c r="I53" s="222"/>
      <c r="J53" s="222"/>
      <c r="K53" s="222"/>
      <c r="L53" s="222"/>
      <c r="M53" s="222"/>
      <c r="N53" s="221"/>
      <c r="O53" s="221"/>
      <c r="P53" s="221"/>
      <c r="Q53" s="221"/>
      <c r="R53" s="222"/>
      <c r="S53" s="222"/>
      <c r="T53" s="222"/>
      <c r="U53" s="222"/>
      <c r="V53" s="222"/>
      <c r="W53" s="222"/>
      <c r="X53" s="222"/>
      <c r="Y53" s="222"/>
      <c r="Z53" s="212"/>
      <c r="AA53" s="212"/>
      <c r="AB53" s="212"/>
      <c r="AC53" s="212"/>
      <c r="AD53" s="212"/>
      <c r="AE53" s="212"/>
      <c r="AF53" s="212"/>
      <c r="AG53" s="212" t="s">
        <v>226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3" x14ac:dyDescent="0.25">
      <c r="A54" s="219"/>
      <c r="B54" s="220"/>
      <c r="C54" s="266" t="s">
        <v>247</v>
      </c>
      <c r="D54" s="260"/>
      <c r="E54" s="261"/>
      <c r="F54" s="222"/>
      <c r="G54" s="222"/>
      <c r="H54" s="222"/>
      <c r="I54" s="222"/>
      <c r="J54" s="222"/>
      <c r="K54" s="222"/>
      <c r="L54" s="222"/>
      <c r="M54" s="222"/>
      <c r="N54" s="221"/>
      <c r="O54" s="221"/>
      <c r="P54" s="221"/>
      <c r="Q54" s="221"/>
      <c r="R54" s="222"/>
      <c r="S54" s="222"/>
      <c r="T54" s="222"/>
      <c r="U54" s="222"/>
      <c r="V54" s="222"/>
      <c r="W54" s="222"/>
      <c r="X54" s="222"/>
      <c r="Y54" s="222"/>
      <c r="Z54" s="212"/>
      <c r="AA54" s="212"/>
      <c r="AB54" s="212"/>
      <c r="AC54" s="212"/>
      <c r="AD54" s="212"/>
      <c r="AE54" s="212"/>
      <c r="AF54" s="212"/>
      <c r="AG54" s="212" t="s">
        <v>226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3" x14ac:dyDescent="0.25">
      <c r="A55" s="219"/>
      <c r="B55" s="220"/>
      <c r="C55" s="266" t="s">
        <v>248</v>
      </c>
      <c r="D55" s="260"/>
      <c r="E55" s="261"/>
      <c r="F55" s="222"/>
      <c r="G55" s="222"/>
      <c r="H55" s="222"/>
      <c r="I55" s="222"/>
      <c r="J55" s="222"/>
      <c r="K55" s="222"/>
      <c r="L55" s="222"/>
      <c r="M55" s="222"/>
      <c r="N55" s="221"/>
      <c r="O55" s="221"/>
      <c r="P55" s="221"/>
      <c r="Q55" s="221"/>
      <c r="R55" s="222"/>
      <c r="S55" s="222"/>
      <c r="T55" s="222"/>
      <c r="U55" s="222"/>
      <c r="V55" s="222"/>
      <c r="W55" s="222"/>
      <c r="X55" s="222"/>
      <c r="Y55" s="222"/>
      <c r="Z55" s="212"/>
      <c r="AA55" s="212"/>
      <c r="AB55" s="212"/>
      <c r="AC55" s="212"/>
      <c r="AD55" s="212"/>
      <c r="AE55" s="212"/>
      <c r="AF55" s="212"/>
      <c r="AG55" s="212" t="s">
        <v>226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3" x14ac:dyDescent="0.25">
      <c r="A56" s="219"/>
      <c r="B56" s="220"/>
      <c r="C56" s="266" t="s">
        <v>524</v>
      </c>
      <c r="D56" s="260"/>
      <c r="E56" s="261">
        <v>22.3</v>
      </c>
      <c r="F56" s="222"/>
      <c r="G56" s="222"/>
      <c r="H56" s="222"/>
      <c r="I56" s="222"/>
      <c r="J56" s="222"/>
      <c r="K56" s="222"/>
      <c r="L56" s="222"/>
      <c r="M56" s="222"/>
      <c r="N56" s="221"/>
      <c r="O56" s="221"/>
      <c r="P56" s="221"/>
      <c r="Q56" s="221"/>
      <c r="R56" s="222"/>
      <c r="S56" s="222"/>
      <c r="T56" s="222"/>
      <c r="U56" s="222"/>
      <c r="V56" s="222"/>
      <c r="W56" s="222"/>
      <c r="X56" s="222"/>
      <c r="Y56" s="222"/>
      <c r="Z56" s="212"/>
      <c r="AA56" s="212"/>
      <c r="AB56" s="212"/>
      <c r="AC56" s="212"/>
      <c r="AD56" s="212"/>
      <c r="AE56" s="212"/>
      <c r="AF56" s="212"/>
      <c r="AG56" s="212" t="s">
        <v>226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1" x14ac:dyDescent="0.25">
      <c r="A57" s="234">
        <v>9</v>
      </c>
      <c r="B57" s="235" t="s">
        <v>261</v>
      </c>
      <c r="C57" s="253" t="s">
        <v>262</v>
      </c>
      <c r="D57" s="236" t="s">
        <v>218</v>
      </c>
      <c r="E57" s="237">
        <v>45.85</v>
      </c>
      <c r="F57" s="238"/>
      <c r="G57" s="239">
        <f>ROUND(E57*F57,2)</f>
        <v>0</v>
      </c>
      <c r="H57" s="238"/>
      <c r="I57" s="239">
        <f>ROUND(E57*H57,2)</f>
        <v>0</v>
      </c>
      <c r="J57" s="238"/>
      <c r="K57" s="239">
        <f>ROUND(E57*J57,2)</f>
        <v>0</v>
      </c>
      <c r="L57" s="239">
        <v>21</v>
      </c>
      <c r="M57" s="239">
        <f>G57*(1+L57/100)</f>
        <v>0</v>
      </c>
      <c r="N57" s="237">
        <v>0</v>
      </c>
      <c r="O57" s="237">
        <f>ROUND(E57*N57,2)</f>
        <v>0</v>
      </c>
      <c r="P57" s="237">
        <v>0</v>
      </c>
      <c r="Q57" s="237">
        <f>ROUND(E57*P57,2)</f>
        <v>0</v>
      </c>
      <c r="R57" s="239" t="s">
        <v>239</v>
      </c>
      <c r="S57" s="239" t="s">
        <v>193</v>
      </c>
      <c r="T57" s="240" t="s">
        <v>193</v>
      </c>
      <c r="U57" s="222">
        <v>1.7999999999999999E-2</v>
      </c>
      <c r="V57" s="222">
        <f>ROUND(E57*U57,2)</f>
        <v>0.83</v>
      </c>
      <c r="W57" s="222"/>
      <c r="X57" s="222" t="s">
        <v>220</v>
      </c>
      <c r="Y57" s="222" t="s">
        <v>221</v>
      </c>
      <c r="Z57" s="212"/>
      <c r="AA57" s="212"/>
      <c r="AB57" s="212"/>
      <c r="AC57" s="212"/>
      <c r="AD57" s="212"/>
      <c r="AE57" s="212"/>
      <c r="AF57" s="212"/>
      <c r="AG57" s="212" t="s">
        <v>263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2" x14ac:dyDescent="0.25">
      <c r="A58" s="219"/>
      <c r="B58" s="220"/>
      <c r="C58" s="265" t="s">
        <v>264</v>
      </c>
      <c r="D58" s="264"/>
      <c r="E58" s="264"/>
      <c r="F58" s="264"/>
      <c r="G58" s="264"/>
      <c r="H58" s="222"/>
      <c r="I58" s="222"/>
      <c r="J58" s="222"/>
      <c r="K58" s="222"/>
      <c r="L58" s="222"/>
      <c r="M58" s="222"/>
      <c r="N58" s="221"/>
      <c r="O58" s="221"/>
      <c r="P58" s="221"/>
      <c r="Q58" s="221"/>
      <c r="R58" s="222"/>
      <c r="S58" s="222"/>
      <c r="T58" s="222"/>
      <c r="U58" s="222"/>
      <c r="V58" s="222"/>
      <c r="W58" s="222"/>
      <c r="X58" s="222"/>
      <c r="Y58" s="222"/>
      <c r="Z58" s="212"/>
      <c r="AA58" s="212"/>
      <c r="AB58" s="212"/>
      <c r="AC58" s="212"/>
      <c r="AD58" s="212"/>
      <c r="AE58" s="212"/>
      <c r="AF58" s="212"/>
      <c r="AG58" s="212" t="s">
        <v>224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2" x14ac:dyDescent="0.25">
      <c r="A59" s="219"/>
      <c r="B59" s="220"/>
      <c r="C59" s="266" t="s">
        <v>526</v>
      </c>
      <c r="D59" s="260"/>
      <c r="E59" s="261"/>
      <c r="F59" s="222"/>
      <c r="G59" s="222"/>
      <c r="H59" s="222"/>
      <c r="I59" s="222"/>
      <c r="J59" s="222"/>
      <c r="K59" s="222"/>
      <c r="L59" s="222"/>
      <c r="M59" s="222"/>
      <c r="N59" s="221"/>
      <c r="O59" s="221"/>
      <c r="P59" s="221"/>
      <c r="Q59" s="221"/>
      <c r="R59" s="222"/>
      <c r="S59" s="222"/>
      <c r="T59" s="222"/>
      <c r="U59" s="222"/>
      <c r="V59" s="222"/>
      <c r="W59" s="222"/>
      <c r="X59" s="222"/>
      <c r="Y59" s="222"/>
      <c r="Z59" s="212"/>
      <c r="AA59" s="212"/>
      <c r="AB59" s="212"/>
      <c r="AC59" s="212"/>
      <c r="AD59" s="212"/>
      <c r="AE59" s="212"/>
      <c r="AF59" s="212"/>
      <c r="AG59" s="212" t="s">
        <v>226</v>
      </c>
      <c r="AH59" s="212">
        <v>0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ht="20.399999999999999" outlineLevel="3" x14ac:dyDescent="0.25">
      <c r="A60" s="219"/>
      <c r="B60" s="220"/>
      <c r="C60" s="266" t="s">
        <v>527</v>
      </c>
      <c r="D60" s="260"/>
      <c r="E60" s="261"/>
      <c r="F60" s="222"/>
      <c r="G60" s="222"/>
      <c r="H60" s="222"/>
      <c r="I60" s="222"/>
      <c r="J60" s="222"/>
      <c r="K60" s="222"/>
      <c r="L60" s="222"/>
      <c r="M60" s="222"/>
      <c r="N60" s="221"/>
      <c r="O60" s="221"/>
      <c r="P60" s="221"/>
      <c r="Q60" s="221"/>
      <c r="R60" s="222"/>
      <c r="S60" s="222"/>
      <c r="T60" s="222"/>
      <c r="U60" s="222"/>
      <c r="V60" s="222"/>
      <c r="W60" s="222"/>
      <c r="X60" s="222"/>
      <c r="Y60" s="222"/>
      <c r="Z60" s="212"/>
      <c r="AA60" s="212"/>
      <c r="AB60" s="212"/>
      <c r="AC60" s="212"/>
      <c r="AD60" s="212"/>
      <c r="AE60" s="212"/>
      <c r="AF60" s="212"/>
      <c r="AG60" s="212" t="s">
        <v>226</v>
      </c>
      <c r="AH60" s="212">
        <v>0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3" x14ac:dyDescent="0.25">
      <c r="A61" s="219"/>
      <c r="B61" s="220"/>
      <c r="C61" s="266" t="s">
        <v>267</v>
      </c>
      <c r="D61" s="260"/>
      <c r="E61" s="261"/>
      <c r="F61" s="222"/>
      <c r="G61" s="222"/>
      <c r="H61" s="222"/>
      <c r="I61" s="222"/>
      <c r="J61" s="222"/>
      <c r="K61" s="222"/>
      <c r="L61" s="222"/>
      <c r="M61" s="222"/>
      <c r="N61" s="221"/>
      <c r="O61" s="221"/>
      <c r="P61" s="221"/>
      <c r="Q61" s="221"/>
      <c r="R61" s="222"/>
      <c r="S61" s="222"/>
      <c r="T61" s="222"/>
      <c r="U61" s="222"/>
      <c r="V61" s="222"/>
      <c r="W61" s="222"/>
      <c r="X61" s="222"/>
      <c r="Y61" s="222"/>
      <c r="Z61" s="212"/>
      <c r="AA61" s="212"/>
      <c r="AB61" s="212"/>
      <c r="AC61" s="212"/>
      <c r="AD61" s="212"/>
      <c r="AE61" s="212"/>
      <c r="AF61" s="212"/>
      <c r="AG61" s="212" t="s">
        <v>226</v>
      </c>
      <c r="AH61" s="212">
        <v>0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3" x14ac:dyDescent="0.25">
      <c r="A62" s="219"/>
      <c r="B62" s="220"/>
      <c r="C62" s="266" t="s">
        <v>528</v>
      </c>
      <c r="D62" s="260"/>
      <c r="E62" s="261">
        <v>45.85</v>
      </c>
      <c r="F62" s="222"/>
      <c r="G62" s="222"/>
      <c r="H62" s="222"/>
      <c r="I62" s="222"/>
      <c r="J62" s="222"/>
      <c r="K62" s="222"/>
      <c r="L62" s="222"/>
      <c r="M62" s="222"/>
      <c r="N62" s="221"/>
      <c r="O62" s="221"/>
      <c r="P62" s="221"/>
      <c r="Q62" s="221"/>
      <c r="R62" s="222"/>
      <c r="S62" s="222"/>
      <c r="T62" s="222"/>
      <c r="U62" s="222"/>
      <c r="V62" s="222"/>
      <c r="W62" s="222"/>
      <c r="X62" s="222"/>
      <c r="Y62" s="222"/>
      <c r="Z62" s="212"/>
      <c r="AA62" s="212"/>
      <c r="AB62" s="212"/>
      <c r="AC62" s="212"/>
      <c r="AD62" s="212"/>
      <c r="AE62" s="212"/>
      <c r="AF62" s="212"/>
      <c r="AG62" s="212" t="s">
        <v>226</v>
      </c>
      <c r="AH62" s="212">
        <v>0</v>
      </c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1" x14ac:dyDescent="0.25">
      <c r="A63" s="234">
        <v>10</v>
      </c>
      <c r="B63" s="235" t="s">
        <v>269</v>
      </c>
      <c r="C63" s="253" t="s">
        <v>270</v>
      </c>
      <c r="D63" s="236" t="s">
        <v>271</v>
      </c>
      <c r="E63" s="237">
        <v>42.37</v>
      </c>
      <c r="F63" s="238"/>
      <c r="G63" s="239">
        <f>ROUND(E63*F63,2)</f>
        <v>0</v>
      </c>
      <c r="H63" s="238"/>
      <c r="I63" s="239">
        <f>ROUND(E63*H63,2)</f>
        <v>0</v>
      </c>
      <c r="J63" s="238"/>
      <c r="K63" s="239">
        <f>ROUND(E63*J63,2)</f>
        <v>0</v>
      </c>
      <c r="L63" s="239">
        <v>21</v>
      </c>
      <c r="M63" s="239">
        <f>G63*(1+L63/100)</f>
        <v>0</v>
      </c>
      <c r="N63" s="237">
        <v>0</v>
      </c>
      <c r="O63" s="237">
        <f>ROUND(E63*N63,2)</f>
        <v>0</v>
      </c>
      <c r="P63" s="237">
        <v>0</v>
      </c>
      <c r="Q63" s="237">
        <f>ROUND(E63*P63,2)</f>
        <v>0</v>
      </c>
      <c r="R63" s="239" t="s">
        <v>239</v>
      </c>
      <c r="S63" s="239" t="s">
        <v>193</v>
      </c>
      <c r="T63" s="240" t="s">
        <v>193</v>
      </c>
      <c r="U63" s="222">
        <v>0</v>
      </c>
      <c r="V63" s="222">
        <f>ROUND(E63*U63,2)</f>
        <v>0</v>
      </c>
      <c r="W63" s="222"/>
      <c r="X63" s="222" t="s">
        <v>220</v>
      </c>
      <c r="Y63" s="222" t="s">
        <v>221</v>
      </c>
      <c r="Z63" s="212"/>
      <c r="AA63" s="212"/>
      <c r="AB63" s="212"/>
      <c r="AC63" s="212"/>
      <c r="AD63" s="212"/>
      <c r="AE63" s="212"/>
      <c r="AF63" s="212"/>
      <c r="AG63" s="212" t="s">
        <v>222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2" x14ac:dyDescent="0.25">
      <c r="A64" s="219"/>
      <c r="B64" s="220"/>
      <c r="C64" s="266" t="s">
        <v>253</v>
      </c>
      <c r="D64" s="260"/>
      <c r="E64" s="261"/>
      <c r="F64" s="222"/>
      <c r="G64" s="222"/>
      <c r="H64" s="222"/>
      <c r="I64" s="222"/>
      <c r="J64" s="222"/>
      <c r="K64" s="222"/>
      <c r="L64" s="222"/>
      <c r="M64" s="222"/>
      <c r="N64" s="221"/>
      <c r="O64" s="221"/>
      <c r="P64" s="221"/>
      <c r="Q64" s="221"/>
      <c r="R64" s="222"/>
      <c r="S64" s="222"/>
      <c r="T64" s="222"/>
      <c r="U64" s="222"/>
      <c r="V64" s="222"/>
      <c r="W64" s="222"/>
      <c r="X64" s="222"/>
      <c r="Y64" s="222"/>
      <c r="Z64" s="212"/>
      <c r="AA64" s="212"/>
      <c r="AB64" s="212"/>
      <c r="AC64" s="212"/>
      <c r="AD64" s="212"/>
      <c r="AE64" s="212"/>
      <c r="AF64" s="212"/>
      <c r="AG64" s="212" t="s">
        <v>226</v>
      </c>
      <c r="AH64" s="212">
        <v>0</v>
      </c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3" x14ac:dyDescent="0.25">
      <c r="A65" s="219"/>
      <c r="B65" s="220"/>
      <c r="C65" s="266" t="s">
        <v>247</v>
      </c>
      <c r="D65" s="260"/>
      <c r="E65" s="261"/>
      <c r="F65" s="222"/>
      <c r="G65" s="222"/>
      <c r="H65" s="222"/>
      <c r="I65" s="222"/>
      <c r="J65" s="222"/>
      <c r="K65" s="222"/>
      <c r="L65" s="222"/>
      <c r="M65" s="222"/>
      <c r="N65" s="221"/>
      <c r="O65" s="221"/>
      <c r="P65" s="221"/>
      <c r="Q65" s="221"/>
      <c r="R65" s="222"/>
      <c r="S65" s="222"/>
      <c r="T65" s="222"/>
      <c r="U65" s="222"/>
      <c r="V65" s="222"/>
      <c r="W65" s="222"/>
      <c r="X65" s="222"/>
      <c r="Y65" s="222"/>
      <c r="Z65" s="212"/>
      <c r="AA65" s="212"/>
      <c r="AB65" s="212"/>
      <c r="AC65" s="212"/>
      <c r="AD65" s="212"/>
      <c r="AE65" s="212"/>
      <c r="AF65" s="212"/>
      <c r="AG65" s="212" t="s">
        <v>226</v>
      </c>
      <c r="AH65" s="212">
        <v>0</v>
      </c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3" x14ac:dyDescent="0.25">
      <c r="A66" s="219"/>
      <c r="B66" s="220"/>
      <c r="C66" s="266" t="s">
        <v>248</v>
      </c>
      <c r="D66" s="260"/>
      <c r="E66" s="261"/>
      <c r="F66" s="222"/>
      <c r="G66" s="222"/>
      <c r="H66" s="222"/>
      <c r="I66" s="222"/>
      <c r="J66" s="222"/>
      <c r="K66" s="222"/>
      <c r="L66" s="222"/>
      <c r="M66" s="222"/>
      <c r="N66" s="221"/>
      <c r="O66" s="221"/>
      <c r="P66" s="221"/>
      <c r="Q66" s="221"/>
      <c r="R66" s="222"/>
      <c r="S66" s="222"/>
      <c r="T66" s="222"/>
      <c r="U66" s="222"/>
      <c r="V66" s="222"/>
      <c r="W66" s="222"/>
      <c r="X66" s="222"/>
      <c r="Y66" s="222"/>
      <c r="Z66" s="212"/>
      <c r="AA66" s="212"/>
      <c r="AB66" s="212"/>
      <c r="AC66" s="212"/>
      <c r="AD66" s="212"/>
      <c r="AE66" s="212"/>
      <c r="AF66" s="212"/>
      <c r="AG66" s="212" t="s">
        <v>226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3" x14ac:dyDescent="0.25">
      <c r="A67" s="219"/>
      <c r="B67" s="220"/>
      <c r="C67" s="266" t="s">
        <v>529</v>
      </c>
      <c r="D67" s="260"/>
      <c r="E67" s="261">
        <v>42.37</v>
      </c>
      <c r="F67" s="222"/>
      <c r="G67" s="222"/>
      <c r="H67" s="222"/>
      <c r="I67" s="222"/>
      <c r="J67" s="222"/>
      <c r="K67" s="222"/>
      <c r="L67" s="222"/>
      <c r="M67" s="222"/>
      <c r="N67" s="221"/>
      <c r="O67" s="221"/>
      <c r="P67" s="221"/>
      <c r="Q67" s="221"/>
      <c r="R67" s="222"/>
      <c r="S67" s="222"/>
      <c r="T67" s="222"/>
      <c r="U67" s="222"/>
      <c r="V67" s="222"/>
      <c r="W67" s="222"/>
      <c r="X67" s="222"/>
      <c r="Y67" s="222"/>
      <c r="Z67" s="212"/>
      <c r="AA67" s="212"/>
      <c r="AB67" s="212"/>
      <c r="AC67" s="212"/>
      <c r="AD67" s="212"/>
      <c r="AE67" s="212"/>
      <c r="AF67" s="212"/>
      <c r="AG67" s="212" t="s">
        <v>226</v>
      </c>
      <c r="AH67" s="212">
        <v>0</v>
      </c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x14ac:dyDescent="0.25">
      <c r="A68" s="227" t="s">
        <v>161</v>
      </c>
      <c r="B68" s="228" t="s">
        <v>95</v>
      </c>
      <c r="C68" s="251" t="s">
        <v>96</v>
      </c>
      <c r="D68" s="229"/>
      <c r="E68" s="230"/>
      <c r="F68" s="231"/>
      <c r="G68" s="231">
        <f>SUMIF(AG69:AG99,"&lt;&gt;NOR",G69:G99)</f>
        <v>0</v>
      </c>
      <c r="H68" s="231"/>
      <c r="I68" s="231">
        <f>SUM(I69:I99)</f>
        <v>0</v>
      </c>
      <c r="J68" s="231"/>
      <c r="K68" s="231">
        <f>SUM(K69:K99)</f>
        <v>0</v>
      </c>
      <c r="L68" s="231"/>
      <c r="M68" s="231">
        <f>SUM(M69:M99)</f>
        <v>0</v>
      </c>
      <c r="N68" s="230"/>
      <c r="O68" s="230">
        <f>SUM(O69:O99)</f>
        <v>0</v>
      </c>
      <c r="P68" s="230"/>
      <c r="Q68" s="230">
        <f>SUM(Q69:Q99)</f>
        <v>0</v>
      </c>
      <c r="R68" s="231"/>
      <c r="S68" s="231"/>
      <c r="T68" s="232"/>
      <c r="U68" s="226"/>
      <c r="V68" s="226">
        <f>SUM(V69:V99)</f>
        <v>10.950000000000001</v>
      </c>
      <c r="W68" s="226"/>
      <c r="X68" s="226"/>
      <c r="Y68" s="226"/>
      <c r="AG68" t="s">
        <v>162</v>
      </c>
    </row>
    <row r="69" spans="1:60" outlineLevel="1" x14ac:dyDescent="0.25">
      <c r="A69" s="234">
        <v>11</v>
      </c>
      <c r="B69" s="235" t="s">
        <v>273</v>
      </c>
      <c r="C69" s="253" t="s">
        <v>274</v>
      </c>
      <c r="D69" s="236" t="s">
        <v>238</v>
      </c>
      <c r="E69" s="237">
        <v>2.09</v>
      </c>
      <c r="F69" s="238"/>
      <c r="G69" s="239">
        <f>ROUND(E69*F69,2)</f>
        <v>0</v>
      </c>
      <c r="H69" s="238"/>
      <c r="I69" s="239">
        <f>ROUND(E69*H69,2)</f>
        <v>0</v>
      </c>
      <c r="J69" s="238"/>
      <c r="K69" s="239">
        <f>ROUND(E69*J69,2)</f>
        <v>0</v>
      </c>
      <c r="L69" s="239">
        <v>21</v>
      </c>
      <c r="M69" s="239">
        <f>G69*(1+L69/100)</f>
        <v>0</v>
      </c>
      <c r="N69" s="237">
        <v>0</v>
      </c>
      <c r="O69" s="237">
        <f>ROUND(E69*N69,2)</f>
        <v>0</v>
      </c>
      <c r="P69" s="237">
        <v>0</v>
      </c>
      <c r="Q69" s="237">
        <f>ROUND(E69*P69,2)</f>
        <v>0</v>
      </c>
      <c r="R69" s="239" t="s">
        <v>239</v>
      </c>
      <c r="S69" s="239" t="s">
        <v>193</v>
      </c>
      <c r="T69" s="240" t="s">
        <v>193</v>
      </c>
      <c r="U69" s="222">
        <v>1.0999999999999999E-2</v>
      </c>
      <c r="V69" s="222">
        <f>ROUND(E69*U69,2)</f>
        <v>0.02</v>
      </c>
      <c r="W69" s="222"/>
      <c r="X69" s="222" t="s">
        <v>220</v>
      </c>
      <c r="Y69" s="222" t="s">
        <v>221</v>
      </c>
      <c r="Z69" s="212"/>
      <c r="AA69" s="212"/>
      <c r="AB69" s="212"/>
      <c r="AC69" s="212"/>
      <c r="AD69" s="212"/>
      <c r="AE69" s="212"/>
      <c r="AF69" s="212"/>
      <c r="AG69" s="212" t="s">
        <v>263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2" x14ac:dyDescent="0.25">
      <c r="A70" s="219"/>
      <c r="B70" s="220"/>
      <c r="C70" s="265" t="s">
        <v>252</v>
      </c>
      <c r="D70" s="264"/>
      <c r="E70" s="264"/>
      <c r="F70" s="264"/>
      <c r="G70" s="264"/>
      <c r="H70" s="222"/>
      <c r="I70" s="222"/>
      <c r="J70" s="222"/>
      <c r="K70" s="222"/>
      <c r="L70" s="222"/>
      <c r="M70" s="222"/>
      <c r="N70" s="221"/>
      <c r="O70" s="221"/>
      <c r="P70" s="221"/>
      <c r="Q70" s="221"/>
      <c r="R70" s="222"/>
      <c r="S70" s="222"/>
      <c r="T70" s="222"/>
      <c r="U70" s="222"/>
      <c r="V70" s="222"/>
      <c r="W70" s="222"/>
      <c r="X70" s="222"/>
      <c r="Y70" s="222"/>
      <c r="Z70" s="212"/>
      <c r="AA70" s="212"/>
      <c r="AB70" s="212"/>
      <c r="AC70" s="212"/>
      <c r="AD70" s="212"/>
      <c r="AE70" s="212"/>
      <c r="AF70" s="212"/>
      <c r="AG70" s="212" t="s">
        <v>224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2" x14ac:dyDescent="0.25">
      <c r="A71" s="219"/>
      <c r="B71" s="220"/>
      <c r="C71" s="266" t="s">
        <v>275</v>
      </c>
      <c r="D71" s="260"/>
      <c r="E71" s="261"/>
      <c r="F71" s="222"/>
      <c r="G71" s="222"/>
      <c r="H71" s="222"/>
      <c r="I71" s="222"/>
      <c r="J71" s="222"/>
      <c r="K71" s="222"/>
      <c r="L71" s="222"/>
      <c r="M71" s="222"/>
      <c r="N71" s="221"/>
      <c r="O71" s="221"/>
      <c r="P71" s="221"/>
      <c r="Q71" s="221"/>
      <c r="R71" s="222"/>
      <c r="S71" s="222"/>
      <c r="T71" s="222"/>
      <c r="U71" s="222"/>
      <c r="V71" s="222"/>
      <c r="W71" s="222"/>
      <c r="X71" s="222"/>
      <c r="Y71" s="222"/>
      <c r="Z71" s="212"/>
      <c r="AA71" s="212"/>
      <c r="AB71" s="212"/>
      <c r="AC71" s="212"/>
      <c r="AD71" s="212"/>
      <c r="AE71" s="212"/>
      <c r="AF71" s="212"/>
      <c r="AG71" s="212" t="s">
        <v>226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3" x14ac:dyDescent="0.25">
      <c r="A72" s="219"/>
      <c r="B72" s="220"/>
      <c r="C72" s="266" t="s">
        <v>276</v>
      </c>
      <c r="D72" s="260"/>
      <c r="E72" s="261"/>
      <c r="F72" s="222"/>
      <c r="G72" s="222"/>
      <c r="H72" s="222"/>
      <c r="I72" s="222"/>
      <c r="J72" s="222"/>
      <c r="K72" s="222"/>
      <c r="L72" s="222"/>
      <c r="M72" s="222"/>
      <c r="N72" s="221"/>
      <c r="O72" s="221"/>
      <c r="P72" s="221"/>
      <c r="Q72" s="221"/>
      <c r="R72" s="222"/>
      <c r="S72" s="222"/>
      <c r="T72" s="222"/>
      <c r="U72" s="222"/>
      <c r="V72" s="222"/>
      <c r="W72" s="222"/>
      <c r="X72" s="222"/>
      <c r="Y72" s="222"/>
      <c r="Z72" s="212"/>
      <c r="AA72" s="212"/>
      <c r="AB72" s="212"/>
      <c r="AC72" s="212"/>
      <c r="AD72" s="212"/>
      <c r="AE72" s="212"/>
      <c r="AF72" s="212"/>
      <c r="AG72" s="212" t="s">
        <v>226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3" x14ac:dyDescent="0.25">
      <c r="A73" s="219"/>
      <c r="B73" s="220"/>
      <c r="C73" s="266" t="s">
        <v>530</v>
      </c>
      <c r="D73" s="260"/>
      <c r="E73" s="261">
        <v>2.09</v>
      </c>
      <c r="F73" s="222"/>
      <c r="G73" s="222"/>
      <c r="H73" s="222"/>
      <c r="I73" s="222"/>
      <c r="J73" s="222"/>
      <c r="K73" s="222"/>
      <c r="L73" s="222"/>
      <c r="M73" s="222"/>
      <c r="N73" s="221"/>
      <c r="O73" s="221"/>
      <c r="P73" s="221"/>
      <c r="Q73" s="221"/>
      <c r="R73" s="222"/>
      <c r="S73" s="222"/>
      <c r="T73" s="222"/>
      <c r="U73" s="222"/>
      <c r="V73" s="222"/>
      <c r="W73" s="222"/>
      <c r="X73" s="222"/>
      <c r="Y73" s="222"/>
      <c r="Z73" s="212"/>
      <c r="AA73" s="212"/>
      <c r="AB73" s="212"/>
      <c r="AC73" s="212"/>
      <c r="AD73" s="212"/>
      <c r="AE73" s="212"/>
      <c r="AF73" s="212"/>
      <c r="AG73" s="212" t="s">
        <v>226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ht="20.399999999999999" outlineLevel="1" x14ac:dyDescent="0.25">
      <c r="A74" s="234">
        <v>12</v>
      </c>
      <c r="B74" s="235" t="s">
        <v>257</v>
      </c>
      <c r="C74" s="253" t="s">
        <v>258</v>
      </c>
      <c r="D74" s="236" t="s">
        <v>238</v>
      </c>
      <c r="E74" s="237">
        <v>2.09</v>
      </c>
      <c r="F74" s="238"/>
      <c r="G74" s="239">
        <f>ROUND(E74*F74,2)</f>
        <v>0</v>
      </c>
      <c r="H74" s="238"/>
      <c r="I74" s="239">
        <f>ROUND(E74*H74,2)</f>
        <v>0</v>
      </c>
      <c r="J74" s="238"/>
      <c r="K74" s="239">
        <f>ROUND(E74*J74,2)</f>
        <v>0</v>
      </c>
      <c r="L74" s="239">
        <v>21</v>
      </c>
      <c r="M74" s="239">
        <f>G74*(1+L74/100)</f>
        <v>0</v>
      </c>
      <c r="N74" s="237">
        <v>0</v>
      </c>
      <c r="O74" s="237">
        <f>ROUND(E74*N74,2)</f>
        <v>0</v>
      </c>
      <c r="P74" s="237">
        <v>0</v>
      </c>
      <c r="Q74" s="237">
        <f>ROUND(E74*P74,2)</f>
        <v>0</v>
      </c>
      <c r="R74" s="239" t="s">
        <v>239</v>
      </c>
      <c r="S74" s="239" t="s">
        <v>193</v>
      </c>
      <c r="T74" s="240" t="s">
        <v>193</v>
      </c>
      <c r="U74" s="222">
        <v>0.65200000000000002</v>
      </c>
      <c r="V74" s="222">
        <f>ROUND(E74*U74,2)</f>
        <v>1.36</v>
      </c>
      <c r="W74" s="222"/>
      <c r="X74" s="222" t="s">
        <v>220</v>
      </c>
      <c r="Y74" s="222" t="s">
        <v>221</v>
      </c>
      <c r="Z74" s="212"/>
      <c r="AA74" s="212"/>
      <c r="AB74" s="212"/>
      <c r="AC74" s="212"/>
      <c r="AD74" s="212"/>
      <c r="AE74" s="212"/>
      <c r="AF74" s="212"/>
      <c r="AG74" s="212" t="s">
        <v>263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2" x14ac:dyDescent="0.25">
      <c r="A75" s="219"/>
      <c r="B75" s="220"/>
      <c r="C75" s="266" t="s">
        <v>275</v>
      </c>
      <c r="D75" s="260"/>
      <c r="E75" s="261"/>
      <c r="F75" s="222"/>
      <c r="G75" s="222"/>
      <c r="H75" s="222"/>
      <c r="I75" s="222"/>
      <c r="J75" s="222"/>
      <c r="K75" s="222"/>
      <c r="L75" s="222"/>
      <c r="M75" s="222"/>
      <c r="N75" s="221"/>
      <c r="O75" s="221"/>
      <c r="P75" s="221"/>
      <c r="Q75" s="221"/>
      <c r="R75" s="222"/>
      <c r="S75" s="222"/>
      <c r="T75" s="222"/>
      <c r="U75" s="222"/>
      <c r="V75" s="222"/>
      <c r="W75" s="222"/>
      <c r="X75" s="222"/>
      <c r="Y75" s="222"/>
      <c r="Z75" s="212"/>
      <c r="AA75" s="212"/>
      <c r="AB75" s="212"/>
      <c r="AC75" s="212"/>
      <c r="AD75" s="212"/>
      <c r="AE75" s="212"/>
      <c r="AF75" s="212"/>
      <c r="AG75" s="212" t="s">
        <v>226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3" x14ac:dyDescent="0.25">
      <c r="A76" s="219"/>
      <c r="B76" s="220"/>
      <c r="C76" s="266" t="s">
        <v>276</v>
      </c>
      <c r="D76" s="260"/>
      <c r="E76" s="261"/>
      <c r="F76" s="222"/>
      <c r="G76" s="222"/>
      <c r="H76" s="222"/>
      <c r="I76" s="222"/>
      <c r="J76" s="222"/>
      <c r="K76" s="222"/>
      <c r="L76" s="222"/>
      <c r="M76" s="222"/>
      <c r="N76" s="221"/>
      <c r="O76" s="221"/>
      <c r="P76" s="221"/>
      <c r="Q76" s="221"/>
      <c r="R76" s="222"/>
      <c r="S76" s="222"/>
      <c r="T76" s="222"/>
      <c r="U76" s="222"/>
      <c r="V76" s="222"/>
      <c r="W76" s="222"/>
      <c r="X76" s="222"/>
      <c r="Y76" s="222"/>
      <c r="Z76" s="212"/>
      <c r="AA76" s="212"/>
      <c r="AB76" s="212"/>
      <c r="AC76" s="212"/>
      <c r="AD76" s="212"/>
      <c r="AE76" s="212"/>
      <c r="AF76" s="212"/>
      <c r="AG76" s="212" t="s">
        <v>226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3" x14ac:dyDescent="0.25">
      <c r="A77" s="219"/>
      <c r="B77" s="220"/>
      <c r="C77" s="266" t="s">
        <v>530</v>
      </c>
      <c r="D77" s="260"/>
      <c r="E77" s="261">
        <v>2.09</v>
      </c>
      <c r="F77" s="222"/>
      <c r="G77" s="222"/>
      <c r="H77" s="222"/>
      <c r="I77" s="222"/>
      <c r="J77" s="222"/>
      <c r="K77" s="222"/>
      <c r="L77" s="222"/>
      <c r="M77" s="222"/>
      <c r="N77" s="221"/>
      <c r="O77" s="221"/>
      <c r="P77" s="221"/>
      <c r="Q77" s="221"/>
      <c r="R77" s="222"/>
      <c r="S77" s="222"/>
      <c r="T77" s="222"/>
      <c r="U77" s="222"/>
      <c r="V77" s="222"/>
      <c r="W77" s="222"/>
      <c r="X77" s="222"/>
      <c r="Y77" s="222"/>
      <c r="Z77" s="212"/>
      <c r="AA77" s="212"/>
      <c r="AB77" s="212"/>
      <c r="AC77" s="212"/>
      <c r="AD77" s="212"/>
      <c r="AE77" s="212"/>
      <c r="AF77" s="212"/>
      <c r="AG77" s="212" t="s">
        <v>226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1" x14ac:dyDescent="0.25">
      <c r="A78" s="234">
        <v>13</v>
      </c>
      <c r="B78" s="235" t="s">
        <v>279</v>
      </c>
      <c r="C78" s="253" t="s">
        <v>280</v>
      </c>
      <c r="D78" s="236" t="s">
        <v>218</v>
      </c>
      <c r="E78" s="237">
        <v>20.9</v>
      </c>
      <c r="F78" s="238"/>
      <c r="G78" s="239">
        <f>ROUND(E78*F78,2)</f>
        <v>0</v>
      </c>
      <c r="H78" s="238"/>
      <c r="I78" s="239">
        <f>ROUND(E78*H78,2)</f>
        <v>0</v>
      </c>
      <c r="J78" s="238"/>
      <c r="K78" s="239">
        <f>ROUND(E78*J78,2)</f>
        <v>0</v>
      </c>
      <c r="L78" s="239">
        <v>21</v>
      </c>
      <c r="M78" s="239">
        <f>G78*(1+L78/100)</f>
        <v>0</v>
      </c>
      <c r="N78" s="237">
        <v>0</v>
      </c>
      <c r="O78" s="237">
        <f>ROUND(E78*N78,2)</f>
        <v>0</v>
      </c>
      <c r="P78" s="237">
        <v>0</v>
      </c>
      <c r="Q78" s="237">
        <f>ROUND(E78*P78,2)</f>
        <v>0</v>
      </c>
      <c r="R78" s="239" t="s">
        <v>281</v>
      </c>
      <c r="S78" s="239" t="s">
        <v>193</v>
      </c>
      <c r="T78" s="240" t="s">
        <v>193</v>
      </c>
      <c r="U78" s="222">
        <v>9.7000000000000003E-2</v>
      </c>
      <c r="V78" s="222">
        <f>ROUND(E78*U78,2)</f>
        <v>2.0299999999999998</v>
      </c>
      <c r="W78" s="222"/>
      <c r="X78" s="222" t="s">
        <v>220</v>
      </c>
      <c r="Y78" s="222" t="s">
        <v>221</v>
      </c>
      <c r="Z78" s="212"/>
      <c r="AA78" s="212"/>
      <c r="AB78" s="212"/>
      <c r="AC78" s="212"/>
      <c r="AD78" s="212"/>
      <c r="AE78" s="212"/>
      <c r="AF78" s="212"/>
      <c r="AG78" s="212" t="s">
        <v>263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2" x14ac:dyDescent="0.25">
      <c r="A79" s="219"/>
      <c r="B79" s="220"/>
      <c r="C79" s="265" t="s">
        <v>282</v>
      </c>
      <c r="D79" s="264"/>
      <c r="E79" s="264"/>
      <c r="F79" s="264"/>
      <c r="G79" s="264"/>
      <c r="H79" s="222"/>
      <c r="I79" s="222"/>
      <c r="J79" s="222"/>
      <c r="K79" s="222"/>
      <c r="L79" s="222"/>
      <c r="M79" s="222"/>
      <c r="N79" s="221"/>
      <c r="O79" s="221"/>
      <c r="P79" s="221"/>
      <c r="Q79" s="221"/>
      <c r="R79" s="222"/>
      <c r="S79" s="222"/>
      <c r="T79" s="222"/>
      <c r="U79" s="222"/>
      <c r="V79" s="222"/>
      <c r="W79" s="222"/>
      <c r="X79" s="222"/>
      <c r="Y79" s="222"/>
      <c r="Z79" s="212"/>
      <c r="AA79" s="212"/>
      <c r="AB79" s="212"/>
      <c r="AC79" s="212"/>
      <c r="AD79" s="212"/>
      <c r="AE79" s="212"/>
      <c r="AF79" s="212"/>
      <c r="AG79" s="212" t="s">
        <v>224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2" x14ac:dyDescent="0.25">
      <c r="A80" s="219"/>
      <c r="B80" s="220"/>
      <c r="C80" s="266" t="s">
        <v>275</v>
      </c>
      <c r="D80" s="260"/>
      <c r="E80" s="261"/>
      <c r="F80" s="222"/>
      <c r="G80" s="222"/>
      <c r="H80" s="222"/>
      <c r="I80" s="222"/>
      <c r="J80" s="222"/>
      <c r="K80" s="222"/>
      <c r="L80" s="222"/>
      <c r="M80" s="222"/>
      <c r="N80" s="221"/>
      <c r="O80" s="221"/>
      <c r="P80" s="221"/>
      <c r="Q80" s="221"/>
      <c r="R80" s="222"/>
      <c r="S80" s="222"/>
      <c r="T80" s="222"/>
      <c r="U80" s="222"/>
      <c r="V80" s="222"/>
      <c r="W80" s="222"/>
      <c r="X80" s="222"/>
      <c r="Y80" s="222"/>
      <c r="Z80" s="212"/>
      <c r="AA80" s="212"/>
      <c r="AB80" s="212"/>
      <c r="AC80" s="212"/>
      <c r="AD80" s="212"/>
      <c r="AE80" s="212"/>
      <c r="AF80" s="212"/>
      <c r="AG80" s="212" t="s">
        <v>226</v>
      </c>
      <c r="AH80" s="212">
        <v>0</v>
      </c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3" x14ac:dyDescent="0.25">
      <c r="A81" s="219"/>
      <c r="B81" s="220"/>
      <c r="C81" s="266" t="s">
        <v>276</v>
      </c>
      <c r="D81" s="260"/>
      <c r="E81" s="261"/>
      <c r="F81" s="222"/>
      <c r="G81" s="222"/>
      <c r="H81" s="222"/>
      <c r="I81" s="222"/>
      <c r="J81" s="222"/>
      <c r="K81" s="222"/>
      <c r="L81" s="222"/>
      <c r="M81" s="222"/>
      <c r="N81" s="221"/>
      <c r="O81" s="221"/>
      <c r="P81" s="221"/>
      <c r="Q81" s="221"/>
      <c r="R81" s="222"/>
      <c r="S81" s="222"/>
      <c r="T81" s="222"/>
      <c r="U81" s="222"/>
      <c r="V81" s="222"/>
      <c r="W81" s="222"/>
      <c r="X81" s="222"/>
      <c r="Y81" s="222"/>
      <c r="Z81" s="212"/>
      <c r="AA81" s="212"/>
      <c r="AB81" s="212"/>
      <c r="AC81" s="212"/>
      <c r="AD81" s="212"/>
      <c r="AE81" s="212"/>
      <c r="AF81" s="212"/>
      <c r="AG81" s="212" t="s">
        <v>226</v>
      </c>
      <c r="AH81" s="212">
        <v>0</v>
      </c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3" x14ac:dyDescent="0.25">
      <c r="A82" s="219"/>
      <c r="B82" s="220"/>
      <c r="C82" s="266" t="s">
        <v>531</v>
      </c>
      <c r="D82" s="260"/>
      <c r="E82" s="261">
        <v>20.9</v>
      </c>
      <c r="F82" s="222"/>
      <c r="G82" s="222"/>
      <c r="H82" s="222"/>
      <c r="I82" s="222"/>
      <c r="J82" s="222"/>
      <c r="K82" s="222"/>
      <c r="L82" s="222"/>
      <c r="M82" s="222"/>
      <c r="N82" s="221"/>
      <c r="O82" s="221"/>
      <c r="P82" s="221"/>
      <c r="Q82" s="221"/>
      <c r="R82" s="222"/>
      <c r="S82" s="222"/>
      <c r="T82" s="222"/>
      <c r="U82" s="222"/>
      <c r="V82" s="222"/>
      <c r="W82" s="222"/>
      <c r="X82" s="222"/>
      <c r="Y82" s="222"/>
      <c r="Z82" s="212"/>
      <c r="AA82" s="212"/>
      <c r="AB82" s="212"/>
      <c r="AC82" s="212"/>
      <c r="AD82" s="212"/>
      <c r="AE82" s="212"/>
      <c r="AF82" s="212"/>
      <c r="AG82" s="212" t="s">
        <v>226</v>
      </c>
      <c r="AH82" s="212">
        <v>0</v>
      </c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1" x14ac:dyDescent="0.25">
      <c r="A83" s="234">
        <v>14</v>
      </c>
      <c r="B83" s="235" t="s">
        <v>283</v>
      </c>
      <c r="C83" s="253" t="s">
        <v>284</v>
      </c>
      <c r="D83" s="236" t="s">
        <v>218</v>
      </c>
      <c r="E83" s="237">
        <v>20.9</v>
      </c>
      <c r="F83" s="238"/>
      <c r="G83" s="239">
        <f>ROUND(E83*F83,2)</f>
        <v>0</v>
      </c>
      <c r="H83" s="238"/>
      <c r="I83" s="239">
        <f>ROUND(E83*H83,2)</f>
        <v>0</v>
      </c>
      <c r="J83" s="238"/>
      <c r="K83" s="239">
        <f>ROUND(E83*J83,2)</f>
        <v>0</v>
      </c>
      <c r="L83" s="239">
        <v>21</v>
      </c>
      <c r="M83" s="239">
        <f>G83*(1+L83/100)</f>
        <v>0</v>
      </c>
      <c r="N83" s="237">
        <v>0</v>
      </c>
      <c r="O83" s="237">
        <f>ROUND(E83*N83,2)</f>
        <v>0</v>
      </c>
      <c r="P83" s="237">
        <v>0</v>
      </c>
      <c r="Q83" s="237">
        <f>ROUND(E83*P83,2)</f>
        <v>0</v>
      </c>
      <c r="R83" s="239" t="s">
        <v>281</v>
      </c>
      <c r="S83" s="239" t="s">
        <v>193</v>
      </c>
      <c r="T83" s="240" t="s">
        <v>193</v>
      </c>
      <c r="U83" s="222">
        <v>0.17100000000000001</v>
      </c>
      <c r="V83" s="222">
        <f>ROUND(E83*U83,2)</f>
        <v>3.57</v>
      </c>
      <c r="W83" s="222"/>
      <c r="X83" s="222" t="s">
        <v>220</v>
      </c>
      <c r="Y83" s="222" t="s">
        <v>221</v>
      </c>
      <c r="Z83" s="212"/>
      <c r="AA83" s="212"/>
      <c r="AB83" s="212"/>
      <c r="AC83" s="212"/>
      <c r="AD83" s="212"/>
      <c r="AE83" s="212"/>
      <c r="AF83" s="212"/>
      <c r="AG83" s="212" t="s">
        <v>263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2" x14ac:dyDescent="0.25">
      <c r="A84" s="219"/>
      <c r="B84" s="220"/>
      <c r="C84" s="265" t="s">
        <v>285</v>
      </c>
      <c r="D84" s="264"/>
      <c r="E84" s="264"/>
      <c r="F84" s="264"/>
      <c r="G84" s="264"/>
      <c r="H84" s="222"/>
      <c r="I84" s="222"/>
      <c r="J84" s="222"/>
      <c r="K84" s="222"/>
      <c r="L84" s="222"/>
      <c r="M84" s="222"/>
      <c r="N84" s="221"/>
      <c r="O84" s="221"/>
      <c r="P84" s="221"/>
      <c r="Q84" s="221"/>
      <c r="R84" s="222"/>
      <c r="S84" s="222"/>
      <c r="T84" s="222"/>
      <c r="U84" s="222"/>
      <c r="V84" s="222"/>
      <c r="W84" s="222"/>
      <c r="X84" s="222"/>
      <c r="Y84" s="222"/>
      <c r="Z84" s="212"/>
      <c r="AA84" s="212"/>
      <c r="AB84" s="212"/>
      <c r="AC84" s="212"/>
      <c r="AD84" s="212"/>
      <c r="AE84" s="212"/>
      <c r="AF84" s="212"/>
      <c r="AG84" s="212" t="s">
        <v>224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2" x14ac:dyDescent="0.25">
      <c r="A85" s="219"/>
      <c r="B85" s="220"/>
      <c r="C85" s="266" t="s">
        <v>275</v>
      </c>
      <c r="D85" s="260"/>
      <c r="E85" s="261"/>
      <c r="F85" s="222"/>
      <c r="G85" s="222"/>
      <c r="H85" s="222"/>
      <c r="I85" s="222"/>
      <c r="J85" s="222"/>
      <c r="K85" s="222"/>
      <c r="L85" s="222"/>
      <c r="M85" s="222"/>
      <c r="N85" s="221"/>
      <c r="O85" s="221"/>
      <c r="P85" s="221"/>
      <c r="Q85" s="221"/>
      <c r="R85" s="222"/>
      <c r="S85" s="222"/>
      <c r="T85" s="222"/>
      <c r="U85" s="222"/>
      <c r="V85" s="222"/>
      <c r="W85" s="222"/>
      <c r="X85" s="222"/>
      <c r="Y85" s="222"/>
      <c r="Z85" s="212"/>
      <c r="AA85" s="212"/>
      <c r="AB85" s="212"/>
      <c r="AC85" s="212"/>
      <c r="AD85" s="212"/>
      <c r="AE85" s="212"/>
      <c r="AF85" s="212"/>
      <c r="AG85" s="212" t="s">
        <v>226</v>
      </c>
      <c r="AH85" s="212">
        <v>0</v>
      </c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3" x14ac:dyDescent="0.25">
      <c r="A86" s="219"/>
      <c r="B86" s="220"/>
      <c r="C86" s="266" t="s">
        <v>276</v>
      </c>
      <c r="D86" s="260"/>
      <c r="E86" s="261"/>
      <c r="F86" s="222"/>
      <c r="G86" s="222"/>
      <c r="H86" s="222"/>
      <c r="I86" s="222"/>
      <c r="J86" s="222"/>
      <c r="K86" s="222"/>
      <c r="L86" s="222"/>
      <c r="M86" s="222"/>
      <c r="N86" s="221"/>
      <c r="O86" s="221"/>
      <c r="P86" s="221"/>
      <c r="Q86" s="221"/>
      <c r="R86" s="222"/>
      <c r="S86" s="222"/>
      <c r="T86" s="222"/>
      <c r="U86" s="222"/>
      <c r="V86" s="222"/>
      <c r="W86" s="222"/>
      <c r="X86" s="222"/>
      <c r="Y86" s="222"/>
      <c r="Z86" s="212"/>
      <c r="AA86" s="212"/>
      <c r="AB86" s="212"/>
      <c r="AC86" s="212"/>
      <c r="AD86" s="212"/>
      <c r="AE86" s="212"/>
      <c r="AF86" s="212"/>
      <c r="AG86" s="212" t="s">
        <v>226</v>
      </c>
      <c r="AH86" s="212">
        <v>0</v>
      </c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3" x14ac:dyDescent="0.25">
      <c r="A87" s="219"/>
      <c r="B87" s="220"/>
      <c r="C87" s="266" t="s">
        <v>531</v>
      </c>
      <c r="D87" s="260"/>
      <c r="E87" s="261">
        <v>20.9</v>
      </c>
      <c r="F87" s="222"/>
      <c r="G87" s="222"/>
      <c r="H87" s="222"/>
      <c r="I87" s="222"/>
      <c r="J87" s="222"/>
      <c r="K87" s="222"/>
      <c r="L87" s="222"/>
      <c r="M87" s="222"/>
      <c r="N87" s="221"/>
      <c r="O87" s="221"/>
      <c r="P87" s="221"/>
      <c r="Q87" s="221"/>
      <c r="R87" s="222"/>
      <c r="S87" s="222"/>
      <c r="T87" s="222"/>
      <c r="U87" s="222"/>
      <c r="V87" s="222"/>
      <c r="W87" s="222"/>
      <c r="X87" s="222"/>
      <c r="Y87" s="222"/>
      <c r="Z87" s="212"/>
      <c r="AA87" s="212"/>
      <c r="AB87" s="212"/>
      <c r="AC87" s="212"/>
      <c r="AD87" s="212"/>
      <c r="AE87" s="212"/>
      <c r="AF87" s="212"/>
      <c r="AG87" s="212" t="s">
        <v>226</v>
      </c>
      <c r="AH87" s="212">
        <v>0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1" x14ac:dyDescent="0.25">
      <c r="A88" s="234">
        <v>15</v>
      </c>
      <c r="B88" s="235" t="s">
        <v>286</v>
      </c>
      <c r="C88" s="253" t="s">
        <v>287</v>
      </c>
      <c r="D88" s="236" t="s">
        <v>218</v>
      </c>
      <c r="E88" s="237">
        <v>20.9</v>
      </c>
      <c r="F88" s="238"/>
      <c r="G88" s="239">
        <f>ROUND(E88*F88,2)</f>
        <v>0</v>
      </c>
      <c r="H88" s="238"/>
      <c r="I88" s="239">
        <f>ROUND(E88*H88,2)</f>
        <v>0</v>
      </c>
      <c r="J88" s="238"/>
      <c r="K88" s="239">
        <f>ROUND(E88*J88,2)</f>
        <v>0</v>
      </c>
      <c r="L88" s="239">
        <v>21</v>
      </c>
      <c r="M88" s="239">
        <f>G88*(1+L88/100)</f>
        <v>0</v>
      </c>
      <c r="N88" s="237">
        <v>0</v>
      </c>
      <c r="O88" s="237">
        <f>ROUND(E88*N88,2)</f>
        <v>0</v>
      </c>
      <c r="P88" s="237">
        <v>0</v>
      </c>
      <c r="Q88" s="237">
        <f>ROUND(E88*P88,2)</f>
        <v>0</v>
      </c>
      <c r="R88" s="239" t="s">
        <v>239</v>
      </c>
      <c r="S88" s="239" t="s">
        <v>193</v>
      </c>
      <c r="T88" s="240" t="s">
        <v>193</v>
      </c>
      <c r="U88" s="222">
        <v>0.19</v>
      </c>
      <c r="V88" s="222">
        <f>ROUND(E88*U88,2)</f>
        <v>3.97</v>
      </c>
      <c r="W88" s="222"/>
      <c r="X88" s="222" t="s">
        <v>220</v>
      </c>
      <c r="Y88" s="222" t="s">
        <v>221</v>
      </c>
      <c r="Z88" s="212"/>
      <c r="AA88" s="212"/>
      <c r="AB88" s="212"/>
      <c r="AC88" s="212"/>
      <c r="AD88" s="212"/>
      <c r="AE88" s="212"/>
      <c r="AF88" s="212"/>
      <c r="AG88" s="212" t="s">
        <v>263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2" x14ac:dyDescent="0.25">
      <c r="A89" s="219"/>
      <c r="B89" s="220"/>
      <c r="C89" s="265" t="s">
        <v>288</v>
      </c>
      <c r="D89" s="264"/>
      <c r="E89" s="264"/>
      <c r="F89" s="264"/>
      <c r="G89" s="264"/>
      <c r="H89" s="222"/>
      <c r="I89" s="222"/>
      <c r="J89" s="222"/>
      <c r="K89" s="222"/>
      <c r="L89" s="222"/>
      <c r="M89" s="222"/>
      <c r="N89" s="221"/>
      <c r="O89" s="221"/>
      <c r="P89" s="221"/>
      <c r="Q89" s="221"/>
      <c r="R89" s="222"/>
      <c r="S89" s="222"/>
      <c r="T89" s="222"/>
      <c r="U89" s="222"/>
      <c r="V89" s="222"/>
      <c r="W89" s="222"/>
      <c r="X89" s="222"/>
      <c r="Y89" s="222"/>
      <c r="Z89" s="212"/>
      <c r="AA89" s="212"/>
      <c r="AB89" s="212"/>
      <c r="AC89" s="212"/>
      <c r="AD89" s="212"/>
      <c r="AE89" s="212"/>
      <c r="AF89" s="212"/>
      <c r="AG89" s="212" t="s">
        <v>224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48" t="str">
        <f>C89</f>
        <v>s případným nutným přemístěním hromad nebo dočasných skládek na místo potřeby ze vzdálenosti do 30 m, ve svahu sklonu přes 1 : 5,</v>
      </c>
      <c r="BB89" s="212"/>
      <c r="BC89" s="212"/>
      <c r="BD89" s="212"/>
      <c r="BE89" s="212"/>
      <c r="BF89" s="212"/>
      <c r="BG89" s="212"/>
      <c r="BH89" s="212"/>
    </row>
    <row r="90" spans="1:60" outlineLevel="2" x14ac:dyDescent="0.25">
      <c r="A90" s="219"/>
      <c r="B90" s="220"/>
      <c r="C90" s="266" t="s">
        <v>275</v>
      </c>
      <c r="D90" s="260"/>
      <c r="E90" s="261"/>
      <c r="F90" s="222"/>
      <c r="G90" s="222"/>
      <c r="H90" s="222"/>
      <c r="I90" s="222"/>
      <c r="J90" s="222"/>
      <c r="K90" s="222"/>
      <c r="L90" s="222"/>
      <c r="M90" s="222"/>
      <c r="N90" s="221"/>
      <c r="O90" s="221"/>
      <c r="P90" s="221"/>
      <c r="Q90" s="221"/>
      <c r="R90" s="222"/>
      <c r="S90" s="222"/>
      <c r="T90" s="222"/>
      <c r="U90" s="222"/>
      <c r="V90" s="222"/>
      <c r="W90" s="222"/>
      <c r="X90" s="222"/>
      <c r="Y90" s="222"/>
      <c r="Z90" s="212"/>
      <c r="AA90" s="212"/>
      <c r="AB90" s="212"/>
      <c r="AC90" s="212"/>
      <c r="AD90" s="212"/>
      <c r="AE90" s="212"/>
      <c r="AF90" s="212"/>
      <c r="AG90" s="212" t="s">
        <v>226</v>
      </c>
      <c r="AH90" s="212">
        <v>0</v>
      </c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3" x14ac:dyDescent="0.25">
      <c r="A91" s="219"/>
      <c r="B91" s="220"/>
      <c r="C91" s="266" t="s">
        <v>276</v>
      </c>
      <c r="D91" s="260"/>
      <c r="E91" s="261"/>
      <c r="F91" s="222"/>
      <c r="G91" s="222"/>
      <c r="H91" s="222"/>
      <c r="I91" s="222"/>
      <c r="J91" s="222"/>
      <c r="K91" s="222"/>
      <c r="L91" s="222"/>
      <c r="M91" s="222"/>
      <c r="N91" s="221"/>
      <c r="O91" s="221"/>
      <c r="P91" s="221"/>
      <c r="Q91" s="221"/>
      <c r="R91" s="222"/>
      <c r="S91" s="222"/>
      <c r="T91" s="222"/>
      <c r="U91" s="222"/>
      <c r="V91" s="222"/>
      <c r="W91" s="222"/>
      <c r="X91" s="222"/>
      <c r="Y91" s="222"/>
      <c r="Z91" s="212"/>
      <c r="AA91" s="212"/>
      <c r="AB91" s="212"/>
      <c r="AC91" s="212"/>
      <c r="AD91" s="212"/>
      <c r="AE91" s="212"/>
      <c r="AF91" s="212"/>
      <c r="AG91" s="212" t="s">
        <v>226</v>
      </c>
      <c r="AH91" s="212">
        <v>0</v>
      </c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3" x14ac:dyDescent="0.25">
      <c r="A92" s="219"/>
      <c r="B92" s="220"/>
      <c r="C92" s="266" t="s">
        <v>531</v>
      </c>
      <c r="D92" s="260"/>
      <c r="E92" s="261">
        <v>20.9</v>
      </c>
      <c r="F92" s="222"/>
      <c r="G92" s="222"/>
      <c r="H92" s="222"/>
      <c r="I92" s="222"/>
      <c r="J92" s="222"/>
      <c r="K92" s="222"/>
      <c r="L92" s="222"/>
      <c r="M92" s="222"/>
      <c r="N92" s="221"/>
      <c r="O92" s="221"/>
      <c r="P92" s="221"/>
      <c r="Q92" s="221"/>
      <c r="R92" s="222"/>
      <c r="S92" s="222"/>
      <c r="T92" s="222"/>
      <c r="U92" s="222"/>
      <c r="V92" s="222"/>
      <c r="W92" s="222"/>
      <c r="X92" s="222"/>
      <c r="Y92" s="222"/>
      <c r="Z92" s="212"/>
      <c r="AA92" s="212"/>
      <c r="AB92" s="212"/>
      <c r="AC92" s="212"/>
      <c r="AD92" s="212"/>
      <c r="AE92" s="212"/>
      <c r="AF92" s="212"/>
      <c r="AG92" s="212" t="s">
        <v>226</v>
      </c>
      <c r="AH92" s="212">
        <v>0</v>
      </c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1" x14ac:dyDescent="0.25">
      <c r="A93" s="234">
        <v>16</v>
      </c>
      <c r="B93" s="235" t="s">
        <v>289</v>
      </c>
      <c r="C93" s="253" t="s">
        <v>290</v>
      </c>
      <c r="D93" s="236" t="s">
        <v>291</v>
      </c>
      <c r="E93" s="237">
        <v>2.0691000000000002</v>
      </c>
      <c r="F93" s="238"/>
      <c r="G93" s="239">
        <f>ROUND(E93*F93,2)</f>
        <v>0</v>
      </c>
      <c r="H93" s="238"/>
      <c r="I93" s="239">
        <f>ROUND(E93*H93,2)</f>
        <v>0</v>
      </c>
      <c r="J93" s="238"/>
      <c r="K93" s="239">
        <f>ROUND(E93*J93,2)</f>
        <v>0</v>
      </c>
      <c r="L93" s="239">
        <v>21</v>
      </c>
      <c r="M93" s="239">
        <f>G93*(1+L93/100)</f>
        <v>0</v>
      </c>
      <c r="N93" s="237">
        <v>1E-3</v>
      </c>
      <c r="O93" s="237">
        <f>ROUND(E93*N93,2)</f>
        <v>0</v>
      </c>
      <c r="P93" s="237">
        <v>0</v>
      </c>
      <c r="Q93" s="237">
        <f>ROUND(E93*P93,2)</f>
        <v>0</v>
      </c>
      <c r="R93" s="239" t="s">
        <v>292</v>
      </c>
      <c r="S93" s="239" t="s">
        <v>193</v>
      </c>
      <c r="T93" s="240" t="s">
        <v>193</v>
      </c>
      <c r="U93" s="222">
        <v>0</v>
      </c>
      <c r="V93" s="222">
        <f>ROUND(E93*U93,2)</f>
        <v>0</v>
      </c>
      <c r="W93" s="222"/>
      <c r="X93" s="222" t="s">
        <v>293</v>
      </c>
      <c r="Y93" s="222" t="s">
        <v>221</v>
      </c>
      <c r="Z93" s="212"/>
      <c r="AA93" s="212"/>
      <c r="AB93" s="212"/>
      <c r="AC93" s="212"/>
      <c r="AD93" s="212"/>
      <c r="AE93" s="212"/>
      <c r="AF93" s="212"/>
      <c r="AG93" s="212" t="s">
        <v>294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2" x14ac:dyDescent="0.25">
      <c r="A94" s="219"/>
      <c r="B94" s="220"/>
      <c r="C94" s="266" t="s">
        <v>275</v>
      </c>
      <c r="D94" s="260"/>
      <c r="E94" s="261"/>
      <c r="F94" s="222"/>
      <c r="G94" s="222"/>
      <c r="H94" s="222"/>
      <c r="I94" s="222"/>
      <c r="J94" s="222"/>
      <c r="K94" s="222"/>
      <c r="L94" s="222"/>
      <c r="M94" s="222"/>
      <c r="N94" s="221"/>
      <c r="O94" s="221"/>
      <c r="P94" s="221"/>
      <c r="Q94" s="221"/>
      <c r="R94" s="222"/>
      <c r="S94" s="222"/>
      <c r="T94" s="222"/>
      <c r="U94" s="222"/>
      <c r="V94" s="222"/>
      <c r="W94" s="222"/>
      <c r="X94" s="222"/>
      <c r="Y94" s="222"/>
      <c r="Z94" s="212"/>
      <c r="AA94" s="212"/>
      <c r="AB94" s="212"/>
      <c r="AC94" s="212"/>
      <c r="AD94" s="212"/>
      <c r="AE94" s="212"/>
      <c r="AF94" s="212"/>
      <c r="AG94" s="212" t="s">
        <v>226</v>
      </c>
      <c r="AH94" s="212">
        <v>0</v>
      </c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3" x14ac:dyDescent="0.25">
      <c r="A95" s="219"/>
      <c r="B95" s="220"/>
      <c r="C95" s="266" t="s">
        <v>276</v>
      </c>
      <c r="D95" s="260"/>
      <c r="E95" s="261"/>
      <c r="F95" s="222"/>
      <c r="G95" s="222"/>
      <c r="H95" s="222"/>
      <c r="I95" s="222"/>
      <c r="J95" s="222"/>
      <c r="K95" s="222"/>
      <c r="L95" s="222"/>
      <c r="M95" s="222"/>
      <c r="N95" s="221"/>
      <c r="O95" s="221"/>
      <c r="P95" s="221"/>
      <c r="Q95" s="221"/>
      <c r="R95" s="222"/>
      <c r="S95" s="222"/>
      <c r="T95" s="222"/>
      <c r="U95" s="222"/>
      <c r="V95" s="222"/>
      <c r="W95" s="222"/>
      <c r="X95" s="222"/>
      <c r="Y95" s="222"/>
      <c r="Z95" s="212"/>
      <c r="AA95" s="212"/>
      <c r="AB95" s="212"/>
      <c r="AC95" s="212"/>
      <c r="AD95" s="212"/>
      <c r="AE95" s="212"/>
      <c r="AF95" s="212"/>
      <c r="AG95" s="212" t="s">
        <v>226</v>
      </c>
      <c r="AH95" s="212">
        <v>0</v>
      </c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3" x14ac:dyDescent="0.25">
      <c r="A96" s="219"/>
      <c r="B96" s="220"/>
      <c r="C96" s="267" t="s">
        <v>295</v>
      </c>
      <c r="D96" s="262"/>
      <c r="E96" s="263"/>
      <c r="F96" s="222"/>
      <c r="G96" s="222"/>
      <c r="H96" s="222"/>
      <c r="I96" s="222"/>
      <c r="J96" s="222"/>
      <c r="K96" s="222"/>
      <c r="L96" s="222"/>
      <c r="M96" s="222"/>
      <c r="N96" s="221"/>
      <c r="O96" s="221"/>
      <c r="P96" s="221"/>
      <c r="Q96" s="221"/>
      <c r="R96" s="222"/>
      <c r="S96" s="222"/>
      <c r="T96" s="222"/>
      <c r="U96" s="222"/>
      <c r="V96" s="222"/>
      <c r="W96" s="222"/>
      <c r="X96" s="222"/>
      <c r="Y96" s="222"/>
      <c r="Z96" s="212"/>
      <c r="AA96" s="212"/>
      <c r="AB96" s="212"/>
      <c r="AC96" s="212"/>
      <c r="AD96" s="212"/>
      <c r="AE96" s="212"/>
      <c r="AF96" s="212"/>
      <c r="AG96" s="212" t="s">
        <v>226</v>
      </c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3" x14ac:dyDescent="0.25">
      <c r="A97" s="219"/>
      <c r="B97" s="220"/>
      <c r="C97" s="268" t="s">
        <v>532</v>
      </c>
      <c r="D97" s="262"/>
      <c r="E97" s="263">
        <v>20.9</v>
      </c>
      <c r="F97" s="222"/>
      <c r="G97" s="222"/>
      <c r="H97" s="222"/>
      <c r="I97" s="222"/>
      <c r="J97" s="222"/>
      <c r="K97" s="222"/>
      <c r="L97" s="222"/>
      <c r="M97" s="222"/>
      <c r="N97" s="221"/>
      <c r="O97" s="221"/>
      <c r="P97" s="221"/>
      <c r="Q97" s="221"/>
      <c r="R97" s="222"/>
      <c r="S97" s="222"/>
      <c r="T97" s="222"/>
      <c r="U97" s="222"/>
      <c r="V97" s="222"/>
      <c r="W97" s="222"/>
      <c r="X97" s="222"/>
      <c r="Y97" s="222"/>
      <c r="Z97" s="212"/>
      <c r="AA97" s="212"/>
      <c r="AB97" s="212"/>
      <c r="AC97" s="212"/>
      <c r="AD97" s="212"/>
      <c r="AE97" s="212"/>
      <c r="AF97" s="212"/>
      <c r="AG97" s="212" t="s">
        <v>226</v>
      </c>
      <c r="AH97" s="212">
        <v>2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3" x14ac:dyDescent="0.25">
      <c r="A98" s="219"/>
      <c r="B98" s="220"/>
      <c r="C98" s="267" t="s">
        <v>297</v>
      </c>
      <c r="D98" s="262"/>
      <c r="E98" s="263"/>
      <c r="F98" s="222"/>
      <c r="G98" s="222"/>
      <c r="H98" s="222"/>
      <c r="I98" s="222"/>
      <c r="J98" s="222"/>
      <c r="K98" s="222"/>
      <c r="L98" s="222"/>
      <c r="M98" s="222"/>
      <c r="N98" s="221"/>
      <c r="O98" s="221"/>
      <c r="P98" s="221"/>
      <c r="Q98" s="221"/>
      <c r="R98" s="222"/>
      <c r="S98" s="222"/>
      <c r="T98" s="222"/>
      <c r="U98" s="222"/>
      <c r="V98" s="222"/>
      <c r="W98" s="222"/>
      <c r="X98" s="222"/>
      <c r="Y98" s="222"/>
      <c r="Z98" s="212"/>
      <c r="AA98" s="212"/>
      <c r="AB98" s="212"/>
      <c r="AC98" s="212"/>
      <c r="AD98" s="212"/>
      <c r="AE98" s="212"/>
      <c r="AF98" s="212"/>
      <c r="AG98" s="212" t="s">
        <v>226</v>
      </c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3" x14ac:dyDescent="0.25">
      <c r="A99" s="219"/>
      <c r="B99" s="220"/>
      <c r="C99" s="266" t="s">
        <v>533</v>
      </c>
      <c r="D99" s="260"/>
      <c r="E99" s="261">
        <v>2.0691000000000002</v>
      </c>
      <c r="F99" s="222"/>
      <c r="G99" s="222"/>
      <c r="H99" s="222"/>
      <c r="I99" s="222"/>
      <c r="J99" s="222"/>
      <c r="K99" s="222"/>
      <c r="L99" s="222"/>
      <c r="M99" s="222"/>
      <c r="N99" s="221"/>
      <c r="O99" s="221"/>
      <c r="P99" s="221"/>
      <c r="Q99" s="221"/>
      <c r="R99" s="222"/>
      <c r="S99" s="222"/>
      <c r="T99" s="222"/>
      <c r="U99" s="222"/>
      <c r="V99" s="222"/>
      <c r="W99" s="222"/>
      <c r="X99" s="222"/>
      <c r="Y99" s="222"/>
      <c r="Z99" s="212"/>
      <c r="AA99" s="212"/>
      <c r="AB99" s="212"/>
      <c r="AC99" s="212"/>
      <c r="AD99" s="212"/>
      <c r="AE99" s="212"/>
      <c r="AF99" s="212"/>
      <c r="AG99" s="212" t="s">
        <v>226</v>
      </c>
      <c r="AH99" s="212">
        <v>0</v>
      </c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x14ac:dyDescent="0.25">
      <c r="A100" s="227" t="s">
        <v>161</v>
      </c>
      <c r="B100" s="228" t="s">
        <v>97</v>
      </c>
      <c r="C100" s="251" t="s">
        <v>98</v>
      </c>
      <c r="D100" s="229"/>
      <c r="E100" s="230"/>
      <c r="F100" s="231"/>
      <c r="G100" s="231">
        <f>SUMIF(AG101:AG103,"&lt;&gt;NOR",G101:G103)</f>
        <v>0</v>
      </c>
      <c r="H100" s="231"/>
      <c r="I100" s="231">
        <f>SUM(I101:I103)</f>
        <v>0</v>
      </c>
      <c r="J100" s="231"/>
      <c r="K100" s="231">
        <f>SUM(K101:K103)</f>
        <v>0</v>
      </c>
      <c r="L100" s="231"/>
      <c r="M100" s="231">
        <f>SUM(M101:M103)</f>
        <v>0</v>
      </c>
      <c r="N100" s="230"/>
      <c r="O100" s="230">
        <f>SUM(O101:O103)</f>
        <v>1.75</v>
      </c>
      <c r="P100" s="230"/>
      <c r="Q100" s="230">
        <f>SUM(Q101:Q103)</f>
        <v>0</v>
      </c>
      <c r="R100" s="231"/>
      <c r="S100" s="231"/>
      <c r="T100" s="232"/>
      <c r="U100" s="226"/>
      <c r="V100" s="226">
        <f>SUM(V101:V103)</f>
        <v>0.88</v>
      </c>
      <c r="W100" s="226"/>
      <c r="X100" s="226"/>
      <c r="Y100" s="226"/>
      <c r="AG100" t="s">
        <v>162</v>
      </c>
    </row>
    <row r="101" spans="1:60" outlineLevel="1" x14ac:dyDescent="0.25">
      <c r="A101" s="234">
        <v>17</v>
      </c>
      <c r="B101" s="235" t="s">
        <v>299</v>
      </c>
      <c r="C101" s="253" t="s">
        <v>300</v>
      </c>
      <c r="D101" s="236" t="s">
        <v>238</v>
      </c>
      <c r="E101" s="237">
        <v>0.81025000000000003</v>
      </c>
      <c r="F101" s="238"/>
      <c r="G101" s="239">
        <f>ROUND(E101*F101,2)</f>
        <v>0</v>
      </c>
      <c r="H101" s="238"/>
      <c r="I101" s="239">
        <f>ROUND(E101*H101,2)</f>
        <v>0</v>
      </c>
      <c r="J101" s="238"/>
      <c r="K101" s="239">
        <f>ROUND(E101*J101,2)</f>
        <v>0</v>
      </c>
      <c r="L101" s="239">
        <v>21</v>
      </c>
      <c r="M101" s="239">
        <f>G101*(1+L101/100)</f>
        <v>0</v>
      </c>
      <c r="N101" s="237">
        <v>2.16</v>
      </c>
      <c r="O101" s="237">
        <f>ROUND(E101*N101,2)</f>
        <v>1.75</v>
      </c>
      <c r="P101" s="237">
        <v>0</v>
      </c>
      <c r="Q101" s="237">
        <f>ROUND(E101*P101,2)</f>
        <v>0</v>
      </c>
      <c r="R101" s="239" t="s">
        <v>301</v>
      </c>
      <c r="S101" s="239" t="s">
        <v>193</v>
      </c>
      <c r="T101" s="240" t="s">
        <v>193</v>
      </c>
      <c r="U101" s="222">
        <v>1.085</v>
      </c>
      <c r="V101" s="222">
        <f>ROUND(E101*U101,2)</f>
        <v>0.88</v>
      </c>
      <c r="W101" s="222"/>
      <c r="X101" s="222" t="s">
        <v>220</v>
      </c>
      <c r="Y101" s="222" t="s">
        <v>221</v>
      </c>
      <c r="Z101" s="212"/>
      <c r="AA101" s="212"/>
      <c r="AB101" s="212"/>
      <c r="AC101" s="212"/>
      <c r="AD101" s="212"/>
      <c r="AE101" s="212"/>
      <c r="AF101" s="212"/>
      <c r="AG101" s="212" t="s">
        <v>222</v>
      </c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2" x14ac:dyDescent="0.25">
      <c r="A102" s="219"/>
      <c r="B102" s="220"/>
      <c r="C102" s="266" t="s">
        <v>534</v>
      </c>
      <c r="D102" s="260"/>
      <c r="E102" s="261"/>
      <c r="F102" s="222"/>
      <c r="G102" s="222"/>
      <c r="H102" s="222"/>
      <c r="I102" s="222"/>
      <c r="J102" s="222"/>
      <c r="K102" s="222"/>
      <c r="L102" s="222"/>
      <c r="M102" s="222"/>
      <c r="N102" s="221"/>
      <c r="O102" s="221"/>
      <c r="P102" s="221"/>
      <c r="Q102" s="221"/>
      <c r="R102" s="222"/>
      <c r="S102" s="222"/>
      <c r="T102" s="222"/>
      <c r="U102" s="222"/>
      <c r="V102" s="222"/>
      <c r="W102" s="222"/>
      <c r="X102" s="222"/>
      <c r="Y102" s="222"/>
      <c r="Z102" s="212"/>
      <c r="AA102" s="212"/>
      <c r="AB102" s="212"/>
      <c r="AC102" s="212"/>
      <c r="AD102" s="212"/>
      <c r="AE102" s="212"/>
      <c r="AF102" s="212"/>
      <c r="AG102" s="212" t="s">
        <v>226</v>
      </c>
      <c r="AH102" s="212">
        <v>0</v>
      </c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3" x14ac:dyDescent="0.25">
      <c r="A103" s="219"/>
      <c r="B103" s="220"/>
      <c r="C103" s="266" t="s">
        <v>535</v>
      </c>
      <c r="D103" s="260"/>
      <c r="E103" s="261">
        <v>0.81025000000000003</v>
      </c>
      <c r="F103" s="222"/>
      <c r="G103" s="222"/>
      <c r="H103" s="222"/>
      <c r="I103" s="222"/>
      <c r="J103" s="222"/>
      <c r="K103" s="222"/>
      <c r="L103" s="222"/>
      <c r="M103" s="222"/>
      <c r="N103" s="221"/>
      <c r="O103" s="221"/>
      <c r="P103" s="221"/>
      <c r="Q103" s="221"/>
      <c r="R103" s="222"/>
      <c r="S103" s="222"/>
      <c r="T103" s="222"/>
      <c r="U103" s="222"/>
      <c r="V103" s="222"/>
      <c r="W103" s="222"/>
      <c r="X103" s="222"/>
      <c r="Y103" s="222"/>
      <c r="Z103" s="212"/>
      <c r="AA103" s="212"/>
      <c r="AB103" s="212"/>
      <c r="AC103" s="212"/>
      <c r="AD103" s="212"/>
      <c r="AE103" s="212"/>
      <c r="AF103" s="212"/>
      <c r="AG103" s="212" t="s">
        <v>226</v>
      </c>
      <c r="AH103" s="212">
        <v>0</v>
      </c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x14ac:dyDescent="0.25">
      <c r="A104" s="227" t="s">
        <v>161</v>
      </c>
      <c r="B104" s="228" t="s">
        <v>99</v>
      </c>
      <c r="C104" s="251" t="s">
        <v>100</v>
      </c>
      <c r="D104" s="229"/>
      <c r="E104" s="230"/>
      <c r="F104" s="231"/>
      <c r="G104" s="231">
        <f>SUMIF(AG105:AG163,"&lt;&gt;NOR",G105:G163)</f>
        <v>0</v>
      </c>
      <c r="H104" s="231"/>
      <c r="I104" s="231">
        <f>SUM(I105:I163)</f>
        <v>0</v>
      </c>
      <c r="J104" s="231"/>
      <c r="K104" s="231">
        <f>SUM(K105:K163)</f>
        <v>0</v>
      </c>
      <c r="L104" s="231"/>
      <c r="M104" s="231">
        <f>SUM(M105:M163)</f>
        <v>0</v>
      </c>
      <c r="N104" s="230"/>
      <c r="O104" s="230">
        <f>SUM(O105:O163)</f>
        <v>41.21</v>
      </c>
      <c r="P104" s="230"/>
      <c r="Q104" s="230">
        <f>SUM(Q105:Q163)</f>
        <v>0</v>
      </c>
      <c r="R104" s="231"/>
      <c r="S104" s="231"/>
      <c r="T104" s="232"/>
      <c r="U104" s="226"/>
      <c r="V104" s="226">
        <f>SUM(V105:V163)</f>
        <v>38.28</v>
      </c>
      <c r="W104" s="226"/>
      <c r="X104" s="226"/>
      <c r="Y104" s="226"/>
      <c r="AG104" t="s">
        <v>162</v>
      </c>
    </row>
    <row r="105" spans="1:60" ht="20.399999999999999" outlineLevel="1" x14ac:dyDescent="0.25">
      <c r="A105" s="234">
        <v>18</v>
      </c>
      <c r="B105" s="235" t="s">
        <v>304</v>
      </c>
      <c r="C105" s="253" t="s">
        <v>305</v>
      </c>
      <c r="D105" s="236" t="s">
        <v>218</v>
      </c>
      <c r="E105" s="237">
        <v>45.85</v>
      </c>
      <c r="F105" s="238"/>
      <c r="G105" s="239">
        <f>ROUND(E105*F105,2)</f>
        <v>0</v>
      </c>
      <c r="H105" s="238"/>
      <c r="I105" s="239">
        <f>ROUND(E105*H105,2)</f>
        <v>0</v>
      </c>
      <c r="J105" s="238"/>
      <c r="K105" s="239">
        <f>ROUND(E105*J105,2)</f>
        <v>0</v>
      </c>
      <c r="L105" s="239">
        <v>21</v>
      </c>
      <c r="M105" s="239">
        <f>G105*(1+L105/100)</f>
        <v>0</v>
      </c>
      <c r="N105" s="237">
        <v>0.57499999999999996</v>
      </c>
      <c r="O105" s="237">
        <f>ROUND(E105*N105,2)</f>
        <v>26.36</v>
      </c>
      <c r="P105" s="237">
        <v>0</v>
      </c>
      <c r="Q105" s="237">
        <f>ROUND(E105*P105,2)</f>
        <v>0</v>
      </c>
      <c r="R105" s="239" t="s">
        <v>219</v>
      </c>
      <c r="S105" s="239" t="s">
        <v>193</v>
      </c>
      <c r="T105" s="240" t="s">
        <v>193</v>
      </c>
      <c r="U105" s="222">
        <v>2.7E-2</v>
      </c>
      <c r="V105" s="222">
        <f>ROUND(E105*U105,2)</f>
        <v>1.24</v>
      </c>
      <c r="W105" s="222"/>
      <c r="X105" s="222" t="s">
        <v>220</v>
      </c>
      <c r="Y105" s="222" t="s">
        <v>221</v>
      </c>
      <c r="Z105" s="212"/>
      <c r="AA105" s="212"/>
      <c r="AB105" s="212"/>
      <c r="AC105" s="212"/>
      <c r="AD105" s="212"/>
      <c r="AE105" s="212"/>
      <c r="AF105" s="212"/>
      <c r="AG105" s="212" t="s">
        <v>263</v>
      </c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outlineLevel="2" x14ac:dyDescent="0.25">
      <c r="A106" s="219"/>
      <c r="B106" s="220"/>
      <c r="C106" s="266" t="s">
        <v>526</v>
      </c>
      <c r="D106" s="260"/>
      <c r="E106" s="261"/>
      <c r="F106" s="222"/>
      <c r="G106" s="222"/>
      <c r="H106" s="222"/>
      <c r="I106" s="222"/>
      <c r="J106" s="222"/>
      <c r="K106" s="222"/>
      <c r="L106" s="222"/>
      <c r="M106" s="222"/>
      <c r="N106" s="221"/>
      <c r="O106" s="221"/>
      <c r="P106" s="221"/>
      <c r="Q106" s="221"/>
      <c r="R106" s="222"/>
      <c r="S106" s="222"/>
      <c r="T106" s="222"/>
      <c r="U106" s="222"/>
      <c r="V106" s="222"/>
      <c r="W106" s="222"/>
      <c r="X106" s="222"/>
      <c r="Y106" s="222"/>
      <c r="Z106" s="212"/>
      <c r="AA106" s="212"/>
      <c r="AB106" s="212"/>
      <c r="AC106" s="212"/>
      <c r="AD106" s="212"/>
      <c r="AE106" s="212"/>
      <c r="AF106" s="212"/>
      <c r="AG106" s="212" t="s">
        <v>226</v>
      </c>
      <c r="AH106" s="212">
        <v>0</v>
      </c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ht="20.399999999999999" outlineLevel="3" x14ac:dyDescent="0.25">
      <c r="A107" s="219"/>
      <c r="B107" s="220"/>
      <c r="C107" s="266" t="s">
        <v>527</v>
      </c>
      <c r="D107" s="260"/>
      <c r="E107" s="261"/>
      <c r="F107" s="222"/>
      <c r="G107" s="222"/>
      <c r="H107" s="222"/>
      <c r="I107" s="222"/>
      <c r="J107" s="222"/>
      <c r="K107" s="222"/>
      <c r="L107" s="222"/>
      <c r="M107" s="222"/>
      <c r="N107" s="221"/>
      <c r="O107" s="221"/>
      <c r="P107" s="221"/>
      <c r="Q107" s="221"/>
      <c r="R107" s="222"/>
      <c r="S107" s="222"/>
      <c r="T107" s="222"/>
      <c r="U107" s="222"/>
      <c r="V107" s="222"/>
      <c r="W107" s="222"/>
      <c r="X107" s="222"/>
      <c r="Y107" s="222"/>
      <c r="Z107" s="212"/>
      <c r="AA107" s="212"/>
      <c r="AB107" s="212"/>
      <c r="AC107" s="212"/>
      <c r="AD107" s="212"/>
      <c r="AE107" s="212"/>
      <c r="AF107" s="212"/>
      <c r="AG107" s="212" t="s">
        <v>226</v>
      </c>
      <c r="AH107" s="212">
        <v>0</v>
      </c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outlineLevel="3" x14ac:dyDescent="0.25">
      <c r="A108" s="219"/>
      <c r="B108" s="220"/>
      <c r="C108" s="266" t="s">
        <v>306</v>
      </c>
      <c r="D108" s="260"/>
      <c r="E108" s="261"/>
      <c r="F108" s="222"/>
      <c r="G108" s="222"/>
      <c r="H108" s="222"/>
      <c r="I108" s="222"/>
      <c r="J108" s="222"/>
      <c r="K108" s="222"/>
      <c r="L108" s="222"/>
      <c r="M108" s="222"/>
      <c r="N108" s="221"/>
      <c r="O108" s="221"/>
      <c r="P108" s="221"/>
      <c r="Q108" s="221"/>
      <c r="R108" s="222"/>
      <c r="S108" s="222"/>
      <c r="T108" s="222"/>
      <c r="U108" s="222"/>
      <c r="V108" s="222"/>
      <c r="W108" s="222"/>
      <c r="X108" s="222"/>
      <c r="Y108" s="222"/>
      <c r="Z108" s="212"/>
      <c r="AA108" s="212"/>
      <c r="AB108" s="212"/>
      <c r="AC108" s="212"/>
      <c r="AD108" s="212"/>
      <c r="AE108" s="212"/>
      <c r="AF108" s="212"/>
      <c r="AG108" s="212" t="s">
        <v>226</v>
      </c>
      <c r="AH108" s="212">
        <v>0</v>
      </c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3" x14ac:dyDescent="0.25">
      <c r="A109" s="219"/>
      <c r="B109" s="220"/>
      <c r="C109" s="266" t="s">
        <v>528</v>
      </c>
      <c r="D109" s="260"/>
      <c r="E109" s="261">
        <v>45.85</v>
      </c>
      <c r="F109" s="222"/>
      <c r="G109" s="222"/>
      <c r="H109" s="222"/>
      <c r="I109" s="222"/>
      <c r="J109" s="222"/>
      <c r="K109" s="222"/>
      <c r="L109" s="222"/>
      <c r="M109" s="222"/>
      <c r="N109" s="221"/>
      <c r="O109" s="221"/>
      <c r="P109" s="221"/>
      <c r="Q109" s="221"/>
      <c r="R109" s="222"/>
      <c r="S109" s="222"/>
      <c r="T109" s="222"/>
      <c r="U109" s="222"/>
      <c r="V109" s="222"/>
      <c r="W109" s="222"/>
      <c r="X109" s="222"/>
      <c r="Y109" s="222"/>
      <c r="Z109" s="212"/>
      <c r="AA109" s="212"/>
      <c r="AB109" s="212"/>
      <c r="AC109" s="212"/>
      <c r="AD109" s="212"/>
      <c r="AE109" s="212"/>
      <c r="AF109" s="212"/>
      <c r="AG109" s="212" t="s">
        <v>226</v>
      </c>
      <c r="AH109" s="212">
        <v>0</v>
      </c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1" x14ac:dyDescent="0.25">
      <c r="A110" s="234">
        <v>19</v>
      </c>
      <c r="B110" s="235" t="s">
        <v>312</v>
      </c>
      <c r="C110" s="253" t="s">
        <v>313</v>
      </c>
      <c r="D110" s="236" t="s">
        <v>218</v>
      </c>
      <c r="E110" s="237">
        <v>14.65</v>
      </c>
      <c r="F110" s="238"/>
      <c r="G110" s="239">
        <f>ROUND(E110*F110,2)</f>
        <v>0</v>
      </c>
      <c r="H110" s="238"/>
      <c r="I110" s="239">
        <f>ROUND(E110*H110,2)</f>
        <v>0</v>
      </c>
      <c r="J110" s="238"/>
      <c r="K110" s="239">
        <f>ROUND(E110*J110,2)</f>
        <v>0</v>
      </c>
      <c r="L110" s="239">
        <v>21</v>
      </c>
      <c r="M110" s="239">
        <f>G110*(1+L110/100)</f>
        <v>0</v>
      </c>
      <c r="N110" s="237">
        <v>7.3899999999999993E-2</v>
      </c>
      <c r="O110" s="237">
        <f>ROUND(E110*N110,2)</f>
        <v>1.08</v>
      </c>
      <c r="P110" s="237">
        <v>0</v>
      </c>
      <c r="Q110" s="237">
        <f>ROUND(E110*P110,2)</f>
        <v>0</v>
      </c>
      <c r="R110" s="239" t="s">
        <v>219</v>
      </c>
      <c r="S110" s="239" t="s">
        <v>193</v>
      </c>
      <c r="T110" s="240" t="s">
        <v>193</v>
      </c>
      <c r="U110" s="222">
        <v>0.45200000000000001</v>
      </c>
      <c r="V110" s="222">
        <f>ROUND(E110*U110,2)</f>
        <v>6.62</v>
      </c>
      <c r="W110" s="222"/>
      <c r="X110" s="222" t="s">
        <v>220</v>
      </c>
      <c r="Y110" s="222" t="s">
        <v>221</v>
      </c>
      <c r="Z110" s="212"/>
      <c r="AA110" s="212"/>
      <c r="AB110" s="212"/>
      <c r="AC110" s="212"/>
      <c r="AD110" s="212"/>
      <c r="AE110" s="212"/>
      <c r="AF110" s="212"/>
      <c r="AG110" s="212" t="s">
        <v>222</v>
      </c>
      <c r="AH110" s="212"/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ht="21" outlineLevel="2" x14ac:dyDescent="0.25">
      <c r="A111" s="219"/>
      <c r="B111" s="220"/>
      <c r="C111" s="265" t="s">
        <v>314</v>
      </c>
      <c r="D111" s="264"/>
      <c r="E111" s="264"/>
      <c r="F111" s="264"/>
      <c r="G111" s="264"/>
      <c r="H111" s="222"/>
      <c r="I111" s="222"/>
      <c r="J111" s="222"/>
      <c r="K111" s="222"/>
      <c r="L111" s="222"/>
      <c r="M111" s="222"/>
      <c r="N111" s="221"/>
      <c r="O111" s="221"/>
      <c r="P111" s="221"/>
      <c r="Q111" s="221"/>
      <c r="R111" s="222"/>
      <c r="S111" s="222"/>
      <c r="T111" s="222"/>
      <c r="U111" s="222"/>
      <c r="V111" s="222"/>
      <c r="W111" s="222"/>
      <c r="X111" s="222"/>
      <c r="Y111" s="222"/>
      <c r="Z111" s="212"/>
      <c r="AA111" s="212"/>
      <c r="AB111" s="212"/>
      <c r="AC111" s="212"/>
      <c r="AD111" s="212"/>
      <c r="AE111" s="212"/>
      <c r="AF111" s="212"/>
      <c r="AG111" s="212" t="s">
        <v>224</v>
      </c>
      <c r="AH111" s="212"/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48" t="str">
        <f>C111</f>
        <v>s provedením lože z kameniva drceného, s vyplněním spár, s dvojitým hutněním a se smetením přebytečného materiálu na krajnici. S dodáním hmot pro lože a výplň spár.</v>
      </c>
      <c r="BB111" s="212"/>
      <c r="BC111" s="212"/>
      <c r="BD111" s="212"/>
      <c r="BE111" s="212"/>
      <c r="BF111" s="212"/>
      <c r="BG111" s="212"/>
      <c r="BH111" s="212"/>
    </row>
    <row r="112" spans="1:60" outlineLevel="2" x14ac:dyDescent="0.25">
      <c r="A112" s="219"/>
      <c r="B112" s="220"/>
      <c r="C112" s="266" t="s">
        <v>225</v>
      </c>
      <c r="D112" s="260"/>
      <c r="E112" s="261"/>
      <c r="F112" s="222"/>
      <c r="G112" s="222"/>
      <c r="H112" s="222"/>
      <c r="I112" s="222"/>
      <c r="J112" s="222"/>
      <c r="K112" s="222"/>
      <c r="L112" s="222"/>
      <c r="M112" s="222"/>
      <c r="N112" s="221"/>
      <c r="O112" s="221"/>
      <c r="P112" s="221"/>
      <c r="Q112" s="221"/>
      <c r="R112" s="222"/>
      <c r="S112" s="222"/>
      <c r="T112" s="222"/>
      <c r="U112" s="222"/>
      <c r="V112" s="222"/>
      <c r="W112" s="222"/>
      <c r="X112" s="222"/>
      <c r="Y112" s="222"/>
      <c r="Z112" s="212"/>
      <c r="AA112" s="212"/>
      <c r="AB112" s="212"/>
      <c r="AC112" s="212"/>
      <c r="AD112" s="212"/>
      <c r="AE112" s="212"/>
      <c r="AF112" s="212"/>
      <c r="AG112" s="212" t="s">
        <v>226</v>
      </c>
      <c r="AH112" s="212">
        <v>0</v>
      </c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3" x14ac:dyDescent="0.25">
      <c r="A113" s="219"/>
      <c r="B113" s="220"/>
      <c r="C113" s="266" t="s">
        <v>536</v>
      </c>
      <c r="D113" s="260"/>
      <c r="E113" s="261"/>
      <c r="F113" s="222"/>
      <c r="G113" s="222"/>
      <c r="H113" s="222"/>
      <c r="I113" s="222"/>
      <c r="J113" s="222"/>
      <c r="K113" s="222"/>
      <c r="L113" s="222"/>
      <c r="M113" s="222"/>
      <c r="N113" s="221"/>
      <c r="O113" s="221"/>
      <c r="P113" s="221"/>
      <c r="Q113" s="221"/>
      <c r="R113" s="222"/>
      <c r="S113" s="222"/>
      <c r="T113" s="222"/>
      <c r="U113" s="222"/>
      <c r="V113" s="222"/>
      <c r="W113" s="222"/>
      <c r="X113" s="222"/>
      <c r="Y113" s="222"/>
      <c r="Z113" s="212"/>
      <c r="AA113" s="212"/>
      <c r="AB113" s="212"/>
      <c r="AC113" s="212"/>
      <c r="AD113" s="212"/>
      <c r="AE113" s="212"/>
      <c r="AF113" s="212"/>
      <c r="AG113" s="212" t="s">
        <v>226</v>
      </c>
      <c r="AH113" s="212">
        <v>0</v>
      </c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3" x14ac:dyDescent="0.25">
      <c r="A114" s="219"/>
      <c r="B114" s="220"/>
      <c r="C114" s="266" t="s">
        <v>537</v>
      </c>
      <c r="D114" s="260"/>
      <c r="E114" s="261">
        <v>5.25</v>
      </c>
      <c r="F114" s="222"/>
      <c r="G114" s="222"/>
      <c r="H114" s="222"/>
      <c r="I114" s="222"/>
      <c r="J114" s="222"/>
      <c r="K114" s="222"/>
      <c r="L114" s="222"/>
      <c r="M114" s="222"/>
      <c r="N114" s="221"/>
      <c r="O114" s="221"/>
      <c r="P114" s="221"/>
      <c r="Q114" s="221"/>
      <c r="R114" s="222"/>
      <c r="S114" s="222"/>
      <c r="T114" s="222"/>
      <c r="U114" s="222"/>
      <c r="V114" s="222"/>
      <c r="W114" s="222"/>
      <c r="X114" s="222"/>
      <c r="Y114" s="222"/>
      <c r="Z114" s="212"/>
      <c r="AA114" s="212"/>
      <c r="AB114" s="212"/>
      <c r="AC114" s="212"/>
      <c r="AD114" s="212"/>
      <c r="AE114" s="212"/>
      <c r="AF114" s="212"/>
      <c r="AG114" s="212" t="s">
        <v>226</v>
      </c>
      <c r="AH114" s="212">
        <v>0</v>
      </c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3" x14ac:dyDescent="0.25">
      <c r="A115" s="219"/>
      <c r="B115" s="220"/>
      <c r="C115" s="266" t="s">
        <v>538</v>
      </c>
      <c r="D115" s="260"/>
      <c r="E115" s="261"/>
      <c r="F115" s="222"/>
      <c r="G115" s="222"/>
      <c r="H115" s="222"/>
      <c r="I115" s="222"/>
      <c r="J115" s="222"/>
      <c r="K115" s="222"/>
      <c r="L115" s="222"/>
      <c r="M115" s="222"/>
      <c r="N115" s="221"/>
      <c r="O115" s="221"/>
      <c r="P115" s="221"/>
      <c r="Q115" s="221"/>
      <c r="R115" s="222"/>
      <c r="S115" s="222"/>
      <c r="T115" s="222"/>
      <c r="U115" s="222"/>
      <c r="V115" s="222"/>
      <c r="W115" s="222"/>
      <c r="X115" s="222"/>
      <c r="Y115" s="222"/>
      <c r="Z115" s="212"/>
      <c r="AA115" s="212"/>
      <c r="AB115" s="212"/>
      <c r="AC115" s="212"/>
      <c r="AD115" s="212"/>
      <c r="AE115" s="212"/>
      <c r="AF115" s="212"/>
      <c r="AG115" s="212" t="s">
        <v>226</v>
      </c>
      <c r="AH115" s="212">
        <v>0</v>
      </c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3" x14ac:dyDescent="0.25">
      <c r="A116" s="219"/>
      <c r="B116" s="220"/>
      <c r="C116" s="266" t="s">
        <v>539</v>
      </c>
      <c r="D116" s="260"/>
      <c r="E116" s="261">
        <v>7.9</v>
      </c>
      <c r="F116" s="222"/>
      <c r="G116" s="222"/>
      <c r="H116" s="222"/>
      <c r="I116" s="222"/>
      <c r="J116" s="222"/>
      <c r="K116" s="222"/>
      <c r="L116" s="222"/>
      <c r="M116" s="222"/>
      <c r="N116" s="221"/>
      <c r="O116" s="221"/>
      <c r="P116" s="221"/>
      <c r="Q116" s="221"/>
      <c r="R116" s="222"/>
      <c r="S116" s="222"/>
      <c r="T116" s="222"/>
      <c r="U116" s="222"/>
      <c r="V116" s="222"/>
      <c r="W116" s="222"/>
      <c r="X116" s="222"/>
      <c r="Y116" s="222"/>
      <c r="Z116" s="212"/>
      <c r="AA116" s="212"/>
      <c r="AB116" s="212"/>
      <c r="AC116" s="212"/>
      <c r="AD116" s="212"/>
      <c r="AE116" s="212"/>
      <c r="AF116" s="212"/>
      <c r="AG116" s="212" t="s">
        <v>226</v>
      </c>
      <c r="AH116" s="212">
        <v>0</v>
      </c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3" x14ac:dyDescent="0.25">
      <c r="A117" s="219"/>
      <c r="B117" s="220"/>
      <c r="C117" s="266" t="s">
        <v>515</v>
      </c>
      <c r="D117" s="260"/>
      <c r="E117" s="261"/>
      <c r="F117" s="222"/>
      <c r="G117" s="222"/>
      <c r="H117" s="222"/>
      <c r="I117" s="222"/>
      <c r="J117" s="222"/>
      <c r="K117" s="222"/>
      <c r="L117" s="222"/>
      <c r="M117" s="222"/>
      <c r="N117" s="221"/>
      <c r="O117" s="221"/>
      <c r="P117" s="221"/>
      <c r="Q117" s="221"/>
      <c r="R117" s="222"/>
      <c r="S117" s="222"/>
      <c r="T117" s="222"/>
      <c r="U117" s="222"/>
      <c r="V117" s="222"/>
      <c r="W117" s="222"/>
      <c r="X117" s="222"/>
      <c r="Y117" s="222"/>
      <c r="Z117" s="212"/>
      <c r="AA117" s="212"/>
      <c r="AB117" s="212"/>
      <c r="AC117" s="212"/>
      <c r="AD117" s="212"/>
      <c r="AE117" s="212"/>
      <c r="AF117" s="212"/>
      <c r="AG117" s="212" t="s">
        <v>226</v>
      </c>
      <c r="AH117" s="212">
        <v>0</v>
      </c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3" x14ac:dyDescent="0.25">
      <c r="A118" s="219"/>
      <c r="B118" s="220"/>
      <c r="C118" s="266" t="s">
        <v>540</v>
      </c>
      <c r="D118" s="260"/>
      <c r="E118" s="261"/>
      <c r="F118" s="222"/>
      <c r="G118" s="222"/>
      <c r="H118" s="222"/>
      <c r="I118" s="222"/>
      <c r="J118" s="222"/>
      <c r="K118" s="222"/>
      <c r="L118" s="222"/>
      <c r="M118" s="222"/>
      <c r="N118" s="221"/>
      <c r="O118" s="221"/>
      <c r="P118" s="221"/>
      <c r="Q118" s="221"/>
      <c r="R118" s="222"/>
      <c r="S118" s="222"/>
      <c r="T118" s="222"/>
      <c r="U118" s="222"/>
      <c r="V118" s="222"/>
      <c r="W118" s="222"/>
      <c r="X118" s="222"/>
      <c r="Y118" s="222"/>
      <c r="Z118" s="212"/>
      <c r="AA118" s="212"/>
      <c r="AB118" s="212"/>
      <c r="AC118" s="212"/>
      <c r="AD118" s="212"/>
      <c r="AE118" s="212"/>
      <c r="AF118" s="212"/>
      <c r="AG118" s="212" t="s">
        <v>226</v>
      </c>
      <c r="AH118" s="212">
        <v>0</v>
      </c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3" x14ac:dyDescent="0.25">
      <c r="A119" s="219"/>
      <c r="B119" s="220"/>
      <c r="C119" s="266" t="s">
        <v>541</v>
      </c>
      <c r="D119" s="260"/>
      <c r="E119" s="261"/>
      <c r="F119" s="222"/>
      <c r="G119" s="222"/>
      <c r="H119" s="222"/>
      <c r="I119" s="222"/>
      <c r="J119" s="222"/>
      <c r="K119" s="222"/>
      <c r="L119" s="222"/>
      <c r="M119" s="222"/>
      <c r="N119" s="221"/>
      <c r="O119" s="221"/>
      <c r="P119" s="221"/>
      <c r="Q119" s="221"/>
      <c r="R119" s="222"/>
      <c r="S119" s="222"/>
      <c r="T119" s="222"/>
      <c r="U119" s="222"/>
      <c r="V119" s="222"/>
      <c r="W119" s="222"/>
      <c r="X119" s="222"/>
      <c r="Y119" s="222"/>
      <c r="Z119" s="212"/>
      <c r="AA119" s="212"/>
      <c r="AB119" s="212"/>
      <c r="AC119" s="212"/>
      <c r="AD119" s="212"/>
      <c r="AE119" s="212"/>
      <c r="AF119" s="212"/>
      <c r="AG119" s="212" t="s">
        <v>226</v>
      </c>
      <c r="AH119" s="212">
        <v>0</v>
      </c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3" x14ac:dyDescent="0.25">
      <c r="A120" s="219"/>
      <c r="B120" s="220"/>
      <c r="C120" s="266" t="s">
        <v>516</v>
      </c>
      <c r="D120" s="260"/>
      <c r="E120" s="261">
        <v>1.5</v>
      </c>
      <c r="F120" s="222"/>
      <c r="G120" s="222"/>
      <c r="H120" s="222"/>
      <c r="I120" s="222"/>
      <c r="J120" s="222"/>
      <c r="K120" s="222"/>
      <c r="L120" s="222"/>
      <c r="M120" s="222"/>
      <c r="N120" s="221"/>
      <c r="O120" s="221"/>
      <c r="P120" s="221"/>
      <c r="Q120" s="221"/>
      <c r="R120" s="222"/>
      <c r="S120" s="222"/>
      <c r="T120" s="222"/>
      <c r="U120" s="222"/>
      <c r="V120" s="222"/>
      <c r="W120" s="222"/>
      <c r="X120" s="222"/>
      <c r="Y120" s="222"/>
      <c r="Z120" s="212"/>
      <c r="AA120" s="212"/>
      <c r="AB120" s="212"/>
      <c r="AC120" s="212"/>
      <c r="AD120" s="212"/>
      <c r="AE120" s="212"/>
      <c r="AF120" s="212"/>
      <c r="AG120" s="212" t="s">
        <v>226</v>
      </c>
      <c r="AH120" s="212">
        <v>0</v>
      </c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1" x14ac:dyDescent="0.25">
      <c r="A121" s="234">
        <v>20</v>
      </c>
      <c r="B121" s="235" t="s">
        <v>542</v>
      </c>
      <c r="C121" s="253" t="s">
        <v>543</v>
      </c>
      <c r="D121" s="236" t="s">
        <v>218</v>
      </c>
      <c r="E121" s="237">
        <v>45.85</v>
      </c>
      <c r="F121" s="238"/>
      <c r="G121" s="239">
        <f>ROUND(E121*F121,2)</f>
        <v>0</v>
      </c>
      <c r="H121" s="238"/>
      <c r="I121" s="239">
        <f>ROUND(E121*H121,2)</f>
        <v>0</v>
      </c>
      <c r="J121" s="238"/>
      <c r="K121" s="239">
        <f>ROUND(E121*J121,2)</f>
        <v>0</v>
      </c>
      <c r="L121" s="239">
        <v>21</v>
      </c>
      <c r="M121" s="239">
        <f>G121*(1+L121/100)</f>
        <v>0</v>
      </c>
      <c r="N121" s="237">
        <v>7.3899999999999993E-2</v>
      </c>
      <c r="O121" s="237">
        <f>ROUND(E121*N121,2)</f>
        <v>3.39</v>
      </c>
      <c r="P121" s="237">
        <v>0</v>
      </c>
      <c r="Q121" s="237">
        <f>ROUND(E121*P121,2)</f>
        <v>0</v>
      </c>
      <c r="R121" s="239" t="s">
        <v>219</v>
      </c>
      <c r="S121" s="239" t="s">
        <v>193</v>
      </c>
      <c r="T121" s="240" t="s">
        <v>193</v>
      </c>
      <c r="U121" s="222">
        <v>0.47799999999999998</v>
      </c>
      <c r="V121" s="222">
        <f>ROUND(E121*U121,2)</f>
        <v>21.92</v>
      </c>
      <c r="W121" s="222"/>
      <c r="X121" s="222" t="s">
        <v>220</v>
      </c>
      <c r="Y121" s="222" t="s">
        <v>221</v>
      </c>
      <c r="Z121" s="212"/>
      <c r="AA121" s="212"/>
      <c r="AB121" s="212"/>
      <c r="AC121" s="212"/>
      <c r="AD121" s="212"/>
      <c r="AE121" s="212"/>
      <c r="AF121" s="212"/>
      <c r="AG121" s="212" t="s">
        <v>222</v>
      </c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ht="21" outlineLevel="2" x14ac:dyDescent="0.25">
      <c r="A122" s="219"/>
      <c r="B122" s="220"/>
      <c r="C122" s="265" t="s">
        <v>314</v>
      </c>
      <c r="D122" s="264"/>
      <c r="E122" s="264"/>
      <c r="F122" s="264"/>
      <c r="G122" s="264"/>
      <c r="H122" s="222"/>
      <c r="I122" s="222"/>
      <c r="J122" s="222"/>
      <c r="K122" s="222"/>
      <c r="L122" s="222"/>
      <c r="M122" s="222"/>
      <c r="N122" s="221"/>
      <c r="O122" s="221"/>
      <c r="P122" s="221"/>
      <c r="Q122" s="221"/>
      <c r="R122" s="222"/>
      <c r="S122" s="222"/>
      <c r="T122" s="222"/>
      <c r="U122" s="222"/>
      <c r="V122" s="222"/>
      <c r="W122" s="222"/>
      <c r="X122" s="222"/>
      <c r="Y122" s="222"/>
      <c r="Z122" s="212"/>
      <c r="AA122" s="212"/>
      <c r="AB122" s="212"/>
      <c r="AC122" s="212"/>
      <c r="AD122" s="212"/>
      <c r="AE122" s="212"/>
      <c r="AF122" s="212"/>
      <c r="AG122" s="212" t="s">
        <v>224</v>
      </c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48" t="str">
        <f>C122</f>
        <v>s provedením lože z kameniva drceného, s vyplněním spár, s dvojitým hutněním a se smetením přebytečného materiálu na krajnici. S dodáním hmot pro lože a výplň spár.</v>
      </c>
      <c r="BB122" s="212"/>
      <c r="BC122" s="212"/>
      <c r="BD122" s="212"/>
      <c r="BE122" s="212"/>
      <c r="BF122" s="212"/>
      <c r="BG122" s="212"/>
      <c r="BH122" s="212"/>
    </row>
    <row r="123" spans="1:60" outlineLevel="2" x14ac:dyDescent="0.25">
      <c r="A123" s="219"/>
      <c r="B123" s="220"/>
      <c r="C123" s="266" t="s">
        <v>526</v>
      </c>
      <c r="D123" s="260"/>
      <c r="E123" s="261"/>
      <c r="F123" s="222"/>
      <c r="G123" s="222"/>
      <c r="H123" s="222"/>
      <c r="I123" s="222"/>
      <c r="J123" s="222"/>
      <c r="K123" s="222"/>
      <c r="L123" s="222"/>
      <c r="M123" s="222"/>
      <c r="N123" s="221"/>
      <c r="O123" s="221"/>
      <c r="P123" s="221"/>
      <c r="Q123" s="221"/>
      <c r="R123" s="222"/>
      <c r="S123" s="222"/>
      <c r="T123" s="222"/>
      <c r="U123" s="222"/>
      <c r="V123" s="222"/>
      <c r="W123" s="222"/>
      <c r="X123" s="222"/>
      <c r="Y123" s="222"/>
      <c r="Z123" s="212"/>
      <c r="AA123" s="212"/>
      <c r="AB123" s="212"/>
      <c r="AC123" s="212"/>
      <c r="AD123" s="212"/>
      <c r="AE123" s="212"/>
      <c r="AF123" s="212"/>
      <c r="AG123" s="212" t="s">
        <v>226</v>
      </c>
      <c r="AH123" s="212">
        <v>0</v>
      </c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ht="20.399999999999999" outlineLevel="3" x14ac:dyDescent="0.25">
      <c r="A124" s="219"/>
      <c r="B124" s="220"/>
      <c r="C124" s="266" t="s">
        <v>527</v>
      </c>
      <c r="D124" s="260"/>
      <c r="E124" s="261"/>
      <c r="F124" s="222"/>
      <c r="G124" s="222"/>
      <c r="H124" s="222"/>
      <c r="I124" s="222"/>
      <c r="J124" s="222"/>
      <c r="K124" s="222"/>
      <c r="L124" s="222"/>
      <c r="M124" s="222"/>
      <c r="N124" s="221"/>
      <c r="O124" s="221"/>
      <c r="P124" s="221"/>
      <c r="Q124" s="221"/>
      <c r="R124" s="222"/>
      <c r="S124" s="222"/>
      <c r="T124" s="222"/>
      <c r="U124" s="222"/>
      <c r="V124" s="222"/>
      <c r="W124" s="222"/>
      <c r="X124" s="222"/>
      <c r="Y124" s="222"/>
      <c r="Z124" s="212"/>
      <c r="AA124" s="212"/>
      <c r="AB124" s="212"/>
      <c r="AC124" s="212"/>
      <c r="AD124" s="212"/>
      <c r="AE124" s="212"/>
      <c r="AF124" s="212"/>
      <c r="AG124" s="212" t="s">
        <v>226</v>
      </c>
      <c r="AH124" s="212">
        <v>0</v>
      </c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3" x14ac:dyDescent="0.25">
      <c r="A125" s="219"/>
      <c r="B125" s="220"/>
      <c r="C125" s="266" t="s">
        <v>544</v>
      </c>
      <c r="D125" s="260"/>
      <c r="E125" s="261"/>
      <c r="F125" s="222"/>
      <c r="G125" s="222"/>
      <c r="H125" s="222"/>
      <c r="I125" s="222"/>
      <c r="J125" s="222"/>
      <c r="K125" s="222"/>
      <c r="L125" s="222"/>
      <c r="M125" s="222"/>
      <c r="N125" s="221"/>
      <c r="O125" s="221"/>
      <c r="P125" s="221"/>
      <c r="Q125" s="221"/>
      <c r="R125" s="222"/>
      <c r="S125" s="222"/>
      <c r="T125" s="222"/>
      <c r="U125" s="222"/>
      <c r="V125" s="222"/>
      <c r="W125" s="222"/>
      <c r="X125" s="222"/>
      <c r="Y125" s="222"/>
      <c r="Z125" s="212"/>
      <c r="AA125" s="212"/>
      <c r="AB125" s="212"/>
      <c r="AC125" s="212"/>
      <c r="AD125" s="212"/>
      <c r="AE125" s="212"/>
      <c r="AF125" s="212"/>
      <c r="AG125" s="212" t="s">
        <v>226</v>
      </c>
      <c r="AH125" s="212">
        <v>0</v>
      </c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outlineLevel="3" x14ac:dyDescent="0.25">
      <c r="A126" s="219"/>
      <c r="B126" s="220"/>
      <c r="C126" s="266" t="s">
        <v>311</v>
      </c>
      <c r="D126" s="260"/>
      <c r="E126" s="261"/>
      <c r="F126" s="222"/>
      <c r="G126" s="222"/>
      <c r="H126" s="222"/>
      <c r="I126" s="222"/>
      <c r="J126" s="222"/>
      <c r="K126" s="222"/>
      <c r="L126" s="222"/>
      <c r="M126" s="222"/>
      <c r="N126" s="221"/>
      <c r="O126" s="221"/>
      <c r="P126" s="221"/>
      <c r="Q126" s="221"/>
      <c r="R126" s="222"/>
      <c r="S126" s="222"/>
      <c r="T126" s="222"/>
      <c r="U126" s="222"/>
      <c r="V126" s="222"/>
      <c r="W126" s="222"/>
      <c r="X126" s="222"/>
      <c r="Y126" s="222"/>
      <c r="Z126" s="212"/>
      <c r="AA126" s="212"/>
      <c r="AB126" s="212"/>
      <c r="AC126" s="212"/>
      <c r="AD126" s="212"/>
      <c r="AE126" s="212"/>
      <c r="AF126" s="212"/>
      <c r="AG126" s="212" t="s">
        <v>226</v>
      </c>
      <c r="AH126" s="212">
        <v>0</v>
      </c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3" x14ac:dyDescent="0.25">
      <c r="A127" s="219"/>
      <c r="B127" s="220"/>
      <c r="C127" s="266" t="s">
        <v>528</v>
      </c>
      <c r="D127" s="260"/>
      <c r="E127" s="261">
        <v>45.85</v>
      </c>
      <c r="F127" s="222"/>
      <c r="G127" s="222"/>
      <c r="H127" s="222"/>
      <c r="I127" s="222"/>
      <c r="J127" s="222"/>
      <c r="K127" s="222"/>
      <c r="L127" s="222"/>
      <c r="M127" s="222"/>
      <c r="N127" s="221"/>
      <c r="O127" s="221"/>
      <c r="P127" s="221"/>
      <c r="Q127" s="221"/>
      <c r="R127" s="222"/>
      <c r="S127" s="222"/>
      <c r="T127" s="222"/>
      <c r="U127" s="222"/>
      <c r="V127" s="222"/>
      <c r="W127" s="222"/>
      <c r="X127" s="222"/>
      <c r="Y127" s="222"/>
      <c r="Z127" s="212"/>
      <c r="AA127" s="212"/>
      <c r="AB127" s="212"/>
      <c r="AC127" s="212"/>
      <c r="AD127" s="212"/>
      <c r="AE127" s="212"/>
      <c r="AF127" s="212"/>
      <c r="AG127" s="212" t="s">
        <v>226</v>
      </c>
      <c r="AH127" s="212">
        <v>0</v>
      </c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1" x14ac:dyDescent="0.25">
      <c r="A128" s="234">
        <v>21</v>
      </c>
      <c r="B128" s="235" t="s">
        <v>319</v>
      </c>
      <c r="C128" s="253" t="s">
        <v>320</v>
      </c>
      <c r="D128" s="236" t="s">
        <v>231</v>
      </c>
      <c r="E128" s="237">
        <v>5</v>
      </c>
      <c r="F128" s="238"/>
      <c r="G128" s="239">
        <f>ROUND(E128*F128,2)</f>
        <v>0</v>
      </c>
      <c r="H128" s="238"/>
      <c r="I128" s="239">
        <f>ROUND(E128*H128,2)</f>
        <v>0</v>
      </c>
      <c r="J128" s="238"/>
      <c r="K128" s="239">
        <f>ROUND(E128*J128,2)</f>
        <v>0</v>
      </c>
      <c r="L128" s="239">
        <v>21</v>
      </c>
      <c r="M128" s="239">
        <f>G128*(1+L128/100)</f>
        <v>0</v>
      </c>
      <c r="N128" s="237">
        <v>3.3E-4</v>
      </c>
      <c r="O128" s="237">
        <f>ROUND(E128*N128,2)</f>
        <v>0</v>
      </c>
      <c r="P128" s="237">
        <v>0</v>
      </c>
      <c r="Q128" s="237">
        <f>ROUND(E128*P128,2)</f>
        <v>0</v>
      </c>
      <c r="R128" s="239" t="s">
        <v>219</v>
      </c>
      <c r="S128" s="239" t="s">
        <v>193</v>
      </c>
      <c r="T128" s="240" t="s">
        <v>193</v>
      </c>
      <c r="U128" s="222">
        <v>0.41</v>
      </c>
      <c r="V128" s="222">
        <f>ROUND(E128*U128,2)</f>
        <v>2.0499999999999998</v>
      </c>
      <c r="W128" s="222"/>
      <c r="X128" s="222" t="s">
        <v>220</v>
      </c>
      <c r="Y128" s="222" t="s">
        <v>221</v>
      </c>
      <c r="Z128" s="212"/>
      <c r="AA128" s="212"/>
      <c r="AB128" s="212"/>
      <c r="AC128" s="212"/>
      <c r="AD128" s="212"/>
      <c r="AE128" s="212"/>
      <c r="AF128" s="212"/>
      <c r="AG128" s="212" t="s">
        <v>222</v>
      </c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2" x14ac:dyDescent="0.25">
      <c r="A129" s="219"/>
      <c r="B129" s="220"/>
      <c r="C129" s="266" t="s">
        <v>225</v>
      </c>
      <c r="D129" s="260"/>
      <c r="E129" s="261"/>
      <c r="F129" s="222"/>
      <c r="G129" s="222"/>
      <c r="H129" s="222"/>
      <c r="I129" s="222"/>
      <c r="J129" s="222"/>
      <c r="K129" s="222"/>
      <c r="L129" s="222"/>
      <c r="M129" s="222"/>
      <c r="N129" s="221"/>
      <c r="O129" s="221"/>
      <c r="P129" s="221"/>
      <c r="Q129" s="221"/>
      <c r="R129" s="222"/>
      <c r="S129" s="222"/>
      <c r="T129" s="222"/>
      <c r="U129" s="222"/>
      <c r="V129" s="222"/>
      <c r="W129" s="222"/>
      <c r="X129" s="222"/>
      <c r="Y129" s="222"/>
      <c r="Z129" s="212"/>
      <c r="AA129" s="212"/>
      <c r="AB129" s="212"/>
      <c r="AC129" s="212"/>
      <c r="AD129" s="212"/>
      <c r="AE129" s="212"/>
      <c r="AF129" s="212"/>
      <c r="AG129" s="212" t="s">
        <v>226</v>
      </c>
      <c r="AH129" s="212">
        <v>0</v>
      </c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outlineLevel="3" x14ac:dyDescent="0.25">
      <c r="A130" s="219"/>
      <c r="B130" s="220"/>
      <c r="C130" s="266" t="s">
        <v>536</v>
      </c>
      <c r="D130" s="260"/>
      <c r="E130" s="261"/>
      <c r="F130" s="222"/>
      <c r="G130" s="222"/>
      <c r="H130" s="222"/>
      <c r="I130" s="222"/>
      <c r="J130" s="222"/>
      <c r="K130" s="222"/>
      <c r="L130" s="222"/>
      <c r="M130" s="222"/>
      <c r="N130" s="221"/>
      <c r="O130" s="221"/>
      <c r="P130" s="221"/>
      <c r="Q130" s="221"/>
      <c r="R130" s="222"/>
      <c r="S130" s="222"/>
      <c r="T130" s="222"/>
      <c r="U130" s="222"/>
      <c r="V130" s="222"/>
      <c r="W130" s="222"/>
      <c r="X130" s="222"/>
      <c r="Y130" s="222"/>
      <c r="Z130" s="212"/>
      <c r="AA130" s="212"/>
      <c r="AB130" s="212"/>
      <c r="AC130" s="212"/>
      <c r="AD130" s="212"/>
      <c r="AE130" s="212"/>
      <c r="AF130" s="212"/>
      <c r="AG130" s="212" t="s">
        <v>226</v>
      </c>
      <c r="AH130" s="212">
        <v>0</v>
      </c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outlineLevel="3" x14ac:dyDescent="0.25">
      <c r="A131" s="219"/>
      <c r="B131" s="220"/>
      <c r="C131" s="266" t="s">
        <v>545</v>
      </c>
      <c r="D131" s="260"/>
      <c r="E131" s="261">
        <v>2</v>
      </c>
      <c r="F131" s="222"/>
      <c r="G131" s="222"/>
      <c r="H131" s="222"/>
      <c r="I131" s="222"/>
      <c r="J131" s="222"/>
      <c r="K131" s="222"/>
      <c r="L131" s="222"/>
      <c r="M131" s="222"/>
      <c r="N131" s="221"/>
      <c r="O131" s="221"/>
      <c r="P131" s="221"/>
      <c r="Q131" s="221"/>
      <c r="R131" s="222"/>
      <c r="S131" s="222"/>
      <c r="T131" s="222"/>
      <c r="U131" s="222"/>
      <c r="V131" s="222"/>
      <c r="W131" s="222"/>
      <c r="X131" s="222"/>
      <c r="Y131" s="222"/>
      <c r="Z131" s="212"/>
      <c r="AA131" s="212"/>
      <c r="AB131" s="212"/>
      <c r="AC131" s="212"/>
      <c r="AD131" s="212"/>
      <c r="AE131" s="212"/>
      <c r="AF131" s="212"/>
      <c r="AG131" s="212" t="s">
        <v>226</v>
      </c>
      <c r="AH131" s="212">
        <v>0</v>
      </c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3" x14ac:dyDescent="0.25">
      <c r="A132" s="219"/>
      <c r="B132" s="220"/>
      <c r="C132" s="266" t="s">
        <v>538</v>
      </c>
      <c r="D132" s="260"/>
      <c r="E132" s="261"/>
      <c r="F132" s="222"/>
      <c r="G132" s="222"/>
      <c r="H132" s="222"/>
      <c r="I132" s="222"/>
      <c r="J132" s="222"/>
      <c r="K132" s="222"/>
      <c r="L132" s="222"/>
      <c r="M132" s="222"/>
      <c r="N132" s="221"/>
      <c r="O132" s="221"/>
      <c r="P132" s="221"/>
      <c r="Q132" s="221"/>
      <c r="R132" s="222"/>
      <c r="S132" s="222"/>
      <c r="T132" s="222"/>
      <c r="U132" s="222"/>
      <c r="V132" s="222"/>
      <c r="W132" s="222"/>
      <c r="X132" s="222"/>
      <c r="Y132" s="222"/>
      <c r="Z132" s="212"/>
      <c r="AA132" s="212"/>
      <c r="AB132" s="212"/>
      <c r="AC132" s="212"/>
      <c r="AD132" s="212"/>
      <c r="AE132" s="212"/>
      <c r="AF132" s="212"/>
      <c r="AG132" s="212" t="s">
        <v>226</v>
      </c>
      <c r="AH132" s="212">
        <v>0</v>
      </c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3" x14ac:dyDescent="0.25">
      <c r="A133" s="219"/>
      <c r="B133" s="220"/>
      <c r="C133" s="266" t="s">
        <v>546</v>
      </c>
      <c r="D133" s="260"/>
      <c r="E133" s="261">
        <v>3</v>
      </c>
      <c r="F133" s="222"/>
      <c r="G133" s="222"/>
      <c r="H133" s="222"/>
      <c r="I133" s="222"/>
      <c r="J133" s="222"/>
      <c r="K133" s="222"/>
      <c r="L133" s="222"/>
      <c r="M133" s="222"/>
      <c r="N133" s="221"/>
      <c r="O133" s="221"/>
      <c r="P133" s="221"/>
      <c r="Q133" s="221"/>
      <c r="R133" s="222"/>
      <c r="S133" s="222"/>
      <c r="T133" s="222"/>
      <c r="U133" s="222"/>
      <c r="V133" s="222"/>
      <c r="W133" s="222"/>
      <c r="X133" s="222"/>
      <c r="Y133" s="222"/>
      <c r="Z133" s="212"/>
      <c r="AA133" s="212"/>
      <c r="AB133" s="212"/>
      <c r="AC133" s="212"/>
      <c r="AD133" s="212"/>
      <c r="AE133" s="212"/>
      <c r="AF133" s="212"/>
      <c r="AG133" s="212" t="s">
        <v>226</v>
      </c>
      <c r="AH133" s="212">
        <v>0</v>
      </c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1" x14ac:dyDescent="0.25">
      <c r="A134" s="234">
        <v>22</v>
      </c>
      <c r="B134" s="235" t="s">
        <v>547</v>
      </c>
      <c r="C134" s="253" t="s">
        <v>548</v>
      </c>
      <c r="D134" s="236" t="s">
        <v>231</v>
      </c>
      <c r="E134" s="237">
        <v>15</v>
      </c>
      <c r="F134" s="238"/>
      <c r="G134" s="239">
        <f>ROUND(E134*F134,2)</f>
        <v>0</v>
      </c>
      <c r="H134" s="238"/>
      <c r="I134" s="239">
        <f>ROUND(E134*H134,2)</f>
        <v>0</v>
      </c>
      <c r="J134" s="238"/>
      <c r="K134" s="239">
        <f>ROUND(E134*J134,2)</f>
        <v>0</v>
      </c>
      <c r="L134" s="239">
        <v>21</v>
      </c>
      <c r="M134" s="239">
        <f>G134*(1+L134/100)</f>
        <v>0</v>
      </c>
      <c r="N134" s="237">
        <v>3.6000000000000002E-4</v>
      </c>
      <c r="O134" s="237">
        <f>ROUND(E134*N134,2)</f>
        <v>0.01</v>
      </c>
      <c r="P134" s="237">
        <v>0</v>
      </c>
      <c r="Q134" s="237">
        <f>ROUND(E134*P134,2)</f>
        <v>0</v>
      </c>
      <c r="R134" s="239" t="s">
        <v>219</v>
      </c>
      <c r="S134" s="239" t="s">
        <v>193</v>
      </c>
      <c r="T134" s="240" t="s">
        <v>193</v>
      </c>
      <c r="U134" s="222">
        <v>0.43</v>
      </c>
      <c r="V134" s="222">
        <f>ROUND(E134*U134,2)</f>
        <v>6.45</v>
      </c>
      <c r="W134" s="222"/>
      <c r="X134" s="222" t="s">
        <v>220</v>
      </c>
      <c r="Y134" s="222" t="s">
        <v>221</v>
      </c>
      <c r="Z134" s="212"/>
      <c r="AA134" s="212"/>
      <c r="AB134" s="212"/>
      <c r="AC134" s="212"/>
      <c r="AD134" s="212"/>
      <c r="AE134" s="212"/>
      <c r="AF134" s="212"/>
      <c r="AG134" s="212" t="s">
        <v>222</v>
      </c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2" x14ac:dyDescent="0.25">
      <c r="A135" s="219"/>
      <c r="B135" s="220"/>
      <c r="C135" s="266" t="s">
        <v>526</v>
      </c>
      <c r="D135" s="260"/>
      <c r="E135" s="261"/>
      <c r="F135" s="222"/>
      <c r="G135" s="222"/>
      <c r="H135" s="222"/>
      <c r="I135" s="222"/>
      <c r="J135" s="222"/>
      <c r="K135" s="222"/>
      <c r="L135" s="222"/>
      <c r="M135" s="222"/>
      <c r="N135" s="221"/>
      <c r="O135" s="221"/>
      <c r="P135" s="221"/>
      <c r="Q135" s="221"/>
      <c r="R135" s="222"/>
      <c r="S135" s="222"/>
      <c r="T135" s="222"/>
      <c r="U135" s="222"/>
      <c r="V135" s="222"/>
      <c r="W135" s="222"/>
      <c r="X135" s="222"/>
      <c r="Y135" s="222"/>
      <c r="Z135" s="212"/>
      <c r="AA135" s="212"/>
      <c r="AB135" s="212"/>
      <c r="AC135" s="212"/>
      <c r="AD135" s="212"/>
      <c r="AE135" s="212"/>
      <c r="AF135" s="212"/>
      <c r="AG135" s="212" t="s">
        <v>226</v>
      </c>
      <c r="AH135" s="212">
        <v>0</v>
      </c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ht="20.399999999999999" outlineLevel="3" x14ac:dyDescent="0.25">
      <c r="A136" s="219"/>
      <c r="B136" s="220"/>
      <c r="C136" s="266" t="s">
        <v>527</v>
      </c>
      <c r="D136" s="260"/>
      <c r="E136" s="261"/>
      <c r="F136" s="222"/>
      <c r="G136" s="222"/>
      <c r="H136" s="222"/>
      <c r="I136" s="222"/>
      <c r="J136" s="222"/>
      <c r="K136" s="222"/>
      <c r="L136" s="222"/>
      <c r="M136" s="222"/>
      <c r="N136" s="221"/>
      <c r="O136" s="221"/>
      <c r="P136" s="221"/>
      <c r="Q136" s="221"/>
      <c r="R136" s="222"/>
      <c r="S136" s="222"/>
      <c r="T136" s="222"/>
      <c r="U136" s="222"/>
      <c r="V136" s="222"/>
      <c r="W136" s="222"/>
      <c r="X136" s="222"/>
      <c r="Y136" s="222"/>
      <c r="Z136" s="212"/>
      <c r="AA136" s="212"/>
      <c r="AB136" s="212"/>
      <c r="AC136" s="212"/>
      <c r="AD136" s="212"/>
      <c r="AE136" s="212"/>
      <c r="AF136" s="212"/>
      <c r="AG136" s="212" t="s">
        <v>226</v>
      </c>
      <c r="AH136" s="212">
        <v>0</v>
      </c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3" x14ac:dyDescent="0.25">
      <c r="A137" s="219"/>
      <c r="B137" s="220"/>
      <c r="C137" s="266" t="s">
        <v>544</v>
      </c>
      <c r="D137" s="260"/>
      <c r="E137" s="261"/>
      <c r="F137" s="222"/>
      <c r="G137" s="222"/>
      <c r="H137" s="222"/>
      <c r="I137" s="222"/>
      <c r="J137" s="222"/>
      <c r="K137" s="222"/>
      <c r="L137" s="222"/>
      <c r="M137" s="222"/>
      <c r="N137" s="221"/>
      <c r="O137" s="221"/>
      <c r="P137" s="221"/>
      <c r="Q137" s="221"/>
      <c r="R137" s="222"/>
      <c r="S137" s="222"/>
      <c r="T137" s="222"/>
      <c r="U137" s="222"/>
      <c r="V137" s="222"/>
      <c r="W137" s="222"/>
      <c r="X137" s="222"/>
      <c r="Y137" s="222"/>
      <c r="Z137" s="212"/>
      <c r="AA137" s="212"/>
      <c r="AB137" s="212"/>
      <c r="AC137" s="212"/>
      <c r="AD137" s="212"/>
      <c r="AE137" s="212"/>
      <c r="AF137" s="212"/>
      <c r="AG137" s="212" t="s">
        <v>226</v>
      </c>
      <c r="AH137" s="212">
        <v>0</v>
      </c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3" x14ac:dyDescent="0.25">
      <c r="A138" s="219"/>
      <c r="B138" s="220"/>
      <c r="C138" s="266" t="s">
        <v>311</v>
      </c>
      <c r="D138" s="260"/>
      <c r="E138" s="261"/>
      <c r="F138" s="222"/>
      <c r="G138" s="222"/>
      <c r="H138" s="222"/>
      <c r="I138" s="222"/>
      <c r="J138" s="222"/>
      <c r="K138" s="222"/>
      <c r="L138" s="222"/>
      <c r="M138" s="222"/>
      <c r="N138" s="221"/>
      <c r="O138" s="221"/>
      <c r="P138" s="221"/>
      <c r="Q138" s="221"/>
      <c r="R138" s="222"/>
      <c r="S138" s="222"/>
      <c r="T138" s="222"/>
      <c r="U138" s="222"/>
      <c r="V138" s="222"/>
      <c r="W138" s="222"/>
      <c r="X138" s="222"/>
      <c r="Y138" s="222"/>
      <c r="Z138" s="212"/>
      <c r="AA138" s="212"/>
      <c r="AB138" s="212"/>
      <c r="AC138" s="212"/>
      <c r="AD138" s="212"/>
      <c r="AE138" s="212"/>
      <c r="AF138" s="212"/>
      <c r="AG138" s="212" t="s">
        <v>226</v>
      </c>
      <c r="AH138" s="212">
        <v>0</v>
      </c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3" x14ac:dyDescent="0.25">
      <c r="A139" s="219"/>
      <c r="B139" s="220"/>
      <c r="C139" s="266" t="s">
        <v>549</v>
      </c>
      <c r="D139" s="260"/>
      <c r="E139" s="261">
        <v>15</v>
      </c>
      <c r="F139" s="222"/>
      <c r="G139" s="222"/>
      <c r="H139" s="222"/>
      <c r="I139" s="222"/>
      <c r="J139" s="222"/>
      <c r="K139" s="222"/>
      <c r="L139" s="222"/>
      <c r="M139" s="222"/>
      <c r="N139" s="221"/>
      <c r="O139" s="221"/>
      <c r="P139" s="221"/>
      <c r="Q139" s="221"/>
      <c r="R139" s="222"/>
      <c r="S139" s="222"/>
      <c r="T139" s="222"/>
      <c r="U139" s="222"/>
      <c r="V139" s="222"/>
      <c r="W139" s="222"/>
      <c r="X139" s="222"/>
      <c r="Y139" s="222"/>
      <c r="Z139" s="212"/>
      <c r="AA139" s="212"/>
      <c r="AB139" s="212"/>
      <c r="AC139" s="212"/>
      <c r="AD139" s="212"/>
      <c r="AE139" s="212"/>
      <c r="AF139" s="212"/>
      <c r="AG139" s="212" t="s">
        <v>226</v>
      </c>
      <c r="AH139" s="212">
        <v>0</v>
      </c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1" x14ac:dyDescent="0.25">
      <c r="A140" s="234">
        <v>23</v>
      </c>
      <c r="B140" s="235" t="s">
        <v>322</v>
      </c>
      <c r="C140" s="253" t="s">
        <v>323</v>
      </c>
      <c r="D140" s="236" t="s">
        <v>324</v>
      </c>
      <c r="E140" s="237">
        <v>14.65</v>
      </c>
      <c r="F140" s="238"/>
      <c r="G140" s="239">
        <f>ROUND(E140*F140,2)</f>
        <v>0</v>
      </c>
      <c r="H140" s="238"/>
      <c r="I140" s="239">
        <f>ROUND(E140*H140,2)</f>
        <v>0</v>
      </c>
      <c r="J140" s="238"/>
      <c r="K140" s="239">
        <f>ROUND(E140*J140,2)</f>
        <v>0</v>
      </c>
      <c r="L140" s="239">
        <v>21</v>
      </c>
      <c r="M140" s="239">
        <f>G140*(1+L140/100)</f>
        <v>0</v>
      </c>
      <c r="N140" s="237">
        <v>0</v>
      </c>
      <c r="O140" s="237">
        <f>ROUND(E140*N140,2)</f>
        <v>0</v>
      </c>
      <c r="P140" s="237">
        <v>0</v>
      </c>
      <c r="Q140" s="237">
        <f>ROUND(E140*P140,2)</f>
        <v>0</v>
      </c>
      <c r="R140" s="239"/>
      <c r="S140" s="239" t="s">
        <v>166</v>
      </c>
      <c r="T140" s="240" t="s">
        <v>167</v>
      </c>
      <c r="U140" s="222">
        <v>0</v>
      </c>
      <c r="V140" s="222">
        <f>ROUND(E140*U140,2)</f>
        <v>0</v>
      </c>
      <c r="W140" s="222"/>
      <c r="X140" s="222" t="s">
        <v>220</v>
      </c>
      <c r="Y140" s="222" t="s">
        <v>221</v>
      </c>
      <c r="Z140" s="212"/>
      <c r="AA140" s="212"/>
      <c r="AB140" s="212"/>
      <c r="AC140" s="212"/>
      <c r="AD140" s="212"/>
      <c r="AE140" s="212"/>
      <c r="AF140" s="212"/>
      <c r="AG140" s="212" t="s">
        <v>222</v>
      </c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outlineLevel="2" x14ac:dyDescent="0.25">
      <c r="A141" s="219"/>
      <c r="B141" s="220"/>
      <c r="C141" s="266" t="s">
        <v>225</v>
      </c>
      <c r="D141" s="260"/>
      <c r="E141" s="261"/>
      <c r="F141" s="222"/>
      <c r="G141" s="222"/>
      <c r="H141" s="222"/>
      <c r="I141" s="222"/>
      <c r="J141" s="222"/>
      <c r="K141" s="222"/>
      <c r="L141" s="222"/>
      <c r="M141" s="222"/>
      <c r="N141" s="221"/>
      <c r="O141" s="221"/>
      <c r="P141" s="221"/>
      <c r="Q141" s="221"/>
      <c r="R141" s="222"/>
      <c r="S141" s="222"/>
      <c r="T141" s="222"/>
      <c r="U141" s="222"/>
      <c r="V141" s="222"/>
      <c r="W141" s="222"/>
      <c r="X141" s="222"/>
      <c r="Y141" s="222"/>
      <c r="Z141" s="212"/>
      <c r="AA141" s="212"/>
      <c r="AB141" s="212"/>
      <c r="AC141" s="212"/>
      <c r="AD141" s="212"/>
      <c r="AE141" s="212"/>
      <c r="AF141" s="212"/>
      <c r="AG141" s="212" t="s">
        <v>226</v>
      </c>
      <c r="AH141" s="212">
        <v>0</v>
      </c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3" x14ac:dyDescent="0.25">
      <c r="A142" s="219"/>
      <c r="B142" s="220"/>
      <c r="C142" s="266" t="s">
        <v>325</v>
      </c>
      <c r="D142" s="260"/>
      <c r="E142" s="261"/>
      <c r="F142" s="222"/>
      <c r="G142" s="222"/>
      <c r="H142" s="222"/>
      <c r="I142" s="222"/>
      <c r="J142" s="222"/>
      <c r="K142" s="222"/>
      <c r="L142" s="222"/>
      <c r="M142" s="222"/>
      <c r="N142" s="221"/>
      <c r="O142" s="221"/>
      <c r="P142" s="221"/>
      <c r="Q142" s="221"/>
      <c r="R142" s="222"/>
      <c r="S142" s="222"/>
      <c r="T142" s="222"/>
      <c r="U142" s="222"/>
      <c r="V142" s="222"/>
      <c r="W142" s="222"/>
      <c r="X142" s="222"/>
      <c r="Y142" s="222"/>
      <c r="Z142" s="212"/>
      <c r="AA142" s="212"/>
      <c r="AB142" s="212"/>
      <c r="AC142" s="212"/>
      <c r="AD142" s="212"/>
      <c r="AE142" s="212"/>
      <c r="AF142" s="212"/>
      <c r="AG142" s="212" t="s">
        <v>226</v>
      </c>
      <c r="AH142" s="212">
        <v>0</v>
      </c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3" x14ac:dyDescent="0.25">
      <c r="A143" s="219"/>
      <c r="B143" s="220"/>
      <c r="C143" s="266" t="s">
        <v>514</v>
      </c>
      <c r="D143" s="260"/>
      <c r="E143" s="261">
        <v>13.15</v>
      </c>
      <c r="F143" s="222"/>
      <c r="G143" s="222"/>
      <c r="H143" s="222"/>
      <c r="I143" s="222"/>
      <c r="J143" s="222"/>
      <c r="K143" s="222"/>
      <c r="L143" s="222"/>
      <c r="M143" s="222"/>
      <c r="N143" s="221"/>
      <c r="O143" s="221"/>
      <c r="P143" s="221"/>
      <c r="Q143" s="221"/>
      <c r="R143" s="222"/>
      <c r="S143" s="222"/>
      <c r="T143" s="222"/>
      <c r="U143" s="222"/>
      <c r="V143" s="222"/>
      <c r="W143" s="222"/>
      <c r="X143" s="222"/>
      <c r="Y143" s="222"/>
      <c r="Z143" s="212"/>
      <c r="AA143" s="212"/>
      <c r="AB143" s="212"/>
      <c r="AC143" s="212"/>
      <c r="AD143" s="212"/>
      <c r="AE143" s="212"/>
      <c r="AF143" s="212"/>
      <c r="AG143" s="212" t="s">
        <v>226</v>
      </c>
      <c r="AH143" s="212">
        <v>0</v>
      </c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3" x14ac:dyDescent="0.25">
      <c r="A144" s="219"/>
      <c r="B144" s="220"/>
      <c r="C144" s="266" t="s">
        <v>515</v>
      </c>
      <c r="D144" s="260"/>
      <c r="E144" s="261"/>
      <c r="F144" s="222"/>
      <c r="G144" s="222"/>
      <c r="H144" s="222"/>
      <c r="I144" s="222"/>
      <c r="J144" s="222"/>
      <c r="K144" s="222"/>
      <c r="L144" s="222"/>
      <c r="M144" s="222"/>
      <c r="N144" s="221"/>
      <c r="O144" s="221"/>
      <c r="P144" s="221"/>
      <c r="Q144" s="221"/>
      <c r="R144" s="222"/>
      <c r="S144" s="222"/>
      <c r="T144" s="222"/>
      <c r="U144" s="222"/>
      <c r="V144" s="222"/>
      <c r="W144" s="222"/>
      <c r="X144" s="222"/>
      <c r="Y144" s="222"/>
      <c r="Z144" s="212"/>
      <c r="AA144" s="212"/>
      <c r="AB144" s="212"/>
      <c r="AC144" s="212"/>
      <c r="AD144" s="212"/>
      <c r="AE144" s="212"/>
      <c r="AF144" s="212"/>
      <c r="AG144" s="212" t="s">
        <v>226</v>
      </c>
      <c r="AH144" s="212">
        <v>0</v>
      </c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3" x14ac:dyDescent="0.25">
      <c r="A145" s="219"/>
      <c r="B145" s="220"/>
      <c r="C145" s="266" t="s">
        <v>325</v>
      </c>
      <c r="D145" s="260"/>
      <c r="E145" s="261"/>
      <c r="F145" s="222"/>
      <c r="G145" s="222"/>
      <c r="H145" s="222"/>
      <c r="I145" s="222"/>
      <c r="J145" s="222"/>
      <c r="K145" s="222"/>
      <c r="L145" s="222"/>
      <c r="M145" s="222"/>
      <c r="N145" s="221"/>
      <c r="O145" s="221"/>
      <c r="P145" s="221"/>
      <c r="Q145" s="221"/>
      <c r="R145" s="222"/>
      <c r="S145" s="222"/>
      <c r="T145" s="222"/>
      <c r="U145" s="222"/>
      <c r="V145" s="222"/>
      <c r="W145" s="222"/>
      <c r="X145" s="222"/>
      <c r="Y145" s="222"/>
      <c r="Z145" s="212"/>
      <c r="AA145" s="212"/>
      <c r="AB145" s="212"/>
      <c r="AC145" s="212"/>
      <c r="AD145" s="212"/>
      <c r="AE145" s="212"/>
      <c r="AF145" s="212"/>
      <c r="AG145" s="212" t="s">
        <v>226</v>
      </c>
      <c r="AH145" s="212">
        <v>0</v>
      </c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3" x14ac:dyDescent="0.25">
      <c r="A146" s="219"/>
      <c r="B146" s="220"/>
      <c r="C146" s="266" t="s">
        <v>516</v>
      </c>
      <c r="D146" s="260"/>
      <c r="E146" s="261">
        <v>1.5</v>
      </c>
      <c r="F146" s="222"/>
      <c r="G146" s="222"/>
      <c r="H146" s="222"/>
      <c r="I146" s="222"/>
      <c r="J146" s="222"/>
      <c r="K146" s="222"/>
      <c r="L146" s="222"/>
      <c r="M146" s="222"/>
      <c r="N146" s="221"/>
      <c r="O146" s="221"/>
      <c r="P146" s="221"/>
      <c r="Q146" s="221"/>
      <c r="R146" s="222"/>
      <c r="S146" s="222"/>
      <c r="T146" s="222"/>
      <c r="U146" s="222"/>
      <c r="V146" s="222"/>
      <c r="W146" s="222"/>
      <c r="X146" s="222"/>
      <c r="Y146" s="222"/>
      <c r="Z146" s="212"/>
      <c r="AA146" s="212"/>
      <c r="AB146" s="212"/>
      <c r="AC146" s="212"/>
      <c r="AD146" s="212"/>
      <c r="AE146" s="212"/>
      <c r="AF146" s="212"/>
      <c r="AG146" s="212" t="s">
        <v>226</v>
      </c>
      <c r="AH146" s="212">
        <v>0</v>
      </c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outlineLevel="1" x14ac:dyDescent="0.25">
      <c r="A147" s="234">
        <v>24</v>
      </c>
      <c r="B147" s="235" t="s">
        <v>550</v>
      </c>
      <c r="C147" s="253" t="s">
        <v>551</v>
      </c>
      <c r="D147" s="236" t="s">
        <v>324</v>
      </c>
      <c r="E147" s="237">
        <v>1.5</v>
      </c>
      <c r="F147" s="238"/>
      <c r="G147" s="239">
        <f>ROUND(E147*F147,2)</f>
        <v>0</v>
      </c>
      <c r="H147" s="238"/>
      <c r="I147" s="239">
        <f>ROUND(E147*H147,2)</f>
        <v>0</v>
      </c>
      <c r="J147" s="238"/>
      <c r="K147" s="239">
        <f>ROUND(E147*J147,2)</f>
        <v>0</v>
      </c>
      <c r="L147" s="239">
        <v>21</v>
      </c>
      <c r="M147" s="239">
        <f>G147*(1+L147/100)</f>
        <v>0</v>
      </c>
      <c r="N147" s="237">
        <v>0</v>
      </c>
      <c r="O147" s="237">
        <f>ROUND(E147*N147,2)</f>
        <v>0</v>
      </c>
      <c r="P147" s="237">
        <v>0</v>
      </c>
      <c r="Q147" s="237">
        <f>ROUND(E147*P147,2)</f>
        <v>0</v>
      </c>
      <c r="R147" s="239"/>
      <c r="S147" s="239" t="s">
        <v>166</v>
      </c>
      <c r="T147" s="240" t="s">
        <v>167</v>
      </c>
      <c r="U147" s="222">
        <v>0</v>
      </c>
      <c r="V147" s="222">
        <f>ROUND(E147*U147,2)</f>
        <v>0</v>
      </c>
      <c r="W147" s="222"/>
      <c r="X147" s="222" t="s">
        <v>220</v>
      </c>
      <c r="Y147" s="222" t="s">
        <v>221</v>
      </c>
      <c r="Z147" s="212"/>
      <c r="AA147" s="212"/>
      <c r="AB147" s="212"/>
      <c r="AC147" s="212"/>
      <c r="AD147" s="212"/>
      <c r="AE147" s="212"/>
      <c r="AF147" s="212"/>
      <c r="AG147" s="212" t="s">
        <v>222</v>
      </c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2" x14ac:dyDescent="0.25">
      <c r="A148" s="219"/>
      <c r="B148" s="220"/>
      <c r="C148" s="266" t="s">
        <v>515</v>
      </c>
      <c r="D148" s="260"/>
      <c r="E148" s="261"/>
      <c r="F148" s="222"/>
      <c r="G148" s="222"/>
      <c r="H148" s="222"/>
      <c r="I148" s="222"/>
      <c r="J148" s="222"/>
      <c r="K148" s="222"/>
      <c r="L148" s="222"/>
      <c r="M148" s="222"/>
      <c r="N148" s="221"/>
      <c r="O148" s="221"/>
      <c r="P148" s="221"/>
      <c r="Q148" s="221"/>
      <c r="R148" s="222"/>
      <c r="S148" s="222"/>
      <c r="T148" s="222"/>
      <c r="U148" s="222"/>
      <c r="V148" s="222"/>
      <c r="W148" s="222"/>
      <c r="X148" s="222"/>
      <c r="Y148" s="222"/>
      <c r="Z148" s="212"/>
      <c r="AA148" s="212"/>
      <c r="AB148" s="212"/>
      <c r="AC148" s="212"/>
      <c r="AD148" s="212"/>
      <c r="AE148" s="212"/>
      <c r="AF148" s="212"/>
      <c r="AG148" s="212" t="s">
        <v>226</v>
      </c>
      <c r="AH148" s="212">
        <v>0</v>
      </c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3" x14ac:dyDescent="0.25">
      <c r="A149" s="219"/>
      <c r="B149" s="220"/>
      <c r="C149" s="266" t="s">
        <v>516</v>
      </c>
      <c r="D149" s="260"/>
      <c r="E149" s="261">
        <v>1.5</v>
      </c>
      <c r="F149" s="222"/>
      <c r="G149" s="222"/>
      <c r="H149" s="222"/>
      <c r="I149" s="222"/>
      <c r="J149" s="222"/>
      <c r="K149" s="222"/>
      <c r="L149" s="222"/>
      <c r="M149" s="222"/>
      <c r="N149" s="221"/>
      <c r="O149" s="221"/>
      <c r="P149" s="221"/>
      <c r="Q149" s="221"/>
      <c r="R149" s="222"/>
      <c r="S149" s="222"/>
      <c r="T149" s="222"/>
      <c r="U149" s="222"/>
      <c r="V149" s="222"/>
      <c r="W149" s="222"/>
      <c r="X149" s="222"/>
      <c r="Y149" s="222"/>
      <c r="Z149" s="212"/>
      <c r="AA149" s="212"/>
      <c r="AB149" s="212"/>
      <c r="AC149" s="212"/>
      <c r="AD149" s="212"/>
      <c r="AE149" s="212"/>
      <c r="AF149" s="212"/>
      <c r="AG149" s="212" t="s">
        <v>226</v>
      </c>
      <c r="AH149" s="212">
        <v>0</v>
      </c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1" x14ac:dyDescent="0.25">
      <c r="A150" s="234">
        <v>25</v>
      </c>
      <c r="B150" s="235" t="s">
        <v>552</v>
      </c>
      <c r="C150" s="253" t="s">
        <v>553</v>
      </c>
      <c r="D150" s="236" t="s">
        <v>324</v>
      </c>
      <c r="E150" s="237">
        <v>5.7750000000000004</v>
      </c>
      <c r="F150" s="238"/>
      <c r="G150" s="239">
        <f>ROUND(E150*F150,2)</f>
        <v>0</v>
      </c>
      <c r="H150" s="238"/>
      <c r="I150" s="239">
        <f>ROUND(E150*H150,2)</f>
        <v>0</v>
      </c>
      <c r="J150" s="238"/>
      <c r="K150" s="239">
        <f>ROUND(E150*J150,2)</f>
        <v>0</v>
      </c>
      <c r="L150" s="239">
        <v>21</v>
      </c>
      <c r="M150" s="239">
        <f>G150*(1+L150/100)</f>
        <v>0</v>
      </c>
      <c r="N150" s="237">
        <v>0.13100000000000001</v>
      </c>
      <c r="O150" s="237">
        <f>ROUND(E150*N150,2)</f>
        <v>0.76</v>
      </c>
      <c r="P150" s="237">
        <v>0</v>
      </c>
      <c r="Q150" s="237">
        <f>ROUND(E150*P150,2)</f>
        <v>0</v>
      </c>
      <c r="R150" s="239"/>
      <c r="S150" s="239" t="s">
        <v>166</v>
      </c>
      <c r="T150" s="240" t="s">
        <v>167</v>
      </c>
      <c r="U150" s="222">
        <v>0</v>
      </c>
      <c r="V150" s="222">
        <f>ROUND(E150*U150,2)</f>
        <v>0</v>
      </c>
      <c r="W150" s="222"/>
      <c r="X150" s="222" t="s">
        <v>293</v>
      </c>
      <c r="Y150" s="222" t="s">
        <v>221</v>
      </c>
      <c r="Z150" s="212"/>
      <c r="AA150" s="212"/>
      <c r="AB150" s="212"/>
      <c r="AC150" s="212"/>
      <c r="AD150" s="212"/>
      <c r="AE150" s="212"/>
      <c r="AF150" s="212"/>
      <c r="AG150" s="212" t="s">
        <v>328</v>
      </c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2" x14ac:dyDescent="0.25">
      <c r="A151" s="219"/>
      <c r="B151" s="220"/>
      <c r="C151" s="266" t="s">
        <v>225</v>
      </c>
      <c r="D151" s="260"/>
      <c r="E151" s="261"/>
      <c r="F151" s="222"/>
      <c r="G151" s="222"/>
      <c r="H151" s="222"/>
      <c r="I151" s="222"/>
      <c r="J151" s="222"/>
      <c r="K151" s="222"/>
      <c r="L151" s="222"/>
      <c r="M151" s="222"/>
      <c r="N151" s="221"/>
      <c r="O151" s="221"/>
      <c r="P151" s="221"/>
      <c r="Q151" s="221"/>
      <c r="R151" s="222"/>
      <c r="S151" s="222"/>
      <c r="T151" s="222"/>
      <c r="U151" s="222"/>
      <c r="V151" s="222"/>
      <c r="W151" s="222"/>
      <c r="X151" s="222"/>
      <c r="Y151" s="222"/>
      <c r="Z151" s="212"/>
      <c r="AA151" s="212"/>
      <c r="AB151" s="212"/>
      <c r="AC151" s="212"/>
      <c r="AD151" s="212"/>
      <c r="AE151" s="212"/>
      <c r="AF151" s="212"/>
      <c r="AG151" s="212" t="s">
        <v>226</v>
      </c>
      <c r="AH151" s="212">
        <v>0</v>
      </c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3" x14ac:dyDescent="0.25">
      <c r="A152" s="219"/>
      <c r="B152" s="220"/>
      <c r="C152" s="266" t="s">
        <v>536</v>
      </c>
      <c r="D152" s="260"/>
      <c r="E152" s="261"/>
      <c r="F152" s="222"/>
      <c r="G152" s="222"/>
      <c r="H152" s="222"/>
      <c r="I152" s="222"/>
      <c r="J152" s="222"/>
      <c r="K152" s="222"/>
      <c r="L152" s="222"/>
      <c r="M152" s="222"/>
      <c r="N152" s="221"/>
      <c r="O152" s="221"/>
      <c r="P152" s="221"/>
      <c r="Q152" s="221"/>
      <c r="R152" s="222"/>
      <c r="S152" s="222"/>
      <c r="T152" s="222"/>
      <c r="U152" s="222"/>
      <c r="V152" s="222"/>
      <c r="W152" s="222"/>
      <c r="X152" s="222"/>
      <c r="Y152" s="222"/>
      <c r="Z152" s="212"/>
      <c r="AA152" s="212"/>
      <c r="AB152" s="212"/>
      <c r="AC152" s="212"/>
      <c r="AD152" s="212"/>
      <c r="AE152" s="212"/>
      <c r="AF152" s="212"/>
      <c r="AG152" s="212" t="s">
        <v>226</v>
      </c>
      <c r="AH152" s="212">
        <v>0</v>
      </c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3" x14ac:dyDescent="0.25">
      <c r="A153" s="219"/>
      <c r="B153" s="220"/>
      <c r="C153" s="266" t="s">
        <v>554</v>
      </c>
      <c r="D153" s="260"/>
      <c r="E153" s="261">
        <v>5.7750000000000004</v>
      </c>
      <c r="F153" s="222"/>
      <c r="G153" s="222"/>
      <c r="H153" s="222"/>
      <c r="I153" s="222"/>
      <c r="J153" s="222"/>
      <c r="K153" s="222"/>
      <c r="L153" s="222"/>
      <c r="M153" s="222"/>
      <c r="N153" s="221"/>
      <c r="O153" s="221"/>
      <c r="P153" s="221"/>
      <c r="Q153" s="221"/>
      <c r="R153" s="222"/>
      <c r="S153" s="222"/>
      <c r="T153" s="222"/>
      <c r="U153" s="222"/>
      <c r="V153" s="222"/>
      <c r="W153" s="222"/>
      <c r="X153" s="222"/>
      <c r="Y153" s="222"/>
      <c r="Z153" s="212"/>
      <c r="AA153" s="212"/>
      <c r="AB153" s="212"/>
      <c r="AC153" s="212"/>
      <c r="AD153" s="212"/>
      <c r="AE153" s="212"/>
      <c r="AF153" s="212"/>
      <c r="AG153" s="212" t="s">
        <v>226</v>
      </c>
      <c r="AH153" s="212">
        <v>0</v>
      </c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1" x14ac:dyDescent="0.25">
      <c r="A154" s="234">
        <v>26</v>
      </c>
      <c r="B154" s="235" t="s">
        <v>555</v>
      </c>
      <c r="C154" s="253" t="s">
        <v>556</v>
      </c>
      <c r="D154" s="236" t="s">
        <v>324</v>
      </c>
      <c r="E154" s="237">
        <v>8.69</v>
      </c>
      <c r="F154" s="238"/>
      <c r="G154" s="239">
        <f>ROUND(E154*F154,2)</f>
        <v>0</v>
      </c>
      <c r="H154" s="238"/>
      <c r="I154" s="239">
        <f>ROUND(E154*H154,2)</f>
        <v>0</v>
      </c>
      <c r="J154" s="238"/>
      <c r="K154" s="239">
        <f>ROUND(E154*J154,2)</f>
        <v>0</v>
      </c>
      <c r="L154" s="239">
        <v>21</v>
      </c>
      <c r="M154" s="239">
        <f>G154*(1+L154/100)</f>
        <v>0</v>
      </c>
      <c r="N154" s="237">
        <v>0.13100000000000001</v>
      </c>
      <c r="O154" s="237">
        <f>ROUND(E154*N154,2)</f>
        <v>1.1399999999999999</v>
      </c>
      <c r="P154" s="237">
        <v>0</v>
      </c>
      <c r="Q154" s="237">
        <f>ROUND(E154*P154,2)</f>
        <v>0</v>
      </c>
      <c r="R154" s="239"/>
      <c r="S154" s="239" t="s">
        <v>166</v>
      </c>
      <c r="T154" s="240" t="s">
        <v>167</v>
      </c>
      <c r="U154" s="222">
        <v>0</v>
      </c>
      <c r="V154" s="222">
        <f>ROUND(E154*U154,2)</f>
        <v>0</v>
      </c>
      <c r="W154" s="222"/>
      <c r="X154" s="222" t="s">
        <v>293</v>
      </c>
      <c r="Y154" s="222" t="s">
        <v>221</v>
      </c>
      <c r="Z154" s="212"/>
      <c r="AA154" s="212"/>
      <c r="AB154" s="212"/>
      <c r="AC154" s="212"/>
      <c r="AD154" s="212"/>
      <c r="AE154" s="212"/>
      <c r="AF154" s="212"/>
      <c r="AG154" s="212" t="s">
        <v>328</v>
      </c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2" x14ac:dyDescent="0.25">
      <c r="A155" s="219"/>
      <c r="B155" s="220"/>
      <c r="C155" s="266" t="s">
        <v>225</v>
      </c>
      <c r="D155" s="260"/>
      <c r="E155" s="261"/>
      <c r="F155" s="222"/>
      <c r="G155" s="222"/>
      <c r="H155" s="222"/>
      <c r="I155" s="222"/>
      <c r="J155" s="222"/>
      <c r="K155" s="222"/>
      <c r="L155" s="222"/>
      <c r="M155" s="222"/>
      <c r="N155" s="221"/>
      <c r="O155" s="221"/>
      <c r="P155" s="221"/>
      <c r="Q155" s="221"/>
      <c r="R155" s="222"/>
      <c r="S155" s="222"/>
      <c r="T155" s="222"/>
      <c r="U155" s="222"/>
      <c r="V155" s="222"/>
      <c r="W155" s="222"/>
      <c r="X155" s="222"/>
      <c r="Y155" s="222"/>
      <c r="Z155" s="212"/>
      <c r="AA155" s="212"/>
      <c r="AB155" s="212"/>
      <c r="AC155" s="212"/>
      <c r="AD155" s="212"/>
      <c r="AE155" s="212"/>
      <c r="AF155" s="212"/>
      <c r="AG155" s="212" t="s">
        <v>226</v>
      </c>
      <c r="AH155" s="212">
        <v>0</v>
      </c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3" x14ac:dyDescent="0.25">
      <c r="A156" s="219"/>
      <c r="B156" s="220"/>
      <c r="C156" s="266" t="s">
        <v>538</v>
      </c>
      <c r="D156" s="260"/>
      <c r="E156" s="261"/>
      <c r="F156" s="222"/>
      <c r="G156" s="222"/>
      <c r="H156" s="222"/>
      <c r="I156" s="222"/>
      <c r="J156" s="222"/>
      <c r="K156" s="222"/>
      <c r="L156" s="222"/>
      <c r="M156" s="222"/>
      <c r="N156" s="221"/>
      <c r="O156" s="221"/>
      <c r="P156" s="221"/>
      <c r="Q156" s="221"/>
      <c r="R156" s="222"/>
      <c r="S156" s="222"/>
      <c r="T156" s="222"/>
      <c r="U156" s="222"/>
      <c r="V156" s="222"/>
      <c r="W156" s="222"/>
      <c r="X156" s="222"/>
      <c r="Y156" s="222"/>
      <c r="Z156" s="212"/>
      <c r="AA156" s="212"/>
      <c r="AB156" s="212"/>
      <c r="AC156" s="212"/>
      <c r="AD156" s="212"/>
      <c r="AE156" s="212"/>
      <c r="AF156" s="212"/>
      <c r="AG156" s="212" t="s">
        <v>226</v>
      </c>
      <c r="AH156" s="212">
        <v>0</v>
      </c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3" x14ac:dyDescent="0.25">
      <c r="A157" s="219"/>
      <c r="B157" s="220"/>
      <c r="C157" s="266" t="s">
        <v>557</v>
      </c>
      <c r="D157" s="260"/>
      <c r="E157" s="261">
        <v>8.69</v>
      </c>
      <c r="F157" s="222"/>
      <c r="G157" s="222"/>
      <c r="H157" s="222"/>
      <c r="I157" s="222"/>
      <c r="J157" s="222"/>
      <c r="K157" s="222"/>
      <c r="L157" s="222"/>
      <c r="M157" s="222"/>
      <c r="N157" s="221"/>
      <c r="O157" s="221"/>
      <c r="P157" s="221"/>
      <c r="Q157" s="221"/>
      <c r="R157" s="222"/>
      <c r="S157" s="222"/>
      <c r="T157" s="222"/>
      <c r="U157" s="222"/>
      <c r="V157" s="222"/>
      <c r="W157" s="222"/>
      <c r="X157" s="222"/>
      <c r="Y157" s="222"/>
      <c r="Z157" s="212"/>
      <c r="AA157" s="212"/>
      <c r="AB157" s="212"/>
      <c r="AC157" s="212"/>
      <c r="AD157" s="212"/>
      <c r="AE157" s="212"/>
      <c r="AF157" s="212"/>
      <c r="AG157" s="212" t="s">
        <v>226</v>
      </c>
      <c r="AH157" s="212">
        <v>0</v>
      </c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ht="20.399999999999999" outlineLevel="1" x14ac:dyDescent="0.25">
      <c r="A158" s="234">
        <v>27</v>
      </c>
      <c r="B158" s="235" t="s">
        <v>558</v>
      </c>
      <c r="C158" s="253" t="s">
        <v>559</v>
      </c>
      <c r="D158" s="236" t="s">
        <v>218</v>
      </c>
      <c r="E158" s="237">
        <v>48.142499999999998</v>
      </c>
      <c r="F158" s="238"/>
      <c r="G158" s="239">
        <f>ROUND(E158*F158,2)</f>
        <v>0</v>
      </c>
      <c r="H158" s="238"/>
      <c r="I158" s="239">
        <f>ROUND(E158*H158,2)</f>
        <v>0</v>
      </c>
      <c r="J158" s="238"/>
      <c r="K158" s="239">
        <f>ROUND(E158*J158,2)</f>
        <v>0</v>
      </c>
      <c r="L158" s="239">
        <v>21</v>
      </c>
      <c r="M158" s="239">
        <f>G158*(1+L158/100)</f>
        <v>0</v>
      </c>
      <c r="N158" s="237">
        <v>0.17599999999999999</v>
      </c>
      <c r="O158" s="237">
        <f>ROUND(E158*N158,2)</f>
        <v>8.4700000000000006</v>
      </c>
      <c r="P158" s="237">
        <v>0</v>
      </c>
      <c r="Q158" s="237">
        <f>ROUND(E158*P158,2)</f>
        <v>0</v>
      </c>
      <c r="R158" s="239" t="s">
        <v>292</v>
      </c>
      <c r="S158" s="239" t="s">
        <v>193</v>
      </c>
      <c r="T158" s="240" t="s">
        <v>193</v>
      </c>
      <c r="U158" s="222">
        <v>0</v>
      </c>
      <c r="V158" s="222">
        <f>ROUND(E158*U158,2)</f>
        <v>0</v>
      </c>
      <c r="W158" s="222"/>
      <c r="X158" s="222" t="s">
        <v>293</v>
      </c>
      <c r="Y158" s="222" t="s">
        <v>221</v>
      </c>
      <c r="Z158" s="212"/>
      <c r="AA158" s="212"/>
      <c r="AB158" s="212"/>
      <c r="AC158" s="212"/>
      <c r="AD158" s="212"/>
      <c r="AE158" s="212"/>
      <c r="AF158" s="212"/>
      <c r="AG158" s="212" t="s">
        <v>328</v>
      </c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2" x14ac:dyDescent="0.25">
      <c r="A159" s="219"/>
      <c r="B159" s="220"/>
      <c r="C159" s="266" t="s">
        <v>526</v>
      </c>
      <c r="D159" s="260"/>
      <c r="E159" s="261"/>
      <c r="F159" s="222"/>
      <c r="G159" s="222"/>
      <c r="H159" s="222"/>
      <c r="I159" s="222"/>
      <c r="J159" s="222"/>
      <c r="K159" s="222"/>
      <c r="L159" s="222"/>
      <c r="M159" s="222"/>
      <c r="N159" s="221"/>
      <c r="O159" s="221"/>
      <c r="P159" s="221"/>
      <c r="Q159" s="221"/>
      <c r="R159" s="222"/>
      <c r="S159" s="222"/>
      <c r="T159" s="222"/>
      <c r="U159" s="222"/>
      <c r="V159" s="222"/>
      <c r="W159" s="222"/>
      <c r="X159" s="222"/>
      <c r="Y159" s="222"/>
      <c r="Z159" s="212"/>
      <c r="AA159" s="212"/>
      <c r="AB159" s="212"/>
      <c r="AC159" s="212"/>
      <c r="AD159" s="212"/>
      <c r="AE159" s="212"/>
      <c r="AF159" s="212"/>
      <c r="AG159" s="212" t="s">
        <v>226</v>
      </c>
      <c r="AH159" s="212">
        <v>0</v>
      </c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ht="20.399999999999999" outlineLevel="3" x14ac:dyDescent="0.25">
      <c r="A160" s="219"/>
      <c r="B160" s="220"/>
      <c r="C160" s="266" t="s">
        <v>527</v>
      </c>
      <c r="D160" s="260"/>
      <c r="E160" s="261"/>
      <c r="F160" s="222"/>
      <c r="G160" s="222"/>
      <c r="H160" s="222"/>
      <c r="I160" s="222"/>
      <c r="J160" s="222"/>
      <c r="K160" s="222"/>
      <c r="L160" s="222"/>
      <c r="M160" s="222"/>
      <c r="N160" s="221"/>
      <c r="O160" s="221"/>
      <c r="P160" s="221"/>
      <c r="Q160" s="221"/>
      <c r="R160" s="222"/>
      <c r="S160" s="222"/>
      <c r="T160" s="222"/>
      <c r="U160" s="222"/>
      <c r="V160" s="222"/>
      <c r="W160" s="222"/>
      <c r="X160" s="222"/>
      <c r="Y160" s="222"/>
      <c r="Z160" s="212"/>
      <c r="AA160" s="212"/>
      <c r="AB160" s="212"/>
      <c r="AC160" s="212"/>
      <c r="AD160" s="212"/>
      <c r="AE160" s="212"/>
      <c r="AF160" s="212"/>
      <c r="AG160" s="212" t="s">
        <v>226</v>
      </c>
      <c r="AH160" s="212">
        <v>0</v>
      </c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1:60" outlineLevel="3" x14ac:dyDescent="0.25">
      <c r="A161" s="219"/>
      <c r="B161" s="220"/>
      <c r="C161" s="266" t="s">
        <v>544</v>
      </c>
      <c r="D161" s="260"/>
      <c r="E161" s="261"/>
      <c r="F161" s="222"/>
      <c r="G161" s="222"/>
      <c r="H161" s="222"/>
      <c r="I161" s="222"/>
      <c r="J161" s="222"/>
      <c r="K161" s="222"/>
      <c r="L161" s="222"/>
      <c r="M161" s="222"/>
      <c r="N161" s="221"/>
      <c r="O161" s="221"/>
      <c r="P161" s="221"/>
      <c r="Q161" s="221"/>
      <c r="R161" s="222"/>
      <c r="S161" s="222"/>
      <c r="T161" s="222"/>
      <c r="U161" s="222"/>
      <c r="V161" s="222"/>
      <c r="W161" s="222"/>
      <c r="X161" s="222"/>
      <c r="Y161" s="222"/>
      <c r="Z161" s="212"/>
      <c r="AA161" s="212"/>
      <c r="AB161" s="212"/>
      <c r="AC161" s="212"/>
      <c r="AD161" s="212"/>
      <c r="AE161" s="212"/>
      <c r="AF161" s="212"/>
      <c r="AG161" s="212" t="s">
        <v>226</v>
      </c>
      <c r="AH161" s="212">
        <v>0</v>
      </c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outlineLevel="3" x14ac:dyDescent="0.25">
      <c r="A162" s="219"/>
      <c r="B162" s="220"/>
      <c r="C162" s="266" t="s">
        <v>311</v>
      </c>
      <c r="D162" s="260"/>
      <c r="E162" s="261"/>
      <c r="F162" s="222"/>
      <c r="G162" s="222"/>
      <c r="H162" s="222"/>
      <c r="I162" s="222"/>
      <c r="J162" s="222"/>
      <c r="K162" s="222"/>
      <c r="L162" s="222"/>
      <c r="M162" s="222"/>
      <c r="N162" s="221"/>
      <c r="O162" s="221"/>
      <c r="P162" s="221"/>
      <c r="Q162" s="221"/>
      <c r="R162" s="222"/>
      <c r="S162" s="222"/>
      <c r="T162" s="222"/>
      <c r="U162" s="222"/>
      <c r="V162" s="222"/>
      <c r="W162" s="222"/>
      <c r="X162" s="222"/>
      <c r="Y162" s="222"/>
      <c r="Z162" s="212"/>
      <c r="AA162" s="212"/>
      <c r="AB162" s="212"/>
      <c r="AC162" s="212"/>
      <c r="AD162" s="212"/>
      <c r="AE162" s="212"/>
      <c r="AF162" s="212"/>
      <c r="AG162" s="212" t="s">
        <v>226</v>
      </c>
      <c r="AH162" s="212">
        <v>0</v>
      </c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outlineLevel="3" x14ac:dyDescent="0.25">
      <c r="A163" s="219"/>
      <c r="B163" s="220"/>
      <c r="C163" s="266" t="s">
        <v>560</v>
      </c>
      <c r="D163" s="260"/>
      <c r="E163" s="261">
        <v>48.142499999999998</v>
      </c>
      <c r="F163" s="222"/>
      <c r="G163" s="222"/>
      <c r="H163" s="222"/>
      <c r="I163" s="222"/>
      <c r="J163" s="222"/>
      <c r="K163" s="222"/>
      <c r="L163" s="222"/>
      <c r="M163" s="222"/>
      <c r="N163" s="221"/>
      <c r="O163" s="221"/>
      <c r="P163" s="221"/>
      <c r="Q163" s="221"/>
      <c r="R163" s="222"/>
      <c r="S163" s="222"/>
      <c r="T163" s="222"/>
      <c r="U163" s="222"/>
      <c r="V163" s="222"/>
      <c r="W163" s="222"/>
      <c r="X163" s="222"/>
      <c r="Y163" s="222"/>
      <c r="Z163" s="212"/>
      <c r="AA163" s="212"/>
      <c r="AB163" s="212"/>
      <c r="AC163" s="212"/>
      <c r="AD163" s="212"/>
      <c r="AE163" s="212"/>
      <c r="AF163" s="212"/>
      <c r="AG163" s="212" t="s">
        <v>226</v>
      </c>
      <c r="AH163" s="212">
        <v>0</v>
      </c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1:60" x14ac:dyDescent="0.25">
      <c r="A164" s="227" t="s">
        <v>161</v>
      </c>
      <c r="B164" s="228" t="s">
        <v>101</v>
      </c>
      <c r="C164" s="251" t="s">
        <v>102</v>
      </c>
      <c r="D164" s="229"/>
      <c r="E164" s="230"/>
      <c r="F164" s="231"/>
      <c r="G164" s="231">
        <f>SUMIF(AG165:AG165,"&lt;&gt;NOR",G165:G165)</f>
        <v>0</v>
      </c>
      <c r="H164" s="231"/>
      <c r="I164" s="231">
        <f>SUM(I165:I165)</f>
        <v>0</v>
      </c>
      <c r="J164" s="231"/>
      <c r="K164" s="231">
        <f>SUM(K165:K165)</f>
        <v>0</v>
      </c>
      <c r="L164" s="231"/>
      <c r="M164" s="231">
        <f>SUM(M165:M165)</f>
        <v>0</v>
      </c>
      <c r="N164" s="230"/>
      <c r="O164" s="230">
        <f>SUM(O165:O165)</f>
        <v>0</v>
      </c>
      <c r="P164" s="230"/>
      <c r="Q164" s="230">
        <f>SUM(Q165:Q165)</f>
        <v>0.1</v>
      </c>
      <c r="R164" s="231"/>
      <c r="S164" s="231"/>
      <c r="T164" s="232"/>
      <c r="U164" s="226"/>
      <c r="V164" s="226">
        <f>SUM(V165:V165)</f>
        <v>0</v>
      </c>
      <c r="W164" s="226"/>
      <c r="X164" s="226"/>
      <c r="Y164" s="226"/>
      <c r="AG164" t="s">
        <v>162</v>
      </c>
    </row>
    <row r="165" spans="1:60" outlineLevel="1" x14ac:dyDescent="0.25">
      <c r="A165" s="241">
        <v>28</v>
      </c>
      <c r="B165" s="242" t="s">
        <v>336</v>
      </c>
      <c r="C165" s="252" t="s">
        <v>561</v>
      </c>
      <c r="D165" s="243" t="s">
        <v>458</v>
      </c>
      <c r="E165" s="244">
        <v>1</v>
      </c>
      <c r="F165" s="245"/>
      <c r="G165" s="246">
        <f>ROUND(E165*F165,2)</f>
        <v>0</v>
      </c>
      <c r="H165" s="245"/>
      <c r="I165" s="246">
        <f>ROUND(E165*H165,2)</f>
        <v>0</v>
      </c>
      <c r="J165" s="245"/>
      <c r="K165" s="246">
        <f>ROUND(E165*J165,2)</f>
        <v>0</v>
      </c>
      <c r="L165" s="246">
        <v>21</v>
      </c>
      <c r="M165" s="246">
        <f>G165*(1+L165/100)</f>
        <v>0</v>
      </c>
      <c r="N165" s="244">
        <v>0</v>
      </c>
      <c r="O165" s="244">
        <f>ROUND(E165*N165,2)</f>
        <v>0</v>
      </c>
      <c r="P165" s="244">
        <v>0.1</v>
      </c>
      <c r="Q165" s="244">
        <f>ROUND(E165*P165,2)</f>
        <v>0.1</v>
      </c>
      <c r="R165" s="246"/>
      <c r="S165" s="246" t="s">
        <v>166</v>
      </c>
      <c r="T165" s="247" t="s">
        <v>167</v>
      </c>
      <c r="U165" s="222">
        <v>0</v>
      </c>
      <c r="V165" s="222">
        <f>ROUND(E165*U165,2)</f>
        <v>0</v>
      </c>
      <c r="W165" s="222"/>
      <c r="X165" s="222" t="s">
        <v>220</v>
      </c>
      <c r="Y165" s="222" t="s">
        <v>221</v>
      </c>
      <c r="Z165" s="212"/>
      <c r="AA165" s="212"/>
      <c r="AB165" s="212"/>
      <c r="AC165" s="212"/>
      <c r="AD165" s="212"/>
      <c r="AE165" s="212"/>
      <c r="AF165" s="212"/>
      <c r="AG165" s="212" t="s">
        <v>222</v>
      </c>
      <c r="AH165" s="212"/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x14ac:dyDescent="0.25">
      <c r="A166" s="227" t="s">
        <v>161</v>
      </c>
      <c r="B166" s="228" t="s">
        <v>103</v>
      </c>
      <c r="C166" s="251" t="s">
        <v>104</v>
      </c>
      <c r="D166" s="229"/>
      <c r="E166" s="230"/>
      <c r="F166" s="231"/>
      <c r="G166" s="231">
        <f>SUMIF(AG167:AG177,"&lt;&gt;NOR",G167:G177)</f>
        <v>0</v>
      </c>
      <c r="H166" s="231"/>
      <c r="I166" s="231">
        <f>SUM(I167:I177)</f>
        <v>0</v>
      </c>
      <c r="J166" s="231"/>
      <c r="K166" s="231">
        <f>SUM(K167:K177)</f>
        <v>0</v>
      </c>
      <c r="L166" s="231"/>
      <c r="M166" s="231">
        <f>SUM(M167:M177)</f>
        <v>0</v>
      </c>
      <c r="N166" s="230"/>
      <c r="O166" s="230">
        <f>SUM(O167:O177)</f>
        <v>5.72</v>
      </c>
      <c r="P166" s="230"/>
      <c r="Q166" s="230">
        <f>SUM(Q167:Q177)</f>
        <v>0</v>
      </c>
      <c r="R166" s="231"/>
      <c r="S166" s="231"/>
      <c r="T166" s="232"/>
      <c r="U166" s="226"/>
      <c r="V166" s="226">
        <f>SUM(V167:V177)</f>
        <v>6.3</v>
      </c>
      <c r="W166" s="226"/>
      <c r="X166" s="226"/>
      <c r="Y166" s="226"/>
      <c r="AG166" t="s">
        <v>162</v>
      </c>
    </row>
    <row r="167" spans="1:60" ht="20.399999999999999" outlineLevel="1" x14ac:dyDescent="0.25">
      <c r="A167" s="234">
        <v>29</v>
      </c>
      <c r="B167" s="235" t="s">
        <v>562</v>
      </c>
      <c r="C167" s="253" t="s">
        <v>563</v>
      </c>
      <c r="D167" s="236" t="s">
        <v>231</v>
      </c>
      <c r="E167" s="237">
        <v>23.15</v>
      </c>
      <c r="F167" s="238"/>
      <c r="G167" s="239">
        <f>ROUND(E167*F167,2)</f>
        <v>0</v>
      </c>
      <c r="H167" s="238"/>
      <c r="I167" s="239">
        <f>ROUND(E167*H167,2)</f>
        <v>0</v>
      </c>
      <c r="J167" s="238"/>
      <c r="K167" s="239">
        <f>ROUND(E167*J167,2)</f>
        <v>0</v>
      </c>
      <c r="L167" s="239">
        <v>21</v>
      </c>
      <c r="M167" s="239">
        <f>G167*(1+L167/100)</f>
        <v>0</v>
      </c>
      <c r="N167" s="237">
        <v>0.188</v>
      </c>
      <c r="O167" s="237">
        <f>ROUND(E167*N167,2)</f>
        <v>4.3499999999999996</v>
      </c>
      <c r="P167" s="237">
        <v>0</v>
      </c>
      <c r="Q167" s="237">
        <f>ROUND(E167*P167,2)</f>
        <v>0</v>
      </c>
      <c r="R167" s="239" t="s">
        <v>219</v>
      </c>
      <c r="S167" s="239" t="s">
        <v>193</v>
      </c>
      <c r="T167" s="240" t="s">
        <v>193</v>
      </c>
      <c r="U167" s="222">
        <v>0.27200000000000002</v>
      </c>
      <c r="V167" s="222">
        <f>ROUND(E167*U167,2)</f>
        <v>6.3</v>
      </c>
      <c r="W167" s="222"/>
      <c r="X167" s="222" t="s">
        <v>220</v>
      </c>
      <c r="Y167" s="222" t="s">
        <v>221</v>
      </c>
      <c r="Z167" s="212"/>
      <c r="AA167" s="212"/>
      <c r="AB167" s="212"/>
      <c r="AC167" s="212"/>
      <c r="AD167" s="212"/>
      <c r="AE167" s="212"/>
      <c r="AF167" s="212"/>
      <c r="AG167" s="212" t="s">
        <v>263</v>
      </c>
      <c r="AH167" s="212"/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1:60" outlineLevel="2" x14ac:dyDescent="0.25">
      <c r="A168" s="219"/>
      <c r="B168" s="220"/>
      <c r="C168" s="265" t="s">
        <v>564</v>
      </c>
      <c r="D168" s="264"/>
      <c r="E168" s="264"/>
      <c r="F168" s="264"/>
      <c r="G168" s="264"/>
      <c r="H168" s="222"/>
      <c r="I168" s="222"/>
      <c r="J168" s="222"/>
      <c r="K168" s="222"/>
      <c r="L168" s="222"/>
      <c r="M168" s="222"/>
      <c r="N168" s="221"/>
      <c r="O168" s="221"/>
      <c r="P168" s="221"/>
      <c r="Q168" s="221"/>
      <c r="R168" s="222"/>
      <c r="S168" s="222"/>
      <c r="T168" s="222"/>
      <c r="U168" s="222"/>
      <c r="V168" s="222"/>
      <c r="W168" s="222"/>
      <c r="X168" s="222"/>
      <c r="Y168" s="222"/>
      <c r="Z168" s="212"/>
      <c r="AA168" s="212"/>
      <c r="AB168" s="212"/>
      <c r="AC168" s="212"/>
      <c r="AD168" s="212"/>
      <c r="AE168" s="212"/>
      <c r="AF168" s="212"/>
      <c r="AG168" s="212" t="s">
        <v>224</v>
      </c>
      <c r="AH168" s="212"/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1:60" outlineLevel="2" x14ac:dyDescent="0.25">
      <c r="A169" s="219"/>
      <c r="B169" s="220"/>
      <c r="C169" s="266" t="s">
        <v>345</v>
      </c>
      <c r="D169" s="260"/>
      <c r="E169" s="261"/>
      <c r="F169" s="222"/>
      <c r="G169" s="222"/>
      <c r="H169" s="222"/>
      <c r="I169" s="222"/>
      <c r="J169" s="222"/>
      <c r="K169" s="222"/>
      <c r="L169" s="222"/>
      <c r="M169" s="222"/>
      <c r="N169" s="221"/>
      <c r="O169" s="221"/>
      <c r="P169" s="221"/>
      <c r="Q169" s="221"/>
      <c r="R169" s="222"/>
      <c r="S169" s="222"/>
      <c r="T169" s="222"/>
      <c r="U169" s="222"/>
      <c r="V169" s="222"/>
      <c r="W169" s="222"/>
      <c r="X169" s="222"/>
      <c r="Y169" s="222"/>
      <c r="Z169" s="212"/>
      <c r="AA169" s="212"/>
      <c r="AB169" s="212"/>
      <c r="AC169" s="212"/>
      <c r="AD169" s="212"/>
      <c r="AE169" s="212"/>
      <c r="AF169" s="212"/>
      <c r="AG169" s="212" t="s">
        <v>226</v>
      </c>
      <c r="AH169" s="212">
        <v>0</v>
      </c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outlineLevel="3" x14ac:dyDescent="0.25">
      <c r="A170" s="219"/>
      <c r="B170" s="220"/>
      <c r="C170" s="266" t="s">
        <v>346</v>
      </c>
      <c r="D170" s="260"/>
      <c r="E170" s="261"/>
      <c r="F170" s="222"/>
      <c r="G170" s="222"/>
      <c r="H170" s="222"/>
      <c r="I170" s="222"/>
      <c r="J170" s="222"/>
      <c r="K170" s="222"/>
      <c r="L170" s="222"/>
      <c r="M170" s="222"/>
      <c r="N170" s="221"/>
      <c r="O170" s="221"/>
      <c r="P170" s="221"/>
      <c r="Q170" s="221"/>
      <c r="R170" s="222"/>
      <c r="S170" s="222"/>
      <c r="T170" s="222"/>
      <c r="U170" s="222"/>
      <c r="V170" s="222"/>
      <c r="W170" s="222"/>
      <c r="X170" s="222"/>
      <c r="Y170" s="222"/>
      <c r="Z170" s="212"/>
      <c r="AA170" s="212"/>
      <c r="AB170" s="212"/>
      <c r="AC170" s="212"/>
      <c r="AD170" s="212"/>
      <c r="AE170" s="212"/>
      <c r="AF170" s="212"/>
      <c r="AG170" s="212" t="s">
        <v>226</v>
      </c>
      <c r="AH170" s="212">
        <v>0</v>
      </c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outlineLevel="3" x14ac:dyDescent="0.25">
      <c r="A171" s="219"/>
      <c r="B171" s="220"/>
      <c r="C171" s="266" t="s">
        <v>565</v>
      </c>
      <c r="D171" s="260"/>
      <c r="E171" s="261"/>
      <c r="F171" s="222"/>
      <c r="G171" s="222"/>
      <c r="H171" s="222"/>
      <c r="I171" s="222"/>
      <c r="J171" s="222"/>
      <c r="K171" s="222"/>
      <c r="L171" s="222"/>
      <c r="M171" s="222"/>
      <c r="N171" s="221"/>
      <c r="O171" s="221"/>
      <c r="P171" s="221"/>
      <c r="Q171" s="221"/>
      <c r="R171" s="222"/>
      <c r="S171" s="222"/>
      <c r="T171" s="222"/>
      <c r="U171" s="222"/>
      <c r="V171" s="222"/>
      <c r="W171" s="222"/>
      <c r="X171" s="222"/>
      <c r="Y171" s="222"/>
      <c r="Z171" s="212"/>
      <c r="AA171" s="212"/>
      <c r="AB171" s="212"/>
      <c r="AC171" s="212"/>
      <c r="AD171" s="212"/>
      <c r="AE171" s="212"/>
      <c r="AF171" s="212"/>
      <c r="AG171" s="212" t="s">
        <v>226</v>
      </c>
      <c r="AH171" s="212">
        <v>0</v>
      </c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1:60" outlineLevel="3" x14ac:dyDescent="0.25">
      <c r="A172" s="219"/>
      <c r="B172" s="220"/>
      <c r="C172" s="266" t="s">
        <v>566</v>
      </c>
      <c r="D172" s="260"/>
      <c r="E172" s="261">
        <v>23.15</v>
      </c>
      <c r="F172" s="222"/>
      <c r="G172" s="222"/>
      <c r="H172" s="222"/>
      <c r="I172" s="222"/>
      <c r="J172" s="222"/>
      <c r="K172" s="222"/>
      <c r="L172" s="222"/>
      <c r="M172" s="222"/>
      <c r="N172" s="221"/>
      <c r="O172" s="221"/>
      <c r="P172" s="221"/>
      <c r="Q172" s="221"/>
      <c r="R172" s="222"/>
      <c r="S172" s="222"/>
      <c r="T172" s="222"/>
      <c r="U172" s="222"/>
      <c r="V172" s="222"/>
      <c r="W172" s="222"/>
      <c r="X172" s="222"/>
      <c r="Y172" s="222"/>
      <c r="Z172" s="212"/>
      <c r="AA172" s="212"/>
      <c r="AB172" s="212"/>
      <c r="AC172" s="212"/>
      <c r="AD172" s="212"/>
      <c r="AE172" s="212"/>
      <c r="AF172" s="212"/>
      <c r="AG172" s="212" t="s">
        <v>226</v>
      </c>
      <c r="AH172" s="212">
        <v>0</v>
      </c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outlineLevel="1" x14ac:dyDescent="0.25">
      <c r="A173" s="234">
        <v>30</v>
      </c>
      <c r="B173" s="235" t="s">
        <v>567</v>
      </c>
      <c r="C173" s="253" t="s">
        <v>568</v>
      </c>
      <c r="D173" s="236" t="s">
        <v>569</v>
      </c>
      <c r="E173" s="237">
        <v>23.613</v>
      </c>
      <c r="F173" s="238"/>
      <c r="G173" s="239">
        <f>ROUND(E173*F173,2)</f>
        <v>0</v>
      </c>
      <c r="H173" s="238"/>
      <c r="I173" s="239">
        <f>ROUND(E173*H173,2)</f>
        <v>0</v>
      </c>
      <c r="J173" s="238"/>
      <c r="K173" s="239">
        <f>ROUND(E173*J173,2)</f>
        <v>0</v>
      </c>
      <c r="L173" s="239">
        <v>21</v>
      </c>
      <c r="M173" s="239">
        <f>G173*(1+L173/100)</f>
        <v>0</v>
      </c>
      <c r="N173" s="237">
        <v>5.8000000000000003E-2</v>
      </c>
      <c r="O173" s="237">
        <f>ROUND(E173*N173,2)</f>
        <v>1.37</v>
      </c>
      <c r="P173" s="237">
        <v>0</v>
      </c>
      <c r="Q173" s="237">
        <f>ROUND(E173*P173,2)</f>
        <v>0</v>
      </c>
      <c r="R173" s="239" t="s">
        <v>292</v>
      </c>
      <c r="S173" s="239" t="s">
        <v>193</v>
      </c>
      <c r="T173" s="240" t="s">
        <v>193</v>
      </c>
      <c r="U173" s="222">
        <v>0</v>
      </c>
      <c r="V173" s="222">
        <f>ROUND(E173*U173,2)</f>
        <v>0</v>
      </c>
      <c r="W173" s="222"/>
      <c r="X173" s="222" t="s">
        <v>293</v>
      </c>
      <c r="Y173" s="222" t="s">
        <v>221</v>
      </c>
      <c r="Z173" s="212"/>
      <c r="AA173" s="212"/>
      <c r="AB173" s="212"/>
      <c r="AC173" s="212"/>
      <c r="AD173" s="212"/>
      <c r="AE173" s="212"/>
      <c r="AF173" s="212"/>
      <c r="AG173" s="212" t="s">
        <v>328</v>
      </c>
      <c r="AH173" s="212"/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outlineLevel="2" x14ac:dyDescent="0.25">
      <c r="A174" s="219"/>
      <c r="B174" s="220"/>
      <c r="C174" s="266" t="s">
        <v>345</v>
      </c>
      <c r="D174" s="260"/>
      <c r="E174" s="261"/>
      <c r="F174" s="222"/>
      <c r="G174" s="222"/>
      <c r="H174" s="222"/>
      <c r="I174" s="222"/>
      <c r="J174" s="222"/>
      <c r="K174" s="222"/>
      <c r="L174" s="222"/>
      <c r="M174" s="222"/>
      <c r="N174" s="221"/>
      <c r="O174" s="221"/>
      <c r="P174" s="221"/>
      <c r="Q174" s="221"/>
      <c r="R174" s="222"/>
      <c r="S174" s="222"/>
      <c r="T174" s="222"/>
      <c r="U174" s="222"/>
      <c r="V174" s="222"/>
      <c r="W174" s="222"/>
      <c r="X174" s="222"/>
      <c r="Y174" s="222"/>
      <c r="Z174" s="212"/>
      <c r="AA174" s="212"/>
      <c r="AB174" s="212"/>
      <c r="AC174" s="212"/>
      <c r="AD174" s="212"/>
      <c r="AE174" s="212"/>
      <c r="AF174" s="212"/>
      <c r="AG174" s="212" t="s">
        <v>226</v>
      </c>
      <c r="AH174" s="212">
        <v>0</v>
      </c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1:60" outlineLevel="3" x14ac:dyDescent="0.25">
      <c r="A175" s="219"/>
      <c r="B175" s="220"/>
      <c r="C175" s="266" t="s">
        <v>346</v>
      </c>
      <c r="D175" s="260"/>
      <c r="E175" s="261"/>
      <c r="F175" s="222"/>
      <c r="G175" s="222"/>
      <c r="H175" s="222"/>
      <c r="I175" s="222"/>
      <c r="J175" s="222"/>
      <c r="K175" s="222"/>
      <c r="L175" s="222"/>
      <c r="M175" s="222"/>
      <c r="N175" s="221"/>
      <c r="O175" s="221"/>
      <c r="P175" s="221"/>
      <c r="Q175" s="221"/>
      <c r="R175" s="222"/>
      <c r="S175" s="222"/>
      <c r="T175" s="222"/>
      <c r="U175" s="222"/>
      <c r="V175" s="222"/>
      <c r="W175" s="222"/>
      <c r="X175" s="222"/>
      <c r="Y175" s="222"/>
      <c r="Z175" s="212"/>
      <c r="AA175" s="212"/>
      <c r="AB175" s="212"/>
      <c r="AC175" s="212"/>
      <c r="AD175" s="212"/>
      <c r="AE175" s="212"/>
      <c r="AF175" s="212"/>
      <c r="AG175" s="212" t="s">
        <v>226</v>
      </c>
      <c r="AH175" s="212">
        <v>0</v>
      </c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outlineLevel="3" x14ac:dyDescent="0.25">
      <c r="A176" s="219"/>
      <c r="B176" s="220"/>
      <c r="C176" s="266" t="s">
        <v>565</v>
      </c>
      <c r="D176" s="260"/>
      <c r="E176" s="261"/>
      <c r="F176" s="222"/>
      <c r="G176" s="222"/>
      <c r="H176" s="222"/>
      <c r="I176" s="222"/>
      <c r="J176" s="222"/>
      <c r="K176" s="222"/>
      <c r="L176" s="222"/>
      <c r="M176" s="222"/>
      <c r="N176" s="221"/>
      <c r="O176" s="221"/>
      <c r="P176" s="221"/>
      <c r="Q176" s="221"/>
      <c r="R176" s="222"/>
      <c r="S176" s="222"/>
      <c r="T176" s="222"/>
      <c r="U176" s="222"/>
      <c r="V176" s="222"/>
      <c r="W176" s="222"/>
      <c r="X176" s="222"/>
      <c r="Y176" s="222"/>
      <c r="Z176" s="212"/>
      <c r="AA176" s="212"/>
      <c r="AB176" s="212"/>
      <c r="AC176" s="212"/>
      <c r="AD176" s="212"/>
      <c r="AE176" s="212"/>
      <c r="AF176" s="212"/>
      <c r="AG176" s="212" t="s">
        <v>226</v>
      </c>
      <c r="AH176" s="212">
        <v>0</v>
      </c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1:60" outlineLevel="3" x14ac:dyDescent="0.25">
      <c r="A177" s="219"/>
      <c r="B177" s="220"/>
      <c r="C177" s="266" t="s">
        <v>570</v>
      </c>
      <c r="D177" s="260"/>
      <c r="E177" s="261">
        <v>23.613</v>
      </c>
      <c r="F177" s="222"/>
      <c r="G177" s="222"/>
      <c r="H177" s="222"/>
      <c r="I177" s="222"/>
      <c r="J177" s="222"/>
      <c r="K177" s="222"/>
      <c r="L177" s="222"/>
      <c r="M177" s="222"/>
      <c r="N177" s="221"/>
      <c r="O177" s="221"/>
      <c r="P177" s="221"/>
      <c r="Q177" s="221"/>
      <c r="R177" s="222"/>
      <c r="S177" s="222"/>
      <c r="T177" s="222"/>
      <c r="U177" s="222"/>
      <c r="V177" s="222"/>
      <c r="W177" s="222"/>
      <c r="X177" s="222"/>
      <c r="Y177" s="222"/>
      <c r="Z177" s="212"/>
      <c r="AA177" s="212"/>
      <c r="AB177" s="212"/>
      <c r="AC177" s="212"/>
      <c r="AD177" s="212"/>
      <c r="AE177" s="212"/>
      <c r="AF177" s="212"/>
      <c r="AG177" s="212" t="s">
        <v>226</v>
      </c>
      <c r="AH177" s="212">
        <v>0</v>
      </c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x14ac:dyDescent="0.25">
      <c r="A178" s="227" t="s">
        <v>161</v>
      </c>
      <c r="B178" s="228" t="s">
        <v>107</v>
      </c>
      <c r="C178" s="251" t="s">
        <v>108</v>
      </c>
      <c r="D178" s="229"/>
      <c r="E178" s="230"/>
      <c r="F178" s="231"/>
      <c r="G178" s="231">
        <f>SUMIF(AG179:AG183,"&lt;&gt;NOR",G179:G183)</f>
        <v>0</v>
      </c>
      <c r="H178" s="231"/>
      <c r="I178" s="231">
        <f>SUM(I179:I183)</f>
        <v>0</v>
      </c>
      <c r="J178" s="231"/>
      <c r="K178" s="231">
        <f>SUM(K179:K183)</f>
        <v>0</v>
      </c>
      <c r="L178" s="231"/>
      <c r="M178" s="231">
        <f>SUM(M179:M183)</f>
        <v>0</v>
      </c>
      <c r="N178" s="230"/>
      <c r="O178" s="230">
        <f>SUM(O179:O183)</f>
        <v>0</v>
      </c>
      <c r="P178" s="230"/>
      <c r="Q178" s="230">
        <f>SUM(Q179:Q183)</f>
        <v>0</v>
      </c>
      <c r="R178" s="231"/>
      <c r="S178" s="231"/>
      <c r="T178" s="232"/>
      <c r="U178" s="226"/>
      <c r="V178" s="226">
        <f>SUM(V179:V183)</f>
        <v>18.989999999999998</v>
      </c>
      <c r="W178" s="226"/>
      <c r="X178" s="226"/>
      <c r="Y178" s="226"/>
      <c r="AG178" t="s">
        <v>162</v>
      </c>
    </row>
    <row r="179" spans="1:60" outlineLevel="1" x14ac:dyDescent="0.25">
      <c r="A179" s="234">
        <v>31</v>
      </c>
      <c r="B179" s="235" t="s">
        <v>352</v>
      </c>
      <c r="C179" s="253" t="s">
        <v>353</v>
      </c>
      <c r="D179" s="236" t="s">
        <v>271</v>
      </c>
      <c r="E179" s="237">
        <v>48.683709999999998</v>
      </c>
      <c r="F179" s="238"/>
      <c r="G179" s="239">
        <f>ROUND(E179*F179,2)</f>
        <v>0</v>
      </c>
      <c r="H179" s="238"/>
      <c r="I179" s="239">
        <f>ROUND(E179*H179,2)</f>
        <v>0</v>
      </c>
      <c r="J179" s="238"/>
      <c r="K179" s="239">
        <f>ROUND(E179*J179,2)</f>
        <v>0</v>
      </c>
      <c r="L179" s="239">
        <v>21</v>
      </c>
      <c r="M179" s="239">
        <f>G179*(1+L179/100)</f>
        <v>0</v>
      </c>
      <c r="N179" s="237">
        <v>0</v>
      </c>
      <c r="O179" s="237">
        <f>ROUND(E179*N179,2)</f>
        <v>0</v>
      </c>
      <c r="P179" s="237">
        <v>0</v>
      </c>
      <c r="Q179" s="237">
        <f>ROUND(E179*P179,2)</f>
        <v>0</v>
      </c>
      <c r="R179" s="239" t="s">
        <v>219</v>
      </c>
      <c r="S179" s="239" t="s">
        <v>193</v>
      </c>
      <c r="T179" s="240" t="s">
        <v>193</v>
      </c>
      <c r="U179" s="222">
        <v>0.39</v>
      </c>
      <c r="V179" s="222">
        <f>ROUND(E179*U179,2)</f>
        <v>18.989999999999998</v>
      </c>
      <c r="W179" s="222"/>
      <c r="X179" s="222" t="s">
        <v>354</v>
      </c>
      <c r="Y179" s="222" t="s">
        <v>221</v>
      </c>
      <c r="Z179" s="212"/>
      <c r="AA179" s="212"/>
      <c r="AB179" s="212"/>
      <c r="AC179" s="212"/>
      <c r="AD179" s="212"/>
      <c r="AE179" s="212"/>
      <c r="AF179" s="212"/>
      <c r="AG179" s="212" t="s">
        <v>355</v>
      </c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outlineLevel="2" x14ac:dyDescent="0.25">
      <c r="A180" s="219"/>
      <c r="B180" s="220"/>
      <c r="C180" s="265" t="s">
        <v>356</v>
      </c>
      <c r="D180" s="264"/>
      <c r="E180" s="264"/>
      <c r="F180" s="264"/>
      <c r="G180" s="264"/>
      <c r="H180" s="222"/>
      <c r="I180" s="222"/>
      <c r="J180" s="222"/>
      <c r="K180" s="222"/>
      <c r="L180" s="222"/>
      <c r="M180" s="222"/>
      <c r="N180" s="221"/>
      <c r="O180" s="221"/>
      <c r="P180" s="221"/>
      <c r="Q180" s="221"/>
      <c r="R180" s="222"/>
      <c r="S180" s="222"/>
      <c r="T180" s="222"/>
      <c r="U180" s="222"/>
      <c r="V180" s="222"/>
      <c r="W180" s="222"/>
      <c r="X180" s="222"/>
      <c r="Y180" s="222"/>
      <c r="Z180" s="212"/>
      <c r="AA180" s="212"/>
      <c r="AB180" s="212"/>
      <c r="AC180" s="212"/>
      <c r="AD180" s="212"/>
      <c r="AE180" s="212"/>
      <c r="AF180" s="212"/>
      <c r="AG180" s="212" t="s">
        <v>224</v>
      </c>
      <c r="AH180" s="212"/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</row>
    <row r="181" spans="1:60" outlineLevel="2" x14ac:dyDescent="0.25">
      <c r="A181" s="219"/>
      <c r="B181" s="220"/>
      <c r="C181" s="266" t="s">
        <v>357</v>
      </c>
      <c r="D181" s="260"/>
      <c r="E181" s="261"/>
      <c r="F181" s="222"/>
      <c r="G181" s="222"/>
      <c r="H181" s="222"/>
      <c r="I181" s="222"/>
      <c r="J181" s="222"/>
      <c r="K181" s="222"/>
      <c r="L181" s="222"/>
      <c r="M181" s="222"/>
      <c r="N181" s="221"/>
      <c r="O181" s="221"/>
      <c r="P181" s="221"/>
      <c r="Q181" s="221"/>
      <c r="R181" s="222"/>
      <c r="S181" s="222"/>
      <c r="T181" s="222"/>
      <c r="U181" s="222"/>
      <c r="V181" s="222"/>
      <c r="W181" s="222"/>
      <c r="X181" s="222"/>
      <c r="Y181" s="222"/>
      <c r="Z181" s="212"/>
      <c r="AA181" s="212"/>
      <c r="AB181" s="212"/>
      <c r="AC181" s="212"/>
      <c r="AD181" s="212"/>
      <c r="AE181" s="212"/>
      <c r="AF181" s="212"/>
      <c r="AG181" s="212" t="s">
        <v>226</v>
      </c>
      <c r="AH181" s="212">
        <v>0</v>
      </c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</row>
    <row r="182" spans="1:60" outlineLevel="3" x14ac:dyDescent="0.25">
      <c r="A182" s="219"/>
      <c r="B182" s="220"/>
      <c r="C182" s="266" t="s">
        <v>571</v>
      </c>
      <c r="D182" s="260"/>
      <c r="E182" s="261"/>
      <c r="F182" s="222"/>
      <c r="G182" s="222"/>
      <c r="H182" s="222"/>
      <c r="I182" s="222"/>
      <c r="J182" s="222"/>
      <c r="K182" s="222"/>
      <c r="L182" s="222"/>
      <c r="M182" s="222"/>
      <c r="N182" s="221"/>
      <c r="O182" s="221"/>
      <c r="P182" s="221"/>
      <c r="Q182" s="221"/>
      <c r="R182" s="222"/>
      <c r="S182" s="222"/>
      <c r="T182" s="222"/>
      <c r="U182" s="222"/>
      <c r="V182" s="222"/>
      <c r="W182" s="222"/>
      <c r="X182" s="222"/>
      <c r="Y182" s="222"/>
      <c r="Z182" s="212"/>
      <c r="AA182" s="212"/>
      <c r="AB182" s="212"/>
      <c r="AC182" s="212"/>
      <c r="AD182" s="212"/>
      <c r="AE182" s="212"/>
      <c r="AF182" s="212"/>
      <c r="AG182" s="212" t="s">
        <v>226</v>
      </c>
      <c r="AH182" s="212">
        <v>0</v>
      </c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1:60" outlineLevel="3" x14ac:dyDescent="0.25">
      <c r="A183" s="219"/>
      <c r="B183" s="220"/>
      <c r="C183" s="266" t="s">
        <v>572</v>
      </c>
      <c r="D183" s="260"/>
      <c r="E183" s="261">
        <v>48.683709999999998</v>
      </c>
      <c r="F183" s="222"/>
      <c r="G183" s="222"/>
      <c r="H183" s="222"/>
      <c r="I183" s="222"/>
      <c r="J183" s="222"/>
      <c r="K183" s="222"/>
      <c r="L183" s="222"/>
      <c r="M183" s="222"/>
      <c r="N183" s="221"/>
      <c r="O183" s="221"/>
      <c r="P183" s="221"/>
      <c r="Q183" s="221"/>
      <c r="R183" s="222"/>
      <c r="S183" s="222"/>
      <c r="T183" s="222"/>
      <c r="U183" s="222"/>
      <c r="V183" s="222"/>
      <c r="W183" s="222"/>
      <c r="X183" s="222"/>
      <c r="Y183" s="222"/>
      <c r="Z183" s="212"/>
      <c r="AA183" s="212"/>
      <c r="AB183" s="212"/>
      <c r="AC183" s="212"/>
      <c r="AD183" s="212"/>
      <c r="AE183" s="212"/>
      <c r="AF183" s="212"/>
      <c r="AG183" s="212" t="s">
        <v>226</v>
      </c>
      <c r="AH183" s="212">
        <v>0</v>
      </c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1:60" x14ac:dyDescent="0.25">
      <c r="A184" s="227" t="s">
        <v>161</v>
      </c>
      <c r="B184" s="228" t="s">
        <v>127</v>
      </c>
      <c r="C184" s="251" t="s">
        <v>128</v>
      </c>
      <c r="D184" s="229"/>
      <c r="E184" s="230"/>
      <c r="F184" s="231"/>
      <c r="G184" s="231">
        <f>SUMIF(AG185:AG202,"&lt;&gt;NOR",G185:G202)</f>
        <v>0</v>
      </c>
      <c r="H184" s="231"/>
      <c r="I184" s="231">
        <f>SUM(I185:I202)</f>
        <v>0</v>
      </c>
      <c r="J184" s="231"/>
      <c r="K184" s="231">
        <f>SUM(K185:K202)</f>
        <v>0</v>
      </c>
      <c r="L184" s="231"/>
      <c r="M184" s="231">
        <f>SUM(M185:M202)</f>
        <v>0</v>
      </c>
      <c r="N184" s="230"/>
      <c r="O184" s="230">
        <f>SUM(O185:O202)</f>
        <v>0</v>
      </c>
      <c r="P184" s="230"/>
      <c r="Q184" s="230">
        <f>SUM(Q185:Q202)</f>
        <v>0</v>
      </c>
      <c r="R184" s="231"/>
      <c r="S184" s="231"/>
      <c r="T184" s="232"/>
      <c r="U184" s="226"/>
      <c r="V184" s="226">
        <f>SUM(V185:V202)</f>
        <v>5.46</v>
      </c>
      <c r="W184" s="226"/>
      <c r="X184" s="226"/>
      <c r="Y184" s="226"/>
      <c r="AG184" t="s">
        <v>162</v>
      </c>
    </row>
    <row r="185" spans="1:60" outlineLevel="1" x14ac:dyDescent="0.25">
      <c r="A185" s="234">
        <v>32</v>
      </c>
      <c r="B185" s="235" t="s">
        <v>360</v>
      </c>
      <c r="C185" s="253" t="s">
        <v>361</v>
      </c>
      <c r="D185" s="236" t="s">
        <v>271</v>
      </c>
      <c r="E185" s="237">
        <v>9.2575000000000003</v>
      </c>
      <c r="F185" s="238"/>
      <c r="G185" s="239">
        <f>ROUND(E185*F185,2)</f>
        <v>0</v>
      </c>
      <c r="H185" s="238"/>
      <c r="I185" s="239">
        <f>ROUND(E185*H185,2)</f>
        <v>0</v>
      </c>
      <c r="J185" s="238"/>
      <c r="K185" s="239">
        <f>ROUND(E185*J185,2)</f>
        <v>0</v>
      </c>
      <c r="L185" s="239">
        <v>21</v>
      </c>
      <c r="M185" s="239">
        <f>G185*(1+L185/100)</f>
        <v>0</v>
      </c>
      <c r="N185" s="237">
        <v>0</v>
      </c>
      <c r="O185" s="237">
        <f>ROUND(E185*N185,2)</f>
        <v>0</v>
      </c>
      <c r="P185" s="237">
        <v>0</v>
      </c>
      <c r="Q185" s="237">
        <f>ROUND(E185*P185,2)</f>
        <v>0</v>
      </c>
      <c r="R185" s="239" t="s">
        <v>362</v>
      </c>
      <c r="S185" s="239" t="s">
        <v>193</v>
      </c>
      <c r="T185" s="240" t="s">
        <v>193</v>
      </c>
      <c r="U185" s="222">
        <v>0.49</v>
      </c>
      <c r="V185" s="222">
        <f>ROUND(E185*U185,2)</f>
        <v>4.54</v>
      </c>
      <c r="W185" s="222"/>
      <c r="X185" s="222" t="s">
        <v>363</v>
      </c>
      <c r="Y185" s="222" t="s">
        <v>221</v>
      </c>
      <c r="Z185" s="212"/>
      <c r="AA185" s="212"/>
      <c r="AB185" s="212"/>
      <c r="AC185" s="212"/>
      <c r="AD185" s="212"/>
      <c r="AE185" s="212"/>
      <c r="AF185" s="212"/>
      <c r="AG185" s="212" t="s">
        <v>364</v>
      </c>
      <c r="AH185" s="212"/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</row>
    <row r="186" spans="1:60" outlineLevel="2" x14ac:dyDescent="0.25">
      <c r="A186" s="219"/>
      <c r="B186" s="220"/>
      <c r="C186" s="254" t="s">
        <v>365</v>
      </c>
      <c r="D186" s="249"/>
      <c r="E186" s="249"/>
      <c r="F186" s="249"/>
      <c r="G186" s="249"/>
      <c r="H186" s="222"/>
      <c r="I186" s="222"/>
      <c r="J186" s="222"/>
      <c r="K186" s="222"/>
      <c r="L186" s="222"/>
      <c r="M186" s="222"/>
      <c r="N186" s="221"/>
      <c r="O186" s="221"/>
      <c r="P186" s="221"/>
      <c r="Q186" s="221"/>
      <c r="R186" s="222"/>
      <c r="S186" s="222"/>
      <c r="T186" s="222"/>
      <c r="U186" s="222"/>
      <c r="V186" s="222"/>
      <c r="W186" s="222"/>
      <c r="X186" s="222"/>
      <c r="Y186" s="222"/>
      <c r="Z186" s="212"/>
      <c r="AA186" s="212"/>
      <c r="AB186" s="212"/>
      <c r="AC186" s="212"/>
      <c r="AD186" s="212"/>
      <c r="AE186" s="212"/>
      <c r="AF186" s="212"/>
      <c r="AG186" s="212" t="s">
        <v>173</v>
      </c>
      <c r="AH186" s="212"/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1:60" outlineLevel="2" x14ac:dyDescent="0.25">
      <c r="A187" s="219"/>
      <c r="B187" s="220"/>
      <c r="C187" s="266" t="s">
        <v>366</v>
      </c>
      <c r="D187" s="260"/>
      <c r="E187" s="261"/>
      <c r="F187" s="222"/>
      <c r="G187" s="222"/>
      <c r="H187" s="222"/>
      <c r="I187" s="222"/>
      <c r="J187" s="222"/>
      <c r="K187" s="222"/>
      <c r="L187" s="222"/>
      <c r="M187" s="222"/>
      <c r="N187" s="221"/>
      <c r="O187" s="221"/>
      <c r="P187" s="221"/>
      <c r="Q187" s="221"/>
      <c r="R187" s="222"/>
      <c r="S187" s="222"/>
      <c r="T187" s="222"/>
      <c r="U187" s="222"/>
      <c r="V187" s="222"/>
      <c r="W187" s="222"/>
      <c r="X187" s="222"/>
      <c r="Y187" s="222"/>
      <c r="Z187" s="212"/>
      <c r="AA187" s="212"/>
      <c r="AB187" s="212"/>
      <c r="AC187" s="212"/>
      <c r="AD187" s="212"/>
      <c r="AE187" s="212"/>
      <c r="AF187" s="212"/>
      <c r="AG187" s="212" t="s">
        <v>226</v>
      </c>
      <c r="AH187" s="212">
        <v>0</v>
      </c>
      <c r="AI187" s="212"/>
      <c r="AJ187" s="212"/>
      <c r="AK187" s="212"/>
      <c r="AL187" s="212"/>
      <c r="AM187" s="212"/>
      <c r="AN187" s="212"/>
      <c r="AO187" s="212"/>
      <c r="AP187" s="212"/>
      <c r="AQ187" s="212"/>
      <c r="AR187" s="212"/>
      <c r="AS187" s="212"/>
      <c r="AT187" s="212"/>
      <c r="AU187" s="212"/>
      <c r="AV187" s="212"/>
      <c r="AW187" s="212"/>
      <c r="AX187" s="212"/>
      <c r="AY187" s="212"/>
      <c r="AZ187" s="212"/>
      <c r="BA187" s="212"/>
      <c r="BB187" s="212"/>
      <c r="BC187" s="212"/>
      <c r="BD187" s="212"/>
      <c r="BE187" s="212"/>
      <c r="BF187" s="212"/>
      <c r="BG187" s="212"/>
      <c r="BH187" s="212"/>
    </row>
    <row r="188" spans="1:60" outlineLevel="3" x14ac:dyDescent="0.25">
      <c r="A188" s="219"/>
      <c r="B188" s="220"/>
      <c r="C188" s="266" t="s">
        <v>573</v>
      </c>
      <c r="D188" s="260"/>
      <c r="E188" s="261"/>
      <c r="F188" s="222"/>
      <c r="G188" s="222"/>
      <c r="H188" s="222"/>
      <c r="I188" s="222"/>
      <c r="J188" s="222"/>
      <c r="K188" s="222"/>
      <c r="L188" s="222"/>
      <c r="M188" s="222"/>
      <c r="N188" s="221"/>
      <c r="O188" s="221"/>
      <c r="P188" s="221"/>
      <c r="Q188" s="221"/>
      <c r="R188" s="222"/>
      <c r="S188" s="222"/>
      <c r="T188" s="222"/>
      <c r="U188" s="222"/>
      <c r="V188" s="222"/>
      <c r="W188" s="222"/>
      <c r="X188" s="222"/>
      <c r="Y188" s="222"/>
      <c r="Z188" s="212"/>
      <c r="AA188" s="212"/>
      <c r="AB188" s="212"/>
      <c r="AC188" s="212"/>
      <c r="AD188" s="212"/>
      <c r="AE188" s="212"/>
      <c r="AF188" s="212"/>
      <c r="AG188" s="212" t="s">
        <v>226</v>
      </c>
      <c r="AH188" s="212">
        <v>0</v>
      </c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</row>
    <row r="189" spans="1:60" outlineLevel="3" x14ac:dyDescent="0.25">
      <c r="A189" s="219"/>
      <c r="B189" s="220"/>
      <c r="C189" s="266" t="s">
        <v>574</v>
      </c>
      <c r="D189" s="260"/>
      <c r="E189" s="261">
        <v>9.2575000000000003</v>
      </c>
      <c r="F189" s="222"/>
      <c r="G189" s="222"/>
      <c r="H189" s="222"/>
      <c r="I189" s="222"/>
      <c r="J189" s="222"/>
      <c r="K189" s="222"/>
      <c r="L189" s="222"/>
      <c r="M189" s="222"/>
      <c r="N189" s="221"/>
      <c r="O189" s="221"/>
      <c r="P189" s="221"/>
      <c r="Q189" s="221"/>
      <c r="R189" s="222"/>
      <c r="S189" s="222"/>
      <c r="T189" s="222"/>
      <c r="U189" s="222"/>
      <c r="V189" s="222"/>
      <c r="W189" s="222"/>
      <c r="X189" s="222"/>
      <c r="Y189" s="222"/>
      <c r="Z189" s="212"/>
      <c r="AA189" s="212"/>
      <c r="AB189" s="212"/>
      <c r="AC189" s="212"/>
      <c r="AD189" s="212"/>
      <c r="AE189" s="212"/>
      <c r="AF189" s="212"/>
      <c r="AG189" s="212" t="s">
        <v>226</v>
      </c>
      <c r="AH189" s="212">
        <v>0</v>
      </c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</row>
    <row r="190" spans="1:60" outlineLevel="1" x14ac:dyDescent="0.25">
      <c r="A190" s="234">
        <v>33</v>
      </c>
      <c r="B190" s="235" t="s">
        <v>369</v>
      </c>
      <c r="C190" s="253" t="s">
        <v>370</v>
      </c>
      <c r="D190" s="236" t="s">
        <v>271</v>
      </c>
      <c r="E190" s="237">
        <v>175.89250000000001</v>
      </c>
      <c r="F190" s="238"/>
      <c r="G190" s="239">
        <f>ROUND(E190*F190,2)</f>
        <v>0</v>
      </c>
      <c r="H190" s="238"/>
      <c r="I190" s="239">
        <f>ROUND(E190*H190,2)</f>
        <v>0</v>
      </c>
      <c r="J190" s="238"/>
      <c r="K190" s="239">
        <f>ROUND(E190*J190,2)</f>
        <v>0</v>
      </c>
      <c r="L190" s="239">
        <v>21</v>
      </c>
      <c r="M190" s="239">
        <f>G190*(1+L190/100)</f>
        <v>0</v>
      </c>
      <c r="N190" s="237">
        <v>0</v>
      </c>
      <c r="O190" s="237">
        <f>ROUND(E190*N190,2)</f>
        <v>0</v>
      </c>
      <c r="P190" s="237">
        <v>0</v>
      </c>
      <c r="Q190" s="237">
        <f>ROUND(E190*P190,2)</f>
        <v>0</v>
      </c>
      <c r="R190" s="239" t="s">
        <v>362</v>
      </c>
      <c r="S190" s="239" t="s">
        <v>193</v>
      </c>
      <c r="T190" s="240" t="s">
        <v>193</v>
      </c>
      <c r="U190" s="222">
        <v>0</v>
      </c>
      <c r="V190" s="222">
        <f>ROUND(E190*U190,2)</f>
        <v>0</v>
      </c>
      <c r="W190" s="222"/>
      <c r="X190" s="222" t="s">
        <v>363</v>
      </c>
      <c r="Y190" s="222" t="s">
        <v>221</v>
      </c>
      <c r="Z190" s="212"/>
      <c r="AA190" s="212"/>
      <c r="AB190" s="212"/>
      <c r="AC190" s="212"/>
      <c r="AD190" s="212"/>
      <c r="AE190" s="212"/>
      <c r="AF190" s="212"/>
      <c r="AG190" s="212" t="s">
        <v>364</v>
      </c>
      <c r="AH190" s="212"/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</row>
    <row r="191" spans="1:60" outlineLevel="2" x14ac:dyDescent="0.25">
      <c r="A191" s="219"/>
      <c r="B191" s="220"/>
      <c r="C191" s="266" t="s">
        <v>366</v>
      </c>
      <c r="D191" s="260"/>
      <c r="E191" s="261"/>
      <c r="F191" s="222"/>
      <c r="G191" s="222"/>
      <c r="H191" s="222"/>
      <c r="I191" s="222"/>
      <c r="J191" s="222"/>
      <c r="K191" s="222"/>
      <c r="L191" s="222"/>
      <c r="M191" s="222"/>
      <c r="N191" s="221"/>
      <c r="O191" s="221"/>
      <c r="P191" s="221"/>
      <c r="Q191" s="221"/>
      <c r="R191" s="222"/>
      <c r="S191" s="222"/>
      <c r="T191" s="222"/>
      <c r="U191" s="222"/>
      <c r="V191" s="222"/>
      <c r="W191" s="222"/>
      <c r="X191" s="222"/>
      <c r="Y191" s="222"/>
      <c r="Z191" s="212"/>
      <c r="AA191" s="212"/>
      <c r="AB191" s="212"/>
      <c r="AC191" s="212"/>
      <c r="AD191" s="212"/>
      <c r="AE191" s="212"/>
      <c r="AF191" s="212"/>
      <c r="AG191" s="212" t="s">
        <v>226</v>
      </c>
      <c r="AH191" s="212">
        <v>0</v>
      </c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</row>
    <row r="192" spans="1:60" outlineLevel="3" x14ac:dyDescent="0.25">
      <c r="A192" s="219"/>
      <c r="B192" s="220"/>
      <c r="C192" s="266" t="s">
        <v>573</v>
      </c>
      <c r="D192" s="260"/>
      <c r="E192" s="261"/>
      <c r="F192" s="222"/>
      <c r="G192" s="222"/>
      <c r="H192" s="222"/>
      <c r="I192" s="222"/>
      <c r="J192" s="222"/>
      <c r="K192" s="222"/>
      <c r="L192" s="222"/>
      <c r="M192" s="222"/>
      <c r="N192" s="221"/>
      <c r="O192" s="221"/>
      <c r="P192" s="221"/>
      <c r="Q192" s="221"/>
      <c r="R192" s="222"/>
      <c r="S192" s="222"/>
      <c r="T192" s="222"/>
      <c r="U192" s="222"/>
      <c r="V192" s="222"/>
      <c r="W192" s="222"/>
      <c r="X192" s="222"/>
      <c r="Y192" s="222"/>
      <c r="Z192" s="212"/>
      <c r="AA192" s="212"/>
      <c r="AB192" s="212"/>
      <c r="AC192" s="212"/>
      <c r="AD192" s="212"/>
      <c r="AE192" s="212"/>
      <c r="AF192" s="212"/>
      <c r="AG192" s="212" t="s">
        <v>226</v>
      </c>
      <c r="AH192" s="212">
        <v>0</v>
      </c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</row>
    <row r="193" spans="1:60" outlineLevel="3" x14ac:dyDescent="0.25">
      <c r="A193" s="219"/>
      <c r="B193" s="220"/>
      <c r="C193" s="266" t="s">
        <v>575</v>
      </c>
      <c r="D193" s="260"/>
      <c r="E193" s="261">
        <v>175.89250000000001</v>
      </c>
      <c r="F193" s="222"/>
      <c r="G193" s="222"/>
      <c r="H193" s="222"/>
      <c r="I193" s="222"/>
      <c r="J193" s="222"/>
      <c r="K193" s="222"/>
      <c r="L193" s="222"/>
      <c r="M193" s="222"/>
      <c r="N193" s="221"/>
      <c r="O193" s="221"/>
      <c r="P193" s="221"/>
      <c r="Q193" s="221"/>
      <c r="R193" s="222"/>
      <c r="S193" s="222"/>
      <c r="T193" s="222"/>
      <c r="U193" s="222"/>
      <c r="V193" s="222"/>
      <c r="W193" s="222"/>
      <c r="X193" s="222"/>
      <c r="Y193" s="222"/>
      <c r="Z193" s="212"/>
      <c r="AA193" s="212"/>
      <c r="AB193" s="212"/>
      <c r="AC193" s="212"/>
      <c r="AD193" s="212"/>
      <c r="AE193" s="212"/>
      <c r="AF193" s="212"/>
      <c r="AG193" s="212" t="s">
        <v>226</v>
      </c>
      <c r="AH193" s="212">
        <v>0</v>
      </c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</row>
    <row r="194" spans="1:60" outlineLevel="1" x14ac:dyDescent="0.25">
      <c r="A194" s="234">
        <v>34</v>
      </c>
      <c r="B194" s="235" t="s">
        <v>576</v>
      </c>
      <c r="C194" s="253" t="s">
        <v>577</v>
      </c>
      <c r="D194" s="236" t="s">
        <v>271</v>
      </c>
      <c r="E194" s="237">
        <v>9.2575000000000003</v>
      </c>
      <c r="F194" s="238"/>
      <c r="G194" s="239">
        <f>ROUND(E194*F194,2)</f>
        <v>0</v>
      </c>
      <c r="H194" s="238"/>
      <c r="I194" s="239">
        <f>ROUND(E194*H194,2)</f>
        <v>0</v>
      </c>
      <c r="J194" s="238"/>
      <c r="K194" s="239">
        <f>ROUND(E194*J194,2)</f>
        <v>0</v>
      </c>
      <c r="L194" s="239">
        <v>21</v>
      </c>
      <c r="M194" s="239">
        <f>G194*(1+L194/100)</f>
        <v>0</v>
      </c>
      <c r="N194" s="237">
        <v>0</v>
      </c>
      <c r="O194" s="237">
        <f>ROUND(E194*N194,2)</f>
        <v>0</v>
      </c>
      <c r="P194" s="237">
        <v>0</v>
      </c>
      <c r="Q194" s="237">
        <f>ROUND(E194*P194,2)</f>
        <v>0</v>
      </c>
      <c r="R194" s="239" t="s">
        <v>362</v>
      </c>
      <c r="S194" s="239" t="s">
        <v>193</v>
      </c>
      <c r="T194" s="240" t="s">
        <v>193</v>
      </c>
      <c r="U194" s="222">
        <v>0</v>
      </c>
      <c r="V194" s="222">
        <f>ROUND(E194*U194,2)</f>
        <v>0</v>
      </c>
      <c r="W194" s="222"/>
      <c r="X194" s="222" t="s">
        <v>363</v>
      </c>
      <c r="Y194" s="222" t="s">
        <v>221</v>
      </c>
      <c r="Z194" s="212"/>
      <c r="AA194" s="212"/>
      <c r="AB194" s="212"/>
      <c r="AC194" s="212"/>
      <c r="AD194" s="212"/>
      <c r="AE194" s="212"/>
      <c r="AF194" s="212"/>
      <c r="AG194" s="212" t="s">
        <v>364</v>
      </c>
      <c r="AH194" s="212"/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</row>
    <row r="195" spans="1:60" outlineLevel="2" x14ac:dyDescent="0.25">
      <c r="A195" s="219"/>
      <c r="B195" s="220"/>
      <c r="C195" s="266" t="s">
        <v>366</v>
      </c>
      <c r="D195" s="260"/>
      <c r="E195" s="261"/>
      <c r="F195" s="222"/>
      <c r="G195" s="222"/>
      <c r="H195" s="222"/>
      <c r="I195" s="222"/>
      <c r="J195" s="222"/>
      <c r="K195" s="222"/>
      <c r="L195" s="222"/>
      <c r="M195" s="222"/>
      <c r="N195" s="221"/>
      <c r="O195" s="221"/>
      <c r="P195" s="221"/>
      <c r="Q195" s="221"/>
      <c r="R195" s="222"/>
      <c r="S195" s="222"/>
      <c r="T195" s="222"/>
      <c r="U195" s="222"/>
      <c r="V195" s="222"/>
      <c r="W195" s="222"/>
      <c r="X195" s="222"/>
      <c r="Y195" s="222"/>
      <c r="Z195" s="212"/>
      <c r="AA195" s="212"/>
      <c r="AB195" s="212"/>
      <c r="AC195" s="212"/>
      <c r="AD195" s="212"/>
      <c r="AE195" s="212"/>
      <c r="AF195" s="212"/>
      <c r="AG195" s="212" t="s">
        <v>226</v>
      </c>
      <c r="AH195" s="212">
        <v>0</v>
      </c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</row>
    <row r="196" spans="1:60" outlineLevel="3" x14ac:dyDescent="0.25">
      <c r="A196" s="219"/>
      <c r="B196" s="220"/>
      <c r="C196" s="266" t="s">
        <v>573</v>
      </c>
      <c r="D196" s="260"/>
      <c r="E196" s="261"/>
      <c r="F196" s="222"/>
      <c r="G196" s="222"/>
      <c r="H196" s="222"/>
      <c r="I196" s="222"/>
      <c r="J196" s="222"/>
      <c r="K196" s="222"/>
      <c r="L196" s="222"/>
      <c r="M196" s="222"/>
      <c r="N196" s="221"/>
      <c r="O196" s="221"/>
      <c r="P196" s="221"/>
      <c r="Q196" s="221"/>
      <c r="R196" s="222"/>
      <c r="S196" s="222"/>
      <c r="T196" s="222"/>
      <c r="U196" s="222"/>
      <c r="V196" s="222"/>
      <c r="W196" s="222"/>
      <c r="X196" s="222"/>
      <c r="Y196" s="222"/>
      <c r="Z196" s="212"/>
      <c r="AA196" s="212"/>
      <c r="AB196" s="212"/>
      <c r="AC196" s="212"/>
      <c r="AD196" s="212"/>
      <c r="AE196" s="212"/>
      <c r="AF196" s="212"/>
      <c r="AG196" s="212" t="s">
        <v>226</v>
      </c>
      <c r="AH196" s="212">
        <v>0</v>
      </c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</row>
    <row r="197" spans="1:60" outlineLevel="3" x14ac:dyDescent="0.25">
      <c r="A197" s="219"/>
      <c r="B197" s="220"/>
      <c r="C197" s="266" t="s">
        <v>574</v>
      </c>
      <c r="D197" s="260"/>
      <c r="E197" s="261">
        <v>9.2575000000000003</v>
      </c>
      <c r="F197" s="222"/>
      <c r="G197" s="222"/>
      <c r="H197" s="222"/>
      <c r="I197" s="222"/>
      <c r="J197" s="222"/>
      <c r="K197" s="222"/>
      <c r="L197" s="222"/>
      <c r="M197" s="222"/>
      <c r="N197" s="221"/>
      <c r="O197" s="221"/>
      <c r="P197" s="221"/>
      <c r="Q197" s="221"/>
      <c r="R197" s="222"/>
      <c r="S197" s="222"/>
      <c r="T197" s="222"/>
      <c r="U197" s="222"/>
      <c r="V197" s="222"/>
      <c r="W197" s="222"/>
      <c r="X197" s="222"/>
      <c r="Y197" s="222"/>
      <c r="Z197" s="212"/>
      <c r="AA197" s="212"/>
      <c r="AB197" s="212"/>
      <c r="AC197" s="212"/>
      <c r="AD197" s="212"/>
      <c r="AE197" s="212"/>
      <c r="AF197" s="212"/>
      <c r="AG197" s="212" t="s">
        <v>226</v>
      </c>
      <c r="AH197" s="212">
        <v>0</v>
      </c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</row>
    <row r="198" spans="1:60" ht="20.399999999999999" outlineLevel="1" x14ac:dyDescent="0.25">
      <c r="A198" s="234">
        <v>35</v>
      </c>
      <c r="B198" s="235" t="s">
        <v>374</v>
      </c>
      <c r="C198" s="253" t="s">
        <v>375</v>
      </c>
      <c r="D198" s="236" t="s">
        <v>271</v>
      </c>
      <c r="E198" s="237">
        <v>9.2575000000000003</v>
      </c>
      <c r="F198" s="238"/>
      <c r="G198" s="239">
        <f>ROUND(E198*F198,2)</f>
        <v>0</v>
      </c>
      <c r="H198" s="238"/>
      <c r="I198" s="239">
        <f>ROUND(E198*H198,2)</f>
        <v>0</v>
      </c>
      <c r="J198" s="238"/>
      <c r="K198" s="239">
        <f>ROUND(E198*J198,2)</f>
        <v>0</v>
      </c>
      <c r="L198" s="239">
        <v>21</v>
      </c>
      <c r="M198" s="239">
        <f>G198*(1+L198/100)</f>
        <v>0</v>
      </c>
      <c r="N198" s="237">
        <v>0</v>
      </c>
      <c r="O198" s="237">
        <f>ROUND(E198*N198,2)</f>
        <v>0</v>
      </c>
      <c r="P198" s="237">
        <v>0</v>
      </c>
      <c r="Q198" s="237">
        <f>ROUND(E198*P198,2)</f>
        <v>0</v>
      </c>
      <c r="R198" s="239" t="s">
        <v>301</v>
      </c>
      <c r="S198" s="239" t="s">
        <v>193</v>
      </c>
      <c r="T198" s="240" t="s">
        <v>193</v>
      </c>
      <c r="U198" s="222">
        <v>9.9000000000000005E-2</v>
      </c>
      <c r="V198" s="222">
        <f>ROUND(E198*U198,2)</f>
        <v>0.92</v>
      </c>
      <c r="W198" s="222"/>
      <c r="X198" s="222" t="s">
        <v>363</v>
      </c>
      <c r="Y198" s="222" t="s">
        <v>221</v>
      </c>
      <c r="Z198" s="212"/>
      <c r="AA198" s="212"/>
      <c r="AB198" s="212"/>
      <c r="AC198" s="212"/>
      <c r="AD198" s="212"/>
      <c r="AE198" s="212"/>
      <c r="AF198" s="212"/>
      <c r="AG198" s="212" t="s">
        <v>364</v>
      </c>
      <c r="AH198" s="212"/>
      <c r="AI198" s="212"/>
      <c r="AJ198" s="212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</row>
    <row r="199" spans="1:60" outlineLevel="2" x14ac:dyDescent="0.25">
      <c r="A199" s="219"/>
      <c r="B199" s="220"/>
      <c r="C199" s="265" t="s">
        <v>376</v>
      </c>
      <c r="D199" s="264"/>
      <c r="E199" s="264"/>
      <c r="F199" s="264"/>
      <c r="G199" s="264"/>
      <c r="H199" s="222"/>
      <c r="I199" s="222"/>
      <c r="J199" s="222"/>
      <c r="K199" s="222"/>
      <c r="L199" s="222"/>
      <c r="M199" s="222"/>
      <c r="N199" s="221"/>
      <c r="O199" s="221"/>
      <c r="P199" s="221"/>
      <c r="Q199" s="221"/>
      <c r="R199" s="222"/>
      <c r="S199" s="222"/>
      <c r="T199" s="222"/>
      <c r="U199" s="222"/>
      <c r="V199" s="222"/>
      <c r="W199" s="222"/>
      <c r="X199" s="222"/>
      <c r="Y199" s="222"/>
      <c r="Z199" s="212"/>
      <c r="AA199" s="212"/>
      <c r="AB199" s="212"/>
      <c r="AC199" s="212"/>
      <c r="AD199" s="212"/>
      <c r="AE199" s="212"/>
      <c r="AF199" s="212"/>
      <c r="AG199" s="212" t="s">
        <v>224</v>
      </c>
      <c r="AH199" s="212"/>
      <c r="AI199" s="212"/>
      <c r="AJ199" s="212"/>
      <c r="AK199" s="212"/>
      <c r="AL199" s="212"/>
      <c r="AM199" s="212"/>
      <c r="AN199" s="212"/>
      <c r="AO199" s="212"/>
      <c r="AP199" s="212"/>
      <c r="AQ199" s="212"/>
      <c r="AR199" s="212"/>
      <c r="AS199" s="212"/>
      <c r="AT199" s="212"/>
      <c r="AU199" s="212"/>
      <c r="AV199" s="212"/>
      <c r="AW199" s="212"/>
      <c r="AX199" s="212"/>
      <c r="AY199" s="212"/>
      <c r="AZ199" s="212"/>
      <c r="BA199" s="212"/>
      <c r="BB199" s="212"/>
      <c r="BC199" s="212"/>
      <c r="BD199" s="212"/>
      <c r="BE199" s="212"/>
      <c r="BF199" s="212"/>
      <c r="BG199" s="212"/>
      <c r="BH199" s="212"/>
    </row>
    <row r="200" spans="1:60" outlineLevel="2" x14ac:dyDescent="0.25">
      <c r="A200" s="219"/>
      <c r="B200" s="220"/>
      <c r="C200" s="266" t="s">
        <v>366</v>
      </c>
      <c r="D200" s="260"/>
      <c r="E200" s="261"/>
      <c r="F200" s="222"/>
      <c r="G200" s="222"/>
      <c r="H200" s="222"/>
      <c r="I200" s="222"/>
      <c r="J200" s="222"/>
      <c r="K200" s="222"/>
      <c r="L200" s="222"/>
      <c r="M200" s="222"/>
      <c r="N200" s="221"/>
      <c r="O200" s="221"/>
      <c r="P200" s="221"/>
      <c r="Q200" s="221"/>
      <c r="R200" s="222"/>
      <c r="S200" s="222"/>
      <c r="T200" s="222"/>
      <c r="U200" s="222"/>
      <c r="V200" s="222"/>
      <c r="W200" s="222"/>
      <c r="X200" s="222"/>
      <c r="Y200" s="222"/>
      <c r="Z200" s="212"/>
      <c r="AA200" s="212"/>
      <c r="AB200" s="212"/>
      <c r="AC200" s="212"/>
      <c r="AD200" s="212"/>
      <c r="AE200" s="212"/>
      <c r="AF200" s="212"/>
      <c r="AG200" s="212" t="s">
        <v>226</v>
      </c>
      <c r="AH200" s="212">
        <v>0</v>
      </c>
      <c r="AI200" s="212"/>
      <c r="AJ200" s="212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</row>
    <row r="201" spans="1:60" outlineLevel="3" x14ac:dyDescent="0.25">
      <c r="A201" s="219"/>
      <c r="B201" s="220"/>
      <c r="C201" s="266" t="s">
        <v>573</v>
      </c>
      <c r="D201" s="260"/>
      <c r="E201" s="261"/>
      <c r="F201" s="222"/>
      <c r="G201" s="222"/>
      <c r="H201" s="222"/>
      <c r="I201" s="222"/>
      <c r="J201" s="222"/>
      <c r="K201" s="222"/>
      <c r="L201" s="222"/>
      <c r="M201" s="222"/>
      <c r="N201" s="221"/>
      <c r="O201" s="221"/>
      <c r="P201" s="221"/>
      <c r="Q201" s="221"/>
      <c r="R201" s="222"/>
      <c r="S201" s="222"/>
      <c r="T201" s="222"/>
      <c r="U201" s="222"/>
      <c r="V201" s="222"/>
      <c r="W201" s="222"/>
      <c r="X201" s="222"/>
      <c r="Y201" s="222"/>
      <c r="Z201" s="212"/>
      <c r="AA201" s="212"/>
      <c r="AB201" s="212"/>
      <c r="AC201" s="212"/>
      <c r="AD201" s="212"/>
      <c r="AE201" s="212"/>
      <c r="AF201" s="212"/>
      <c r="AG201" s="212" t="s">
        <v>226</v>
      </c>
      <c r="AH201" s="212">
        <v>0</v>
      </c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2"/>
      <c r="AT201" s="212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</row>
    <row r="202" spans="1:60" outlineLevel="3" x14ac:dyDescent="0.25">
      <c r="A202" s="219"/>
      <c r="B202" s="220"/>
      <c r="C202" s="266" t="s">
        <v>574</v>
      </c>
      <c r="D202" s="260"/>
      <c r="E202" s="261">
        <v>9.2575000000000003</v>
      </c>
      <c r="F202" s="222"/>
      <c r="G202" s="222"/>
      <c r="H202" s="222"/>
      <c r="I202" s="222"/>
      <c r="J202" s="222"/>
      <c r="K202" s="222"/>
      <c r="L202" s="222"/>
      <c r="M202" s="222"/>
      <c r="N202" s="221"/>
      <c r="O202" s="221"/>
      <c r="P202" s="221"/>
      <c r="Q202" s="221"/>
      <c r="R202" s="222"/>
      <c r="S202" s="222"/>
      <c r="T202" s="222"/>
      <c r="U202" s="222"/>
      <c r="V202" s="222"/>
      <c r="W202" s="222"/>
      <c r="X202" s="222"/>
      <c r="Y202" s="222"/>
      <c r="Z202" s="212"/>
      <c r="AA202" s="212"/>
      <c r="AB202" s="212"/>
      <c r="AC202" s="212"/>
      <c r="AD202" s="212"/>
      <c r="AE202" s="212"/>
      <c r="AF202" s="212"/>
      <c r="AG202" s="212" t="s">
        <v>226</v>
      </c>
      <c r="AH202" s="212">
        <v>0</v>
      </c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</row>
    <row r="203" spans="1:60" x14ac:dyDescent="0.25">
      <c r="A203" s="3"/>
      <c r="B203" s="4"/>
      <c r="C203" s="257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AE203">
        <v>12</v>
      </c>
      <c r="AF203">
        <v>21</v>
      </c>
      <c r="AG203" t="s">
        <v>147</v>
      </c>
    </row>
    <row r="204" spans="1:60" x14ac:dyDescent="0.25">
      <c r="A204" s="215"/>
      <c r="B204" s="216" t="s">
        <v>29</v>
      </c>
      <c r="C204" s="258"/>
      <c r="D204" s="217"/>
      <c r="E204" s="218"/>
      <c r="F204" s="218"/>
      <c r="G204" s="233">
        <f>G8+G68+G100+G104+G164+G166+G178+G184</f>
        <v>0</v>
      </c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AE204">
        <f>SUMIF(L7:L202,AE203,G7:G202)</f>
        <v>0</v>
      </c>
      <c r="AF204">
        <f>SUMIF(L7:L202,AF203,G7:G202)</f>
        <v>0</v>
      </c>
      <c r="AG204" t="s">
        <v>213</v>
      </c>
    </row>
    <row r="205" spans="1:60" x14ac:dyDescent="0.25">
      <c r="C205" s="259"/>
      <c r="D205" s="10"/>
      <c r="AG205" t="s">
        <v>214</v>
      </c>
    </row>
    <row r="206" spans="1:60" x14ac:dyDescent="0.25">
      <c r="D206" s="10"/>
    </row>
    <row r="207" spans="1:60" x14ac:dyDescent="0.25">
      <c r="D207" s="10"/>
    </row>
    <row r="208" spans="1:60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hblEIEWZk3wfbESO/p2vnXjvf0aJn3kwKeAV5ocdYVoCXC5uVNEWKKfNJVh5ETVHPmRzYW3c95HVS2vLULtSiw==" saltValue="WRGQPG4mBjW3bjIeIQuRzw==" spinCount="100000" sheet="1" formatRows="0"/>
  <mergeCells count="21">
    <mergeCell ref="C180:G180"/>
    <mergeCell ref="C186:G186"/>
    <mergeCell ref="C199:G199"/>
    <mergeCell ref="C79:G79"/>
    <mergeCell ref="C84:G84"/>
    <mergeCell ref="C89:G89"/>
    <mergeCell ref="C111:G111"/>
    <mergeCell ref="C122:G122"/>
    <mergeCell ref="C168:G168"/>
    <mergeCell ref="C26:G26"/>
    <mergeCell ref="C31:G31"/>
    <mergeCell ref="C36:G36"/>
    <mergeCell ref="C42:G42"/>
    <mergeCell ref="C58:G58"/>
    <mergeCell ref="C70:G70"/>
    <mergeCell ref="A1:G1"/>
    <mergeCell ref="C2:G2"/>
    <mergeCell ref="C3:G3"/>
    <mergeCell ref="C4:G4"/>
    <mergeCell ref="C10:G10"/>
    <mergeCell ref="C21:G2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4DF74-6AAE-411D-8865-21128981C1FE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6" customWidth="1"/>
    <col min="3" max="3" width="63.33203125" style="176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7" t="s">
        <v>215</v>
      </c>
      <c r="B1" s="197"/>
      <c r="C1" s="197"/>
      <c r="D1" s="197"/>
      <c r="E1" s="197"/>
      <c r="F1" s="197"/>
      <c r="G1" s="197"/>
      <c r="AG1" t="s">
        <v>133</v>
      </c>
    </row>
    <row r="2" spans="1:60" ht="25.05" customHeight="1" x14ac:dyDescent="0.25">
      <c r="A2" s="198" t="s">
        <v>7</v>
      </c>
      <c r="B2" s="49" t="s">
        <v>43</v>
      </c>
      <c r="C2" s="201" t="s">
        <v>44</v>
      </c>
      <c r="D2" s="199"/>
      <c r="E2" s="199"/>
      <c r="F2" s="199"/>
      <c r="G2" s="200"/>
      <c r="AG2" t="s">
        <v>134</v>
      </c>
    </row>
    <row r="3" spans="1:60" ht="25.05" customHeight="1" x14ac:dyDescent="0.25">
      <c r="A3" s="198" t="s">
        <v>8</v>
      </c>
      <c r="B3" s="49" t="s">
        <v>64</v>
      </c>
      <c r="C3" s="201" t="s">
        <v>65</v>
      </c>
      <c r="D3" s="199"/>
      <c r="E3" s="199"/>
      <c r="F3" s="199"/>
      <c r="G3" s="200"/>
      <c r="AC3" s="176" t="s">
        <v>134</v>
      </c>
      <c r="AG3" t="s">
        <v>137</v>
      </c>
    </row>
    <row r="4" spans="1:60" ht="25.05" customHeight="1" x14ac:dyDescent="0.25">
      <c r="A4" s="202" t="s">
        <v>9</v>
      </c>
      <c r="B4" s="203" t="s">
        <v>60</v>
      </c>
      <c r="C4" s="204" t="s">
        <v>61</v>
      </c>
      <c r="D4" s="205"/>
      <c r="E4" s="205"/>
      <c r="F4" s="205"/>
      <c r="G4" s="206"/>
      <c r="AG4" t="s">
        <v>138</v>
      </c>
    </row>
    <row r="5" spans="1:60" x14ac:dyDescent="0.25">
      <c r="D5" s="10"/>
    </row>
    <row r="6" spans="1:60" ht="39.6" x14ac:dyDescent="0.25">
      <c r="A6" s="208" t="s">
        <v>139</v>
      </c>
      <c r="B6" s="210" t="s">
        <v>140</v>
      </c>
      <c r="C6" s="210" t="s">
        <v>141</v>
      </c>
      <c r="D6" s="209" t="s">
        <v>142</v>
      </c>
      <c r="E6" s="208" t="s">
        <v>143</v>
      </c>
      <c r="F6" s="207" t="s">
        <v>144</v>
      </c>
      <c r="G6" s="208" t="s">
        <v>29</v>
      </c>
      <c r="H6" s="211" t="s">
        <v>30</v>
      </c>
      <c r="I6" s="211" t="s">
        <v>145</v>
      </c>
      <c r="J6" s="211" t="s">
        <v>31</v>
      </c>
      <c r="K6" s="211" t="s">
        <v>146</v>
      </c>
      <c r="L6" s="211" t="s">
        <v>147</v>
      </c>
      <c r="M6" s="211" t="s">
        <v>148</v>
      </c>
      <c r="N6" s="211" t="s">
        <v>149</v>
      </c>
      <c r="O6" s="211" t="s">
        <v>150</v>
      </c>
      <c r="P6" s="211" t="s">
        <v>151</v>
      </c>
      <c r="Q6" s="211" t="s">
        <v>152</v>
      </c>
      <c r="R6" s="211" t="s">
        <v>153</v>
      </c>
      <c r="S6" s="211" t="s">
        <v>154</v>
      </c>
      <c r="T6" s="211" t="s">
        <v>155</v>
      </c>
      <c r="U6" s="211" t="s">
        <v>156</v>
      </c>
      <c r="V6" s="211" t="s">
        <v>157</v>
      </c>
      <c r="W6" s="211" t="s">
        <v>158</v>
      </c>
      <c r="X6" s="211" t="s">
        <v>159</v>
      </c>
      <c r="Y6" s="211" t="s">
        <v>160</v>
      </c>
    </row>
    <row r="7" spans="1:60" hidden="1" x14ac:dyDescent="0.25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5">
      <c r="A8" s="227" t="s">
        <v>161</v>
      </c>
      <c r="B8" s="228" t="s">
        <v>93</v>
      </c>
      <c r="C8" s="251" t="s">
        <v>94</v>
      </c>
      <c r="D8" s="229"/>
      <c r="E8" s="230"/>
      <c r="F8" s="231"/>
      <c r="G8" s="231">
        <f>SUMIF(AG9:AG64,"&lt;&gt;NOR",G9:G64)</f>
        <v>0</v>
      </c>
      <c r="H8" s="231"/>
      <c r="I8" s="231">
        <f>SUM(I9:I64)</f>
        <v>0</v>
      </c>
      <c r="J8" s="231"/>
      <c r="K8" s="231">
        <f>SUM(K9:K64)</f>
        <v>0</v>
      </c>
      <c r="L8" s="231"/>
      <c r="M8" s="231">
        <f>SUM(M9:M64)</f>
        <v>0</v>
      </c>
      <c r="N8" s="230"/>
      <c r="O8" s="230">
        <f>SUM(O9:O64)</f>
        <v>0</v>
      </c>
      <c r="P8" s="230"/>
      <c r="Q8" s="230">
        <f>SUM(Q9:Q64)</f>
        <v>0</v>
      </c>
      <c r="R8" s="231"/>
      <c r="S8" s="231"/>
      <c r="T8" s="232"/>
      <c r="U8" s="226"/>
      <c r="V8" s="226">
        <f>SUM(V9:V64)</f>
        <v>12.64</v>
      </c>
      <c r="W8" s="226"/>
      <c r="X8" s="226"/>
      <c r="Y8" s="226"/>
      <c r="AG8" t="s">
        <v>162</v>
      </c>
    </row>
    <row r="9" spans="1:60" outlineLevel="1" x14ac:dyDescent="0.25">
      <c r="A9" s="234">
        <v>1</v>
      </c>
      <c r="B9" s="235" t="s">
        <v>377</v>
      </c>
      <c r="C9" s="253" t="s">
        <v>378</v>
      </c>
      <c r="D9" s="236" t="s">
        <v>238</v>
      </c>
      <c r="E9" s="237">
        <v>4.2</v>
      </c>
      <c r="F9" s="238"/>
      <c r="G9" s="239">
        <f>ROUND(E9*F9,2)</f>
        <v>0</v>
      </c>
      <c r="H9" s="238"/>
      <c r="I9" s="239">
        <f>ROUND(E9*H9,2)</f>
        <v>0</v>
      </c>
      <c r="J9" s="238"/>
      <c r="K9" s="239">
        <f>ROUND(E9*J9,2)</f>
        <v>0</v>
      </c>
      <c r="L9" s="239">
        <v>21</v>
      </c>
      <c r="M9" s="239">
        <f>G9*(1+L9/100)</f>
        <v>0</v>
      </c>
      <c r="N9" s="237">
        <v>0</v>
      </c>
      <c r="O9" s="237">
        <f>ROUND(E9*N9,2)</f>
        <v>0</v>
      </c>
      <c r="P9" s="237">
        <v>0</v>
      </c>
      <c r="Q9" s="237">
        <f>ROUND(E9*P9,2)</f>
        <v>0</v>
      </c>
      <c r="R9" s="239" t="s">
        <v>239</v>
      </c>
      <c r="S9" s="239" t="s">
        <v>193</v>
      </c>
      <c r="T9" s="240" t="s">
        <v>193</v>
      </c>
      <c r="U9" s="222">
        <v>0.36499999999999999</v>
      </c>
      <c r="V9" s="222">
        <f>ROUND(E9*U9,2)</f>
        <v>1.53</v>
      </c>
      <c r="W9" s="222"/>
      <c r="X9" s="222" t="s">
        <v>220</v>
      </c>
      <c r="Y9" s="222" t="s">
        <v>168</v>
      </c>
      <c r="Z9" s="212"/>
      <c r="AA9" s="212"/>
      <c r="AB9" s="212"/>
      <c r="AC9" s="212"/>
      <c r="AD9" s="212"/>
      <c r="AE9" s="212"/>
      <c r="AF9" s="212"/>
      <c r="AG9" s="212" t="s">
        <v>222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ht="21" outlineLevel="2" x14ac:dyDescent="0.25">
      <c r="A10" s="219"/>
      <c r="B10" s="220"/>
      <c r="C10" s="265" t="s">
        <v>379</v>
      </c>
      <c r="D10" s="264"/>
      <c r="E10" s="264"/>
      <c r="F10" s="264"/>
      <c r="G10" s="264"/>
      <c r="H10" s="222"/>
      <c r="I10" s="222"/>
      <c r="J10" s="222"/>
      <c r="K10" s="222"/>
      <c r="L10" s="222"/>
      <c r="M10" s="222"/>
      <c r="N10" s="221"/>
      <c r="O10" s="221"/>
      <c r="P10" s="221"/>
      <c r="Q10" s="221"/>
      <c r="R10" s="222"/>
      <c r="S10" s="222"/>
      <c r="T10" s="222"/>
      <c r="U10" s="222"/>
      <c r="V10" s="222"/>
      <c r="W10" s="222"/>
      <c r="X10" s="222"/>
      <c r="Y10" s="222"/>
      <c r="Z10" s="212"/>
      <c r="AA10" s="212"/>
      <c r="AB10" s="212"/>
      <c r="AC10" s="212"/>
      <c r="AD10" s="212"/>
      <c r="AE10" s="212"/>
      <c r="AF10" s="212"/>
      <c r="AG10" s="212" t="s">
        <v>224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48" t="str">
        <f>C10</f>
        <v>zapažených i nezapažených s urovnáním dna do předepsaného profilu a spádu, s přehozením výkopku na přilehlém terénu na vzdálenost do 3 m od podélné osy rýhy nebo s naložením výkopku na dopravní prostředek.</v>
      </c>
      <c r="BB10" s="212"/>
      <c r="BC10" s="212"/>
      <c r="BD10" s="212"/>
      <c r="BE10" s="212"/>
      <c r="BF10" s="212"/>
      <c r="BG10" s="212"/>
      <c r="BH10" s="212"/>
    </row>
    <row r="11" spans="1:60" outlineLevel="2" x14ac:dyDescent="0.25">
      <c r="A11" s="219"/>
      <c r="B11" s="220"/>
      <c r="C11" s="266" t="s">
        <v>380</v>
      </c>
      <c r="D11" s="260"/>
      <c r="E11" s="261"/>
      <c r="F11" s="222"/>
      <c r="G11" s="222"/>
      <c r="H11" s="222"/>
      <c r="I11" s="222"/>
      <c r="J11" s="222"/>
      <c r="K11" s="222"/>
      <c r="L11" s="222"/>
      <c r="M11" s="222"/>
      <c r="N11" s="221"/>
      <c r="O11" s="221"/>
      <c r="P11" s="221"/>
      <c r="Q11" s="221"/>
      <c r="R11" s="222"/>
      <c r="S11" s="222"/>
      <c r="T11" s="222"/>
      <c r="U11" s="222"/>
      <c r="V11" s="222"/>
      <c r="W11" s="222"/>
      <c r="X11" s="222"/>
      <c r="Y11" s="222"/>
      <c r="Z11" s="212"/>
      <c r="AA11" s="212"/>
      <c r="AB11" s="212"/>
      <c r="AC11" s="212"/>
      <c r="AD11" s="212"/>
      <c r="AE11" s="212"/>
      <c r="AF11" s="212"/>
      <c r="AG11" s="212" t="s">
        <v>226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5">
      <c r="A12" s="219"/>
      <c r="B12" s="220"/>
      <c r="C12" s="266" t="s">
        <v>381</v>
      </c>
      <c r="D12" s="260"/>
      <c r="E12" s="261"/>
      <c r="F12" s="222"/>
      <c r="G12" s="222"/>
      <c r="H12" s="222"/>
      <c r="I12" s="222"/>
      <c r="J12" s="222"/>
      <c r="K12" s="222"/>
      <c r="L12" s="222"/>
      <c r="M12" s="222"/>
      <c r="N12" s="221"/>
      <c r="O12" s="221"/>
      <c r="P12" s="221"/>
      <c r="Q12" s="221"/>
      <c r="R12" s="222"/>
      <c r="S12" s="222"/>
      <c r="T12" s="222"/>
      <c r="U12" s="222"/>
      <c r="V12" s="222"/>
      <c r="W12" s="222"/>
      <c r="X12" s="222"/>
      <c r="Y12" s="222"/>
      <c r="Z12" s="212"/>
      <c r="AA12" s="212"/>
      <c r="AB12" s="212"/>
      <c r="AC12" s="212"/>
      <c r="AD12" s="212"/>
      <c r="AE12" s="212"/>
      <c r="AF12" s="212"/>
      <c r="AG12" s="212" t="s">
        <v>226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3" x14ac:dyDescent="0.25">
      <c r="A13" s="219"/>
      <c r="B13" s="220"/>
      <c r="C13" s="266" t="s">
        <v>578</v>
      </c>
      <c r="D13" s="260"/>
      <c r="E13" s="261">
        <v>4.2</v>
      </c>
      <c r="F13" s="222"/>
      <c r="G13" s="222"/>
      <c r="H13" s="222"/>
      <c r="I13" s="222"/>
      <c r="J13" s="222"/>
      <c r="K13" s="222"/>
      <c r="L13" s="222"/>
      <c r="M13" s="222"/>
      <c r="N13" s="221"/>
      <c r="O13" s="221"/>
      <c r="P13" s="221"/>
      <c r="Q13" s="221"/>
      <c r="R13" s="222"/>
      <c r="S13" s="222"/>
      <c r="T13" s="222"/>
      <c r="U13" s="222"/>
      <c r="V13" s="222"/>
      <c r="W13" s="222"/>
      <c r="X13" s="222"/>
      <c r="Y13" s="222"/>
      <c r="Z13" s="212"/>
      <c r="AA13" s="212"/>
      <c r="AB13" s="212"/>
      <c r="AC13" s="212"/>
      <c r="AD13" s="212"/>
      <c r="AE13" s="212"/>
      <c r="AF13" s="212"/>
      <c r="AG13" s="212" t="s">
        <v>226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5">
      <c r="A14" s="234">
        <v>2</v>
      </c>
      <c r="B14" s="235" t="s">
        <v>383</v>
      </c>
      <c r="C14" s="253" t="s">
        <v>384</v>
      </c>
      <c r="D14" s="236" t="s">
        <v>238</v>
      </c>
      <c r="E14" s="237">
        <v>1.8320000000000001</v>
      </c>
      <c r="F14" s="238"/>
      <c r="G14" s="239">
        <f>ROUND(E14*F14,2)</f>
        <v>0</v>
      </c>
      <c r="H14" s="238"/>
      <c r="I14" s="239">
        <f>ROUND(E14*H14,2)</f>
        <v>0</v>
      </c>
      <c r="J14" s="238"/>
      <c r="K14" s="239">
        <f>ROUND(E14*J14,2)</f>
        <v>0</v>
      </c>
      <c r="L14" s="239">
        <v>21</v>
      </c>
      <c r="M14" s="239">
        <f>G14*(1+L14/100)</f>
        <v>0</v>
      </c>
      <c r="N14" s="237">
        <v>0</v>
      </c>
      <c r="O14" s="237">
        <f>ROUND(E14*N14,2)</f>
        <v>0</v>
      </c>
      <c r="P14" s="237">
        <v>0</v>
      </c>
      <c r="Q14" s="237">
        <f>ROUND(E14*P14,2)</f>
        <v>0</v>
      </c>
      <c r="R14" s="239" t="s">
        <v>239</v>
      </c>
      <c r="S14" s="239" t="s">
        <v>193</v>
      </c>
      <c r="T14" s="240" t="s">
        <v>193</v>
      </c>
      <c r="U14" s="222">
        <v>3.5329999999999999</v>
      </c>
      <c r="V14" s="222">
        <f>ROUND(E14*U14,2)</f>
        <v>6.47</v>
      </c>
      <c r="W14" s="222"/>
      <c r="X14" s="222" t="s">
        <v>220</v>
      </c>
      <c r="Y14" s="222" t="s">
        <v>221</v>
      </c>
      <c r="Z14" s="212"/>
      <c r="AA14" s="212"/>
      <c r="AB14" s="212"/>
      <c r="AC14" s="212"/>
      <c r="AD14" s="212"/>
      <c r="AE14" s="212"/>
      <c r="AF14" s="212"/>
      <c r="AG14" s="212" t="s">
        <v>222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5">
      <c r="A15" s="219"/>
      <c r="B15" s="220"/>
      <c r="C15" s="265" t="s">
        <v>385</v>
      </c>
      <c r="D15" s="264"/>
      <c r="E15" s="264"/>
      <c r="F15" s="264"/>
      <c r="G15" s="264"/>
      <c r="H15" s="222"/>
      <c r="I15" s="222"/>
      <c r="J15" s="222"/>
      <c r="K15" s="222"/>
      <c r="L15" s="222"/>
      <c r="M15" s="222"/>
      <c r="N15" s="221"/>
      <c r="O15" s="221"/>
      <c r="P15" s="221"/>
      <c r="Q15" s="221"/>
      <c r="R15" s="222"/>
      <c r="S15" s="222"/>
      <c r="T15" s="222"/>
      <c r="U15" s="222"/>
      <c r="V15" s="222"/>
      <c r="W15" s="222"/>
      <c r="X15" s="222"/>
      <c r="Y15" s="222"/>
      <c r="Z15" s="212"/>
      <c r="AA15" s="212"/>
      <c r="AB15" s="212"/>
      <c r="AC15" s="212"/>
      <c r="AD15" s="212"/>
      <c r="AE15" s="212"/>
      <c r="AF15" s="212"/>
      <c r="AG15" s="212" t="s">
        <v>224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5">
      <c r="A16" s="219"/>
      <c r="B16" s="220"/>
      <c r="C16" s="266" t="s">
        <v>380</v>
      </c>
      <c r="D16" s="260"/>
      <c r="E16" s="261"/>
      <c r="F16" s="222"/>
      <c r="G16" s="222"/>
      <c r="H16" s="222"/>
      <c r="I16" s="222"/>
      <c r="J16" s="222"/>
      <c r="K16" s="222"/>
      <c r="L16" s="222"/>
      <c r="M16" s="222"/>
      <c r="N16" s="221"/>
      <c r="O16" s="221"/>
      <c r="P16" s="221"/>
      <c r="Q16" s="221"/>
      <c r="R16" s="222"/>
      <c r="S16" s="222"/>
      <c r="T16" s="222"/>
      <c r="U16" s="222"/>
      <c r="V16" s="222"/>
      <c r="W16" s="222"/>
      <c r="X16" s="222"/>
      <c r="Y16" s="222"/>
      <c r="Z16" s="212"/>
      <c r="AA16" s="212"/>
      <c r="AB16" s="212"/>
      <c r="AC16" s="212"/>
      <c r="AD16" s="212"/>
      <c r="AE16" s="212"/>
      <c r="AF16" s="212"/>
      <c r="AG16" s="212" t="s">
        <v>226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5">
      <c r="A17" s="219"/>
      <c r="B17" s="220"/>
      <c r="C17" s="266" t="s">
        <v>386</v>
      </c>
      <c r="D17" s="260"/>
      <c r="E17" s="261"/>
      <c r="F17" s="222"/>
      <c r="G17" s="222"/>
      <c r="H17" s="222"/>
      <c r="I17" s="222"/>
      <c r="J17" s="222"/>
      <c r="K17" s="222"/>
      <c r="L17" s="222"/>
      <c r="M17" s="222"/>
      <c r="N17" s="221"/>
      <c r="O17" s="221"/>
      <c r="P17" s="221"/>
      <c r="Q17" s="221"/>
      <c r="R17" s="222"/>
      <c r="S17" s="222"/>
      <c r="T17" s="222"/>
      <c r="U17" s="222"/>
      <c r="V17" s="222"/>
      <c r="W17" s="222"/>
      <c r="X17" s="222"/>
      <c r="Y17" s="222"/>
      <c r="Z17" s="212"/>
      <c r="AA17" s="212"/>
      <c r="AB17" s="212"/>
      <c r="AC17" s="212"/>
      <c r="AD17" s="212"/>
      <c r="AE17" s="212"/>
      <c r="AF17" s="212"/>
      <c r="AG17" s="212" t="s">
        <v>226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5">
      <c r="A18" s="219"/>
      <c r="B18" s="220"/>
      <c r="C18" s="266" t="s">
        <v>579</v>
      </c>
      <c r="D18" s="260"/>
      <c r="E18" s="261">
        <v>0.5</v>
      </c>
      <c r="F18" s="222"/>
      <c r="G18" s="222"/>
      <c r="H18" s="222"/>
      <c r="I18" s="222"/>
      <c r="J18" s="222"/>
      <c r="K18" s="222"/>
      <c r="L18" s="222"/>
      <c r="M18" s="222"/>
      <c r="N18" s="221"/>
      <c r="O18" s="221"/>
      <c r="P18" s="221"/>
      <c r="Q18" s="221"/>
      <c r="R18" s="222"/>
      <c r="S18" s="222"/>
      <c r="T18" s="222"/>
      <c r="U18" s="222"/>
      <c r="V18" s="222"/>
      <c r="W18" s="222"/>
      <c r="X18" s="222"/>
      <c r="Y18" s="222"/>
      <c r="Z18" s="212"/>
      <c r="AA18" s="212"/>
      <c r="AB18" s="212"/>
      <c r="AC18" s="212"/>
      <c r="AD18" s="212"/>
      <c r="AE18" s="212"/>
      <c r="AF18" s="212"/>
      <c r="AG18" s="212" t="s">
        <v>226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3" x14ac:dyDescent="0.25">
      <c r="A19" s="219"/>
      <c r="B19" s="220"/>
      <c r="C19" s="266" t="s">
        <v>388</v>
      </c>
      <c r="D19" s="260"/>
      <c r="E19" s="261"/>
      <c r="F19" s="222"/>
      <c r="G19" s="222"/>
      <c r="H19" s="222"/>
      <c r="I19" s="222"/>
      <c r="J19" s="222"/>
      <c r="K19" s="222"/>
      <c r="L19" s="222"/>
      <c r="M19" s="222"/>
      <c r="N19" s="221"/>
      <c r="O19" s="221"/>
      <c r="P19" s="221"/>
      <c r="Q19" s="221"/>
      <c r="R19" s="222"/>
      <c r="S19" s="222"/>
      <c r="T19" s="222"/>
      <c r="U19" s="222"/>
      <c r="V19" s="222"/>
      <c r="W19" s="222"/>
      <c r="X19" s="222"/>
      <c r="Y19" s="222"/>
      <c r="Z19" s="212"/>
      <c r="AA19" s="212"/>
      <c r="AB19" s="212"/>
      <c r="AC19" s="212"/>
      <c r="AD19" s="212"/>
      <c r="AE19" s="212"/>
      <c r="AF19" s="212"/>
      <c r="AG19" s="212" t="s">
        <v>226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3" x14ac:dyDescent="0.25">
      <c r="A20" s="219"/>
      <c r="B20" s="220"/>
      <c r="C20" s="266" t="s">
        <v>580</v>
      </c>
      <c r="D20" s="260"/>
      <c r="E20" s="261">
        <v>1.3320000000000001</v>
      </c>
      <c r="F20" s="222"/>
      <c r="G20" s="222"/>
      <c r="H20" s="222"/>
      <c r="I20" s="222"/>
      <c r="J20" s="222"/>
      <c r="K20" s="222"/>
      <c r="L20" s="222"/>
      <c r="M20" s="222"/>
      <c r="N20" s="221"/>
      <c r="O20" s="221"/>
      <c r="P20" s="221"/>
      <c r="Q20" s="221"/>
      <c r="R20" s="222"/>
      <c r="S20" s="222"/>
      <c r="T20" s="222"/>
      <c r="U20" s="222"/>
      <c r="V20" s="222"/>
      <c r="W20" s="222"/>
      <c r="X20" s="222"/>
      <c r="Y20" s="222"/>
      <c r="Z20" s="212"/>
      <c r="AA20" s="212"/>
      <c r="AB20" s="212"/>
      <c r="AC20" s="212"/>
      <c r="AD20" s="212"/>
      <c r="AE20" s="212"/>
      <c r="AF20" s="212"/>
      <c r="AG20" s="212" t="s">
        <v>226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1" x14ac:dyDescent="0.25">
      <c r="A21" s="234">
        <v>3</v>
      </c>
      <c r="B21" s="235" t="s">
        <v>250</v>
      </c>
      <c r="C21" s="253" t="s">
        <v>251</v>
      </c>
      <c r="D21" s="236" t="s">
        <v>238</v>
      </c>
      <c r="E21" s="237">
        <v>5.532</v>
      </c>
      <c r="F21" s="238"/>
      <c r="G21" s="239">
        <f>ROUND(E21*F21,2)</f>
        <v>0</v>
      </c>
      <c r="H21" s="238"/>
      <c r="I21" s="239">
        <f>ROUND(E21*H21,2)</f>
        <v>0</v>
      </c>
      <c r="J21" s="238"/>
      <c r="K21" s="239">
        <f>ROUND(E21*J21,2)</f>
        <v>0</v>
      </c>
      <c r="L21" s="239">
        <v>21</v>
      </c>
      <c r="M21" s="239">
        <f>G21*(1+L21/100)</f>
        <v>0</v>
      </c>
      <c r="N21" s="237">
        <v>0</v>
      </c>
      <c r="O21" s="237">
        <f>ROUND(E21*N21,2)</f>
        <v>0</v>
      </c>
      <c r="P21" s="237">
        <v>0</v>
      </c>
      <c r="Q21" s="237">
        <f>ROUND(E21*P21,2)</f>
        <v>0</v>
      </c>
      <c r="R21" s="239" t="s">
        <v>239</v>
      </c>
      <c r="S21" s="239" t="s">
        <v>193</v>
      </c>
      <c r="T21" s="240" t="s">
        <v>193</v>
      </c>
      <c r="U21" s="222">
        <v>1.0999999999999999E-2</v>
      </c>
      <c r="V21" s="222">
        <f>ROUND(E21*U21,2)</f>
        <v>0.06</v>
      </c>
      <c r="W21" s="222"/>
      <c r="X21" s="222" t="s">
        <v>220</v>
      </c>
      <c r="Y21" s="222" t="s">
        <v>221</v>
      </c>
      <c r="Z21" s="212"/>
      <c r="AA21" s="212"/>
      <c r="AB21" s="212"/>
      <c r="AC21" s="212"/>
      <c r="AD21" s="212"/>
      <c r="AE21" s="212"/>
      <c r="AF21" s="212"/>
      <c r="AG21" s="212" t="s">
        <v>222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2" x14ac:dyDescent="0.25">
      <c r="A22" s="219"/>
      <c r="B22" s="220"/>
      <c r="C22" s="265" t="s">
        <v>252</v>
      </c>
      <c r="D22" s="264"/>
      <c r="E22" s="264"/>
      <c r="F22" s="264"/>
      <c r="G22" s="264"/>
      <c r="H22" s="222"/>
      <c r="I22" s="222"/>
      <c r="J22" s="222"/>
      <c r="K22" s="222"/>
      <c r="L22" s="222"/>
      <c r="M22" s="222"/>
      <c r="N22" s="221"/>
      <c r="O22" s="221"/>
      <c r="P22" s="221"/>
      <c r="Q22" s="221"/>
      <c r="R22" s="222"/>
      <c r="S22" s="222"/>
      <c r="T22" s="222"/>
      <c r="U22" s="222"/>
      <c r="V22" s="222"/>
      <c r="W22" s="222"/>
      <c r="X22" s="222"/>
      <c r="Y22" s="222"/>
      <c r="Z22" s="212"/>
      <c r="AA22" s="212"/>
      <c r="AB22" s="212"/>
      <c r="AC22" s="212"/>
      <c r="AD22" s="212"/>
      <c r="AE22" s="212"/>
      <c r="AF22" s="212"/>
      <c r="AG22" s="212" t="s">
        <v>224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5">
      <c r="A23" s="219"/>
      <c r="B23" s="220"/>
      <c r="C23" s="266" t="s">
        <v>253</v>
      </c>
      <c r="D23" s="260"/>
      <c r="E23" s="261"/>
      <c r="F23" s="222"/>
      <c r="G23" s="222"/>
      <c r="H23" s="222"/>
      <c r="I23" s="222"/>
      <c r="J23" s="222"/>
      <c r="K23" s="222"/>
      <c r="L23" s="222"/>
      <c r="M23" s="222"/>
      <c r="N23" s="221"/>
      <c r="O23" s="221"/>
      <c r="P23" s="221"/>
      <c r="Q23" s="221"/>
      <c r="R23" s="222"/>
      <c r="S23" s="222"/>
      <c r="T23" s="222"/>
      <c r="U23" s="222"/>
      <c r="V23" s="222"/>
      <c r="W23" s="222"/>
      <c r="X23" s="222"/>
      <c r="Y23" s="222"/>
      <c r="Z23" s="212"/>
      <c r="AA23" s="212"/>
      <c r="AB23" s="212"/>
      <c r="AC23" s="212"/>
      <c r="AD23" s="212"/>
      <c r="AE23" s="212"/>
      <c r="AF23" s="212"/>
      <c r="AG23" s="212" t="s">
        <v>226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3" x14ac:dyDescent="0.25">
      <c r="A24" s="219"/>
      <c r="B24" s="220"/>
      <c r="C24" s="266" t="s">
        <v>381</v>
      </c>
      <c r="D24" s="260"/>
      <c r="E24" s="261"/>
      <c r="F24" s="222"/>
      <c r="G24" s="222"/>
      <c r="H24" s="222"/>
      <c r="I24" s="222"/>
      <c r="J24" s="222"/>
      <c r="K24" s="222"/>
      <c r="L24" s="222"/>
      <c r="M24" s="222"/>
      <c r="N24" s="221"/>
      <c r="O24" s="221"/>
      <c r="P24" s="221"/>
      <c r="Q24" s="221"/>
      <c r="R24" s="222"/>
      <c r="S24" s="222"/>
      <c r="T24" s="222"/>
      <c r="U24" s="222"/>
      <c r="V24" s="222"/>
      <c r="W24" s="222"/>
      <c r="X24" s="222"/>
      <c r="Y24" s="222"/>
      <c r="Z24" s="212"/>
      <c r="AA24" s="212"/>
      <c r="AB24" s="212"/>
      <c r="AC24" s="212"/>
      <c r="AD24" s="212"/>
      <c r="AE24" s="212"/>
      <c r="AF24" s="212"/>
      <c r="AG24" s="212" t="s">
        <v>226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3" x14ac:dyDescent="0.25">
      <c r="A25" s="219"/>
      <c r="B25" s="220"/>
      <c r="C25" s="266" t="s">
        <v>578</v>
      </c>
      <c r="D25" s="260"/>
      <c r="E25" s="261">
        <v>4.2</v>
      </c>
      <c r="F25" s="222"/>
      <c r="G25" s="222"/>
      <c r="H25" s="222"/>
      <c r="I25" s="222"/>
      <c r="J25" s="222"/>
      <c r="K25" s="222"/>
      <c r="L25" s="222"/>
      <c r="M25" s="222"/>
      <c r="N25" s="221"/>
      <c r="O25" s="221"/>
      <c r="P25" s="221"/>
      <c r="Q25" s="221"/>
      <c r="R25" s="222"/>
      <c r="S25" s="222"/>
      <c r="T25" s="222"/>
      <c r="U25" s="222"/>
      <c r="V25" s="222"/>
      <c r="W25" s="222"/>
      <c r="X25" s="222"/>
      <c r="Y25" s="222"/>
      <c r="Z25" s="212"/>
      <c r="AA25" s="212"/>
      <c r="AB25" s="212"/>
      <c r="AC25" s="212"/>
      <c r="AD25" s="212"/>
      <c r="AE25" s="212"/>
      <c r="AF25" s="212"/>
      <c r="AG25" s="212" t="s">
        <v>226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3" x14ac:dyDescent="0.25">
      <c r="A26" s="219"/>
      <c r="B26" s="220"/>
      <c r="C26" s="266" t="s">
        <v>388</v>
      </c>
      <c r="D26" s="260"/>
      <c r="E26" s="261"/>
      <c r="F26" s="222"/>
      <c r="G26" s="222"/>
      <c r="H26" s="222"/>
      <c r="I26" s="222"/>
      <c r="J26" s="222"/>
      <c r="K26" s="222"/>
      <c r="L26" s="222"/>
      <c r="M26" s="222"/>
      <c r="N26" s="221"/>
      <c r="O26" s="221"/>
      <c r="P26" s="221"/>
      <c r="Q26" s="221"/>
      <c r="R26" s="222"/>
      <c r="S26" s="222"/>
      <c r="T26" s="222"/>
      <c r="U26" s="222"/>
      <c r="V26" s="222"/>
      <c r="W26" s="222"/>
      <c r="X26" s="222"/>
      <c r="Y26" s="222"/>
      <c r="Z26" s="212"/>
      <c r="AA26" s="212"/>
      <c r="AB26" s="212"/>
      <c r="AC26" s="212"/>
      <c r="AD26" s="212"/>
      <c r="AE26" s="212"/>
      <c r="AF26" s="212"/>
      <c r="AG26" s="212" t="s">
        <v>226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3" x14ac:dyDescent="0.25">
      <c r="A27" s="219"/>
      <c r="B27" s="220"/>
      <c r="C27" s="266" t="s">
        <v>580</v>
      </c>
      <c r="D27" s="260"/>
      <c r="E27" s="261">
        <v>1.3320000000000001</v>
      </c>
      <c r="F27" s="222"/>
      <c r="G27" s="222"/>
      <c r="H27" s="222"/>
      <c r="I27" s="222"/>
      <c r="J27" s="222"/>
      <c r="K27" s="222"/>
      <c r="L27" s="222"/>
      <c r="M27" s="222"/>
      <c r="N27" s="221"/>
      <c r="O27" s="221"/>
      <c r="P27" s="221"/>
      <c r="Q27" s="221"/>
      <c r="R27" s="222"/>
      <c r="S27" s="222"/>
      <c r="T27" s="222"/>
      <c r="U27" s="222"/>
      <c r="V27" s="222"/>
      <c r="W27" s="222"/>
      <c r="X27" s="222"/>
      <c r="Y27" s="222"/>
      <c r="Z27" s="212"/>
      <c r="AA27" s="212"/>
      <c r="AB27" s="212"/>
      <c r="AC27" s="212"/>
      <c r="AD27" s="212"/>
      <c r="AE27" s="212"/>
      <c r="AF27" s="212"/>
      <c r="AG27" s="212" t="s">
        <v>226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ht="20.399999999999999" outlineLevel="1" x14ac:dyDescent="0.25">
      <c r="A28" s="234">
        <v>4</v>
      </c>
      <c r="B28" s="235" t="s">
        <v>254</v>
      </c>
      <c r="C28" s="253" t="s">
        <v>255</v>
      </c>
      <c r="D28" s="236" t="s">
        <v>238</v>
      </c>
      <c r="E28" s="237">
        <v>55.32</v>
      </c>
      <c r="F28" s="238"/>
      <c r="G28" s="239">
        <f>ROUND(E28*F28,2)</f>
        <v>0</v>
      </c>
      <c r="H28" s="238"/>
      <c r="I28" s="239">
        <f>ROUND(E28*H28,2)</f>
        <v>0</v>
      </c>
      <c r="J28" s="238"/>
      <c r="K28" s="239">
        <f>ROUND(E28*J28,2)</f>
        <v>0</v>
      </c>
      <c r="L28" s="239">
        <v>21</v>
      </c>
      <c r="M28" s="239">
        <f>G28*(1+L28/100)</f>
        <v>0</v>
      </c>
      <c r="N28" s="237">
        <v>0</v>
      </c>
      <c r="O28" s="237">
        <f>ROUND(E28*N28,2)</f>
        <v>0</v>
      </c>
      <c r="P28" s="237">
        <v>0</v>
      </c>
      <c r="Q28" s="237">
        <f>ROUND(E28*P28,2)</f>
        <v>0</v>
      </c>
      <c r="R28" s="239" t="s">
        <v>239</v>
      </c>
      <c r="S28" s="239" t="s">
        <v>193</v>
      </c>
      <c r="T28" s="240" t="s">
        <v>193</v>
      </c>
      <c r="U28" s="222">
        <v>0</v>
      </c>
      <c r="V28" s="222">
        <f>ROUND(E28*U28,2)</f>
        <v>0</v>
      </c>
      <c r="W28" s="222"/>
      <c r="X28" s="222" t="s">
        <v>220</v>
      </c>
      <c r="Y28" s="222" t="s">
        <v>221</v>
      </c>
      <c r="Z28" s="212"/>
      <c r="AA28" s="212"/>
      <c r="AB28" s="212"/>
      <c r="AC28" s="212"/>
      <c r="AD28" s="212"/>
      <c r="AE28" s="212"/>
      <c r="AF28" s="212"/>
      <c r="AG28" s="212" t="s">
        <v>222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2" x14ac:dyDescent="0.25">
      <c r="A29" s="219"/>
      <c r="B29" s="220"/>
      <c r="C29" s="265" t="s">
        <v>252</v>
      </c>
      <c r="D29" s="264"/>
      <c r="E29" s="264"/>
      <c r="F29" s="264"/>
      <c r="G29" s="264"/>
      <c r="H29" s="222"/>
      <c r="I29" s="222"/>
      <c r="J29" s="222"/>
      <c r="K29" s="222"/>
      <c r="L29" s="222"/>
      <c r="M29" s="222"/>
      <c r="N29" s="221"/>
      <c r="O29" s="221"/>
      <c r="P29" s="221"/>
      <c r="Q29" s="221"/>
      <c r="R29" s="222"/>
      <c r="S29" s="222"/>
      <c r="T29" s="222"/>
      <c r="U29" s="222"/>
      <c r="V29" s="222"/>
      <c r="W29" s="222"/>
      <c r="X29" s="222"/>
      <c r="Y29" s="222"/>
      <c r="Z29" s="212"/>
      <c r="AA29" s="212"/>
      <c r="AB29" s="212"/>
      <c r="AC29" s="212"/>
      <c r="AD29" s="212"/>
      <c r="AE29" s="212"/>
      <c r="AF29" s="212"/>
      <c r="AG29" s="212" t="s">
        <v>224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2" x14ac:dyDescent="0.25">
      <c r="A30" s="219"/>
      <c r="B30" s="220"/>
      <c r="C30" s="266" t="s">
        <v>253</v>
      </c>
      <c r="D30" s="260"/>
      <c r="E30" s="261"/>
      <c r="F30" s="222"/>
      <c r="G30" s="222"/>
      <c r="H30" s="222"/>
      <c r="I30" s="222"/>
      <c r="J30" s="222"/>
      <c r="K30" s="222"/>
      <c r="L30" s="222"/>
      <c r="M30" s="222"/>
      <c r="N30" s="221"/>
      <c r="O30" s="221"/>
      <c r="P30" s="221"/>
      <c r="Q30" s="221"/>
      <c r="R30" s="222"/>
      <c r="S30" s="222"/>
      <c r="T30" s="222"/>
      <c r="U30" s="222"/>
      <c r="V30" s="222"/>
      <c r="W30" s="222"/>
      <c r="X30" s="222"/>
      <c r="Y30" s="222"/>
      <c r="Z30" s="212"/>
      <c r="AA30" s="212"/>
      <c r="AB30" s="212"/>
      <c r="AC30" s="212"/>
      <c r="AD30" s="212"/>
      <c r="AE30" s="212"/>
      <c r="AF30" s="212"/>
      <c r="AG30" s="212" t="s">
        <v>226</v>
      </c>
      <c r="AH30" s="212"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3" x14ac:dyDescent="0.25">
      <c r="A31" s="219"/>
      <c r="B31" s="220"/>
      <c r="C31" s="267" t="s">
        <v>295</v>
      </c>
      <c r="D31" s="262"/>
      <c r="E31" s="263"/>
      <c r="F31" s="222"/>
      <c r="G31" s="222"/>
      <c r="H31" s="222"/>
      <c r="I31" s="222"/>
      <c r="J31" s="222"/>
      <c r="K31" s="222"/>
      <c r="L31" s="222"/>
      <c r="M31" s="222"/>
      <c r="N31" s="221"/>
      <c r="O31" s="221"/>
      <c r="P31" s="221"/>
      <c r="Q31" s="221"/>
      <c r="R31" s="222"/>
      <c r="S31" s="222"/>
      <c r="T31" s="222"/>
      <c r="U31" s="222"/>
      <c r="V31" s="222"/>
      <c r="W31" s="222"/>
      <c r="X31" s="222"/>
      <c r="Y31" s="222"/>
      <c r="Z31" s="212"/>
      <c r="AA31" s="212"/>
      <c r="AB31" s="212"/>
      <c r="AC31" s="212"/>
      <c r="AD31" s="212"/>
      <c r="AE31" s="212"/>
      <c r="AF31" s="212"/>
      <c r="AG31" s="212" t="s">
        <v>226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3" x14ac:dyDescent="0.25">
      <c r="A32" s="219"/>
      <c r="B32" s="220"/>
      <c r="C32" s="268" t="s">
        <v>390</v>
      </c>
      <c r="D32" s="262"/>
      <c r="E32" s="263"/>
      <c r="F32" s="222"/>
      <c r="G32" s="222"/>
      <c r="H32" s="222"/>
      <c r="I32" s="222"/>
      <c r="J32" s="222"/>
      <c r="K32" s="222"/>
      <c r="L32" s="222"/>
      <c r="M32" s="222"/>
      <c r="N32" s="221"/>
      <c r="O32" s="221"/>
      <c r="P32" s="221"/>
      <c r="Q32" s="221"/>
      <c r="R32" s="222"/>
      <c r="S32" s="222"/>
      <c r="T32" s="222"/>
      <c r="U32" s="222"/>
      <c r="V32" s="222"/>
      <c r="W32" s="222"/>
      <c r="X32" s="222"/>
      <c r="Y32" s="222"/>
      <c r="Z32" s="212"/>
      <c r="AA32" s="212"/>
      <c r="AB32" s="212"/>
      <c r="AC32" s="212"/>
      <c r="AD32" s="212"/>
      <c r="AE32" s="212"/>
      <c r="AF32" s="212"/>
      <c r="AG32" s="212" t="s">
        <v>226</v>
      </c>
      <c r="AH32" s="212">
        <v>2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3" x14ac:dyDescent="0.25">
      <c r="A33" s="219"/>
      <c r="B33" s="220"/>
      <c r="C33" s="268" t="s">
        <v>581</v>
      </c>
      <c r="D33" s="262"/>
      <c r="E33" s="263">
        <v>4.2</v>
      </c>
      <c r="F33" s="222"/>
      <c r="G33" s="222"/>
      <c r="H33" s="222"/>
      <c r="I33" s="222"/>
      <c r="J33" s="222"/>
      <c r="K33" s="222"/>
      <c r="L33" s="222"/>
      <c r="M33" s="222"/>
      <c r="N33" s="221"/>
      <c r="O33" s="221"/>
      <c r="P33" s="221"/>
      <c r="Q33" s="221"/>
      <c r="R33" s="222"/>
      <c r="S33" s="222"/>
      <c r="T33" s="222"/>
      <c r="U33" s="222"/>
      <c r="V33" s="222"/>
      <c r="W33" s="222"/>
      <c r="X33" s="222"/>
      <c r="Y33" s="222"/>
      <c r="Z33" s="212"/>
      <c r="AA33" s="212"/>
      <c r="AB33" s="212"/>
      <c r="AC33" s="212"/>
      <c r="AD33" s="212"/>
      <c r="AE33" s="212"/>
      <c r="AF33" s="212"/>
      <c r="AG33" s="212" t="s">
        <v>226</v>
      </c>
      <c r="AH33" s="212">
        <v>2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3" x14ac:dyDescent="0.25">
      <c r="A34" s="219"/>
      <c r="B34" s="220"/>
      <c r="C34" s="268" t="s">
        <v>392</v>
      </c>
      <c r="D34" s="262"/>
      <c r="E34" s="263"/>
      <c r="F34" s="222"/>
      <c r="G34" s="222"/>
      <c r="H34" s="222"/>
      <c r="I34" s="222"/>
      <c r="J34" s="222"/>
      <c r="K34" s="222"/>
      <c r="L34" s="222"/>
      <c r="M34" s="222"/>
      <c r="N34" s="221"/>
      <c r="O34" s="221"/>
      <c r="P34" s="221"/>
      <c r="Q34" s="221"/>
      <c r="R34" s="222"/>
      <c r="S34" s="222"/>
      <c r="T34" s="222"/>
      <c r="U34" s="222"/>
      <c r="V34" s="222"/>
      <c r="W34" s="222"/>
      <c r="X34" s="222"/>
      <c r="Y34" s="222"/>
      <c r="Z34" s="212"/>
      <c r="AA34" s="212"/>
      <c r="AB34" s="212"/>
      <c r="AC34" s="212"/>
      <c r="AD34" s="212"/>
      <c r="AE34" s="212"/>
      <c r="AF34" s="212"/>
      <c r="AG34" s="212" t="s">
        <v>226</v>
      </c>
      <c r="AH34" s="212">
        <v>2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3" x14ac:dyDescent="0.25">
      <c r="A35" s="219"/>
      <c r="B35" s="220"/>
      <c r="C35" s="268" t="s">
        <v>582</v>
      </c>
      <c r="D35" s="262"/>
      <c r="E35" s="263">
        <v>1.3320000000000001</v>
      </c>
      <c r="F35" s="222"/>
      <c r="G35" s="222"/>
      <c r="H35" s="222"/>
      <c r="I35" s="222"/>
      <c r="J35" s="222"/>
      <c r="K35" s="222"/>
      <c r="L35" s="222"/>
      <c r="M35" s="222"/>
      <c r="N35" s="221"/>
      <c r="O35" s="221"/>
      <c r="P35" s="221"/>
      <c r="Q35" s="221"/>
      <c r="R35" s="222"/>
      <c r="S35" s="222"/>
      <c r="T35" s="222"/>
      <c r="U35" s="222"/>
      <c r="V35" s="222"/>
      <c r="W35" s="222"/>
      <c r="X35" s="222"/>
      <c r="Y35" s="222"/>
      <c r="Z35" s="212"/>
      <c r="AA35" s="212"/>
      <c r="AB35" s="212"/>
      <c r="AC35" s="212"/>
      <c r="AD35" s="212"/>
      <c r="AE35" s="212"/>
      <c r="AF35" s="212"/>
      <c r="AG35" s="212" t="s">
        <v>226</v>
      </c>
      <c r="AH35" s="212">
        <v>2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3" x14ac:dyDescent="0.25">
      <c r="A36" s="219"/>
      <c r="B36" s="220"/>
      <c r="C36" s="267" t="s">
        <v>297</v>
      </c>
      <c r="D36" s="262"/>
      <c r="E36" s="263"/>
      <c r="F36" s="222"/>
      <c r="G36" s="222"/>
      <c r="H36" s="222"/>
      <c r="I36" s="222"/>
      <c r="J36" s="222"/>
      <c r="K36" s="222"/>
      <c r="L36" s="222"/>
      <c r="M36" s="222"/>
      <c r="N36" s="221"/>
      <c r="O36" s="221"/>
      <c r="P36" s="221"/>
      <c r="Q36" s="221"/>
      <c r="R36" s="222"/>
      <c r="S36" s="222"/>
      <c r="T36" s="222"/>
      <c r="U36" s="222"/>
      <c r="V36" s="222"/>
      <c r="W36" s="222"/>
      <c r="X36" s="222"/>
      <c r="Y36" s="222"/>
      <c r="Z36" s="212"/>
      <c r="AA36" s="212"/>
      <c r="AB36" s="212"/>
      <c r="AC36" s="212"/>
      <c r="AD36" s="212"/>
      <c r="AE36" s="212"/>
      <c r="AF36" s="212"/>
      <c r="AG36" s="212" t="s">
        <v>226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3" x14ac:dyDescent="0.25">
      <c r="A37" s="219"/>
      <c r="B37" s="220"/>
      <c r="C37" s="266" t="s">
        <v>583</v>
      </c>
      <c r="D37" s="260"/>
      <c r="E37" s="261">
        <v>55.32</v>
      </c>
      <c r="F37" s="222"/>
      <c r="G37" s="222"/>
      <c r="H37" s="222"/>
      <c r="I37" s="222"/>
      <c r="J37" s="222"/>
      <c r="K37" s="222"/>
      <c r="L37" s="222"/>
      <c r="M37" s="222"/>
      <c r="N37" s="221"/>
      <c r="O37" s="221"/>
      <c r="P37" s="221"/>
      <c r="Q37" s="221"/>
      <c r="R37" s="222"/>
      <c r="S37" s="222"/>
      <c r="T37" s="222"/>
      <c r="U37" s="222"/>
      <c r="V37" s="222"/>
      <c r="W37" s="222"/>
      <c r="X37" s="222"/>
      <c r="Y37" s="222"/>
      <c r="Z37" s="212"/>
      <c r="AA37" s="212"/>
      <c r="AB37" s="212"/>
      <c r="AC37" s="212"/>
      <c r="AD37" s="212"/>
      <c r="AE37" s="212"/>
      <c r="AF37" s="212"/>
      <c r="AG37" s="212" t="s">
        <v>226</v>
      </c>
      <c r="AH37" s="212">
        <v>0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ht="20.399999999999999" outlineLevel="1" x14ac:dyDescent="0.25">
      <c r="A38" s="234">
        <v>5</v>
      </c>
      <c r="B38" s="235" t="s">
        <v>257</v>
      </c>
      <c r="C38" s="253" t="s">
        <v>258</v>
      </c>
      <c r="D38" s="236" t="s">
        <v>238</v>
      </c>
      <c r="E38" s="237">
        <v>5.532</v>
      </c>
      <c r="F38" s="238"/>
      <c r="G38" s="239">
        <f>ROUND(E38*F38,2)</f>
        <v>0</v>
      </c>
      <c r="H38" s="238"/>
      <c r="I38" s="239">
        <f>ROUND(E38*H38,2)</f>
        <v>0</v>
      </c>
      <c r="J38" s="238"/>
      <c r="K38" s="239">
        <f>ROUND(E38*J38,2)</f>
        <v>0</v>
      </c>
      <c r="L38" s="239">
        <v>21</v>
      </c>
      <c r="M38" s="239">
        <f>G38*(1+L38/100)</f>
        <v>0</v>
      </c>
      <c r="N38" s="237">
        <v>0</v>
      </c>
      <c r="O38" s="237">
        <f>ROUND(E38*N38,2)</f>
        <v>0</v>
      </c>
      <c r="P38" s="237">
        <v>0</v>
      </c>
      <c r="Q38" s="237">
        <f>ROUND(E38*P38,2)</f>
        <v>0</v>
      </c>
      <c r="R38" s="239" t="s">
        <v>239</v>
      </c>
      <c r="S38" s="239" t="s">
        <v>193</v>
      </c>
      <c r="T38" s="240" t="s">
        <v>193</v>
      </c>
      <c r="U38" s="222">
        <v>0.65200000000000002</v>
      </c>
      <c r="V38" s="222">
        <f>ROUND(E38*U38,2)</f>
        <v>3.61</v>
      </c>
      <c r="W38" s="222"/>
      <c r="X38" s="222" t="s">
        <v>220</v>
      </c>
      <c r="Y38" s="222" t="s">
        <v>221</v>
      </c>
      <c r="Z38" s="212"/>
      <c r="AA38" s="212"/>
      <c r="AB38" s="212"/>
      <c r="AC38" s="212"/>
      <c r="AD38" s="212"/>
      <c r="AE38" s="212"/>
      <c r="AF38" s="212"/>
      <c r="AG38" s="212" t="s">
        <v>222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2" x14ac:dyDescent="0.25">
      <c r="A39" s="219"/>
      <c r="B39" s="220"/>
      <c r="C39" s="266" t="s">
        <v>253</v>
      </c>
      <c r="D39" s="260"/>
      <c r="E39" s="261"/>
      <c r="F39" s="222"/>
      <c r="G39" s="222"/>
      <c r="H39" s="222"/>
      <c r="I39" s="222"/>
      <c r="J39" s="222"/>
      <c r="K39" s="222"/>
      <c r="L39" s="222"/>
      <c r="M39" s="222"/>
      <c r="N39" s="221"/>
      <c r="O39" s="221"/>
      <c r="P39" s="221"/>
      <c r="Q39" s="221"/>
      <c r="R39" s="222"/>
      <c r="S39" s="222"/>
      <c r="T39" s="222"/>
      <c r="U39" s="222"/>
      <c r="V39" s="222"/>
      <c r="W39" s="222"/>
      <c r="X39" s="222"/>
      <c r="Y39" s="222"/>
      <c r="Z39" s="212"/>
      <c r="AA39" s="212"/>
      <c r="AB39" s="212"/>
      <c r="AC39" s="212"/>
      <c r="AD39" s="212"/>
      <c r="AE39" s="212"/>
      <c r="AF39" s="212"/>
      <c r="AG39" s="212" t="s">
        <v>226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3" x14ac:dyDescent="0.25">
      <c r="A40" s="219"/>
      <c r="B40" s="220"/>
      <c r="C40" s="266" t="s">
        <v>381</v>
      </c>
      <c r="D40" s="260"/>
      <c r="E40" s="261"/>
      <c r="F40" s="222"/>
      <c r="G40" s="222"/>
      <c r="H40" s="222"/>
      <c r="I40" s="222"/>
      <c r="J40" s="222"/>
      <c r="K40" s="222"/>
      <c r="L40" s="222"/>
      <c r="M40" s="222"/>
      <c r="N40" s="221"/>
      <c r="O40" s="221"/>
      <c r="P40" s="221"/>
      <c r="Q40" s="221"/>
      <c r="R40" s="222"/>
      <c r="S40" s="222"/>
      <c r="T40" s="222"/>
      <c r="U40" s="222"/>
      <c r="V40" s="222"/>
      <c r="W40" s="222"/>
      <c r="X40" s="222"/>
      <c r="Y40" s="222"/>
      <c r="Z40" s="212"/>
      <c r="AA40" s="212"/>
      <c r="AB40" s="212"/>
      <c r="AC40" s="212"/>
      <c r="AD40" s="212"/>
      <c r="AE40" s="212"/>
      <c r="AF40" s="212"/>
      <c r="AG40" s="212" t="s">
        <v>226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3" x14ac:dyDescent="0.25">
      <c r="A41" s="219"/>
      <c r="B41" s="220"/>
      <c r="C41" s="266" t="s">
        <v>578</v>
      </c>
      <c r="D41" s="260"/>
      <c r="E41" s="261">
        <v>4.2</v>
      </c>
      <c r="F41" s="222"/>
      <c r="G41" s="222"/>
      <c r="H41" s="222"/>
      <c r="I41" s="222"/>
      <c r="J41" s="222"/>
      <c r="K41" s="222"/>
      <c r="L41" s="222"/>
      <c r="M41" s="222"/>
      <c r="N41" s="221"/>
      <c r="O41" s="221"/>
      <c r="P41" s="221"/>
      <c r="Q41" s="221"/>
      <c r="R41" s="222"/>
      <c r="S41" s="222"/>
      <c r="T41" s="222"/>
      <c r="U41" s="222"/>
      <c r="V41" s="222"/>
      <c r="W41" s="222"/>
      <c r="X41" s="222"/>
      <c r="Y41" s="222"/>
      <c r="Z41" s="212"/>
      <c r="AA41" s="212"/>
      <c r="AB41" s="212"/>
      <c r="AC41" s="212"/>
      <c r="AD41" s="212"/>
      <c r="AE41" s="212"/>
      <c r="AF41" s="212"/>
      <c r="AG41" s="212" t="s">
        <v>226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3" x14ac:dyDescent="0.25">
      <c r="A42" s="219"/>
      <c r="B42" s="220"/>
      <c r="C42" s="266" t="s">
        <v>388</v>
      </c>
      <c r="D42" s="260"/>
      <c r="E42" s="261"/>
      <c r="F42" s="222"/>
      <c r="G42" s="222"/>
      <c r="H42" s="222"/>
      <c r="I42" s="222"/>
      <c r="J42" s="222"/>
      <c r="K42" s="222"/>
      <c r="L42" s="222"/>
      <c r="M42" s="222"/>
      <c r="N42" s="221"/>
      <c r="O42" s="221"/>
      <c r="P42" s="221"/>
      <c r="Q42" s="221"/>
      <c r="R42" s="222"/>
      <c r="S42" s="222"/>
      <c r="T42" s="222"/>
      <c r="U42" s="222"/>
      <c r="V42" s="222"/>
      <c r="W42" s="222"/>
      <c r="X42" s="222"/>
      <c r="Y42" s="222"/>
      <c r="Z42" s="212"/>
      <c r="AA42" s="212"/>
      <c r="AB42" s="212"/>
      <c r="AC42" s="212"/>
      <c r="AD42" s="212"/>
      <c r="AE42" s="212"/>
      <c r="AF42" s="212"/>
      <c r="AG42" s="212" t="s">
        <v>226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5">
      <c r="A43" s="219"/>
      <c r="B43" s="220"/>
      <c r="C43" s="266" t="s">
        <v>580</v>
      </c>
      <c r="D43" s="260"/>
      <c r="E43" s="261">
        <v>1.3320000000000001</v>
      </c>
      <c r="F43" s="222"/>
      <c r="G43" s="222"/>
      <c r="H43" s="222"/>
      <c r="I43" s="222"/>
      <c r="J43" s="222"/>
      <c r="K43" s="222"/>
      <c r="L43" s="222"/>
      <c r="M43" s="222"/>
      <c r="N43" s="221"/>
      <c r="O43" s="221"/>
      <c r="P43" s="221"/>
      <c r="Q43" s="221"/>
      <c r="R43" s="222"/>
      <c r="S43" s="222"/>
      <c r="T43" s="222"/>
      <c r="U43" s="222"/>
      <c r="V43" s="222"/>
      <c r="W43" s="222"/>
      <c r="X43" s="222"/>
      <c r="Y43" s="222"/>
      <c r="Z43" s="212"/>
      <c r="AA43" s="212"/>
      <c r="AB43" s="212"/>
      <c r="AC43" s="212"/>
      <c r="AD43" s="212"/>
      <c r="AE43" s="212"/>
      <c r="AF43" s="212"/>
      <c r="AG43" s="212" t="s">
        <v>226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ht="20.399999999999999" outlineLevel="1" x14ac:dyDescent="0.25">
      <c r="A44" s="234">
        <v>6</v>
      </c>
      <c r="B44" s="235" t="s">
        <v>259</v>
      </c>
      <c r="C44" s="253" t="s">
        <v>260</v>
      </c>
      <c r="D44" s="236" t="s">
        <v>238</v>
      </c>
      <c r="E44" s="237">
        <v>5.532</v>
      </c>
      <c r="F44" s="238"/>
      <c r="G44" s="239">
        <f>ROUND(E44*F44,2)</f>
        <v>0</v>
      </c>
      <c r="H44" s="238"/>
      <c r="I44" s="239">
        <f>ROUND(E44*H44,2)</f>
        <v>0</v>
      </c>
      <c r="J44" s="238"/>
      <c r="K44" s="239">
        <f>ROUND(E44*J44,2)</f>
        <v>0</v>
      </c>
      <c r="L44" s="239">
        <v>21</v>
      </c>
      <c r="M44" s="239">
        <f>G44*(1+L44/100)</f>
        <v>0</v>
      </c>
      <c r="N44" s="237">
        <v>0</v>
      </c>
      <c r="O44" s="237">
        <f>ROUND(E44*N44,2)</f>
        <v>0</v>
      </c>
      <c r="P44" s="237">
        <v>0</v>
      </c>
      <c r="Q44" s="237">
        <f>ROUND(E44*P44,2)</f>
        <v>0</v>
      </c>
      <c r="R44" s="239" t="s">
        <v>239</v>
      </c>
      <c r="S44" s="239" t="s">
        <v>193</v>
      </c>
      <c r="T44" s="240" t="s">
        <v>193</v>
      </c>
      <c r="U44" s="222">
        <v>8.9999999999999993E-3</v>
      </c>
      <c r="V44" s="222">
        <f>ROUND(E44*U44,2)</f>
        <v>0.05</v>
      </c>
      <c r="W44" s="222"/>
      <c r="X44" s="222" t="s">
        <v>220</v>
      </c>
      <c r="Y44" s="222" t="s">
        <v>221</v>
      </c>
      <c r="Z44" s="212"/>
      <c r="AA44" s="212"/>
      <c r="AB44" s="212"/>
      <c r="AC44" s="212"/>
      <c r="AD44" s="212"/>
      <c r="AE44" s="212"/>
      <c r="AF44" s="212"/>
      <c r="AG44" s="212" t="s">
        <v>222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2" x14ac:dyDescent="0.25">
      <c r="A45" s="219"/>
      <c r="B45" s="220"/>
      <c r="C45" s="266" t="s">
        <v>253</v>
      </c>
      <c r="D45" s="260"/>
      <c r="E45" s="261"/>
      <c r="F45" s="222"/>
      <c r="G45" s="222"/>
      <c r="H45" s="222"/>
      <c r="I45" s="222"/>
      <c r="J45" s="222"/>
      <c r="K45" s="222"/>
      <c r="L45" s="222"/>
      <c r="M45" s="222"/>
      <c r="N45" s="221"/>
      <c r="O45" s="221"/>
      <c r="P45" s="221"/>
      <c r="Q45" s="221"/>
      <c r="R45" s="222"/>
      <c r="S45" s="222"/>
      <c r="T45" s="222"/>
      <c r="U45" s="222"/>
      <c r="V45" s="222"/>
      <c r="W45" s="222"/>
      <c r="X45" s="222"/>
      <c r="Y45" s="222"/>
      <c r="Z45" s="212"/>
      <c r="AA45" s="212"/>
      <c r="AB45" s="212"/>
      <c r="AC45" s="212"/>
      <c r="AD45" s="212"/>
      <c r="AE45" s="212"/>
      <c r="AF45" s="212"/>
      <c r="AG45" s="212" t="s">
        <v>226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3" x14ac:dyDescent="0.25">
      <c r="A46" s="219"/>
      <c r="B46" s="220"/>
      <c r="C46" s="266" t="s">
        <v>381</v>
      </c>
      <c r="D46" s="260"/>
      <c r="E46" s="261"/>
      <c r="F46" s="222"/>
      <c r="G46" s="222"/>
      <c r="H46" s="222"/>
      <c r="I46" s="222"/>
      <c r="J46" s="222"/>
      <c r="K46" s="222"/>
      <c r="L46" s="222"/>
      <c r="M46" s="222"/>
      <c r="N46" s="221"/>
      <c r="O46" s="221"/>
      <c r="P46" s="221"/>
      <c r="Q46" s="221"/>
      <c r="R46" s="222"/>
      <c r="S46" s="222"/>
      <c r="T46" s="222"/>
      <c r="U46" s="222"/>
      <c r="V46" s="222"/>
      <c r="W46" s="222"/>
      <c r="X46" s="222"/>
      <c r="Y46" s="222"/>
      <c r="Z46" s="212"/>
      <c r="AA46" s="212"/>
      <c r="AB46" s="212"/>
      <c r="AC46" s="212"/>
      <c r="AD46" s="212"/>
      <c r="AE46" s="212"/>
      <c r="AF46" s="212"/>
      <c r="AG46" s="212" t="s">
        <v>226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3" x14ac:dyDescent="0.25">
      <c r="A47" s="219"/>
      <c r="B47" s="220"/>
      <c r="C47" s="266" t="s">
        <v>578</v>
      </c>
      <c r="D47" s="260"/>
      <c r="E47" s="261">
        <v>4.2</v>
      </c>
      <c r="F47" s="222"/>
      <c r="G47" s="222"/>
      <c r="H47" s="222"/>
      <c r="I47" s="222"/>
      <c r="J47" s="222"/>
      <c r="K47" s="222"/>
      <c r="L47" s="222"/>
      <c r="M47" s="222"/>
      <c r="N47" s="221"/>
      <c r="O47" s="221"/>
      <c r="P47" s="221"/>
      <c r="Q47" s="221"/>
      <c r="R47" s="222"/>
      <c r="S47" s="222"/>
      <c r="T47" s="222"/>
      <c r="U47" s="222"/>
      <c r="V47" s="222"/>
      <c r="W47" s="222"/>
      <c r="X47" s="222"/>
      <c r="Y47" s="222"/>
      <c r="Z47" s="212"/>
      <c r="AA47" s="212"/>
      <c r="AB47" s="212"/>
      <c r="AC47" s="212"/>
      <c r="AD47" s="212"/>
      <c r="AE47" s="212"/>
      <c r="AF47" s="212"/>
      <c r="AG47" s="212" t="s">
        <v>226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3" x14ac:dyDescent="0.25">
      <c r="A48" s="219"/>
      <c r="B48" s="220"/>
      <c r="C48" s="266" t="s">
        <v>388</v>
      </c>
      <c r="D48" s="260"/>
      <c r="E48" s="261"/>
      <c r="F48" s="222"/>
      <c r="G48" s="222"/>
      <c r="H48" s="222"/>
      <c r="I48" s="222"/>
      <c r="J48" s="222"/>
      <c r="K48" s="222"/>
      <c r="L48" s="222"/>
      <c r="M48" s="222"/>
      <c r="N48" s="221"/>
      <c r="O48" s="221"/>
      <c r="P48" s="221"/>
      <c r="Q48" s="221"/>
      <c r="R48" s="222"/>
      <c r="S48" s="222"/>
      <c r="T48" s="222"/>
      <c r="U48" s="222"/>
      <c r="V48" s="222"/>
      <c r="W48" s="222"/>
      <c r="X48" s="222"/>
      <c r="Y48" s="222"/>
      <c r="Z48" s="212"/>
      <c r="AA48" s="212"/>
      <c r="AB48" s="212"/>
      <c r="AC48" s="212"/>
      <c r="AD48" s="212"/>
      <c r="AE48" s="212"/>
      <c r="AF48" s="212"/>
      <c r="AG48" s="212" t="s">
        <v>226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3" x14ac:dyDescent="0.25">
      <c r="A49" s="219"/>
      <c r="B49" s="220"/>
      <c r="C49" s="266" t="s">
        <v>580</v>
      </c>
      <c r="D49" s="260"/>
      <c r="E49" s="261">
        <v>1.3320000000000001</v>
      </c>
      <c r="F49" s="222"/>
      <c r="G49" s="222"/>
      <c r="H49" s="222"/>
      <c r="I49" s="222"/>
      <c r="J49" s="222"/>
      <c r="K49" s="222"/>
      <c r="L49" s="222"/>
      <c r="M49" s="222"/>
      <c r="N49" s="221"/>
      <c r="O49" s="221"/>
      <c r="P49" s="221"/>
      <c r="Q49" s="221"/>
      <c r="R49" s="222"/>
      <c r="S49" s="222"/>
      <c r="T49" s="222"/>
      <c r="U49" s="222"/>
      <c r="V49" s="222"/>
      <c r="W49" s="222"/>
      <c r="X49" s="222"/>
      <c r="Y49" s="222"/>
      <c r="Z49" s="212"/>
      <c r="AA49" s="212"/>
      <c r="AB49" s="212"/>
      <c r="AC49" s="212"/>
      <c r="AD49" s="212"/>
      <c r="AE49" s="212"/>
      <c r="AF49" s="212"/>
      <c r="AG49" s="212" t="s">
        <v>226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1" x14ac:dyDescent="0.25">
      <c r="A50" s="234">
        <v>7</v>
      </c>
      <c r="B50" s="235" t="s">
        <v>395</v>
      </c>
      <c r="C50" s="253" t="s">
        <v>396</v>
      </c>
      <c r="D50" s="236" t="s">
        <v>218</v>
      </c>
      <c r="E50" s="237">
        <v>9.6</v>
      </c>
      <c r="F50" s="238"/>
      <c r="G50" s="239">
        <f>ROUND(E50*F50,2)</f>
        <v>0</v>
      </c>
      <c r="H50" s="238"/>
      <c r="I50" s="239">
        <f>ROUND(E50*H50,2)</f>
        <v>0</v>
      </c>
      <c r="J50" s="238"/>
      <c r="K50" s="239">
        <f>ROUND(E50*J50,2)</f>
        <v>0</v>
      </c>
      <c r="L50" s="239">
        <v>21</v>
      </c>
      <c r="M50" s="239">
        <f>G50*(1+L50/100)</f>
        <v>0</v>
      </c>
      <c r="N50" s="237">
        <v>0</v>
      </c>
      <c r="O50" s="237">
        <f>ROUND(E50*N50,2)</f>
        <v>0</v>
      </c>
      <c r="P50" s="237">
        <v>0</v>
      </c>
      <c r="Q50" s="237">
        <f>ROUND(E50*P50,2)</f>
        <v>0</v>
      </c>
      <c r="R50" s="239" t="s">
        <v>239</v>
      </c>
      <c r="S50" s="239" t="s">
        <v>193</v>
      </c>
      <c r="T50" s="240" t="s">
        <v>193</v>
      </c>
      <c r="U50" s="222">
        <v>9.6000000000000002E-2</v>
      </c>
      <c r="V50" s="222">
        <f>ROUND(E50*U50,2)</f>
        <v>0.92</v>
      </c>
      <c r="W50" s="222"/>
      <c r="X50" s="222" t="s">
        <v>220</v>
      </c>
      <c r="Y50" s="222" t="s">
        <v>221</v>
      </c>
      <c r="Z50" s="212"/>
      <c r="AA50" s="212"/>
      <c r="AB50" s="212"/>
      <c r="AC50" s="212"/>
      <c r="AD50" s="212"/>
      <c r="AE50" s="212"/>
      <c r="AF50" s="212"/>
      <c r="AG50" s="212" t="s">
        <v>222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2" x14ac:dyDescent="0.25">
      <c r="A51" s="219"/>
      <c r="B51" s="220"/>
      <c r="C51" s="265" t="s">
        <v>264</v>
      </c>
      <c r="D51" s="264"/>
      <c r="E51" s="264"/>
      <c r="F51" s="264"/>
      <c r="G51" s="264"/>
      <c r="H51" s="222"/>
      <c r="I51" s="222"/>
      <c r="J51" s="222"/>
      <c r="K51" s="222"/>
      <c r="L51" s="222"/>
      <c r="M51" s="222"/>
      <c r="N51" s="221"/>
      <c r="O51" s="221"/>
      <c r="P51" s="221"/>
      <c r="Q51" s="221"/>
      <c r="R51" s="222"/>
      <c r="S51" s="222"/>
      <c r="T51" s="222"/>
      <c r="U51" s="222"/>
      <c r="V51" s="222"/>
      <c r="W51" s="222"/>
      <c r="X51" s="222"/>
      <c r="Y51" s="222"/>
      <c r="Z51" s="212"/>
      <c r="AA51" s="212"/>
      <c r="AB51" s="212"/>
      <c r="AC51" s="212"/>
      <c r="AD51" s="212"/>
      <c r="AE51" s="212"/>
      <c r="AF51" s="212"/>
      <c r="AG51" s="212" t="s">
        <v>224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2" x14ac:dyDescent="0.25">
      <c r="A52" s="219"/>
      <c r="B52" s="220"/>
      <c r="C52" s="266" t="s">
        <v>380</v>
      </c>
      <c r="D52" s="260"/>
      <c r="E52" s="261"/>
      <c r="F52" s="222"/>
      <c r="G52" s="222"/>
      <c r="H52" s="222"/>
      <c r="I52" s="222"/>
      <c r="J52" s="222"/>
      <c r="K52" s="222"/>
      <c r="L52" s="222"/>
      <c r="M52" s="222"/>
      <c r="N52" s="221"/>
      <c r="O52" s="221"/>
      <c r="P52" s="221"/>
      <c r="Q52" s="221"/>
      <c r="R52" s="222"/>
      <c r="S52" s="222"/>
      <c r="T52" s="222"/>
      <c r="U52" s="222"/>
      <c r="V52" s="222"/>
      <c r="W52" s="222"/>
      <c r="X52" s="222"/>
      <c r="Y52" s="222"/>
      <c r="Z52" s="212"/>
      <c r="AA52" s="212"/>
      <c r="AB52" s="212"/>
      <c r="AC52" s="212"/>
      <c r="AD52" s="212"/>
      <c r="AE52" s="212"/>
      <c r="AF52" s="212"/>
      <c r="AG52" s="212" t="s">
        <v>226</v>
      </c>
      <c r="AH52" s="212">
        <v>0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3" x14ac:dyDescent="0.25">
      <c r="A53" s="219"/>
      <c r="B53" s="220"/>
      <c r="C53" s="266" t="s">
        <v>397</v>
      </c>
      <c r="D53" s="260"/>
      <c r="E53" s="261"/>
      <c r="F53" s="222"/>
      <c r="G53" s="222"/>
      <c r="H53" s="222"/>
      <c r="I53" s="222"/>
      <c r="J53" s="222"/>
      <c r="K53" s="222"/>
      <c r="L53" s="222"/>
      <c r="M53" s="222"/>
      <c r="N53" s="221"/>
      <c r="O53" s="221"/>
      <c r="P53" s="221"/>
      <c r="Q53" s="221"/>
      <c r="R53" s="222"/>
      <c r="S53" s="222"/>
      <c r="T53" s="222"/>
      <c r="U53" s="222"/>
      <c r="V53" s="222"/>
      <c r="W53" s="222"/>
      <c r="X53" s="222"/>
      <c r="Y53" s="222"/>
      <c r="Z53" s="212"/>
      <c r="AA53" s="212"/>
      <c r="AB53" s="212"/>
      <c r="AC53" s="212"/>
      <c r="AD53" s="212"/>
      <c r="AE53" s="212"/>
      <c r="AF53" s="212"/>
      <c r="AG53" s="212" t="s">
        <v>226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3" x14ac:dyDescent="0.25">
      <c r="A54" s="219"/>
      <c r="B54" s="220"/>
      <c r="C54" s="266" t="s">
        <v>584</v>
      </c>
      <c r="D54" s="260"/>
      <c r="E54" s="261">
        <v>6</v>
      </c>
      <c r="F54" s="222"/>
      <c r="G54" s="222"/>
      <c r="H54" s="222"/>
      <c r="I54" s="222"/>
      <c r="J54" s="222"/>
      <c r="K54" s="222"/>
      <c r="L54" s="222"/>
      <c r="M54" s="222"/>
      <c r="N54" s="221"/>
      <c r="O54" s="221"/>
      <c r="P54" s="221"/>
      <c r="Q54" s="221"/>
      <c r="R54" s="222"/>
      <c r="S54" s="222"/>
      <c r="T54" s="222"/>
      <c r="U54" s="222"/>
      <c r="V54" s="222"/>
      <c r="W54" s="222"/>
      <c r="X54" s="222"/>
      <c r="Y54" s="222"/>
      <c r="Z54" s="212"/>
      <c r="AA54" s="212"/>
      <c r="AB54" s="212"/>
      <c r="AC54" s="212"/>
      <c r="AD54" s="212"/>
      <c r="AE54" s="212"/>
      <c r="AF54" s="212"/>
      <c r="AG54" s="212" t="s">
        <v>226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3" x14ac:dyDescent="0.25">
      <c r="A55" s="219"/>
      <c r="B55" s="220"/>
      <c r="C55" s="266" t="s">
        <v>585</v>
      </c>
      <c r="D55" s="260"/>
      <c r="E55" s="261">
        <v>3.6</v>
      </c>
      <c r="F55" s="222"/>
      <c r="G55" s="222"/>
      <c r="H55" s="222"/>
      <c r="I55" s="222"/>
      <c r="J55" s="222"/>
      <c r="K55" s="222"/>
      <c r="L55" s="222"/>
      <c r="M55" s="222"/>
      <c r="N55" s="221"/>
      <c r="O55" s="221"/>
      <c r="P55" s="221"/>
      <c r="Q55" s="221"/>
      <c r="R55" s="222"/>
      <c r="S55" s="222"/>
      <c r="T55" s="222"/>
      <c r="U55" s="222"/>
      <c r="V55" s="222"/>
      <c r="W55" s="222"/>
      <c r="X55" s="222"/>
      <c r="Y55" s="222"/>
      <c r="Z55" s="212"/>
      <c r="AA55" s="212"/>
      <c r="AB55" s="212"/>
      <c r="AC55" s="212"/>
      <c r="AD55" s="212"/>
      <c r="AE55" s="212"/>
      <c r="AF55" s="212"/>
      <c r="AG55" s="212" t="s">
        <v>226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1" x14ac:dyDescent="0.25">
      <c r="A56" s="234">
        <v>8</v>
      </c>
      <c r="B56" s="235" t="s">
        <v>269</v>
      </c>
      <c r="C56" s="253" t="s">
        <v>270</v>
      </c>
      <c r="D56" s="236" t="s">
        <v>271</v>
      </c>
      <c r="E56" s="237">
        <v>10.5108</v>
      </c>
      <c r="F56" s="238"/>
      <c r="G56" s="239">
        <f>ROUND(E56*F56,2)</f>
        <v>0</v>
      </c>
      <c r="H56" s="238"/>
      <c r="I56" s="239">
        <f>ROUND(E56*H56,2)</f>
        <v>0</v>
      </c>
      <c r="J56" s="238"/>
      <c r="K56" s="239">
        <f>ROUND(E56*J56,2)</f>
        <v>0</v>
      </c>
      <c r="L56" s="239">
        <v>21</v>
      </c>
      <c r="M56" s="239">
        <f>G56*(1+L56/100)</f>
        <v>0</v>
      </c>
      <c r="N56" s="237">
        <v>0</v>
      </c>
      <c r="O56" s="237">
        <f>ROUND(E56*N56,2)</f>
        <v>0</v>
      </c>
      <c r="P56" s="237">
        <v>0</v>
      </c>
      <c r="Q56" s="237">
        <f>ROUND(E56*P56,2)</f>
        <v>0</v>
      </c>
      <c r="R56" s="239" t="s">
        <v>239</v>
      </c>
      <c r="S56" s="239" t="s">
        <v>193</v>
      </c>
      <c r="T56" s="240" t="s">
        <v>193</v>
      </c>
      <c r="U56" s="222">
        <v>0</v>
      </c>
      <c r="V56" s="222">
        <f>ROUND(E56*U56,2)</f>
        <v>0</v>
      </c>
      <c r="W56" s="222"/>
      <c r="X56" s="222" t="s">
        <v>220</v>
      </c>
      <c r="Y56" s="222" t="s">
        <v>221</v>
      </c>
      <c r="Z56" s="212"/>
      <c r="AA56" s="212"/>
      <c r="AB56" s="212"/>
      <c r="AC56" s="212"/>
      <c r="AD56" s="212"/>
      <c r="AE56" s="212"/>
      <c r="AF56" s="212"/>
      <c r="AG56" s="212" t="s">
        <v>222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2" x14ac:dyDescent="0.25">
      <c r="A57" s="219"/>
      <c r="B57" s="220"/>
      <c r="C57" s="266" t="s">
        <v>253</v>
      </c>
      <c r="D57" s="260"/>
      <c r="E57" s="261"/>
      <c r="F57" s="222"/>
      <c r="G57" s="222"/>
      <c r="H57" s="222"/>
      <c r="I57" s="222"/>
      <c r="J57" s="222"/>
      <c r="K57" s="222"/>
      <c r="L57" s="222"/>
      <c r="M57" s="222"/>
      <c r="N57" s="221"/>
      <c r="O57" s="221"/>
      <c r="P57" s="221"/>
      <c r="Q57" s="221"/>
      <c r="R57" s="222"/>
      <c r="S57" s="222"/>
      <c r="T57" s="222"/>
      <c r="U57" s="222"/>
      <c r="V57" s="222"/>
      <c r="W57" s="222"/>
      <c r="X57" s="222"/>
      <c r="Y57" s="222"/>
      <c r="Z57" s="212"/>
      <c r="AA57" s="212"/>
      <c r="AB57" s="212"/>
      <c r="AC57" s="212"/>
      <c r="AD57" s="212"/>
      <c r="AE57" s="212"/>
      <c r="AF57" s="212"/>
      <c r="AG57" s="212" t="s">
        <v>226</v>
      </c>
      <c r="AH57" s="212">
        <v>0</v>
      </c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3" x14ac:dyDescent="0.25">
      <c r="A58" s="219"/>
      <c r="B58" s="220"/>
      <c r="C58" s="267" t="s">
        <v>295</v>
      </c>
      <c r="D58" s="262"/>
      <c r="E58" s="263"/>
      <c r="F58" s="222"/>
      <c r="G58" s="222"/>
      <c r="H58" s="222"/>
      <c r="I58" s="222"/>
      <c r="J58" s="222"/>
      <c r="K58" s="222"/>
      <c r="L58" s="222"/>
      <c r="M58" s="222"/>
      <c r="N58" s="221"/>
      <c r="O58" s="221"/>
      <c r="P58" s="221"/>
      <c r="Q58" s="221"/>
      <c r="R58" s="222"/>
      <c r="S58" s="222"/>
      <c r="T58" s="222"/>
      <c r="U58" s="222"/>
      <c r="V58" s="222"/>
      <c r="W58" s="222"/>
      <c r="X58" s="222"/>
      <c r="Y58" s="222"/>
      <c r="Z58" s="212"/>
      <c r="AA58" s="212"/>
      <c r="AB58" s="212"/>
      <c r="AC58" s="212"/>
      <c r="AD58" s="212"/>
      <c r="AE58" s="212"/>
      <c r="AF58" s="212"/>
      <c r="AG58" s="212" t="s">
        <v>226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3" x14ac:dyDescent="0.25">
      <c r="A59" s="219"/>
      <c r="B59" s="220"/>
      <c r="C59" s="268" t="s">
        <v>390</v>
      </c>
      <c r="D59" s="262"/>
      <c r="E59" s="263"/>
      <c r="F59" s="222"/>
      <c r="G59" s="222"/>
      <c r="H59" s="222"/>
      <c r="I59" s="222"/>
      <c r="J59" s="222"/>
      <c r="K59" s="222"/>
      <c r="L59" s="222"/>
      <c r="M59" s="222"/>
      <c r="N59" s="221"/>
      <c r="O59" s="221"/>
      <c r="P59" s="221"/>
      <c r="Q59" s="221"/>
      <c r="R59" s="222"/>
      <c r="S59" s="222"/>
      <c r="T59" s="222"/>
      <c r="U59" s="222"/>
      <c r="V59" s="222"/>
      <c r="W59" s="222"/>
      <c r="X59" s="222"/>
      <c r="Y59" s="222"/>
      <c r="Z59" s="212"/>
      <c r="AA59" s="212"/>
      <c r="AB59" s="212"/>
      <c r="AC59" s="212"/>
      <c r="AD59" s="212"/>
      <c r="AE59" s="212"/>
      <c r="AF59" s="212"/>
      <c r="AG59" s="212" t="s">
        <v>226</v>
      </c>
      <c r="AH59" s="212">
        <v>2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3" x14ac:dyDescent="0.25">
      <c r="A60" s="219"/>
      <c r="B60" s="220"/>
      <c r="C60" s="268" t="s">
        <v>581</v>
      </c>
      <c r="D60" s="262"/>
      <c r="E60" s="263">
        <v>4.2</v>
      </c>
      <c r="F60" s="222"/>
      <c r="G60" s="222"/>
      <c r="H60" s="222"/>
      <c r="I60" s="222"/>
      <c r="J60" s="222"/>
      <c r="K60" s="222"/>
      <c r="L60" s="222"/>
      <c r="M60" s="222"/>
      <c r="N60" s="221"/>
      <c r="O60" s="221"/>
      <c r="P60" s="221"/>
      <c r="Q60" s="221"/>
      <c r="R60" s="222"/>
      <c r="S60" s="222"/>
      <c r="T60" s="222"/>
      <c r="U60" s="222"/>
      <c r="V60" s="222"/>
      <c r="W60" s="222"/>
      <c r="X60" s="222"/>
      <c r="Y60" s="222"/>
      <c r="Z60" s="212"/>
      <c r="AA60" s="212"/>
      <c r="AB60" s="212"/>
      <c r="AC60" s="212"/>
      <c r="AD60" s="212"/>
      <c r="AE60" s="212"/>
      <c r="AF60" s="212"/>
      <c r="AG60" s="212" t="s">
        <v>226</v>
      </c>
      <c r="AH60" s="212">
        <v>2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3" x14ac:dyDescent="0.25">
      <c r="A61" s="219"/>
      <c r="B61" s="220"/>
      <c r="C61" s="268" t="s">
        <v>392</v>
      </c>
      <c r="D61" s="262"/>
      <c r="E61" s="263"/>
      <c r="F61" s="222"/>
      <c r="G61" s="222"/>
      <c r="H61" s="222"/>
      <c r="I61" s="222"/>
      <c r="J61" s="222"/>
      <c r="K61" s="222"/>
      <c r="L61" s="222"/>
      <c r="M61" s="222"/>
      <c r="N61" s="221"/>
      <c r="O61" s="221"/>
      <c r="P61" s="221"/>
      <c r="Q61" s="221"/>
      <c r="R61" s="222"/>
      <c r="S61" s="222"/>
      <c r="T61" s="222"/>
      <c r="U61" s="222"/>
      <c r="V61" s="222"/>
      <c r="W61" s="222"/>
      <c r="X61" s="222"/>
      <c r="Y61" s="222"/>
      <c r="Z61" s="212"/>
      <c r="AA61" s="212"/>
      <c r="AB61" s="212"/>
      <c r="AC61" s="212"/>
      <c r="AD61" s="212"/>
      <c r="AE61" s="212"/>
      <c r="AF61" s="212"/>
      <c r="AG61" s="212" t="s">
        <v>226</v>
      </c>
      <c r="AH61" s="212">
        <v>2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3" x14ac:dyDescent="0.25">
      <c r="A62" s="219"/>
      <c r="B62" s="220"/>
      <c r="C62" s="268" t="s">
        <v>582</v>
      </c>
      <c r="D62" s="262"/>
      <c r="E62" s="263">
        <v>1.3320000000000001</v>
      </c>
      <c r="F62" s="222"/>
      <c r="G62" s="222"/>
      <c r="H62" s="222"/>
      <c r="I62" s="222"/>
      <c r="J62" s="222"/>
      <c r="K62" s="222"/>
      <c r="L62" s="222"/>
      <c r="M62" s="222"/>
      <c r="N62" s="221"/>
      <c r="O62" s="221"/>
      <c r="P62" s="221"/>
      <c r="Q62" s="221"/>
      <c r="R62" s="222"/>
      <c r="S62" s="222"/>
      <c r="T62" s="222"/>
      <c r="U62" s="222"/>
      <c r="V62" s="222"/>
      <c r="W62" s="222"/>
      <c r="X62" s="222"/>
      <c r="Y62" s="222"/>
      <c r="Z62" s="212"/>
      <c r="AA62" s="212"/>
      <c r="AB62" s="212"/>
      <c r="AC62" s="212"/>
      <c r="AD62" s="212"/>
      <c r="AE62" s="212"/>
      <c r="AF62" s="212"/>
      <c r="AG62" s="212" t="s">
        <v>226</v>
      </c>
      <c r="AH62" s="212">
        <v>2</v>
      </c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3" x14ac:dyDescent="0.25">
      <c r="A63" s="219"/>
      <c r="B63" s="220"/>
      <c r="C63" s="267" t="s">
        <v>297</v>
      </c>
      <c r="D63" s="262"/>
      <c r="E63" s="263"/>
      <c r="F63" s="222"/>
      <c r="G63" s="222"/>
      <c r="H63" s="222"/>
      <c r="I63" s="222"/>
      <c r="J63" s="222"/>
      <c r="K63" s="222"/>
      <c r="L63" s="222"/>
      <c r="M63" s="222"/>
      <c r="N63" s="221"/>
      <c r="O63" s="221"/>
      <c r="P63" s="221"/>
      <c r="Q63" s="221"/>
      <c r="R63" s="222"/>
      <c r="S63" s="222"/>
      <c r="T63" s="222"/>
      <c r="U63" s="222"/>
      <c r="V63" s="222"/>
      <c r="W63" s="222"/>
      <c r="X63" s="222"/>
      <c r="Y63" s="222"/>
      <c r="Z63" s="212"/>
      <c r="AA63" s="212"/>
      <c r="AB63" s="212"/>
      <c r="AC63" s="212"/>
      <c r="AD63" s="212"/>
      <c r="AE63" s="212"/>
      <c r="AF63" s="212"/>
      <c r="AG63" s="212" t="s">
        <v>226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3" x14ac:dyDescent="0.25">
      <c r="A64" s="219"/>
      <c r="B64" s="220"/>
      <c r="C64" s="266" t="s">
        <v>586</v>
      </c>
      <c r="D64" s="260"/>
      <c r="E64" s="261">
        <v>10.5108</v>
      </c>
      <c r="F64" s="222"/>
      <c r="G64" s="222"/>
      <c r="H64" s="222"/>
      <c r="I64" s="222"/>
      <c r="J64" s="222"/>
      <c r="K64" s="222"/>
      <c r="L64" s="222"/>
      <c r="M64" s="222"/>
      <c r="N64" s="221"/>
      <c r="O64" s="221"/>
      <c r="P64" s="221"/>
      <c r="Q64" s="221"/>
      <c r="R64" s="222"/>
      <c r="S64" s="222"/>
      <c r="T64" s="222"/>
      <c r="U64" s="222"/>
      <c r="V64" s="222"/>
      <c r="W64" s="222"/>
      <c r="X64" s="222"/>
      <c r="Y64" s="222"/>
      <c r="Z64" s="212"/>
      <c r="AA64" s="212"/>
      <c r="AB64" s="212"/>
      <c r="AC64" s="212"/>
      <c r="AD64" s="212"/>
      <c r="AE64" s="212"/>
      <c r="AF64" s="212"/>
      <c r="AG64" s="212" t="s">
        <v>226</v>
      </c>
      <c r="AH64" s="212">
        <v>0</v>
      </c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x14ac:dyDescent="0.25">
      <c r="A65" s="227" t="s">
        <v>161</v>
      </c>
      <c r="B65" s="228" t="s">
        <v>97</v>
      </c>
      <c r="C65" s="251" t="s">
        <v>98</v>
      </c>
      <c r="D65" s="229"/>
      <c r="E65" s="230"/>
      <c r="F65" s="231"/>
      <c r="G65" s="231">
        <f>SUMIF(AG66:AG77,"&lt;&gt;NOR",G66:G77)</f>
        <v>0</v>
      </c>
      <c r="H65" s="231"/>
      <c r="I65" s="231">
        <f>SUM(I66:I77)</f>
        <v>0</v>
      </c>
      <c r="J65" s="231"/>
      <c r="K65" s="231">
        <f>SUM(K66:K77)</f>
        <v>0</v>
      </c>
      <c r="L65" s="231"/>
      <c r="M65" s="231">
        <f>SUM(M66:M77)</f>
        <v>0</v>
      </c>
      <c r="N65" s="230"/>
      <c r="O65" s="230">
        <f>SUM(O66:O77)</f>
        <v>16.78</v>
      </c>
      <c r="P65" s="230"/>
      <c r="Q65" s="230">
        <f>SUM(Q66:Q77)</f>
        <v>0</v>
      </c>
      <c r="R65" s="231"/>
      <c r="S65" s="231"/>
      <c r="T65" s="232"/>
      <c r="U65" s="226"/>
      <c r="V65" s="226">
        <f>SUM(V66:V77)</f>
        <v>3.63</v>
      </c>
      <c r="W65" s="226"/>
      <c r="X65" s="226"/>
      <c r="Y65" s="226"/>
      <c r="AG65" t="s">
        <v>162</v>
      </c>
    </row>
    <row r="66" spans="1:60" outlineLevel="1" x14ac:dyDescent="0.25">
      <c r="A66" s="234">
        <v>9</v>
      </c>
      <c r="B66" s="235" t="s">
        <v>299</v>
      </c>
      <c r="C66" s="253" t="s">
        <v>300</v>
      </c>
      <c r="D66" s="236" t="s">
        <v>238</v>
      </c>
      <c r="E66" s="237">
        <v>0.67200000000000004</v>
      </c>
      <c r="F66" s="238"/>
      <c r="G66" s="239">
        <f>ROUND(E66*F66,2)</f>
        <v>0</v>
      </c>
      <c r="H66" s="238"/>
      <c r="I66" s="239">
        <f>ROUND(E66*H66,2)</f>
        <v>0</v>
      </c>
      <c r="J66" s="238"/>
      <c r="K66" s="239">
        <f>ROUND(E66*J66,2)</f>
        <v>0</v>
      </c>
      <c r="L66" s="239">
        <v>21</v>
      </c>
      <c r="M66" s="239">
        <f>G66*(1+L66/100)</f>
        <v>0</v>
      </c>
      <c r="N66" s="237">
        <v>2.16</v>
      </c>
      <c r="O66" s="237">
        <f>ROUND(E66*N66,2)</f>
        <v>1.45</v>
      </c>
      <c r="P66" s="237">
        <v>0</v>
      </c>
      <c r="Q66" s="237">
        <f>ROUND(E66*P66,2)</f>
        <v>0</v>
      </c>
      <c r="R66" s="239" t="s">
        <v>301</v>
      </c>
      <c r="S66" s="239" t="s">
        <v>193</v>
      </c>
      <c r="T66" s="240" t="s">
        <v>193</v>
      </c>
      <c r="U66" s="222">
        <v>1.085</v>
      </c>
      <c r="V66" s="222">
        <f>ROUND(E66*U66,2)</f>
        <v>0.73</v>
      </c>
      <c r="W66" s="222"/>
      <c r="X66" s="222" t="s">
        <v>220</v>
      </c>
      <c r="Y66" s="222" t="s">
        <v>221</v>
      </c>
      <c r="Z66" s="212"/>
      <c r="AA66" s="212"/>
      <c r="AB66" s="212"/>
      <c r="AC66" s="212"/>
      <c r="AD66" s="212"/>
      <c r="AE66" s="212"/>
      <c r="AF66" s="212"/>
      <c r="AG66" s="212" t="s">
        <v>222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2" x14ac:dyDescent="0.25">
      <c r="A67" s="219"/>
      <c r="B67" s="220"/>
      <c r="C67" s="266" t="s">
        <v>380</v>
      </c>
      <c r="D67" s="260"/>
      <c r="E67" s="261"/>
      <c r="F67" s="222"/>
      <c r="G67" s="222"/>
      <c r="H67" s="222"/>
      <c r="I67" s="222"/>
      <c r="J67" s="222"/>
      <c r="K67" s="222"/>
      <c r="L67" s="222"/>
      <c r="M67" s="222"/>
      <c r="N67" s="221"/>
      <c r="O67" s="221"/>
      <c r="P67" s="221"/>
      <c r="Q67" s="221"/>
      <c r="R67" s="222"/>
      <c r="S67" s="222"/>
      <c r="T67" s="222"/>
      <c r="U67" s="222"/>
      <c r="V67" s="222"/>
      <c r="W67" s="222"/>
      <c r="X67" s="222"/>
      <c r="Y67" s="222"/>
      <c r="Z67" s="212"/>
      <c r="AA67" s="212"/>
      <c r="AB67" s="212"/>
      <c r="AC67" s="212"/>
      <c r="AD67" s="212"/>
      <c r="AE67" s="212"/>
      <c r="AF67" s="212"/>
      <c r="AG67" s="212" t="s">
        <v>226</v>
      </c>
      <c r="AH67" s="212">
        <v>0</v>
      </c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3" x14ac:dyDescent="0.25">
      <c r="A68" s="219"/>
      <c r="B68" s="220"/>
      <c r="C68" s="266" t="s">
        <v>401</v>
      </c>
      <c r="D68" s="260"/>
      <c r="E68" s="261"/>
      <c r="F68" s="222"/>
      <c r="G68" s="222"/>
      <c r="H68" s="222"/>
      <c r="I68" s="222"/>
      <c r="J68" s="222"/>
      <c r="K68" s="222"/>
      <c r="L68" s="222"/>
      <c r="M68" s="222"/>
      <c r="N68" s="221"/>
      <c r="O68" s="221"/>
      <c r="P68" s="221"/>
      <c r="Q68" s="221"/>
      <c r="R68" s="222"/>
      <c r="S68" s="222"/>
      <c r="T68" s="222"/>
      <c r="U68" s="222"/>
      <c r="V68" s="222"/>
      <c r="W68" s="222"/>
      <c r="X68" s="222"/>
      <c r="Y68" s="222"/>
      <c r="Z68" s="212"/>
      <c r="AA68" s="212"/>
      <c r="AB68" s="212"/>
      <c r="AC68" s="212"/>
      <c r="AD68" s="212"/>
      <c r="AE68" s="212"/>
      <c r="AF68" s="212"/>
      <c r="AG68" s="212" t="s">
        <v>226</v>
      </c>
      <c r="AH68" s="212">
        <v>0</v>
      </c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3" x14ac:dyDescent="0.25">
      <c r="A69" s="219"/>
      <c r="B69" s="220"/>
      <c r="C69" s="266" t="s">
        <v>587</v>
      </c>
      <c r="D69" s="260"/>
      <c r="E69" s="261">
        <v>0.42</v>
      </c>
      <c r="F69" s="222"/>
      <c r="G69" s="222"/>
      <c r="H69" s="222"/>
      <c r="I69" s="222"/>
      <c r="J69" s="222"/>
      <c r="K69" s="222"/>
      <c r="L69" s="222"/>
      <c r="M69" s="222"/>
      <c r="N69" s="221"/>
      <c r="O69" s="221"/>
      <c r="P69" s="221"/>
      <c r="Q69" s="221"/>
      <c r="R69" s="222"/>
      <c r="S69" s="222"/>
      <c r="T69" s="222"/>
      <c r="U69" s="222"/>
      <c r="V69" s="222"/>
      <c r="W69" s="222"/>
      <c r="X69" s="222"/>
      <c r="Y69" s="222"/>
      <c r="Z69" s="212"/>
      <c r="AA69" s="212"/>
      <c r="AB69" s="212"/>
      <c r="AC69" s="212"/>
      <c r="AD69" s="212"/>
      <c r="AE69" s="212"/>
      <c r="AF69" s="212"/>
      <c r="AG69" s="212" t="s">
        <v>226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3" x14ac:dyDescent="0.25">
      <c r="A70" s="219"/>
      <c r="B70" s="220"/>
      <c r="C70" s="266" t="s">
        <v>588</v>
      </c>
      <c r="D70" s="260"/>
      <c r="E70" s="261">
        <v>0.252</v>
      </c>
      <c r="F70" s="222"/>
      <c r="G70" s="222"/>
      <c r="H70" s="222"/>
      <c r="I70" s="222"/>
      <c r="J70" s="222"/>
      <c r="K70" s="222"/>
      <c r="L70" s="222"/>
      <c r="M70" s="222"/>
      <c r="N70" s="221"/>
      <c r="O70" s="221"/>
      <c r="P70" s="221"/>
      <c r="Q70" s="221"/>
      <c r="R70" s="222"/>
      <c r="S70" s="222"/>
      <c r="T70" s="222"/>
      <c r="U70" s="222"/>
      <c r="V70" s="222"/>
      <c r="W70" s="222"/>
      <c r="X70" s="222"/>
      <c r="Y70" s="222"/>
      <c r="Z70" s="212"/>
      <c r="AA70" s="212"/>
      <c r="AB70" s="212"/>
      <c r="AC70" s="212"/>
      <c r="AD70" s="212"/>
      <c r="AE70" s="212"/>
      <c r="AF70" s="212"/>
      <c r="AG70" s="212" t="s">
        <v>226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1" x14ac:dyDescent="0.25">
      <c r="A71" s="234">
        <v>10</v>
      </c>
      <c r="B71" s="235" t="s">
        <v>404</v>
      </c>
      <c r="C71" s="253" t="s">
        <v>405</v>
      </c>
      <c r="D71" s="236" t="s">
        <v>238</v>
      </c>
      <c r="E71" s="237">
        <v>6.0720000000000001</v>
      </c>
      <c r="F71" s="238"/>
      <c r="G71" s="239">
        <f>ROUND(E71*F71,2)</f>
        <v>0</v>
      </c>
      <c r="H71" s="238"/>
      <c r="I71" s="239">
        <f>ROUND(E71*H71,2)</f>
        <v>0</v>
      </c>
      <c r="J71" s="238"/>
      <c r="K71" s="239">
        <f>ROUND(E71*J71,2)</f>
        <v>0</v>
      </c>
      <c r="L71" s="239">
        <v>21</v>
      </c>
      <c r="M71" s="239">
        <f>G71*(1+L71/100)</f>
        <v>0</v>
      </c>
      <c r="N71" s="237">
        <v>2.5249999999999999</v>
      </c>
      <c r="O71" s="237">
        <f>ROUND(E71*N71,2)</f>
        <v>15.33</v>
      </c>
      <c r="P71" s="237">
        <v>0</v>
      </c>
      <c r="Q71" s="237">
        <f>ROUND(E71*P71,2)</f>
        <v>0</v>
      </c>
      <c r="R71" s="239" t="s">
        <v>406</v>
      </c>
      <c r="S71" s="239" t="s">
        <v>193</v>
      </c>
      <c r="T71" s="240" t="s">
        <v>193</v>
      </c>
      <c r="U71" s="222">
        <v>0.47699999999999998</v>
      </c>
      <c r="V71" s="222">
        <f>ROUND(E71*U71,2)</f>
        <v>2.9</v>
      </c>
      <c r="W71" s="222"/>
      <c r="X71" s="222" t="s">
        <v>220</v>
      </c>
      <c r="Y71" s="222" t="s">
        <v>221</v>
      </c>
      <c r="Z71" s="212"/>
      <c r="AA71" s="212"/>
      <c r="AB71" s="212"/>
      <c r="AC71" s="212"/>
      <c r="AD71" s="212"/>
      <c r="AE71" s="212"/>
      <c r="AF71" s="212"/>
      <c r="AG71" s="212" t="s">
        <v>222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2" x14ac:dyDescent="0.25">
      <c r="A72" s="219"/>
      <c r="B72" s="220"/>
      <c r="C72" s="266" t="s">
        <v>380</v>
      </c>
      <c r="D72" s="260"/>
      <c r="E72" s="261"/>
      <c r="F72" s="222"/>
      <c r="G72" s="222"/>
      <c r="H72" s="222"/>
      <c r="I72" s="222"/>
      <c r="J72" s="222"/>
      <c r="K72" s="222"/>
      <c r="L72" s="222"/>
      <c r="M72" s="222"/>
      <c r="N72" s="221"/>
      <c r="O72" s="221"/>
      <c r="P72" s="221"/>
      <c r="Q72" s="221"/>
      <c r="R72" s="222"/>
      <c r="S72" s="222"/>
      <c r="T72" s="222"/>
      <c r="U72" s="222"/>
      <c r="V72" s="222"/>
      <c r="W72" s="222"/>
      <c r="X72" s="222"/>
      <c r="Y72" s="222"/>
      <c r="Z72" s="212"/>
      <c r="AA72" s="212"/>
      <c r="AB72" s="212"/>
      <c r="AC72" s="212"/>
      <c r="AD72" s="212"/>
      <c r="AE72" s="212"/>
      <c r="AF72" s="212"/>
      <c r="AG72" s="212" t="s">
        <v>226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3" x14ac:dyDescent="0.25">
      <c r="A73" s="219"/>
      <c r="B73" s="220"/>
      <c r="C73" s="266" t="s">
        <v>407</v>
      </c>
      <c r="D73" s="260"/>
      <c r="E73" s="261"/>
      <c r="F73" s="222"/>
      <c r="G73" s="222"/>
      <c r="H73" s="222"/>
      <c r="I73" s="222"/>
      <c r="J73" s="222"/>
      <c r="K73" s="222"/>
      <c r="L73" s="222"/>
      <c r="M73" s="222"/>
      <c r="N73" s="221"/>
      <c r="O73" s="221"/>
      <c r="P73" s="221"/>
      <c r="Q73" s="221"/>
      <c r="R73" s="222"/>
      <c r="S73" s="222"/>
      <c r="T73" s="222"/>
      <c r="U73" s="222"/>
      <c r="V73" s="222"/>
      <c r="W73" s="222"/>
      <c r="X73" s="222"/>
      <c r="Y73" s="222"/>
      <c r="Z73" s="212"/>
      <c r="AA73" s="212"/>
      <c r="AB73" s="212"/>
      <c r="AC73" s="212"/>
      <c r="AD73" s="212"/>
      <c r="AE73" s="212"/>
      <c r="AF73" s="212"/>
      <c r="AG73" s="212" t="s">
        <v>226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3" x14ac:dyDescent="0.25">
      <c r="A74" s="219"/>
      <c r="B74" s="220"/>
      <c r="C74" s="266" t="s">
        <v>578</v>
      </c>
      <c r="D74" s="260"/>
      <c r="E74" s="261">
        <v>4.2</v>
      </c>
      <c r="F74" s="222"/>
      <c r="G74" s="222"/>
      <c r="H74" s="222"/>
      <c r="I74" s="222"/>
      <c r="J74" s="222"/>
      <c r="K74" s="222"/>
      <c r="L74" s="222"/>
      <c r="M74" s="222"/>
      <c r="N74" s="221"/>
      <c r="O74" s="221"/>
      <c r="P74" s="221"/>
      <c r="Q74" s="221"/>
      <c r="R74" s="222"/>
      <c r="S74" s="222"/>
      <c r="T74" s="222"/>
      <c r="U74" s="222"/>
      <c r="V74" s="222"/>
      <c r="W74" s="222"/>
      <c r="X74" s="222"/>
      <c r="Y74" s="222"/>
      <c r="Z74" s="212"/>
      <c r="AA74" s="212"/>
      <c r="AB74" s="212"/>
      <c r="AC74" s="212"/>
      <c r="AD74" s="212"/>
      <c r="AE74" s="212"/>
      <c r="AF74" s="212"/>
      <c r="AG74" s="212" t="s">
        <v>226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3" x14ac:dyDescent="0.25">
      <c r="A75" s="219"/>
      <c r="B75" s="220"/>
      <c r="C75" s="266" t="s">
        <v>589</v>
      </c>
      <c r="D75" s="260"/>
      <c r="E75" s="261">
        <v>1.08</v>
      </c>
      <c r="F75" s="222"/>
      <c r="G75" s="222"/>
      <c r="H75" s="222"/>
      <c r="I75" s="222"/>
      <c r="J75" s="222"/>
      <c r="K75" s="222"/>
      <c r="L75" s="222"/>
      <c r="M75" s="222"/>
      <c r="N75" s="221"/>
      <c r="O75" s="221"/>
      <c r="P75" s="221"/>
      <c r="Q75" s="221"/>
      <c r="R75" s="222"/>
      <c r="S75" s="222"/>
      <c r="T75" s="222"/>
      <c r="U75" s="222"/>
      <c r="V75" s="222"/>
      <c r="W75" s="222"/>
      <c r="X75" s="222"/>
      <c r="Y75" s="222"/>
      <c r="Z75" s="212"/>
      <c r="AA75" s="212"/>
      <c r="AB75" s="212"/>
      <c r="AC75" s="212"/>
      <c r="AD75" s="212"/>
      <c r="AE75" s="212"/>
      <c r="AF75" s="212"/>
      <c r="AG75" s="212" t="s">
        <v>226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3" x14ac:dyDescent="0.25">
      <c r="A76" s="219"/>
      <c r="B76" s="220"/>
      <c r="C76" s="266" t="s">
        <v>409</v>
      </c>
      <c r="D76" s="260"/>
      <c r="E76" s="261"/>
      <c r="F76" s="222"/>
      <c r="G76" s="222"/>
      <c r="H76" s="222"/>
      <c r="I76" s="222"/>
      <c r="J76" s="222"/>
      <c r="K76" s="222"/>
      <c r="L76" s="222"/>
      <c r="M76" s="222"/>
      <c r="N76" s="221"/>
      <c r="O76" s="221"/>
      <c r="P76" s="221"/>
      <c r="Q76" s="221"/>
      <c r="R76" s="222"/>
      <c r="S76" s="222"/>
      <c r="T76" s="222"/>
      <c r="U76" s="222"/>
      <c r="V76" s="222"/>
      <c r="W76" s="222"/>
      <c r="X76" s="222"/>
      <c r="Y76" s="222"/>
      <c r="Z76" s="212"/>
      <c r="AA76" s="212"/>
      <c r="AB76" s="212"/>
      <c r="AC76" s="212"/>
      <c r="AD76" s="212"/>
      <c r="AE76" s="212"/>
      <c r="AF76" s="212"/>
      <c r="AG76" s="212" t="s">
        <v>226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3" x14ac:dyDescent="0.25">
      <c r="A77" s="219"/>
      <c r="B77" s="220"/>
      <c r="C77" s="266" t="s">
        <v>590</v>
      </c>
      <c r="D77" s="260"/>
      <c r="E77" s="261">
        <v>0.79200000000000004</v>
      </c>
      <c r="F77" s="222"/>
      <c r="G77" s="222"/>
      <c r="H77" s="222"/>
      <c r="I77" s="222"/>
      <c r="J77" s="222"/>
      <c r="K77" s="222"/>
      <c r="L77" s="222"/>
      <c r="M77" s="222"/>
      <c r="N77" s="221"/>
      <c r="O77" s="221"/>
      <c r="P77" s="221"/>
      <c r="Q77" s="221"/>
      <c r="R77" s="222"/>
      <c r="S77" s="222"/>
      <c r="T77" s="222"/>
      <c r="U77" s="222"/>
      <c r="V77" s="222"/>
      <c r="W77" s="222"/>
      <c r="X77" s="222"/>
      <c r="Y77" s="222"/>
      <c r="Z77" s="212"/>
      <c r="AA77" s="212"/>
      <c r="AB77" s="212"/>
      <c r="AC77" s="212"/>
      <c r="AD77" s="212"/>
      <c r="AE77" s="212"/>
      <c r="AF77" s="212"/>
      <c r="AG77" s="212" t="s">
        <v>226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x14ac:dyDescent="0.25">
      <c r="A78" s="227" t="s">
        <v>161</v>
      </c>
      <c r="B78" s="228" t="s">
        <v>109</v>
      </c>
      <c r="C78" s="251" t="s">
        <v>110</v>
      </c>
      <c r="D78" s="229"/>
      <c r="E78" s="230"/>
      <c r="F78" s="231"/>
      <c r="G78" s="231">
        <f>SUMIF(AG79:AG99,"&lt;&gt;NOR",G79:G99)</f>
        <v>0</v>
      </c>
      <c r="H78" s="231"/>
      <c r="I78" s="231">
        <f>SUM(I79:I99)</f>
        <v>0</v>
      </c>
      <c r="J78" s="231"/>
      <c r="K78" s="231">
        <f>SUM(K79:K99)</f>
        <v>0</v>
      </c>
      <c r="L78" s="231"/>
      <c r="M78" s="231">
        <f>SUM(M79:M99)</f>
        <v>0</v>
      </c>
      <c r="N78" s="230"/>
      <c r="O78" s="230">
        <f>SUM(O79:O99)</f>
        <v>1.2</v>
      </c>
      <c r="P78" s="230"/>
      <c r="Q78" s="230">
        <f>SUM(Q79:Q99)</f>
        <v>0</v>
      </c>
      <c r="R78" s="231"/>
      <c r="S78" s="231"/>
      <c r="T78" s="232"/>
      <c r="U78" s="226"/>
      <c r="V78" s="226">
        <f>SUM(V79:V99)</f>
        <v>0</v>
      </c>
      <c r="W78" s="226"/>
      <c r="X78" s="226"/>
      <c r="Y78" s="226"/>
      <c r="AG78" t="s">
        <v>162</v>
      </c>
    </row>
    <row r="79" spans="1:60" outlineLevel="1" x14ac:dyDescent="0.25">
      <c r="A79" s="234">
        <v>11</v>
      </c>
      <c r="B79" s="235" t="s">
        <v>411</v>
      </c>
      <c r="C79" s="253" t="s">
        <v>591</v>
      </c>
      <c r="D79" s="236" t="s">
        <v>338</v>
      </c>
      <c r="E79" s="237">
        <v>1</v>
      </c>
      <c r="F79" s="238"/>
      <c r="G79" s="239">
        <f>ROUND(E79*F79,2)</f>
        <v>0</v>
      </c>
      <c r="H79" s="238"/>
      <c r="I79" s="239">
        <f>ROUND(E79*H79,2)</f>
        <v>0</v>
      </c>
      <c r="J79" s="238"/>
      <c r="K79" s="239">
        <f>ROUND(E79*J79,2)</f>
        <v>0</v>
      </c>
      <c r="L79" s="239">
        <v>21</v>
      </c>
      <c r="M79" s="239">
        <f>G79*(1+L79/100)</f>
        <v>0</v>
      </c>
      <c r="N79" s="237">
        <v>1.2</v>
      </c>
      <c r="O79" s="237">
        <f>ROUND(E79*N79,2)</f>
        <v>1.2</v>
      </c>
      <c r="P79" s="237">
        <v>0</v>
      </c>
      <c r="Q79" s="237">
        <f>ROUND(E79*P79,2)</f>
        <v>0</v>
      </c>
      <c r="R79" s="239"/>
      <c r="S79" s="239" t="s">
        <v>166</v>
      </c>
      <c r="T79" s="240" t="s">
        <v>167</v>
      </c>
      <c r="U79" s="222">
        <v>0</v>
      </c>
      <c r="V79" s="222">
        <f>ROUND(E79*U79,2)</f>
        <v>0</v>
      </c>
      <c r="W79" s="222"/>
      <c r="X79" s="222" t="s">
        <v>220</v>
      </c>
      <c r="Y79" s="222" t="s">
        <v>168</v>
      </c>
      <c r="Z79" s="212"/>
      <c r="AA79" s="212"/>
      <c r="AB79" s="212"/>
      <c r="AC79" s="212"/>
      <c r="AD79" s="212"/>
      <c r="AE79" s="212"/>
      <c r="AF79" s="212"/>
      <c r="AG79" s="212" t="s">
        <v>222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2" x14ac:dyDescent="0.25">
      <c r="A80" s="219"/>
      <c r="B80" s="220"/>
      <c r="C80" s="254" t="s">
        <v>413</v>
      </c>
      <c r="D80" s="249"/>
      <c r="E80" s="249"/>
      <c r="F80" s="249"/>
      <c r="G80" s="249"/>
      <c r="H80" s="222"/>
      <c r="I80" s="222"/>
      <c r="J80" s="222"/>
      <c r="K80" s="222"/>
      <c r="L80" s="222"/>
      <c r="M80" s="222"/>
      <c r="N80" s="221"/>
      <c r="O80" s="221"/>
      <c r="P80" s="221"/>
      <c r="Q80" s="221"/>
      <c r="R80" s="222"/>
      <c r="S80" s="222"/>
      <c r="T80" s="222"/>
      <c r="U80" s="222"/>
      <c r="V80" s="222"/>
      <c r="W80" s="222"/>
      <c r="X80" s="222"/>
      <c r="Y80" s="222"/>
      <c r="Z80" s="212"/>
      <c r="AA80" s="212"/>
      <c r="AB80" s="212"/>
      <c r="AC80" s="212"/>
      <c r="AD80" s="212"/>
      <c r="AE80" s="212"/>
      <c r="AF80" s="212"/>
      <c r="AG80" s="212" t="s">
        <v>173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ht="21" outlineLevel="3" x14ac:dyDescent="0.25">
      <c r="A81" s="219"/>
      <c r="B81" s="220"/>
      <c r="C81" s="256" t="s">
        <v>414</v>
      </c>
      <c r="D81" s="250"/>
      <c r="E81" s="250"/>
      <c r="F81" s="250"/>
      <c r="G81" s="250"/>
      <c r="H81" s="222"/>
      <c r="I81" s="222"/>
      <c r="J81" s="222"/>
      <c r="K81" s="222"/>
      <c r="L81" s="222"/>
      <c r="M81" s="222"/>
      <c r="N81" s="221"/>
      <c r="O81" s="221"/>
      <c r="P81" s="221"/>
      <c r="Q81" s="221"/>
      <c r="R81" s="222"/>
      <c r="S81" s="222"/>
      <c r="T81" s="222"/>
      <c r="U81" s="222"/>
      <c r="V81" s="222"/>
      <c r="W81" s="222"/>
      <c r="X81" s="222"/>
      <c r="Y81" s="222"/>
      <c r="Z81" s="212"/>
      <c r="AA81" s="212"/>
      <c r="AB81" s="212"/>
      <c r="AC81" s="212"/>
      <c r="AD81" s="212"/>
      <c r="AE81" s="212"/>
      <c r="AF81" s="212"/>
      <c r="AG81" s="212" t="s">
        <v>173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48" t="str">
        <f>C81</f>
        <v>- Nosná konstrukce bude provedena z ocelových profilů s ochrannou vrstvou – prášková vypalovací barva v jemné struktuře a v odstínu RAL 9005 (černá).</v>
      </c>
      <c r="BB81" s="212"/>
      <c r="BC81" s="212"/>
      <c r="BD81" s="212"/>
      <c r="BE81" s="212"/>
      <c r="BF81" s="212"/>
      <c r="BG81" s="212"/>
      <c r="BH81" s="212"/>
    </row>
    <row r="82" spans="1:60" ht="21" outlineLevel="3" x14ac:dyDescent="0.25">
      <c r="A82" s="219"/>
      <c r="B82" s="220"/>
      <c r="C82" s="256" t="s">
        <v>415</v>
      </c>
      <c r="D82" s="250"/>
      <c r="E82" s="250"/>
      <c r="F82" s="250"/>
      <c r="G82" s="250"/>
      <c r="H82" s="222"/>
      <c r="I82" s="222"/>
      <c r="J82" s="222"/>
      <c r="K82" s="222"/>
      <c r="L82" s="222"/>
      <c r="M82" s="222"/>
      <c r="N82" s="221"/>
      <c r="O82" s="221"/>
      <c r="P82" s="221"/>
      <c r="Q82" s="221"/>
      <c r="R82" s="222"/>
      <c r="S82" s="222"/>
      <c r="T82" s="222"/>
      <c r="U82" s="222"/>
      <c r="V82" s="222"/>
      <c r="W82" s="222"/>
      <c r="X82" s="222"/>
      <c r="Y82" s="222"/>
      <c r="Z82" s="212"/>
      <c r="AA82" s="212"/>
      <c r="AB82" s="212"/>
      <c r="AC82" s="212"/>
      <c r="AD82" s="212"/>
      <c r="AE82" s="212"/>
      <c r="AF82" s="212"/>
      <c r="AG82" s="212" t="s">
        <v>173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48" t="str">
        <f>C82</f>
        <v>- Konstrukce musí splňovat požadavky na odolnost vůči povětrnostním vlivům a bude dimenzována dle platných norem ČSN a EN s ohledem na místní zatížení sněhem a větrem.</v>
      </c>
      <c r="BB82" s="212"/>
      <c r="BC82" s="212"/>
      <c r="BD82" s="212"/>
      <c r="BE82" s="212"/>
      <c r="BF82" s="212"/>
      <c r="BG82" s="212"/>
      <c r="BH82" s="212"/>
    </row>
    <row r="83" spans="1:60" outlineLevel="3" x14ac:dyDescent="0.25">
      <c r="A83" s="219"/>
      <c r="B83" s="220"/>
      <c r="C83" s="255" t="s">
        <v>182</v>
      </c>
      <c r="D83" s="223"/>
      <c r="E83" s="224"/>
      <c r="F83" s="225"/>
      <c r="G83" s="225"/>
      <c r="H83" s="222"/>
      <c r="I83" s="222"/>
      <c r="J83" s="222"/>
      <c r="K83" s="222"/>
      <c r="L83" s="222"/>
      <c r="M83" s="222"/>
      <c r="N83" s="221"/>
      <c r="O83" s="221"/>
      <c r="P83" s="221"/>
      <c r="Q83" s="221"/>
      <c r="R83" s="222"/>
      <c r="S83" s="222"/>
      <c r="T83" s="222"/>
      <c r="U83" s="222"/>
      <c r="V83" s="222"/>
      <c r="W83" s="222"/>
      <c r="X83" s="222"/>
      <c r="Y83" s="222"/>
      <c r="Z83" s="212"/>
      <c r="AA83" s="212"/>
      <c r="AB83" s="212"/>
      <c r="AC83" s="212"/>
      <c r="AD83" s="212"/>
      <c r="AE83" s="212"/>
      <c r="AF83" s="212"/>
      <c r="AG83" s="212" t="s">
        <v>173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3" x14ac:dyDescent="0.25">
      <c r="A84" s="219"/>
      <c r="B84" s="220"/>
      <c r="C84" s="256" t="s">
        <v>416</v>
      </c>
      <c r="D84" s="250"/>
      <c r="E84" s="250"/>
      <c r="F84" s="250"/>
      <c r="G84" s="250"/>
      <c r="H84" s="222"/>
      <c r="I84" s="222"/>
      <c r="J84" s="222"/>
      <c r="K84" s="222"/>
      <c r="L84" s="222"/>
      <c r="M84" s="222"/>
      <c r="N84" s="221"/>
      <c r="O84" s="221"/>
      <c r="P84" s="221"/>
      <c r="Q84" s="221"/>
      <c r="R84" s="222"/>
      <c r="S84" s="222"/>
      <c r="T84" s="222"/>
      <c r="U84" s="222"/>
      <c r="V84" s="222"/>
      <c r="W84" s="222"/>
      <c r="X84" s="222"/>
      <c r="Y84" s="222"/>
      <c r="Z84" s="212"/>
      <c r="AA84" s="212"/>
      <c r="AB84" s="212"/>
      <c r="AC84" s="212"/>
      <c r="AD84" s="212"/>
      <c r="AE84" s="212"/>
      <c r="AF84" s="212"/>
      <c r="AG84" s="212" t="s">
        <v>173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ht="21" outlineLevel="3" x14ac:dyDescent="0.25">
      <c r="A85" s="219"/>
      <c r="B85" s="220"/>
      <c r="C85" s="256" t="s">
        <v>417</v>
      </c>
      <c r="D85" s="250"/>
      <c r="E85" s="250"/>
      <c r="F85" s="250"/>
      <c r="G85" s="250"/>
      <c r="H85" s="222"/>
      <c r="I85" s="222"/>
      <c r="J85" s="222"/>
      <c r="K85" s="222"/>
      <c r="L85" s="222"/>
      <c r="M85" s="222"/>
      <c r="N85" s="221"/>
      <c r="O85" s="221"/>
      <c r="P85" s="221"/>
      <c r="Q85" s="221"/>
      <c r="R85" s="222"/>
      <c r="S85" s="222"/>
      <c r="T85" s="222"/>
      <c r="U85" s="222"/>
      <c r="V85" s="222"/>
      <c r="W85" s="222"/>
      <c r="X85" s="222"/>
      <c r="Y85" s="222"/>
      <c r="Z85" s="212"/>
      <c r="AA85" s="212"/>
      <c r="AB85" s="212"/>
      <c r="AC85" s="212"/>
      <c r="AD85" s="212"/>
      <c r="AE85" s="212"/>
      <c r="AF85" s="212"/>
      <c r="AG85" s="212" t="s">
        <v>173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48" t="str">
        <f>C85</f>
        <v>- Boční a zadní stěny budou z bezpečnostního skla kaleného, střecha z bezpečnostního tvrzeného skla o tloušťkách odpovídající příslušným normám.</v>
      </c>
      <c r="BB85" s="212"/>
      <c r="BC85" s="212"/>
      <c r="BD85" s="212"/>
      <c r="BE85" s="212"/>
      <c r="BF85" s="212"/>
      <c r="BG85" s="212"/>
      <c r="BH85" s="212"/>
    </row>
    <row r="86" spans="1:60" outlineLevel="3" x14ac:dyDescent="0.25">
      <c r="A86" s="219"/>
      <c r="B86" s="220"/>
      <c r="C86" s="256" t="s">
        <v>418</v>
      </c>
      <c r="D86" s="250"/>
      <c r="E86" s="250"/>
      <c r="F86" s="250"/>
      <c r="G86" s="250"/>
      <c r="H86" s="222"/>
      <c r="I86" s="222"/>
      <c r="J86" s="222"/>
      <c r="K86" s="222"/>
      <c r="L86" s="222"/>
      <c r="M86" s="222"/>
      <c r="N86" s="221"/>
      <c r="O86" s="221"/>
      <c r="P86" s="221"/>
      <c r="Q86" s="221"/>
      <c r="R86" s="222"/>
      <c r="S86" s="222"/>
      <c r="T86" s="222"/>
      <c r="U86" s="222"/>
      <c r="V86" s="222"/>
      <c r="W86" s="222"/>
      <c r="X86" s="222"/>
      <c r="Y86" s="222"/>
      <c r="Z86" s="212"/>
      <c r="AA86" s="212"/>
      <c r="AB86" s="212"/>
      <c r="AC86" s="212"/>
      <c r="AD86" s="212"/>
      <c r="AE86" s="212"/>
      <c r="AF86" s="212"/>
      <c r="AG86" s="212" t="s">
        <v>173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3" x14ac:dyDescent="0.25">
      <c r="A87" s="219"/>
      <c r="B87" s="220"/>
      <c r="C87" s="256" t="s">
        <v>419</v>
      </c>
      <c r="D87" s="250"/>
      <c r="E87" s="250"/>
      <c r="F87" s="250"/>
      <c r="G87" s="250"/>
      <c r="H87" s="222"/>
      <c r="I87" s="222"/>
      <c r="J87" s="222"/>
      <c r="K87" s="222"/>
      <c r="L87" s="222"/>
      <c r="M87" s="222"/>
      <c r="N87" s="221"/>
      <c r="O87" s="221"/>
      <c r="P87" s="221"/>
      <c r="Q87" s="221"/>
      <c r="R87" s="222"/>
      <c r="S87" s="222"/>
      <c r="T87" s="222"/>
      <c r="U87" s="222"/>
      <c r="V87" s="222"/>
      <c r="W87" s="222"/>
      <c r="X87" s="222"/>
      <c r="Y87" s="222"/>
      <c r="Z87" s="212"/>
      <c r="AA87" s="212"/>
      <c r="AB87" s="212"/>
      <c r="AC87" s="212"/>
      <c r="AD87" s="212"/>
      <c r="AE87" s="212"/>
      <c r="AF87" s="212"/>
      <c r="AG87" s="212" t="s">
        <v>173</v>
      </c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48" t="str">
        <f>C87</f>
        <v>- Čiré sklo bude zabezpečeno proti nárazu ptáků a pro orientaci pomocí sítotisku - dekor dle požadavku investora.</v>
      </c>
      <c r="BB87" s="212"/>
      <c r="BC87" s="212"/>
      <c r="BD87" s="212"/>
      <c r="BE87" s="212"/>
      <c r="BF87" s="212"/>
      <c r="BG87" s="212"/>
      <c r="BH87" s="212"/>
    </row>
    <row r="88" spans="1:60" outlineLevel="3" x14ac:dyDescent="0.25">
      <c r="A88" s="219"/>
      <c r="B88" s="220"/>
      <c r="C88" s="255" t="s">
        <v>182</v>
      </c>
      <c r="D88" s="223"/>
      <c r="E88" s="224"/>
      <c r="F88" s="225"/>
      <c r="G88" s="225"/>
      <c r="H88" s="222"/>
      <c r="I88" s="222"/>
      <c r="J88" s="222"/>
      <c r="K88" s="222"/>
      <c r="L88" s="222"/>
      <c r="M88" s="222"/>
      <c r="N88" s="221"/>
      <c r="O88" s="221"/>
      <c r="P88" s="221"/>
      <c r="Q88" s="221"/>
      <c r="R88" s="222"/>
      <c r="S88" s="222"/>
      <c r="T88" s="222"/>
      <c r="U88" s="222"/>
      <c r="V88" s="222"/>
      <c r="W88" s="222"/>
      <c r="X88" s="222"/>
      <c r="Y88" s="222"/>
      <c r="Z88" s="212"/>
      <c r="AA88" s="212"/>
      <c r="AB88" s="212"/>
      <c r="AC88" s="212"/>
      <c r="AD88" s="212"/>
      <c r="AE88" s="212"/>
      <c r="AF88" s="212"/>
      <c r="AG88" s="212" t="s">
        <v>173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3" x14ac:dyDescent="0.25">
      <c r="A89" s="219"/>
      <c r="B89" s="220"/>
      <c r="C89" s="256" t="s">
        <v>420</v>
      </c>
      <c r="D89" s="250"/>
      <c r="E89" s="250"/>
      <c r="F89" s="250"/>
      <c r="G89" s="250"/>
      <c r="H89" s="222"/>
      <c r="I89" s="222"/>
      <c r="J89" s="222"/>
      <c r="K89" s="222"/>
      <c r="L89" s="222"/>
      <c r="M89" s="222"/>
      <c r="N89" s="221"/>
      <c r="O89" s="221"/>
      <c r="P89" s="221"/>
      <c r="Q89" s="221"/>
      <c r="R89" s="222"/>
      <c r="S89" s="222"/>
      <c r="T89" s="222"/>
      <c r="U89" s="222"/>
      <c r="V89" s="222"/>
      <c r="W89" s="222"/>
      <c r="X89" s="222"/>
      <c r="Y89" s="222"/>
      <c r="Z89" s="212"/>
      <c r="AA89" s="212"/>
      <c r="AB89" s="212"/>
      <c r="AC89" s="212"/>
      <c r="AD89" s="212"/>
      <c r="AE89" s="212"/>
      <c r="AF89" s="212"/>
      <c r="AG89" s="212" t="s">
        <v>173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3" x14ac:dyDescent="0.25">
      <c r="A90" s="219"/>
      <c r="B90" s="220"/>
      <c r="C90" s="256" t="s">
        <v>421</v>
      </c>
      <c r="D90" s="250"/>
      <c r="E90" s="250"/>
      <c r="F90" s="250"/>
      <c r="G90" s="250"/>
      <c r="H90" s="222"/>
      <c r="I90" s="222"/>
      <c r="J90" s="222"/>
      <c r="K90" s="222"/>
      <c r="L90" s="222"/>
      <c r="M90" s="222"/>
      <c r="N90" s="221"/>
      <c r="O90" s="221"/>
      <c r="P90" s="221"/>
      <c r="Q90" s="221"/>
      <c r="R90" s="222"/>
      <c r="S90" s="222"/>
      <c r="T90" s="222"/>
      <c r="U90" s="222"/>
      <c r="V90" s="222"/>
      <c r="W90" s="222"/>
      <c r="X90" s="222"/>
      <c r="Y90" s="222"/>
      <c r="Z90" s="212"/>
      <c r="AA90" s="212"/>
      <c r="AB90" s="212"/>
      <c r="AC90" s="212"/>
      <c r="AD90" s="212"/>
      <c r="AE90" s="212"/>
      <c r="AF90" s="212"/>
      <c r="AG90" s="212" t="s">
        <v>173</v>
      </c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3" x14ac:dyDescent="0.25">
      <c r="A91" s="219"/>
      <c r="B91" s="220"/>
      <c r="C91" s="255" t="s">
        <v>182</v>
      </c>
      <c r="D91" s="223"/>
      <c r="E91" s="224"/>
      <c r="F91" s="225"/>
      <c r="G91" s="225"/>
      <c r="H91" s="222"/>
      <c r="I91" s="222"/>
      <c r="J91" s="222"/>
      <c r="K91" s="222"/>
      <c r="L91" s="222"/>
      <c r="M91" s="222"/>
      <c r="N91" s="221"/>
      <c r="O91" s="221"/>
      <c r="P91" s="221"/>
      <c r="Q91" s="221"/>
      <c r="R91" s="222"/>
      <c r="S91" s="222"/>
      <c r="T91" s="222"/>
      <c r="U91" s="222"/>
      <c r="V91" s="222"/>
      <c r="W91" s="222"/>
      <c r="X91" s="222"/>
      <c r="Y91" s="222"/>
      <c r="Z91" s="212"/>
      <c r="AA91" s="212"/>
      <c r="AB91" s="212"/>
      <c r="AC91" s="212"/>
      <c r="AD91" s="212"/>
      <c r="AE91" s="212"/>
      <c r="AF91" s="212"/>
      <c r="AG91" s="212" t="s">
        <v>173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3" x14ac:dyDescent="0.25">
      <c r="A92" s="219"/>
      <c r="B92" s="220"/>
      <c r="C92" s="256" t="s">
        <v>31</v>
      </c>
      <c r="D92" s="250"/>
      <c r="E92" s="250"/>
      <c r="F92" s="250"/>
      <c r="G92" s="250"/>
      <c r="H92" s="222"/>
      <c r="I92" s="222"/>
      <c r="J92" s="222"/>
      <c r="K92" s="222"/>
      <c r="L92" s="222"/>
      <c r="M92" s="222"/>
      <c r="N92" s="221"/>
      <c r="O92" s="221"/>
      <c r="P92" s="221"/>
      <c r="Q92" s="221"/>
      <c r="R92" s="222"/>
      <c r="S92" s="222"/>
      <c r="T92" s="222"/>
      <c r="U92" s="222"/>
      <c r="V92" s="222"/>
      <c r="W92" s="222"/>
      <c r="X92" s="222"/>
      <c r="Y92" s="222"/>
      <c r="Z92" s="212"/>
      <c r="AA92" s="212"/>
      <c r="AB92" s="212"/>
      <c r="AC92" s="212"/>
      <c r="AD92" s="212"/>
      <c r="AE92" s="212"/>
      <c r="AF92" s="212"/>
      <c r="AG92" s="212" t="s">
        <v>173</v>
      </c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3" x14ac:dyDescent="0.25">
      <c r="A93" s="219"/>
      <c r="B93" s="220"/>
      <c r="C93" s="256" t="s">
        <v>422</v>
      </c>
      <c r="D93" s="250"/>
      <c r="E93" s="250"/>
      <c r="F93" s="250"/>
      <c r="G93" s="250"/>
      <c r="H93" s="222"/>
      <c r="I93" s="222"/>
      <c r="J93" s="222"/>
      <c r="K93" s="222"/>
      <c r="L93" s="222"/>
      <c r="M93" s="222"/>
      <c r="N93" s="221"/>
      <c r="O93" s="221"/>
      <c r="P93" s="221"/>
      <c r="Q93" s="221"/>
      <c r="R93" s="222"/>
      <c r="S93" s="222"/>
      <c r="T93" s="222"/>
      <c r="U93" s="222"/>
      <c r="V93" s="222"/>
      <c r="W93" s="222"/>
      <c r="X93" s="222"/>
      <c r="Y93" s="222"/>
      <c r="Z93" s="212"/>
      <c r="AA93" s="212"/>
      <c r="AB93" s="212"/>
      <c r="AC93" s="212"/>
      <c r="AD93" s="212"/>
      <c r="AE93" s="212"/>
      <c r="AF93" s="212"/>
      <c r="AG93" s="212" t="s">
        <v>173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48" t="str">
        <f>C93</f>
        <v>- Součástí dodávky je kompletní montáž včetně dopravy na místo stavby a kotvení do připravených základů</v>
      </c>
      <c r="BB93" s="212"/>
      <c r="BC93" s="212"/>
      <c r="BD93" s="212"/>
      <c r="BE93" s="212"/>
      <c r="BF93" s="212"/>
      <c r="BG93" s="212"/>
      <c r="BH93" s="212"/>
    </row>
    <row r="94" spans="1:60" outlineLevel="2" x14ac:dyDescent="0.25">
      <c r="A94" s="219"/>
      <c r="B94" s="220"/>
      <c r="C94" s="266" t="s">
        <v>423</v>
      </c>
      <c r="D94" s="260"/>
      <c r="E94" s="261"/>
      <c r="F94" s="222"/>
      <c r="G94" s="222"/>
      <c r="H94" s="222"/>
      <c r="I94" s="222"/>
      <c r="J94" s="222"/>
      <c r="K94" s="222"/>
      <c r="L94" s="222"/>
      <c r="M94" s="222"/>
      <c r="N94" s="221"/>
      <c r="O94" s="221"/>
      <c r="P94" s="221"/>
      <c r="Q94" s="221"/>
      <c r="R94" s="222"/>
      <c r="S94" s="222"/>
      <c r="T94" s="222"/>
      <c r="U94" s="222"/>
      <c r="V94" s="222"/>
      <c r="W94" s="222"/>
      <c r="X94" s="222"/>
      <c r="Y94" s="222"/>
      <c r="Z94" s="212"/>
      <c r="AA94" s="212"/>
      <c r="AB94" s="212"/>
      <c r="AC94" s="212"/>
      <c r="AD94" s="212"/>
      <c r="AE94" s="212"/>
      <c r="AF94" s="212"/>
      <c r="AG94" s="212" t="s">
        <v>226</v>
      </c>
      <c r="AH94" s="212">
        <v>0</v>
      </c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3" x14ac:dyDescent="0.25">
      <c r="A95" s="219"/>
      <c r="B95" s="220"/>
      <c r="C95" s="266" t="s">
        <v>321</v>
      </c>
      <c r="D95" s="260"/>
      <c r="E95" s="261">
        <v>1</v>
      </c>
      <c r="F95" s="222"/>
      <c r="G95" s="222"/>
      <c r="H95" s="222"/>
      <c r="I95" s="222"/>
      <c r="J95" s="222"/>
      <c r="K95" s="222"/>
      <c r="L95" s="222"/>
      <c r="M95" s="222"/>
      <c r="N95" s="221"/>
      <c r="O95" s="221"/>
      <c r="P95" s="221"/>
      <c r="Q95" s="221"/>
      <c r="R95" s="222"/>
      <c r="S95" s="222"/>
      <c r="T95" s="222"/>
      <c r="U95" s="222"/>
      <c r="V95" s="222"/>
      <c r="W95" s="222"/>
      <c r="X95" s="222"/>
      <c r="Y95" s="222"/>
      <c r="Z95" s="212"/>
      <c r="AA95" s="212"/>
      <c r="AB95" s="212"/>
      <c r="AC95" s="212"/>
      <c r="AD95" s="212"/>
      <c r="AE95" s="212"/>
      <c r="AF95" s="212"/>
      <c r="AG95" s="212" t="s">
        <v>226</v>
      </c>
      <c r="AH95" s="212">
        <v>0</v>
      </c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1" x14ac:dyDescent="0.25">
      <c r="A96" s="234">
        <v>12</v>
      </c>
      <c r="B96" s="235" t="s">
        <v>424</v>
      </c>
      <c r="C96" s="253" t="s">
        <v>425</v>
      </c>
      <c r="D96" s="236" t="s">
        <v>338</v>
      </c>
      <c r="E96" s="237">
        <v>50</v>
      </c>
      <c r="F96" s="238"/>
      <c r="G96" s="239">
        <f>ROUND(E96*F96,2)</f>
        <v>0</v>
      </c>
      <c r="H96" s="238"/>
      <c r="I96" s="239">
        <f>ROUND(E96*H96,2)</f>
        <v>0</v>
      </c>
      <c r="J96" s="238"/>
      <c r="K96" s="239">
        <f>ROUND(E96*J96,2)</f>
        <v>0</v>
      </c>
      <c r="L96" s="239">
        <v>21</v>
      </c>
      <c r="M96" s="239">
        <f>G96*(1+L96/100)</f>
        <v>0</v>
      </c>
      <c r="N96" s="237">
        <v>0</v>
      </c>
      <c r="O96" s="237">
        <f>ROUND(E96*N96,2)</f>
        <v>0</v>
      </c>
      <c r="P96" s="237">
        <v>0</v>
      </c>
      <c r="Q96" s="237">
        <f>ROUND(E96*P96,2)</f>
        <v>0</v>
      </c>
      <c r="R96" s="239"/>
      <c r="S96" s="239" t="s">
        <v>166</v>
      </c>
      <c r="T96" s="240" t="s">
        <v>167</v>
      </c>
      <c r="U96" s="222">
        <v>0</v>
      </c>
      <c r="V96" s="222">
        <f>ROUND(E96*U96,2)</f>
        <v>0</v>
      </c>
      <c r="W96" s="222"/>
      <c r="X96" s="222" t="s">
        <v>220</v>
      </c>
      <c r="Y96" s="222" t="s">
        <v>168</v>
      </c>
      <c r="Z96" s="212"/>
      <c r="AA96" s="212"/>
      <c r="AB96" s="212"/>
      <c r="AC96" s="212"/>
      <c r="AD96" s="212"/>
      <c r="AE96" s="212"/>
      <c r="AF96" s="212"/>
      <c r="AG96" s="212" t="s">
        <v>222</v>
      </c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2" x14ac:dyDescent="0.25">
      <c r="A97" s="219"/>
      <c r="B97" s="220"/>
      <c r="C97" s="266" t="s">
        <v>592</v>
      </c>
      <c r="D97" s="260"/>
      <c r="E97" s="261">
        <v>50</v>
      </c>
      <c r="F97" s="222"/>
      <c r="G97" s="222"/>
      <c r="H97" s="222"/>
      <c r="I97" s="222"/>
      <c r="J97" s="222"/>
      <c r="K97" s="222"/>
      <c r="L97" s="222"/>
      <c r="M97" s="222"/>
      <c r="N97" s="221"/>
      <c r="O97" s="221"/>
      <c r="P97" s="221"/>
      <c r="Q97" s="221"/>
      <c r="R97" s="222"/>
      <c r="S97" s="222"/>
      <c r="T97" s="222"/>
      <c r="U97" s="222"/>
      <c r="V97" s="222"/>
      <c r="W97" s="222"/>
      <c r="X97" s="222"/>
      <c r="Y97" s="222"/>
      <c r="Z97" s="212"/>
      <c r="AA97" s="212"/>
      <c r="AB97" s="212"/>
      <c r="AC97" s="212"/>
      <c r="AD97" s="212"/>
      <c r="AE97" s="212"/>
      <c r="AF97" s="212"/>
      <c r="AG97" s="212" t="s">
        <v>226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ht="20.399999999999999" outlineLevel="1" x14ac:dyDescent="0.25">
      <c r="A98" s="234">
        <v>13</v>
      </c>
      <c r="B98" s="235" t="s">
        <v>427</v>
      </c>
      <c r="C98" s="253" t="s">
        <v>428</v>
      </c>
      <c r="D98" s="236" t="s">
        <v>341</v>
      </c>
      <c r="E98" s="237">
        <v>12</v>
      </c>
      <c r="F98" s="238"/>
      <c r="G98" s="239">
        <f>ROUND(E98*F98,2)</f>
        <v>0</v>
      </c>
      <c r="H98" s="238"/>
      <c r="I98" s="239">
        <f>ROUND(E98*H98,2)</f>
        <v>0</v>
      </c>
      <c r="J98" s="238"/>
      <c r="K98" s="239">
        <f>ROUND(E98*J98,2)</f>
        <v>0</v>
      </c>
      <c r="L98" s="239">
        <v>21</v>
      </c>
      <c r="M98" s="239">
        <f>G98*(1+L98/100)</f>
        <v>0</v>
      </c>
      <c r="N98" s="237">
        <v>0</v>
      </c>
      <c r="O98" s="237">
        <f>ROUND(E98*N98,2)</f>
        <v>0</v>
      </c>
      <c r="P98" s="237">
        <v>0</v>
      </c>
      <c r="Q98" s="237">
        <f>ROUND(E98*P98,2)</f>
        <v>0</v>
      </c>
      <c r="R98" s="239"/>
      <c r="S98" s="239" t="s">
        <v>166</v>
      </c>
      <c r="T98" s="240" t="s">
        <v>167</v>
      </c>
      <c r="U98" s="222">
        <v>0</v>
      </c>
      <c r="V98" s="222">
        <f>ROUND(E98*U98,2)</f>
        <v>0</v>
      </c>
      <c r="W98" s="222"/>
      <c r="X98" s="222" t="s">
        <v>220</v>
      </c>
      <c r="Y98" s="222" t="s">
        <v>221</v>
      </c>
      <c r="Z98" s="212"/>
      <c r="AA98" s="212"/>
      <c r="AB98" s="212"/>
      <c r="AC98" s="212"/>
      <c r="AD98" s="212"/>
      <c r="AE98" s="212"/>
      <c r="AF98" s="212"/>
      <c r="AG98" s="212" t="s">
        <v>222</v>
      </c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2" x14ac:dyDescent="0.25">
      <c r="A99" s="219"/>
      <c r="B99" s="220"/>
      <c r="C99" s="254" t="s">
        <v>429</v>
      </c>
      <c r="D99" s="249"/>
      <c r="E99" s="249"/>
      <c r="F99" s="249"/>
      <c r="G99" s="249"/>
      <c r="H99" s="222"/>
      <c r="I99" s="222"/>
      <c r="J99" s="222"/>
      <c r="K99" s="222"/>
      <c r="L99" s="222"/>
      <c r="M99" s="222"/>
      <c r="N99" s="221"/>
      <c r="O99" s="221"/>
      <c r="P99" s="221"/>
      <c r="Q99" s="221"/>
      <c r="R99" s="222"/>
      <c r="S99" s="222"/>
      <c r="T99" s="222"/>
      <c r="U99" s="222"/>
      <c r="V99" s="222"/>
      <c r="W99" s="222"/>
      <c r="X99" s="222"/>
      <c r="Y99" s="222"/>
      <c r="Z99" s="212"/>
      <c r="AA99" s="212"/>
      <c r="AB99" s="212"/>
      <c r="AC99" s="212"/>
      <c r="AD99" s="212"/>
      <c r="AE99" s="212"/>
      <c r="AF99" s="212"/>
      <c r="AG99" s="212" t="s">
        <v>173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x14ac:dyDescent="0.25">
      <c r="A100" s="3"/>
      <c r="B100" s="4"/>
      <c r="C100" s="257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AE100">
        <v>12</v>
      </c>
      <c r="AF100">
        <v>21</v>
      </c>
      <c r="AG100" t="s">
        <v>147</v>
      </c>
    </row>
    <row r="101" spans="1:60" x14ac:dyDescent="0.25">
      <c r="A101" s="215"/>
      <c r="B101" s="216" t="s">
        <v>29</v>
      </c>
      <c r="C101" s="258"/>
      <c r="D101" s="217"/>
      <c r="E101" s="218"/>
      <c r="F101" s="218"/>
      <c r="G101" s="233">
        <f>G8+G65+G78</f>
        <v>0</v>
      </c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AE101">
        <f>SUMIF(L7:L99,AE100,G7:G99)</f>
        <v>0</v>
      </c>
      <c r="AF101">
        <f>SUMIF(L7:L99,AF100,G7:G99)</f>
        <v>0</v>
      </c>
      <c r="AG101" t="s">
        <v>213</v>
      </c>
    </row>
    <row r="102" spans="1:60" x14ac:dyDescent="0.25">
      <c r="C102" s="259"/>
      <c r="D102" s="10"/>
      <c r="AG102" t="s">
        <v>214</v>
      </c>
    </row>
    <row r="103" spans="1:60" x14ac:dyDescent="0.25">
      <c r="D103" s="10"/>
    </row>
    <row r="104" spans="1:60" x14ac:dyDescent="0.25">
      <c r="D104" s="10"/>
    </row>
    <row r="105" spans="1:60" x14ac:dyDescent="0.25">
      <c r="D105" s="10"/>
    </row>
    <row r="106" spans="1:60" x14ac:dyDescent="0.25">
      <c r="D106" s="10"/>
    </row>
    <row r="107" spans="1:60" x14ac:dyDescent="0.25">
      <c r="D107" s="10"/>
    </row>
    <row r="108" spans="1:60" x14ac:dyDescent="0.25">
      <c r="D108" s="10"/>
    </row>
    <row r="109" spans="1:60" x14ac:dyDescent="0.25">
      <c r="D109" s="10"/>
    </row>
    <row r="110" spans="1:60" x14ac:dyDescent="0.25">
      <c r="D110" s="10"/>
    </row>
    <row r="111" spans="1:60" x14ac:dyDescent="0.25">
      <c r="D111" s="10"/>
    </row>
    <row r="112" spans="1:60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Vtkcwmn2z06LoeeNGMzt7P9xdLWYhcRS3RvlB+lkth3gKlxvJM/ZXaJDPHpBoudE1qXYXrTK4Og/BMEE9Xaokw==" saltValue="DDXQUmh9jcEbqN6m6WDokA==" spinCount="100000" sheet="1" formatRows="0"/>
  <mergeCells count="21">
    <mergeCell ref="C92:G92"/>
    <mergeCell ref="C93:G93"/>
    <mergeCell ref="C99:G99"/>
    <mergeCell ref="C84:G84"/>
    <mergeCell ref="C85:G85"/>
    <mergeCell ref="C86:G86"/>
    <mergeCell ref="C87:G87"/>
    <mergeCell ref="C89:G89"/>
    <mergeCell ref="C90:G90"/>
    <mergeCell ref="C22:G22"/>
    <mergeCell ref="C29:G29"/>
    <mergeCell ref="C51:G51"/>
    <mergeCell ref="C80:G80"/>
    <mergeCell ref="C81:G81"/>
    <mergeCell ref="C82:G82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22</vt:i4>
      </vt:variant>
      <vt:variant>
        <vt:lpstr>Pojmenované oblasti</vt:lpstr>
      </vt:variant>
      <vt:variant>
        <vt:i4>84</vt:i4>
      </vt:variant>
    </vt:vector>
  </HeadingPairs>
  <TitlesOfParts>
    <vt:vector size="106" baseType="lpstr">
      <vt:lpstr>Pokyny pro vyplnění</vt:lpstr>
      <vt:lpstr>Stavba</vt:lpstr>
      <vt:lpstr>VzorPolozky</vt:lpstr>
      <vt:lpstr>00 VRN Naklady</vt:lpstr>
      <vt:lpstr>001 D.1.1 Pol</vt:lpstr>
      <vt:lpstr>001 D.1.2 Pol</vt:lpstr>
      <vt:lpstr>001 D.1.3 Pol</vt:lpstr>
      <vt:lpstr>002 D.1.1 Pol</vt:lpstr>
      <vt:lpstr>002 D.1.2 Pol</vt:lpstr>
      <vt:lpstr>002 D.1.3 Pol</vt:lpstr>
      <vt:lpstr>003 D.1.1 Pol</vt:lpstr>
      <vt:lpstr>003 D.1.2 Pol</vt:lpstr>
      <vt:lpstr>003 D.1.3 Pol</vt:lpstr>
      <vt:lpstr>004 D.1.1 Pol</vt:lpstr>
      <vt:lpstr>004 D.1.2 Pol</vt:lpstr>
      <vt:lpstr>004 D.1.3 Pol</vt:lpstr>
      <vt:lpstr>005 D.1.1 Pol</vt:lpstr>
      <vt:lpstr>005 D.1.2 Pol</vt:lpstr>
      <vt:lpstr>005 D.1.3 Pol</vt:lpstr>
      <vt:lpstr>006 D.1.1 Pol</vt:lpstr>
      <vt:lpstr>006 D.1.2 Pol</vt:lpstr>
      <vt:lpstr>006 D.1.3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'00 VRN Naklady'!Názvy_tisku</vt:lpstr>
      <vt:lpstr>'001 D.1.1 Pol'!Názvy_tisku</vt:lpstr>
      <vt:lpstr>'001 D.1.2 Pol'!Názvy_tisku</vt:lpstr>
      <vt:lpstr>'001 D.1.3 Pol'!Názvy_tisku</vt:lpstr>
      <vt:lpstr>'002 D.1.1 Pol'!Názvy_tisku</vt:lpstr>
      <vt:lpstr>'002 D.1.2 Pol'!Názvy_tisku</vt:lpstr>
      <vt:lpstr>'002 D.1.3 Pol'!Názvy_tisku</vt:lpstr>
      <vt:lpstr>'003 D.1.1 Pol'!Názvy_tisku</vt:lpstr>
      <vt:lpstr>'003 D.1.2 Pol'!Názvy_tisku</vt:lpstr>
      <vt:lpstr>'003 D.1.3 Pol'!Názvy_tisku</vt:lpstr>
      <vt:lpstr>'004 D.1.1 Pol'!Názvy_tisku</vt:lpstr>
      <vt:lpstr>'004 D.1.2 Pol'!Názvy_tisku</vt:lpstr>
      <vt:lpstr>'004 D.1.3 Pol'!Názvy_tisku</vt:lpstr>
      <vt:lpstr>'005 D.1.1 Pol'!Názvy_tisku</vt:lpstr>
      <vt:lpstr>'005 D.1.2 Pol'!Názvy_tisku</vt:lpstr>
      <vt:lpstr>'005 D.1.3 Pol'!Názvy_tisku</vt:lpstr>
      <vt:lpstr>'006 D.1.1 Pol'!Názvy_tisku</vt:lpstr>
      <vt:lpstr>'006 D.1.2 Pol'!Názvy_tisku</vt:lpstr>
      <vt:lpstr>'006 D.1.3 Pol'!Názvy_tisku</vt:lpstr>
      <vt:lpstr>oadresa</vt:lpstr>
      <vt:lpstr>Stavba!Objednatel</vt:lpstr>
      <vt:lpstr>Stavba!Objekt</vt:lpstr>
      <vt:lpstr>'00 VRN Naklady'!Oblast_tisku</vt:lpstr>
      <vt:lpstr>'001 D.1.1 Pol'!Oblast_tisku</vt:lpstr>
      <vt:lpstr>'001 D.1.2 Pol'!Oblast_tisku</vt:lpstr>
      <vt:lpstr>'001 D.1.3 Pol'!Oblast_tisku</vt:lpstr>
      <vt:lpstr>'002 D.1.1 Pol'!Oblast_tisku</vt:lpstr>
      <vt:lpstr>'002 D.1.2 Pol'!Oblast_tisku</vt:lpstr>
      <vt:lpstr>'002 D.1.3 Pol'!Oblast_tisku</vt:lpstr>
      <vt:lpstr>'003 D.1.1 Pol'!Oblast_tisku</vt:lpstr>
      <vt:lpstr>'003 D.1.2 Pol'!Oblast_tisku</vt:lpstr>
      <vt:lpstr>'003 D.1.3 Pol'!Oblast_tisku</vt:lpstr>
      <vt:lpstr>'004 D.1.1 Pol'!Oblast_tisku</vt:lpstr>
      <vt:lpstr>'004 D.1.2 Pol'!Oblast_tisku</vt:lpstr>
      <vt:lpstr>'004 D.1.3 Pol'!Oblast_tisku</vt:lpstr>
      <vt:lpstr>'005 D.1.1 Pol'!Oblast_tisku</vt:lpstr>
      <vt:lpstr>'005 D.1.2 Pol'!Oblast_tisku</vt:lpstr>
      <vt:lpstr>'005 D.1.3 Pol'!Oblast_tisku</vt:lpstr>
      <vt:lpstr>'006 D.1.1 Pol'!Oblast_tisku</vt:lpstr>
      <vt:lpstr>'006 D.1.2 Pol'!Oblast_tisku</vt:lpstr>
      <vt:lpstr>'006 D.1.3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Kyncl</dc:creator>
  <cp:lastModifiedBy>Jan Kyncl</cp:lastModifiedBy>
  <cp:lastPrinted>2019-03-19T12:27:02Z</cp:lastPrinted>
  <dcterms:created xsi:type="dcterms:W3CDTF">2009-04-08T07:15:50Z</dcterms:created>
  <dcterms:modified xsi:type="dcterms:W3CDTF">2025-07-15T09:39:07Z</dcterms:modified>
</cp:coreProperties>
</file>