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0.0.247\sri\INVESTICE\Veselíčko KD zateplení\VZ\stavba\01_zadavací podmínky\rozpočet\"/>
    </mc:Choice>
  </mc:AlternateContent>
  <xr:revisionPtr revIDLastSave="0" documentId="8_{4FA7D1B2-E2B5-4D38-A1E5-BD954DC77760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okyny pro vyplnění" sheetId="1" r:id="rId1"/>
    <sheet name="Stavba" sheetId="2" r:id="rId2"/>
    <sheet name="VzorPolozky" sheetId="3" state="hidden" r:id="rId3"/>
    <sheet name="S01 01 Pol" sheetId="4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'S01 01 Pol'!$A$1:$Y$197</definedName>
    <definedName name="_xlnm.Print_Area" localSheetId="1">Stavba!$A$1:$J$79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187" i="4" l="1"/>
  <c r="F41" i="2" s="1"/>
  <c r="V185" i="4"/>
  <c r="V184" i="4" s="1"/>
  <c r="Q185" i="4"/>
  <c r="Q184" i="4" s="1"/>
  <c r="O185" i="4"/>
  <c r="O184" i="4" s="1"/>
  <c r="K185" i="4"/>
  <c r="K184" i="4" s="1"/>
  <c r="I185" i="4"/>
  <c r="I184" i="4" s="1"/>
  <c r="G185" i="4"/>
  <c r="G184" i="4" s="1"/>
  <c r="I78" i="2" s="1"/>
  <c r="V183" i="4"/>
  <c r="Q183" i="4"/>
  <c r="O183" i="4"/>
  <c r="K183" i="4"/>
  <c r="I183" i="4"/>
  <c r="G183" i="4"/>
  <c r="G178" i="4" s="1"/>
  <c r="I77" i="2" s="1"/>
  <c r="I19" i="2" s="1"/>
  <c r="V182" i="4"/>
  <c r="Q182" i="4"/>
  <c r="O182" i="4"/>
  <c r="K182" i="4"/>
  <c r="I182" i="4"/>
  <c r="G182" i="4"/>
  <c r="M182" i="4" s="1"/>
  <c r="V181" i="4"/>
  <c r="Q181" i="4"/>
  <c r="O181" i="4"/>
  <c r="M181" i="4"/>
  <c r="K181" i="4"/>
  <c r="I181" i="4"/>
  <c r="G181" i="4"/>
  <c r="V179" i="4"/>
  <c r="V178" i="4" s="1"/>
  <c r="Q179" i="4"/>
  <c r="Q178" i="4" s="1"/>
  <c r="O179" i="4"/>
  <c r="O178" i="4" s="1"/>
  <c r="M179" i="4"/>
  <c r="K179" i="4"/>
  <c r="I179" i="4"/>
  <c r="G179" i="4"/>
  <c r="K178" i="4"/>
  <c r="I178" i="4"/>
  <c r="V177" i="4"/>
  <c r="Q177" i="4"/>
  <c r="O177" i="4"/>
  <c r="M177" i="4"/>
  <c r="K177" i="4"/>
  <c r="I177" i="4"/>
  <c r="G177" i="4"/>
  <c r="V175" i="4"/>
  <c r="Q175" i="4"/>
  <c r="O175" i="4"/>
  <c r="K175" i="4"/>
  <c r="I175" i="4"/>
  <c r="G175" i="4"/>
  <c r="M175" i="4" s="1"/>
  <c r="V173" i="4"/>
  <c r="Q173" i="4"/>
  <c r="O173" i="4"/>
  <c r="K173" i="4"/>
  <c r="I173" i="4"/>
  <c r="G173" i="4"/>
  <c r="M173" i="4" s="1"/>
  <c r="V170" i="4"/>
  <c r="Q170" i="4"/>
  <c r="O170" i="4"/>
  <c r="M170" i="4"/>
  <c r="K170" i="4"/>
  <c r="I170" i="4"/>
  <c r="G170" i="4"/>
  <c r="V166" i="4"/>
  <c r="Q166" i="4"/>
  <c r="O166" i="4"/>
  <c r="M166" i="4"/>
  <c r="K166" i="4"/>
  <c r="I166" i="4"/>
  <c r="G166" i="4"/>
  <c r="V162" i="4"/>
  <c r="Q162" i="4"/>
  <c r="Q156" i="4" s="1"/>
  <c r="O162" i="4"/>
  <c r="O156" i="4" s="1"/>
  <c r="K162" i="4"/>
  <c r="I162" i="4"/>
  <c r="G162" i="4"/>
  <c r="M162" i="4" s="1"/>
  <c r="V157" i="4"/>
  <c r="V156" i="4" s="1"/>
  <c r="Q157" i="4"/>
  <c r="O157" i="4"/>
  <c r="M157" i="4"/>
  <c r="K157" i="4"/>
  <c r="I157" i="4"/>
  <c r="I156" i="4" s="1"/>
  <c r="G157" i="4"/>
  <c r="K156" i="4"/>
  <c r="G156" i="4"/>
  <c r="V154" i="4"/>
  <c r="Q154" i="4"/>
  <c r="Q153" i="4" s="1"/>
  <c r="O154" i="4"/>
  <c r="O153" i="4" s="1"/>
  <c r="K154" i="4"/>
  <c r="I154" i="4"/>
  <c r="G154" i="4"/>
  <c r="M154" i="4" s="1"/>
  <c r="M153" i="4" s="1"/>
  <c r="V153" i="4"/>
  <c r="K153" i="4"/>
  <c r="I153" i="4"/>
  <c r="G153" i="4"/>
  <c r="V152" i="4"/>
  <c r="Q152" i="4"/>
  <c r="Q151" i="4" s="1"/>
  <c r="O152" i="4"/>
  <c r="K152" i="4"/>
  <c r="K151" i="4" s="1"/>
  <c r="I152" i="4"/>
  <c r="G152" i="4"/>
  <c r="M152" i="4" s="1"/>
  <c r="M151" i="4" s="1"/>
  <c r="V151" i="4"/>
  <c r="O151" i="4"/>
  <c r="I151" i="4"/>
  <c r="G151" i="4"/>
  <c r="V149" i="4"/>
  <c r="V146" i="4" s="1"/>
  <c r="Q149" i="4"/>
  <c r="Q146" i="4" s="1"/>
  <c r="O149" i="4"/>
  <c r="M149" i="4"/>
  <c r="K149" i="4"/>
  <c r="I149" i="4"/>
  <c r="G149" i="4"/>
  <c r="V147" i="4"/>
  <c r="Q147" i="4"/>
  <c r="O147" i="4"/>
  <c r="M147" i="4"/>
  <c r="K147" i="4"/>
  <c r="K146" i="4" s="1"/>
  <c r="I147" i="4"/>
  <c r="G147" i="4"/>
  <c r="O146" i="4"/>
  <c r="M146" i="4"/>
  <c r="I146" i="4"/>
  <c r="G146" i="4"/>
  <c r="I73" i="2" s="1"/>
  <c r="V144" i="4"/>
  <c r="Q144" i="4"/>
  <c r="O144" i="4"/>
  <c r="M144" i="4"/>
  <c r="K144" i="4"/>
  <c r="I144" i="4"/>
  <c r="G144" i="4"/>
  <c r="V142" i="4"/>
  <c r="Q142" i="4"/>
  <c r="O142" i="4"/>
  <c r="M142" i="4"/>
  <c r="K142" i="4"/>
  <c r="I142" i="4"/>
  <c r="G142" i="4"/>
  <c r="V140" i="4"/>
  <c r="Q140" i="4"/>
  <c r="O140" i="4"/>
  <c r="K140" i="4"/>
  <c r="I140" i="4"/>
  <c r="G140" i="4"/>
  <c r="M140" i="4" s="1"/>
  <c r="V138" i="4"/>
  <c r="Q138" i="4"/>
  <c r="Q137" i="4" s="1"/>
  <c r="O138" i="4"/>
  <c r="K138" i="4"/>
  <c r="K137" i="4" s="1"/>
  <c r="I138" i="4"/>
  <c r="I137" i="4" s="1"/>
  <c r="G138" i="4"/>
  <c r="M138" i="4" s="1"/>
  <c r="V137" i="4"/>
  <c r="O137" i="4"/>
  <c r="G137" i="4"/>
  <c r="I72" i="2" s="1"/>
  <c r="V135" i="4"/>
  <c r="Q135" i="4"/>
  <c r="O135" i="4"/>
  <c r="M135" i="4"/>
  <c r="K135" i="4"/>
  <c r="I135" i="4"/>
  <c r="G135" i="4"/>
  <c r="V133" i="4"/>
  <c r="V132" i="4" s="1"/>
  <c r="Q133" i="4"/>
  <c r="O133" i="4"/>
  <c r="O132" i="4" s="1"/>
  <c r="K133" i="4"/>
  <c r="K132" i="4" s="1"/>
  <c r="I133" i="4"/>
  <c r="I132" i="4" s="1"/>
  <c r="G133" i="4"/>
  <c r="M133" i="4" s="1"/>
  <c r="M132" i="4" s="1"/>
  <c r="Q132" i="4"/>
  <c r="G132" i="4"/>
  <c r="I71" i="2" s="1"/>
  <c r="V130" i="4"/>
  <c r="Q130" i="4"/>
  <c r="Q129" i="4" s="1"/>
  <c r="O130" i="4"/>
  <c r="O129" i="4" s="1"/>
  <c r="K130" i="4"/>
  <c r="K129" i="4" s="1"/>
  <c r="I130" i="4"/>
  <c r="G130" i="4"/>
  <c r="G129" i="4" s="1"/>
  <c r="I70" i="2" s="1"/>
  <c r="V129" i="4"/>
  <c r="I129" i="4"/>
  <c r="V127" i="4"/>
  <c r="Q127" i="4"/>
  <c r="O127" i="4"/>
  <c r="K127" i="4"/>
  <c r="I127" i="4"/>
  <c r="G127" i="4"/>
  <c r="M127" i="4" s="1"/>
  <c r="V124" i="4"/>
  <c r="Q124" i="4"/>
  <c r="O124" i="4"/>
  <c r="O115" i="4" s="1"/>
  <c r="K124" i="4"/>
  <c r="I124" i="4"/>
  <c r="G124" i="4"/>
  <c r="M124" i="4" s="1"/>
  <c r="V122" i="4"/>
  <c r="Q122" i="4"/>
  <c r="O122" i="4"/>
  <c r="K122" i="4"/>
  <c r="I122" i="4"/>
  <c r="G122" i="4"/>
  <c r="M122" i="4" s="1"/>
  <c r="V120" i="4"/>
  <c r="Q120" i="4"/>
  <c r="O120" i="4"/>
  <c r="M120" i="4"/>
  <c r="K120" i="4"/>
  <c r="K115" i="4" s="1"/>
  <c r="I120" i="4"/>
  <c r="G120" i="4"/>
  <c r="V118" i="4"/>
  <c r="Q118" i="4"/>
  <c r="O118" i="4"/>
  <c r="M118" i="4"/>
  <c r="K118" i="4"/>
  <c r="I118" i="4"/>
  <c r="G118" i="4"/>
  <c r="V116" i="4"/>
  <c r="V115" i="4" s="1"/>
  <c r="Q116" i="4"/>
  <c r="Q115" i="4" s="1"/>
  <c r="O116" i="4"/>
  <c r="K116" i="4"/>
  <c r="I116" i="4"/>
  <c r="I115" i="4" s="1"/>
  <c r="G116" i="4"/>
  <c r="G115" i="4" s="1"/>
  <c r="I69" i="2" s="1"/>
  <c r="V113" i="4"/>
  <c r="Q113" i="4"/>
  <c r="O113" i="4"/>
  <c r="O112" i="4" s="1"/>
  <c r="M113" i="4"/>
  <c r="M112" i="4" s="1"/>
  <c r="K113" i="4"/>
  <c r="I113" i="4"/>
  <c r="I112" i="4" s="1"/>
  <c r="G113" i="4"/>
  <c r="V112" i="4"/>
  <c r="Q112" i="4"/>
  <c r="K112" i="4"/>
  <c r="G112" i="4"/>
  <c r="V111" i="4"/>
  <c r="Q111" i="4"/>
  <c r="O111" i="4"/>
  <c r="K111" i="4"/>
  <c r="I111" i="4"/>
  <c r="G111" i="4"/>
  <c r="M111" i="4" s="1"/>
  <c r="V109" i="4"/>
  <c r="V106" i="4" s="1"/>
  <c r="Q109" i="4"/>
  <c r="O109" i="4"/>
  <c r="O106" i="4" s="1"/>
  <c r="M109" i="4"/>
  <c r="K109" i="4"/>
  <c r="I109" i="4"/>
  <c r="G109" i="4"/>
  <c r="V107" i="4"/>
  <c r="Q107" i="4"/>
  <c r="O107" i="4"/>
  <c r="M107" i="4"/>
  <c r="M106" i="4" s="1"/>
  <c r="K107" i="4"/>
  <c r="I107" i="4"/>
  <c r="G107" i="4"/>
  <c r="Q106" i="4"/>
  <c r="K106" i="4"/>
  <c r="I106" i="4"/>
  <c r="G106" i="4"/>
  <c r="I67" i="2" s="1"/>
  <c r="V105" i="4"/>
  <c r="Q105" i="4"/>
  <c r="O105" i="4"/>
  <c r="M105" i="4"/>
  <c r="K105" i="4"/>
  <c r="I105" i="4"/>
  <c r="G105" i="4"/>
  <c r="V103" i="4"/>
  <c r="Q103" i="4"/>
  <c r="O103" i="4"/>
  <c r="K103" i="4"/>
  <c r="K100" i="4" s="1"/>
  <c r="I103" i="4"/>
  <c r="G103" i="4"/>
  <c r="G100" i="4" s="1"/>
  <c r="I66" i="2" s="1"/>
  <c r="V101" i="4"/>
  <c r="V100" i="4" s="1"/>
  <c r="Q101" i="4"/>
  <c r="Q100" i="4" s="1"/>
  <c r="O101" i="4"/>
  <c r="O100" i="4" s="1"/>
  <c r="K101" i="4"/>
  <c r="I101" i="4"/>
  <c r="G101" i="4"/>
  <c r="M101" i="4" s="1"/>
  <c r="I100" i="4"/>
  <c r="V99" i="4"/>
  <c r="Q99" i="4"/>
  <c r="O99" i="4"/>
  <c r="O90" i="4" s="1"/>
  <c r="M99" i="4"/>
  <c r="K99" i="4"/>
  <c r="I99" i="4"/>
  <c r="G99" i="4"/>
  <c r="V97" i="4"/>
  <c r="Q97" i="4"/>
  <c r="O97" i="4"/>
  <c r="K97" i="4"/>
  <c r="I97" i="4"/>
  <c r="G97" i="4"/>
  <c r="M97" i="4" s="1"/>
  <c r="V95" i="4"/>
  <c r="Q95" i="4"/>
  <c r="O95" i="4"/>
  <c r="M95" i="4"/>
  <c r="K95" i="4"/>
  <c r="K90" i="4" s="1"/>
  <c r="I95" i="4"/>
  <c r="G95" i="4"/>
  <c r="V93" i="4"/>
  <c r="Q93" i="4"/>
  <c r="O93" i="4"/>
  <c r="M93" i="4"/>
  <c r="K93" i="4"/>
  <c r="I93" i="4"/>
  <c r="G93" i="4"/>
  <c r="V91" i="4"/>
  <c r="Q91" i="4"/>
  <c r="Q90" i="4" s="1"/>
  <c r="O91" i="4"/>
  <c r="K91" i="4"/>
  <c r="I91" i="4"/>
  <c r="I90" i="4" s="1"/>
  <c r="G91" i="4"/>
  <c r="G90" i="4" s="1"/>
  <c r="I65" i="2" s="1"/>
  <c r="V90" i="4"/>
  <c r="V88" i="4"/>
  <c r="Q88" i="4"/>
  <c r="O88" i="4"/>
  <c r="M88" i="4"/>
  <c r="K88" i="4"/>
  <c r="I88" i="4"/>
  <c r="I85" i="4" s="1"/>
  <c r="G88" i="4"/>
  <c r="V86" i="4"/>
  <c r="V85" i="4" s="1"/>
  <c r="Q86" i="4"/>
  <c r="Q85" i="4" s="1"/>
  <c r="O86" i="4"/>
  <c r="O85" i="4" s="1"/>
  <c r="K86" i="4"/>
  <c r="K85" i="4" s="1"/>
  <c r="I86" i="4"/>
  <c r="G86" i="4"/>
  <c r="M86" i="4" s="1"/>
  <c r="M85" i="4" s="1"/>
  <c r="G85" i="4"/>
  <c r="I64" i="2" s="1"/>
  <c r="V84" i="4"/>
  <c r="V83" i="4" s="1"/>
  <c r="Q84" i="4"/>
  <c r="O84" i="4"/>
  <c r="O83" i="4" s="1"/>
  <c r="M84" i="4"/>
  <c r="M83" i="4" s="1"/>
  <c r="K84" i="4"/>
  <c r="K83" i="4" s="1"/>
  <c r="I84" i="4"/>
  <c r="I83" i="4" s="1"/>
  <c r="G84" i="4"/>
  <c r="G83" i="4" s="1"/>
  <c r="I63" i="2" s="1"/>
  <c r="Q83" i="4"/>
  <c r="V81" i="4"/>
  <c r="Q81" i="4"/>
  <c r="O81" i="4"/>
  <c r="K81" i="4"/>
  <c r="I81" i="4"/>
  <c r="G81" i="4"/>
  <c r="M81" i="4" s="1"/>
  <c r="V80" i="4"/>
  <c r="Q80" i="4"/>
  <c r="O80" i="4"/>
  <c r="M80" i="4"/>
  <c r="K80" i="4"/>
  <c r="I80" i="4"/>
  <c r="G80" i="4"/>
  <c r="V78" i="4"/>
  <c r="Q78" i="4"/>
  <c r="O78" i="4"/>
  <c r="K78" i="4"/>
  <c r="I78" i="4"/>
  <c r="G78" i="4"/>
  <c r="M78" i="4" s="1"/>
  <c r="V76" i="4"/>
  <c r="V71" i="4" s="1"/>
  <c r="Q76" i="4"/>
  <c r="O76" i="4"/>
  <c r="K76" i="4"/>
  <c r="I76" i="4"/>
  <c r="G76" i="4"/>
  <c r="M76" i="4" s="1"/>
  <c r="V74" i="4"/>
  <c r="Q74" i="4"/>
  <c r="O74" i="4"/>
  <c r="K74" i="4"/>
  <c r="I74" i="4"/>
  <c r="G74" i="4"/>
  <c r="M74" i="4" s="1"/>
  <c r="V73" i="4"/>
  <c r="Q73" i="4"/>
  <c r="Q71" i="4" s="1"/>
  <c r="O73" i="4"/>
  <c r="M73" i="4"/>
  <c r="K73" i="4"/>
  <c r="I73" i="4"/>
  <c r="G73" i="4"/>
  <c r="V72" i="4"/>
  <c r="Q72" i="4"/>
  <c r="O72" i="4"/>
  <c r="O71" i="4" s="1"/>
  <c r="K72" i="4"/>
  <c r="I72" i="4"/>
  <c r="G72" i="4"/>
  <c r="M72" i="4" s="1"/>
  <c r="M71" i="4" s="1"/>
  <c r="K71" i="4"/>
  <c r="I71" i="4"/>
  <c r="V69" i="4"/>
  <c r="Q69" i="4"/>
  <c r="O69" i="4"/>
  <c r="M69" i="4"/>
  <c r="K69" i="4"/>
  <c r="I69" i="4"/>
  <c r="G69" i="4"/>
  <c r="V67" i="4"/>
  <c r="Q67" i="4"/>
  <c r="O67" i="4"/>
  <c r="K67" i="4"/>
  <c r="I67" i="4"/>
  <c r="I63" i="4" s="1"/>
  <c r="G67" i="4"/>
  <c r="M67" i="4" s="1"/>
  <c r="M63" i="4" s="1"/>
  <c r="V64" i="4"/>
  <c r="V63" i="4" s="1"/>
  <c r="Q64" i="4"/>
  <c r="Q63" i="4" s="1"/>
  <c r="O64" i="4"/>
  <c r="O63" i="4" s="1"/>
  <c r="M64" i="4"/>
  <c r="K64" i="4"/>
  <c r="I64" i="4"/>
  <c r="G64" i="4"/>
  <c r="K63" i="4"/>
  <c r="V61" i="4"/>
  <c r="Q61" i="4"/>
  <c r="O61" i="4"/>
  <c r="K61" i="4"/>
  <c r="I61" i="4"/>
  <c r="G61" i="4"/>
  <c r="M61" i="4" s="1"/>
  <c r="V59" i="4"/>
  <c r="Q59" i="4"/>
  <c r="O59" i="4"/>
  <c r="K59" i="4"/>
  <c r="I59" i="4"/>
  <c r="G59" i="4"/>
  <c r="M59" i="4" s="1"/>
  <c r="V57" i="4"/>
  <c r="V56" i="4" s="1"/>
  <c r="Q57" i="4"/>
  <c r="Q56" i="4" s="1"/>
  <c r="O57" i="4"/>
  <c r="O56" i="4" s="1"/>
  <c r="M57" i="4"/>
  <c r="K57" i="4"/>
  <c r="K56" i="4" s="1"/>
  <c r="I57" i="4"/>
  <c r="I56" i="4" s="1"/>
  <c r="G57" i="4"/>
  <c r="G56" i="4" s="1"/>
  <c r="I60" i="2" s="1"/>
  <c r="V54" i="4"/>
  <c r="V53" i="4" s="1"/>
  <c r="Q54" i="4"/>
  <c r="O54" i="4"/>
  <c r="O53" i="4" s="1"/>
  <c r="K54" i="4"/>
  <c r="K53" i="4" s="1"/>
  <c r="I54" i="4"/>
  <c r="I53" i="4" s="1"/>
  <c r="G54" i="4"/>
  <c r="G53" i="4" s="1"/>
  <c r="I59" i="2" s="1"/>
  <c r="Q53" i="4"/>
  <c r="V52" i="4"/>
  <c r="Q52" i="4"/>
  <c r="O52" i="4"/>
  <c r="K52" i="4"/>
  <c r="I52" i="4"/>
  <c r="G52" i="4"/>
  <c r="M52" i="4" s="1"/>
  <c r="V51" i="4"/>
  <c r="Q51" i="4"/>
  <c r="O51" i="4"/>
  <c r="M51" i="4"/>
  <c r="K51" i="4"/>
  <c r="I51" i="4"/>
  <c r="G51" i="4"/>
  <c r="V49" i="4"/>
  <c r="Q49" i="4"/>
  <c r="O49" i="4"/>
  <c r="K49" i="4"/>
  <c r="I49" i="4"/>
  <c r="G49" i="4"/>
  <c r="M49" i="4" s="1"/>
  <c r="V47" i="4"/>
  <c r="Q47" i="4"/>
  <c r="O47" i="4"/>
  <c r="M47" i="4"/>
  <c r="K47" i="4"/>
  <c r="I47" i="4"/>
  <c r="G47" i="4"/>
  <c r="V44" i="4"/>
  <c r="Q44" i="4"/>
  <c r="O44" i="4"/>
  <c r="K44" i="4"/>
  <c r="I44" i="4"/>
  <c r="G44" i="4"/>
  <c r="M44" i="4" s="1"/>
  <c r="V43" i="4"/>
  <c r="Q43" i="4"/>
  <c r="O43" i="4"/>
  <c r="M43" i="4"/>
  <c r="K43" i="4"/>
  <c r="I43" i="4"/>
  <c r="G43" i="4"/>
  <c r="V41" i="4"/>
  <c r="Q41" i="4"/>
  <c r="O41" i="4"/>
  <c r="M41" i="4"/>
  <c r="K41" i="4"/>
  <c r="I41" i="4"/>
  <c r="G41" i="4"/>
  <c r="V39" i="4"/>
  <c r="Q39" i="4"/>
  <c r="O39" i="4"/>
  <c r="K39" i="4"/>
  <c r="K36" i="4" s="1"/>
  <c r="I39" i="4"/>
  <c r="I36" i="4" s="1"/>
  <c r="G39" i="4"/>
  <c r="G36" i="4" s="1"/>
  <c r="I58" i="2" s="1"/>
  <c r="V37" i="4"/>
  <c r="V36" i="4" s="1"/>
  <c r="Q37" i="4"/>
  <c r="Q36" i="4" s="1"/>
  <c r="O37" i="4"/>
  <c r="O36" i="4" s="1"/>
  <c r="M37" i="4"/>
  <c r="K37" i="4"/>
  <c r="I37" i="4"/>
  <c r="G37" i="4"/>
  <c r="V34" i="4"/>
  <c r="Q34" i="4"/>
  <c r="O34" i="4"/>
  <c r="K34" i="4"/>
  <c r="I34" i="4"/>
  <c r="G34" i="4"/>
  <c r="M34" i="4" s="1"/>
  <c r="V32" i="4"/>
  <c r="Q32" i="4"/>
  <c r="O32" i="4"/>
  <c r="K32" i="4"/>
  <c r="I32" i="4"/>
  <c r="G32" i="4"/>
  <c r="M32" i="4" s="1"/>
  <c r="V30" i="4"/>
  <c r="V29" i="4" s="1"/>
  <c r="Q30" i="4"/>
  <c r="Q29" i="4" s="1"/>
  <c r="O30" i="4"/>
  <c r="O29" i="4" s="1"/>
  <c r="M30" i="4"/>
  <c r="K30" i="4"/>
  <c r="K29" i="4" s="1"/>
  <c r="I30" i="4"/>
  <c r="I29" i="4" s="1"/>
  <c r="G30" i="4"/>
  <c r="G29" i="4" s="1"/>
  <c r="I57" i="2" s="1"/>
  <c r="V27" i="4"/>
  <c r="V26" i="4" s="1"/>
  <c r="Q27" i="4"/>
  <c r="O27" i="4"/>
  <c r="O26" i="4" s="1"/>
  <c r="K27" i="4"/>
  <c r="K26" i="4" s="1"/>
  <c r="I27" i="4"/>
  <c r="I26" i="4" s="1"/>
  <c r="G27" i="4"/>
  <c r="G26" i="4" s="1"/>
  <c r="I56" i="2" s="1"/>
  <c r="Q26" i="4"/>
  <c r="V24" i="4"/>
  <c r="Q24" i="4"/>
  <c r="O24" i="4"/>
  <c r="K24" i="4"/>
  <c r="K21" i="4" s="1"/>
  <c r="I24" i="4"/>
  <c r="I21" i="4" s="1"/>
  <c r="G24" i="4"/>
  <c r="G21" i="4" s="1"/>
  <c r="I55" i="2" s="1"/>
  <c r="V22" i="4"/>
  <c r="V21" i="4" s="1"/>
  <c r="Q22" i="4"/>
  <c r="Q21" i="4" s="1"/>
  <c r="O22" i="4"/>
  <c r="O21" i="4" s="1"/>
  <c r="M22" i="4"/>
  <c r="K22" i="4"/>
  <c r="I22" i="4"/>
  <c r="G22" i="4"/>
  <c r="V19" i="4"/>
  <c r="V16" i="4" s="1"/>
  <c r="Q19" i="4"/>
  <c r="Q16" i="4" s="1"/>
  <c r="O19" i="4"/>
  <c r="O16" i="4" s="1"/>
  <c r="M19" i="4"/>
  <c r="K19" i="4"/>
  <c r="I19" i="4"/>
  <c r="G19" i="4"/>
  <c r="V17" i="4"/>
  <c r="Q17" i="4"/>
  <c r="O17" i="4"/>
  <c r="K17" i="4"/>
  <c r="I17" i="4"/>
  <c r="G17" i="4"/>
  <c r="M17" i="4" s="1"/>
  <c r="M16" i="4" s="1"/>
  <c r="K16" i="4"/>
  <c r="I16" i="4"/>
  <c r="G16" i="4"/>
  <c r="I54" i="2" s="1"/>
  <c r="V14" i="4"/>
  <c r="Q14" i="4"/>
  <c r="O14" i="4"/>
  <c r="M14" i="4"/>
  <c r="K14" i="4"/>
  <c r="I14" i="4"/>
  <c r="G14" i="4"/>
  <c r="V12" i="4"/>
  <c r="Q12" i="4"/>
  <c r="O12" i="4"/>
  <c r="K12" i="4"/>
  <c r="K11" i="4" s="1"/>
  <c r="I12" i="4"/>
  <c r="I11" i="4" s="1"/>
  <c r="G12" i="4"/>
  <c r="G11" i="4" s="1"/>
  <c r="I53" i="2" s="1"/>
  <c r="V11" i="4"/>
  <c r="Q11" i="4"/>
  <c r="O11" i="4"/>
  <c r="V9" i="4"/>
  <c r="Q9" i="4"/>
  <c r="O9" i="4"/>
  <c r="K9" i="4"/>
  <c r="I9" i="4"/>
  <c r="I8" i="4" s="1"/>
  <c r="G9" i="4"/>
  <c r="AF187" i="4" s="1"/>
  <c r="V8" i="4"/>
  <c r="Q8" i="4"/>
  <c r="O8" i="4"/>
  <c r="K8" i="4"/>
  <c r="I76" i="2"/>
  <c r="I75" i="2"/>
  <c r="I18" i="2" s="1"/>
  <c r="I74" i="2"/>
  <c r="I68" i="2"/>
  <c r="G38" i="2"/>
  <c r="F38" i="2"/>
  <c r="J28" i="2"/>
  <c r="J27" i="2"/>
  <c r="J26" i="2"/>
  <c r="E26" i="2"/>
  <c r="J25" i="2"/>
  <c r="J24" i="2"/>
  <c r="E24" i="2"/>
  <c r="J23" i="2"/>
  <c r="I20" i="2"/>
  <c r="M29" i="4" l="1"/>
  <c r="M156" i="4"/>
  <c r="G41" i="2"/>
  <c r="G40" i="2"/>
  <c r="G39" i="2"/>
  <c r="G42" i="2" s="1"/>
  <c r="G25" i="2" s="1"/>
  <c r="A25" i="2" s="1"/>
  <c r="I17" i="2"/>
  <c r="M56" i="4"/>
  <c r="M137" i="4"/>
  <c r="H41" i="2"/>
  <c r="I41" i="2" s="1"/>
  <c r="G71" i="4"/>
  <c r="I62" i="2" s="1"/>
  <c r="M27" i="4"/>
  <c r="M26" i="4" s="1"/>
  <c r="G63" i="4"/>
  <c r="I61" i="2" s="1"/>
  <c r="M185" i="4"/>
  <c r="M184" i="4" s="1"/>
  <c r="M54" i="4"/>
  <c r="M53" i="4" s="1"/>
  <c r="M39" i="4"/>
  <c r="M36" i="4" s="1"/>
  <c r="M91" i="4"/>
  <c r="M90" i="4" s="1"/>
  <c r="M116" i="4"/>
  <c r="M115" i="4" s="1"/>
  <c r="F40" i="2"/>
  <c r="M24" i="4"/>
  <c r="M21" i="4" s="1"/>
  <c r="M103" i="4"/>
  <c r="M100" i="4" s="1"/>
  <c r="M9" i="4"/>
  <c r="M8" i="4" s="1"/>
  <c r="M183" i="4"/>
  <c r="M178" i="4" s="1"/>
  <c r="F39" i="2"/>
  <c r="M12" i="4"/>
  <c r="M11" i="4" s="1"/>
  <c r="M130" i="4"/>
  <c r="M129" i="4" s="1"/>
  <c r="G8" i="4"/>
  <c r="I52" i="2" l="1"/>
  <c r="G187" i="4"/>
  <c r="H39" i="2"/>
  <c r="H42" i="2" s="1"/>
  <c r="F42" i="2"/>
  <c r="A26" i="2"/>
  <c r="G26" i="2"/>
  <c r="H40" i="2"/>
  <c r="I40" i="2" s="1"/>
  <c r="G28" i="2" l="1"/>
  <c r="G23" i="2"/>
  <c r="I39" i="2"/>
  <c r="I42" i="2" s="1"/>
  <c r="I16" i="2"/>
  <c r="I21" i="2" s="1"/>
  <c r="I79" i="2"/>
  <c r="J72" i="2" l="1"/>
  <c r="J64" i="2"/>
  <c r="J56" i="2"/>
  <c r="J71" i="2"/>
  <c r="J63" i="2"/>
  <c r="J55" i="2"/>
  <c r="J75" i="2"/>
  <c r="J59" i="2"/>
  <c r="J78" i="2"/>
  <c r="J70" i="2"/>
  <c r="J62" i="2"/>
  <c r="J54" i="2"/>
  <c r="J76" i="2"/>
  <c r="J52" i="2"/>
  <c r="J58" i="2"/>
  <c r="J77" i="2"/>
  <c r="J69" i="2"/>
  <c r="J61" i="2"/>
  <c r="J53" i="2"/>
  <c r="J68" i="2"/>
  <c r="J60" i="2"/>
  <c r="J67" i="2"/>
  <c r="J74" i="2"/>
  <c r="J66" i="2"/>
  <c r="J73" i="2"/>
  <c r="J65" i="2"/>
  <c r="J57" i="2"/>
  <c r="J39" i="2"/>
  <c r="J42" i="2" s="1"/>
  <c r="J40" i="2"/>
  <c r="J41" i="2"/>
  <c r="A23" i="2"/>
  <c r="A24" i="2" l="1"/>
  <c r="G24" i="2"/>
  <c r="A27" i="2" s="1"/>
  <c r="J79" i="2"/>
  <c r="G29" i="2" l="1"/>
  <c r="G27" i="2" s="1"/>
  <c r="A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10"/>
            <rFont val="Arial"/>
            <family val="2"/>
            <charset val="238"/>
          </rPr>
          <t>Název</t>
        </r>
      </text>
    </comment>
    <comment ref="I11" authorId="0" shapeId="0" xr:uid="{00000000-0006-0000-0100-000005000000}">
      <text>
        <r>
          <rPr>
            <sz val="10"/>
            <rFont val="Arial"/>
            <family val="2"/>
            <charset val="238"/>
          </rPr>
          <t>IČO</t>
        </r>
      </text>
    </comment>
    <comment ref="D12" authorId="0" shapeId="0" xr:uid="{00000000-0006-0000-0100-000002000000}">
      <text>
        <r>
          <rPr>
            <sz val="10"/>
            <rFont val="Arial"/>
            <family val="2"/>
            <charset val="238"/>
          </rPr>
          <t>Ulice</t>
        </r>
      </text>
    </comment>
    <comment ref="I12" authorId="0" shapeId="0" xr:uid="{00000000-0006-0000-0100-000006000000}">
      <text>
        <r>
          <rPr>
            <sz val="10"/>
            <rFont val="Arial"/>
            <family val="2"/>
            <charset val="238"/>
          </rPr>
          <t>DIČ</t>
        </r>
      </text>
    </comment>
    <comment ref="D13" authorId="0" shapeId="0" xr:uid="{00000000-0006-0000-0100-000003000000}">
      <text>
        <r>
          <rPr>
            <sz val="10"/>
            <rFont val="Arial"/>
            <family val="2"/>
            <charset val="238"/>
          </rPr>
          <t>PSČ</t>
        </r>
      </text>
    </comment>
    <comment ref="E13" authorId="1" shapeId="0" xr:uid="{00000000-0006-0000-0100-000004000000}">
      <text>
        <r>
          <rPr>
            <sz val="10"/>
            <rFont val="Arial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lsmont</author>
  </authors>
  <commentList>
    <comment ref="S6" authorId="0" shapeId="0" xr:uid="{00000000-0006-0000-0300-000001000000}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<sst xmlns="http://schemas.openxmlformats.org/spreadsheetml/2006/main" count="1094" uniqueCount="384">
  <si>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</si>
  <si>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</si>
  <si>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</si>
  <si>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</si>
  <si>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</si>
  <si>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2025/08</t>
  </si>
  <si>
    <t>KD Veselíčko</t>
  </si>
  <si>
    <t>Objekt:</t>
  </si>
  <si>
    <t>S01</t>
  </si>
  <si>
    <t>Zateplení fasády_stavební úpravy</t>
  </si>
  <si>
    <t>Rozpočet:</t>
  </si>
  <si>
    <t>01</t>
  </si>
  <si>
    <t>Nabídka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</si>
  <si>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</si>
  <si>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</si>
  <si>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</si>
  <si>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</si>
  <si>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</si>
  <si>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</si>
  <si>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</si>
  <si>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</si>
  <si>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</si>
  <si>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</si>
  <si>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</si>
  <si>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</si>
  <si>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</si>
  <si>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</si>
  <si>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</si>
  <si>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</si>
  <si>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</si>
  <si>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</si>
  <si>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</si>
  <si>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</si>
  <si>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</si>
  <si>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</si>
  <si>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</si>
  <si>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</si>
  <si>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</si>
  <si>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</si>
  <si>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</si>
  <si>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</si>
  <si>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</si>
  <si>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</si>
  <si>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</si>
  <si>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</si>
  <si>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</si>
  <si>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</si>
  <si>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</si>
  <si>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</si>
  <si>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Celkem za stavbu</t>
  </si>
  <si>
    <t>#POPS</t>
  </si>
  <si>
    <t>Popis stavby: 2025/08 - KD Veselíčko</t>
  </si>
  <si>
    <t>#POPO</t>
  </si>
  <si>
    <t>Popis objektu: S01 - Zateplení fasády_stavební úpravy</t>
  </si>
  <si>
    <t>#POPR</t>
  </si>
  <si>
    <t>Popis rozpočtu: 01 - Nabídka</t>
  </si>
  <si>
    <t>Rekapitulace dílů</t>
  </si>
  <si>
    <t>Typ dílu</t>
  </si>
  <si>
    <t>0</t>
  </si>
  <si>
    <t>Nepřiřazený díl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</si>
  <si>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</si>
  <si>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</si>
  <si>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</si>
  <si>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</si>
  <si>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</si>
  <si>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</si>
  <si>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</si>
  <si>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</si>
  <si>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</si>
  <si>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</si>
  <si>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</si>
  <si>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</si>
  <si>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</si>
  <si>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</si>
  <si>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</si>
  <si>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</si>
  <si>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</si>
  <si>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</si>
  <si>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</si>
  <si>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</si>
  <si>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</si>
  <si>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</si>
  <si>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</si>
  <si>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</si>
  <si>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</si>
  <si>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</si>
  <si>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</si>
  <si>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</si>
  <si>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</si>
  <si>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</si>
  <si>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</si>
  <si>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</si>
  <si>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</si>
  <si>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</si>
  <si>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</si>
  <si>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</si>
  <si>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</si>
  <si>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</si>
  <si>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</si>
  <si>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</si>
  <si>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</si>
  <si>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</si>
  <si>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799</t>
  </si>
  <si>
    <t>Ostatní</t>
  </si>
  <si>
    <t>M21</t>
  </si>
  <si>
    <t>Elektromontáže</t>
  </si>
  <si>
    <t>D96</t>
  </si>
  <si>
    <t>Přesuny suti a vybouraných hmot</t>
  </si>
  <si>
    <t>PSU</t>
  </si>
  <si>
    <t>VRN 4</t>
  </si>
  <si>
    <t>Inženýrská činnost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</si>
  <si>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</si>
  <si>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</si>
  <si>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</si>
  <si>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</si>
  <si>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</si>
  <si>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</si>
  <si>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</si>
  <si>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</si>
  <si>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</si>
  <si>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</si>
  <si>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</si>
  <si>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</si>
  <si>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</si>
  <si>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</si>
  <si>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</si>
  <si>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</si>
  <si>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</si>
  <si>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</si>
  <si>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</si>
  <si>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</si>
  <si>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</si>
  <si>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</si>
  <si>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</si>
  <si>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</si>
  <si>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</si>
  <si>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</si>
  <si>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</si>
  <si>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</si>
  <si>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</si>
  <si>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</si>
  <si>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</si>
  <si>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</si>
  <si>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</si>
  <si>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</si>
  <si>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28350291</t>
  </si>
  <si>
    <t>D+M mřížka větrací nerez kulatá 125/100mm se síťkou</t>
  </si>
  <si>
    <t>kus</t>
  </si>
  <si>
    <t>SPCM</t>
  </si>
  <si>
    <t>RTS 25/ I</t>
  </si>
  <si>
    <t>Indiv</t>
  </si>
  <si>
    <t>Specifikace</t>
  </si>
  <si>
    <t>Běžná</t>
  </si>
  <si>
    <t>POL3_</t>
  </si>
  <si>
    <t>prodloužení potrubí : 3</t>
  </si>
  <si>
    <t>VV</t>
  </si>
  <si>
    <t>132201401</t>
  </si>
  <si>
    <t>Hloubený výkop pod základy v hor.3</t>
  </si>
  <si>
    <t>m3</t>
  </si>
  <si>
    <t>Práce</t>
  </si>
  <si>
    <t>POL1_</t>
  </si>
  <si>
    <t>patky ocel. schodiště : 0,3*0,3*1,2*8</t>
  </si>
  <si>
    <t>139600012</t>
  </si>
  <si>
    <t>Ruční výkop v hornině 3 hloubka do 1 m,</t>
  </si>
  <si>
    <t>Agregovaná položka</t>
  </si>
  <si>
    <t>POL2_</t>
  </si>
  <si>
    <t>výkop pro trativod : (18,5+19+13,7+6)*0,35*0,7</t>
  </si>
  <si>
    <t>212810010</t>
  </si>
  <si>
    <t>Trativody z PVC drenážních flexibilních trubek lože štěrkopísek a obsyp kamenivo, trubky d 100 mm</t>
  </si>
  <si>
    <t>m</t>
  </si>
  <si>
    <t>18,5+19+13,7+6</t>
  </si>
  <si>
    <t>46131AOA0</t>
  </si>
  <si>
    <t xml:space="preserve"> Patky z prostého betonu C16/20</t>
  </si>
  <si>
    <t>Základové patky schodiště : 0,3*0,3*1,2*8</t>
  </si>
  <si>
    <t>310100011</t>
  </si>
  <si>
    <t>Zazdívka otvorů ve zdivu, bez úpravy povrchu tloušťky 30cm</t>
  </si>
  <si>
    <t>m2</t>
  </si>
  <si>
    <t>zazdění vikýře : 1,3*1,65</t>
  </si>
  <si>
    <t>346230010</t>
  </si>
  <si>
    <t>Přizdívka a obezdívka z cihel plných, na maltu MC 10,  obezdívka krokví</t>
  </si>
  <si>
    <t>kompl</t>
  </si>
  <si>
    <t>obezdívka krovů : 1</t>
  </si>
  <si>
    <t>596100030</t>
  </si>
  <si>
    <t>Chodník z dlažby betonové, podklad štěrkodrť dlažba plošná 500 x 500 x 50 mm</t>
  </si>
  <si>
    <t>Součtová</t>
  </si>
  <si>
    <t>okapový chodník : (18,5+19+13,7+6)*0,5</t>
  </si>
  <si>
    <t>610991111</t>
  </si>
  <si>
    <t>Zakrývání výplní vnitřních otvorů</t>
  </si>
  <si>
    <t>1,69</t>
  </si>
  <si>
    <t>610991002</t>
  </si>
  <si>
    <t>Začišťovací okenní lišta pro omítku tl. 9 mm</t>
  </si>
  <si>
    <t>Včetně dodávky materiálu : 6,5</t>
  </si>
  <si>
    <t>612409991</t>
  </si>
  <si>
    <t>Začištění omítek kolem oken,dveří apod. s použitím suché maltové směsi</t>
  </si>
  <si>
    <t>6,5</t>
  </si>
  <si>
    <t>620991121</t>
  </si>
  <si>
    <t>Zakrývání výplní vnějších otvorů z lešení</t>
  </si>
  <si>
    <t>65</t>
  </si>
  <si>
    <t>622311523</t>
  </si>
  <si>
    <t>Zateplovací systém ETICS, sokl, XPS tl. 120 mm s mozaikovou omítkou</t>
  </si>
  <si>
    <t>75</t>
  </si>
  <si>
    <t>622311135</t>
  </si>
  <si>
    <t>Zateplovací systém ETICS, fasáda, EPS F tl.160 mm s omítkou, kotvy PVC, armovací vrstva 2x, penetrace, vč. rohů, APU lišt, okapnice</t>
  </si>
  <si>
    <t>398</t>
  </si>
  <si>
    <t>622390512</t>
  </si>
  <si>
    <t>Montáž KZS ostění, polystyren tl.20mm, stěrka + výztuž.tk.+silikon.omítka</t>
  </si>
  <si>
    <t>622481211</t>
  </si>
  <si>
    <t>Montáž výztužné sítě (perlinky) do stěrky včetně výztužné sítě a stěrkového tmelu</t>
  </si>
  <si>
    <t>štít : 64</t>
  </si>
  <si>
    <t>římsy přístavek : 18</t>
  </si>
  <si>
    <t>622904112</t>
  </si>
  <si>
    <t>Očištění fasád tlakovou vodou složitost 1 - 2</t>
  </si>
  <si>
    <t>537</t>
  </si>
  <si>
    <t>622904115</t>
  </si>
  <si>
    <t>Očištění střech tlakovou vodou složitost 3 - 5</t>
  </si>
  <si>
    <t>445</t>
  </si>
  <si>
    <t>620991123R00</t>
  </si>
  <si>
    <t>Zakrývání přilehlých konstrukcí a ploch</t>
  </si>
  <si>
    <t>Vlastní</t>
  </si>
  <si>
    <t>622188110R00</t>
  </si>
  <si>
    <t xml:space="preserve">Odstranění biologického napadení </t>
  </si>
  <si>
    <t>632451024</t>
  </si>
  <si>
    <t>Vyrovnávací potěr MC 15, v pásu, do tl. 50 mm</t>
  </si>
  <si>
    <t>Pod vnitřní parapety vč. dodávky materiálu : 0,65*0,3*2</t>
  </si>
  <si>
    <t>640R001</t>
  </si>
  <si>
    <t>Plastová okna 1300x650</t>
  </si>
  <si>
    <t>kpl</t>
  </si>
  <si>
    <t>R015</t>
  </si>
  <si>
    <t>Montáž výplní otvorů</t>
  </si>
  <si>
    <t>7,8</t>
  </si>
  <si>
    <t>553420513</t>
  </si>
  <si>
    <t>Parapet vnější tažený Al s krytkou po omítce vč. montáže s nosem 25 mm</t>
  </si>
  <si>
    <t>30,75</t>
  </si>
  <si>
    <t>941941031</t>
  </si>
  <si>
    <t>Montáž lešení leh.řad.s podlahami,š.do 1 m, H 10 m</t>
  </si>
  <si>
    <t>Včetně kotvení lešení.</t>
  </si>
  <si>
    <t>POP</t>
  </si>
  <si>
    <t>420</t>
  </si>
  <si>
    <t>941941191</t>
  </si>
  <si>
    <t>Příplatek za použití lešení k pol.1031</t>
  </si>
  <si>
    <t>941941831</t>
  </si>
  <si>
    <t>Demontáž lešení leh.řad.s podlahami,š.1 m, H 10 m</t>
  </si>
  <si>
    <t>962032631</t>
  </si>
  <si>
    <t>Bourání zdiva komínového z cihel na MVC nadstřešní část</t>
  </si>
  <si>
    <t>963042819</t>
  </si>
  <si>
    <t>Bourání schodišťových těles betonových</t>
  </si>
  <si>
    <t xml:space="preserve">ks    </t>
  </si>
  <si>
    <t>965042141</t>
  </si>
  <si>
    <t>Bourání mazanin betonových tl. 10 cm, nad 4 m2 ručně tl. mazaniny 5 - 8 cm</t>
  </si>
  <si>
    <t>betonový okapový chodník : (18,5+19+13,7+6)*0,5*0,08</t>
  </si>
  <si>
    <t>968062354</t>
  </si>
  <si>
    <t>Vybourání dřevěných rámů oken dvojitých pl. 1 m2</t>
  </si>
  <si>
    <t>968062355</t>
  </si>
  <si>
    <t>Vybourání dřevěných rámů pl. 2 m2 vikýř štít</t>
  </si>
  <si>
    <t>1,3*1,65</t>
  </si>
  <si>
    <t>963300013</t>
  </si>
  <si>
    <t>Bourání desek železobetonových deskových tl. 200 mm rampa, ocel. schodiště</t>
  </si>
  <si>
    <t>971100021</t>
  </si>
  <si>
    <t>Vybourání otvorů ve zdivu cihelném, tloušťka 30 cm pro prodloužení krokví</t>
  </si>
  <si>
    <t>998011001</t>
  </si>
  <si>
    <t>Přesun hmot pro budovy zděné výšky do 6 m</t>
  </si>
  <si>
    <t>t</t>
  </si>
  <si>
    <t>711823121</t>
  </si>
  <si>
    <t>Montáž nopové fólie svisle včetně dodávky fólie výška nopů 8 mm</t>
  </si>
  <si>
    <t>(18,5+19+13,7+6)*0,7</t>
  </si>
  <si>
    <t>711823129</t>
  </si>
  <si>
    <t xml:space="preserve">Montáž ukončovací lišty k nopové fólii včetně dodávky lišty </t>
  </si>
  <si>
    <t>712378004</t>
  </si>
  <si>
    <t>Závětrná lišta z pozink. Plech s vrstvou mPVC rš 250 mm</t>
  </si>
  <si>
    <t>38</t>
  </si>
  <si>
    <t>712391171</t>
  </si>
  <si>
    <t>Položení podkladní textilie na střechách do 10°</t>
  </si>
  <si>
    <t>145</t>
  </si>
  <si>
    <t>712370010</t>
  </si>
  <si>
    <t>Povlaková krytina střech do 10°, fólie, kotvená fólie PVC tl. 1,5 mm</t>
  </si>
  <si>
    <t>160</t>
  </si>
  <si>
    <t>69366198</t>
  </si>
  <si>
    <t>Geotextilie netkaná 300 g/m2</t>
  </si>
  <si>
    <t>998712201</t>
  </si>
  <si>
    <t>Přesun hmot pro povlakové krytiny, výšky do 6 m</t>
  </si>
  <si>
    <t>Přesun hmot</t>
  </si>
  <si>
    <t>POL7_</t>
  </si>
  <si>
    <t>713141323</t>
  </si>
  <si>
    <t>Montáž tepelné izolace střech do tl. 200 mm, 2 vrstvy EPS, na kotvy (4 kusy/m2)</t>
  </si>
  <si>
    <t>28375972</t>
  </si>
  <si>
    <t>Deska EPS 150</t>
  </si>
  <si>
    <t>30</t>
  </si>
  <si>
    <t>998713201</t>
  </si>
  <si>
    <t>Přesun hmot pro izolace tepelné, výšky do 6 m</t>
  </si>
  <si>
    <t>762114110</t>
  </si>
  <si>
    <t>Montáž dřevěné konstr. pro EPS zateplení střechy vč. hranolů KVH 100x180 mm, překližky a spoj. mat.</t>
  </si>
  <si>
    <t>43</t>
  </si>
  <si>
    <t>762100020</t>
  </si>
  <si>
    <t>Krov dřevěný, laťování, bednění celoplošné,  prodloužení střechy</t>
  </si>
  <si>
    <t>20</t>
  </si>
  <si>
    <t>998762202</t>
  </si>
  <si>
    <t>Přesun hmot pro tesařské konstrukce, výšky do 12 m</t>
  </si>
  <si>
    <t>60775522</t>
  </si>
  <si>
    <t>Parapet interiér PVC šíře 250 mm, bílé</t>
  </si>
  <si>
    <t>0,65*2</t>
  </si>
  <si>
    <t>764352203</t>
  </si>
  <si>
    <t>Žlaby z Pz plechu podokapní půlkruhové, rš 330 mm</t>
  </si>
  <si>
    <t>29+6</t>
  </si>
  <si>
    <t>764391230</t>
  </si>
  <si>
    <t>Závětrná lišta z Pz plechu + lem zdí</t>
  </si>
  <si>
    <t>58</t>
  </si>
  <si>
    <t>764421440</t>
  </si>
  <si>
    <t>Oplechování říms, okapní lem popl.</t>
  </si>
  <si>
    <t>10</t>
  </si>
  <si>
    <t>764774423</t>
  </si>
  <si>
    <t>Krytina falcovaná z pozink.lak. plechu, svitky š. 650 mm, budovy v. do 8 m, sklon přes 45°</t>
  </si>
  <si>
    <t>764410491R01</t>
  </si>
  <si>
    <t xml:space="preserve">Montáž vnitřních PVC parapetů </t>
  </si>
  <si>
    <t>včetně montážních prostředků</t>
  </si>
  <si>
    <t>764900010</t>
  </si>
  <si>
    <t>Demontáž krytiny střech z plechu pozinkovaného falcovaného</t>
  </si>
  <si>
    <t>29</t>
  </si>
  <si>
    <t>765901001</t>
  </si>
  <si>
    <t>D+M střešní fólie pod falc. Krytinu</t>
  </si>
  <si>
    <t>766421213</t>
  </si>
  <si>
    <t>Obložení podhledů jednod. palubkami SM</t>
  </si>
  <si>
    <t>přesahy střech : 38</t>
  </si>
  <si>
    <t>611916873</t>
  </si>
  <si>
    <t>Palubka obkladová SM jakost A/B, tl. 15 mm, šířka 121 mm</t>
  </si>
  <si>
    <t>767996802</t>
  </si>
  <si>
    <t>Demontáž atypických ocelových konstr. do 100 kg</t>
  </si>
  <si>
    <t>mříže : 6</t>
  </si>
  <si>
    <t>998767201</t>
  </si>
  <si>
    <t>Přesun hmot pro zámečnické konstr., výšky do 6 m</t>
  </si>
  <si>
    <t>2850</t>
  </si>
  <si>
    <t>230080451</t>
  </si>
  <si>
    <t>Demontáž doplňkových konstrukcí do šrotu vitrína, stříška</t>
  </si>
  <si>
    <t>soubor</t>
  </si>
  <si>
    <t>434200001</t>
  </si>
  <si>
    <t>Schodiště z oceli zinkované včetně zábradlí a roštů D+M</t>
  </si>
  <si>
    <t>bm</t>
  </si>
  <si>
    <t>9+11</t>
  </si>
  <si>
    <t>783612100</t>
  </si>
  <si>
    <t>Nátěr olejový truhlářských výrobků dvojnásobný</t>
  </si>
  <si>
    <t>783950010</t>
  </si>
  <si>
    <t>Nátěr kovových konstrukcí střech, Superkov červenohnědá oškrábání, odrezivění, základ + vrch</t>
  </si>
  <si>
    <t>75L3A4OA0</t>
  </si>
  <si>
    <t>Informační tabule-vitrína, D+M 705x605x30 šedá</t>
  </si>
  <si>
    <t>210010346</t>
  </si>
  <si>
    <t>Úprava el. instalace, posunutí svítidel a el. rozveděče na fasádu včetně dodávky mat.</t>
  </si>
  <si>
    <t>979081111</t>
  </si>
  <si>
    <t>Odvoz suti a vybour. hmot na skládku do 1 km</t>
  </si>
  <si>
    <t>Včetně naložení na dopravní prostředek a složení na skládku, bez poplatku za skládku.</t>
  </si>
  <si>
    <t>15,65</t>
  </si>
  <si>
    <t>13,96</t>
  </si>
  <si>
    <t>5,26</t>
  </si>
  <si>
    <t>979081121</t>
  </si>
  <si>
    <t>Příplatek k odvozu za každý další 1 km</t>
  </si>
  <si>
    <t>979082111</t>
  </si>
  <si>
    <t>Vnitrostaveništní doprava suti do 10 m</t>
  </si>
  <si>
    <t>15,62</t>
  </si>
  <si>
    <t>979990001</t>
  </si>
  <si>
    <t>Poplatek za skládku stavební suti</t>
  </si>
  <si>
    <t>15,1</t>
  </si>
  <si>
    <t>979990161</t>
  </si>
  <si>
    <t>Poplatek za skládku suti - dřevo</t>
  </si>
  <si>
    <t>0,45</t>
  </si>
  <si>
    <t>979990162</t>
  </si>
  <si>
    <t>Poplatek za skládku suti - sklo</t>
  </si>
  <si>
    <t>0,1</t>
  </si>
  <si>
    <t>979999973</t>
  </si>
  <si>
    <t>Poplatek za uložení, zemina a kamení, (skup.170504) přebytky zeminy</t>
  </si>
  <si>
    <t>05011R01</t>
  </si>
  <si>
    <t>Likvidace stávajících výplní</t>
  </si>
  <si>
    <t>VN001</t>
  </si>
  <si>
    <t>Mimostaveništní doprava</t>
  </si>
  <si>
    <t>VN002</t>
  </si>
  <si>
    <t>Přesun kapacit</t>
  </si>
  <si>
    <t>005121R</t>
  </si>
  <si>
    <t>Zařízení staveniště, úklid stavby, likvidace odpadu</t>
  </si>
  <si>
    <t>Soubor</t>
  </si>
  <si>
    <t>VRN</t>
  </si>
  <si>
    <t>POL99_8</t>
  </si>
  <si>
    <t>0000,001</t>
  </si>
  <si>
    <t>Výrobní dokumentace ocelové schodiště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</si>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</sst>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"/>
    <numFmt numFmtId="166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color rgb="FF0000FF"/>
      <name val="Arial CE"/>
      <charset val="238"/>
    </font>
    <font>
      <sz val="8"/>
      <color rgb="FF008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0" fontId="0" fillId="0" borderId="8" xfId="0" applyFont="1" applyBorder="1" applyAlignment="1">
      <alignment horizontal="right" indent="1"/>
    </xf>
    <xf numFmtId="0" fontId="0" fillId="0" borderId="7" xfId="0" applyBorder="1" applyAlignment="1">
      <alignment horizontal="right" indent="1"/>
    </xf>
    <xf numFmtId="1" fontId="0" fillId="0" borderId="7" xfId="0" applyNumberFormat="1" applyBorder="1" applyAlignment="1">
      <alignment horizontal="right" indent="1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Font="1" applyBorder="1"/>
    <xf numFmtId="0" fontId="0" fillId="0" borderId="3" xfId="0" applyBorder="1"/>
    <xf numFmtId="0" fontId="5" fillId="3" borderId="3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Alignment="1">
      <alignment horizontal="left"/>
    </xf>
    <xf numFmtId="0" fontId="0" fillId="3" borderId="3" xfId="0" applyFont="1" applyFill="1" applyBorder="1" applyAlignment="1">
      <alignment horizontal="left" vertical="center" indent="1"/>
    </xf>
    <xf numFmtId="49" fontId="2" fillId="3" borderId="0" xfId="0" applyNumberFormat="1" applyFont="1" applyFill="1" applyAlignment="1">
      <alignment horizontal="left" vertical="center" wrapText="1"/>
    </xf>
    <xf numFmtId="4" fontId="0" fillId="0" borderId="3" xfId="0" applyNumberFormat="1" applyBorder="1"/>
    <xf numFmtId="0" fontId="0" fillId="3" borderId="6" xfId="0" applyFont="1" applyFill="1" applyBorder="1" applyAlignment="1">
      <alignment horizontal="left" vertical="center" indent="1"/>
    </xf>
    <xf numFmtId="0" fontId="0" fillId="3" borderId="7" xfId="0" applyFill="1" applyBorder="1" applyAlignment="1">
      <alignment wrapText="1"/>
    </xf>
    <xf numFmtId="49" fontId="2" fillId="3" borderId="7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inden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5" xfId="0" applyBorder="1"/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/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right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right" vertical="center"/>
    </xf>
    <xf numFmtId="0" fontId="0" fillId="0" borderId="10" xfId="0" applyFont="1" applyBorder="1" applyAlignment="1">
      <alignment horizontal="left" vertical="top" indent="1"/>
    </xf>
    <xf numFmtId="0" fontId="0" fillId="0" borderId="9" xfId="0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4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49" fontId="0" fillId="0" borderId="3" xfId="0" applyNumberFormat="1" applyFont="1" applyBorder="1"/>
    <xf numFmtId="0" fontId="0" fillId="0" borderId="11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wrapText="1"/>
    </xf>
    <xf numFmtId="0" fontId="0" fillId="0" borderId="11" xfId="0" applyFont="1" applyBorder="1" applyAlignment="1">
      <alignment horizontal="left" indent="1"/>
    </xf>
    <xf numFmtId="1" fontId="2" fillId="0" borderId="12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indent="1"/>
    </xf>
    <xf numFmtId="0" fontId="2" fillId="0" borderId="12" xfId="0" applyFont="1" applyBorder="1" applyAlignment="1">
      <alignment vertical="center"/>
    </xf>
    <xf numFmtId="49" fontId="0" fillId="0" borderId="15" xfId="0" applyNumberFormat="1" applyBorder="1" applyAlignment="1">
      <alignment horizontal="left" vertical="center"/>
    </xf>
    <xf numFmtId="1" fontId="2" fillId="0" borderId="1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 indent="1"/>
    </xf>
    <xf numFmtId="0" fontId="10" fillId="3" borderId="19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4" fontId="9" fillId="3" borderId="19" xfId="0" applyNumberFormat="1" applyFont="1" applyFill="1" applyBorder="1" applyAlignment="1">
      <alignment horizontal="left" vertical="center"/>
    </xf>
    <xf numFmtId="49" fontId="0" fillId="3" borderId="20" xfId="0" applyNumberFormat="1" applyFill="1" applyBorder="1" applyAlignment="1">
      <alignment horizontal="left" vertical="center"/>
    </xf>
    <xf numFmtId="0" fontId="0" fillId="3" borderId="19" xfId="0" applyFill="1" applyBorder="1" applyAlignment="1">
      <alignment wrapText="1"/>
    </xf>
    <xf numFmtId="0" fontId="0" fillId="3" borderId="19" xfId="0" applyFill="1" applyBorder="1"/>
    <xf numFmtId="49" fontId="2" fillId="3" borderId="20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2" fillId="0" borderId="7" xfId="0" applyFont="1" applyBorder="1" applyAlignment="1">
      <alignment vertical="top"/>
    </xf>
    <xf numFmtId="164" fontId="2" fillId="0" borderId="7" xfId="0" applyNumberFormat="1" applyFont="1" applyBorder="1" applyAlignment="1">
      <alignment horizontal="center" vertical="top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horizontal="righ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0" fillId="0" borderId="24" xfId="0" applyNumberFormat="1" applyFont="1" applyBorder="1"/>
    <xf numFmtId="4" fontId="12" fillId="5" borderId="16" xfId="0" applyNumberFormat="1" applyFont="1" applyFill="1" applyBorder="1" applyAlignment="1">
      <alignment vertical="center"/>
    </xf>
    <xf numFmtId="4" fontId="12" fillId="5" borderId="12" xfId="0" applyNumberFormat="1" applyFont="1" applyFill="1" applyBorder="1" applyAlignment="1">
      <alignment vertical="center" wrapText="1"/>
    </xf>
    <xf numFmtId="4" fontId="13" fillId="5" borderId="13" xfId="0" applyNumberFormat="1" applyFont="1" applyFill="1" applyBorder="1" applyAlignment="1">
      <alignment horizontal="center" vertical="center" wrapText="1" shrinkToFit="1"/>
    </xf>
    <xf numFmtId="4" fontId="12" fillId="5" borderId="13" xfId="0" applyNumberFormat="1" applyFont="1" applyFill="1" applyBorder="1" applyAlignment="1">
      <alignment horizontal="center" vertical="center" wrapText="1" shrinkToFit="1"/>
    </xf>
    <xf numFmtId="3" fontId="12" fillId="5" borderId="13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horizontal="right" vertical="center" wrapText="1" shrinkToFit="1"/>
    </xf>
    <xf numFmtId="4" fontId="3" fillId="0" borderId="13" xfId="0" applyNumberFormat="1" applyFont="1" applyBorder="1" applyAlignment="1">
      <alignment horizontal="right" vertical="center" shrinkToFit="1"/>
    </xf>
    <xf numFmtId="4" fontId="0" fillId="0" borderId="13" xfId="0" applyNumberFormat="1" applyBorder="1" applyAlignment="1">
      <alignment vertical="center" shrinkToFit="1"/>
    </xf>
    <xf numFmtId="3" fontId="0" fillId="0" borderId="13" xfId="0" applyNumberForma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 wrapText="1" shrinkToFit="1"/>
    </xf>
    <xf numFmtId="4" fontId="2" fillId="0" borderId="13" xfId="0" applyNumberFormat="1" applyFont="1" applyBorder="1" applyAlignment="1">
      <alignment vertical="center" shrinkToFit="1"/>
    </xf>
    <xf numFmtId="3" fontId="2" fillId="0" borderId="13" xfId="0" applyNumberFormat="1" applyFont="1" applyBorder="1" applyAlignment="1">
      <alignment vertical="center"/>
    </xf>
    <xf numFmtId="4" fontId="0" fillId="0" borderId="16" xfId="0" applyNumberFormat="1" applyFont="1" applyBorder="1" applyAlignment="1">
      <alignment horizontal="left" vertical="center"/>
    </xf>
    <xf numFmtId="4" fontId="0" fillId="0" borderId="13" xfId="0" applyNumberFormat="1" applyBorder="1" applyAlignment="1">
      <alignment vertical="center" wrapText="1" shrinkToFit="1"/>
    </xf>
    <xf numFmtId="4" fontId="0" fillId="3" borderId="13" xfId="0" applyNumberFormat="1" applyFill="1" applyBorder="1" applyAlignment="1">
      <alignment vertical="center" wrapText="1" shrinkToFit="1"/>
    </xf>
    <xf numFmtId="4" fontId="0" fillId="3" borderId="13" xfId="0" applyNumberFormat="1" applyFill="1" applyBorder="1" applyAlignment="1">
      <alignment vertical="center" shrinkToFit="1"/>
    </xf>
    <xf numFmtId="3" fontId="0" fillId="3" borderId="13" xfId="0" applyNumberFormat="1" applyFill="1" applyBorder="1" applyAlignment="1">
      <alignment vertical="center"/>
    </xf>
    <xf numFmtId="0" fontId="6" fillId="0" borderId="0" xfId="0" applyFont="1"/>
    <xf numFmtId="0" fontId="14" fillId="0" borderId="24" xfId="0" applyFont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165" fontId="12" fillId="0" borderId="13" xfId="0" applyNumberFormat="1" applyFont="1" applyBorder="1" applyAlignment="1">
      <alignment vertical="center"/>
    </xf>
    <xf numFmtId="0" fontId="12" fillId="0" borderId="24" xfId="0" applyFont="1" applyBorder="1"/>
    <xf numFmtId="0" fontId="12" fillId="3" borderId="16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4" fontId="12" fillId="3" borderId="13" xfId="0" applyNumberFormat="1" applyFont="1" applyFill="1" applyBorder="1" applyAlignment="1">
      <alignment horizontal="center" vertical="center"/>
    </xf>
    <xf numFmtId="4" fontId="12" fillId="3" borderId="13" xfId="0" applyNumberFormat="1" applyFont="1" applyFill="1" applyBorder="1" applyAlignment="1">
      <alignment vertical="center"/>
    </xf>
    <xf numFmtId="165" fontId="12" fillId="3" borderId="13" xfId="0" applyNumberFormat="1" applyFont="1" applyFill="1" applyBorder="1" applyAlignment="1">
      <alignment vertical="center"/>
    </xf>
    <xf numFmtId="4" fontId="0" fillId="0" borderId="0" xfId="0" applyNumberFormat="1"/>
    <xf numFmtId="165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3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0" fillId="3" borderId="13" xfId="0" applyFont="1" applyFill="1" applyBorder="1" applyAlignment="1">
      <alignment vertical="center"/>
    </xf>
    <xf numFmtId="49" fontId="0" fillId="3" borderId="12" xfId="0" applyNumberFormat="1" applyFont="1" applyFill="1" applyBorder="1" applyAlignment="1">
      <alignment vertical="center"/>
    </xf>
    <xf numFmtId="0" fontId="0" fillId="5" borderId="13" xfId="0" applyFont="1" applyFill="1" applyBorder="1"/>
    <xf numFmtId="49" fontId="0" fillId="5" borderId="13" xfId="0" applyNumberFormat="1" applyFont="1" applyFill="1" applyBorder="1"/>
    <xf numFmtId="0" fontId="0" fillId="5" borderId="13" xfId="0" applyFont="1" applyFill="1" applyBorder="1" applyAlignment="1">
      <alignment horizontal="center"/>
    </xf>
    <xf numFmtId="0" fontId="0" fillId="5" borderId="16" xfId="0" applyFont="1" applyFill="1" applyBorder="1"/>
    <xf numFmtId="0" fontId="0" fillId="5" borderId="13" xfId="0" applyFont="1" applyFill="1" applyBorder="1" applyAlignment="1">
      <alignment wrapText="1"/>
    </xf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2" fillId="3" borderId="26" xfId="0" applyFont="1" applyFill="1" applyBorder="1" applyAlignment="1">
      <alignment vertical="top"/>
    </xf>
    <xf numFmtId="49" fontId="2" fillId="3" borderId="9" xfId="0" applyNumberFormat="1" applyFont="1" applyFill="1" applyBorder="1" applyAlignment="1">
      <alignment vertical="top"/>
    </xf>
    <xf numFmtId="49" fontId="2" fillId="3" borderId="9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top" shrinkToFit="1"/>
    </xf>
    <xf numFmtId="166" fontId="2" fillId="3" borderId="9" xfId="0" applyNumberFormat="1" applyFont="1" applyFill="1" applyBorder="1" applyAlignment="1">
      <alignment vertical="top" shrinkToFit="1"/>
    </xf>
    <xf numFmtId="4" fontId="2" fillId="3" borderId="9" xfId="0" applyNumberFormat="1" applyFont="1" applyFill="1" applyBorder="1" applyAlignment="1">
      <alignment vertical="top" shrinkToFit="1"/>
    </xf>
    <xf numFmtId="4" fontId="2" fillId="3" borderId="27" xfId="0" applyNumberFormat="1" applyFont="1" applyFill="1" applyBorder="1" applyAlignment="1">
      <alignment vertical="top" shrinkToFit="1"/>
    </xf>
    <xf numFmtId="4" fontId="2" fillId="3" borderId="0" xfId="0" applyNumberFormat="1" applyFont="1" applyFill="1" applyBorder="1" applyAlignment="1">
      <alignment vertical="top" shrinkToFit="1"/>
    </xf>
    <xf numFmtId="166" fontId="2" fillId="3" borderId="0" xfId="0" applyNumberFormat="1" applyFont="1" applyFill="1" applyBorder="1" applyAlignment="1">
      <alignment vertical="top" shrinkToFit="1"/>
    </xf>
    <xf numFmtId="0" fontId="16" fillId="0" borderId="28" xfId="0" applyFont="1" applyBorder="1" applyAlignment="1">
      <alignment vertical="top"/>
    </xf>
    <xf numFmtId="49" fontId="16" fillId="0" borderId="29" xfId="0" applyNumberFormat="1" applyFont="1" applyBorder="1" applyAlignment="1">
      <alignment vertical="top"/>
    </xf>
    <xf numFmtId="49" fontId="16" fillId="0" borderId="29" xfId="0" applyNumberFormat="1" applyFont="1" applyBorder="1" applyAlignment="1">
      <alignment horizontal="left" vertical="top" wrapText="1"/>
    </xf>
    <xf numFmtId="0" fontId="16" fillId="0" borderId="29" xfId="0" applyFont="1" applyBorder="1" applyAlignment="1">
      <alignment horizontal="center" vertical="top" shrinkToFit="1"/>
    </xf>
    <xf numFmtId="166" fontId="16" fillId="0" borderId="29" xfId="0" applyNumberFormat="1" applyFont="1" applyBorder="1" applyAlignment="1">
      <alignment vertical="top" shrinkToFit="1"/>
    </xf>
    <xf numFmtId="4" fontId="16" fillId="4" borderId="29" xfId="0" applyNumberFormat="1" applyFont="1" applyFill="1" applyBorder="1" applyAlignment="1" applyProtection="1">
      <alignment vertical="top" shrinkToFit="1"/>
      <protection locked="0"/>
    </xf>
    <xf numFmtId="4" fontId="16" fillId="0" borderId="3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16" fillId="0" borderId="0" xfId="0" applyNumberFormat="1" applyFont="1" applyBorder="1" applyAlignment="1">
      <alignment vertical="top" shrinkToFit="1"/>
    </xf>
    <xf numFmtId="166" fontId="16" fillId="0" borderId="0" xfId="0" applyNumberFormat="1" applyFont="1" applyBorder="1" applyAlignment="1">
      <alignment vertical="top" shrinkToFit="1"/>
    </xf>
    <xf numFmtId="0" fontId="16" fillId="0" borderId="0" xfId="0" applyFont="1"/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6" fontId="17" fillId="0" borderId="0" xfId="0" applyNumberFormat="1" applyFont="1" applyBorder="1" applyAlignment="1">
      <alignment horizontal="left" vertical="top" wrapText="1"/>
    </xf>
    <xf numFmtId="166" fontId="17" fillId="0" borderId="0" xfId="0" applyNumberFormat="1" applyFont="1" applyBorder="1" applyAlignment="1">
      <alignment horizontal="center" vertical="top" wrapText="1" shrinkToFit="1"/>
    </xf>
    <xf numFmtId="166" fontId="17" fillId="0" borderId="0" xfId="0" applyNumberFormat="1" applyFont="1" applyBorder="1" applyAlignment="1">
      <alignment vertical="top" wrapText="1" shrinkToFit="1"/>
    </xf>
    <xf numFmtId="0" fontId="16" fillId="0" borderId="31" xfId="0" applyFont="1" applyBorder="1" applyAlignment="1">
      <alignment vertical="top"/>
    </xf>
    <xf numFmtId="49" fontId="16" fillId="0" borderId="32" xfId="0" applyNumberFormat="1" applyFont="1" applyBorder="1" applyAlignment="1">
      <alignment vertical="top"/>
    </xf>
    <xf numFmtId="49" fontId="16" fillId="0" borderId="32" xfId="0" applyNumberFormat="1" applyFont="1" applyBorder="1" applyAlignment="1">
      <alignment horizontal="left" vertical="top" wrapText="1"/>
    </xf>
    <xf numFmtId="0" fontId="16" fillId="0" borderId="32" xfId="0" applyFont="1" applyBorder="1" applyAlignment="1">
      <alignment horizontal="center" vertical="top" shrinkToFit="1"/>
    </xf>
    <xf numFmtId="166" fontId="16" fillId="0" borderId="32" xfId="0" applyNumberFormat="1" applyFont="1" applyBorder="1" applyAlignment="1">
      <alignment vertical="top" shrinkToFit="1"/>
    </xf>
    <xf numFmtId="4" fontId="16" fillId="4" borderId="32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shrinkToFit="1"/>
    </xf>
    <xf numFmtId="166" fontId="16" fillId="4" borderId="0" xfId="0" applyNumberFormat="1" applyFont="1" applyFill="1" applyBorder="1" applyAlignment="1" applyProtection="1">
      <alignment vertical="top" shrinkToFit="1"/>
      <protection locked="0"/>
    </xf>
    <xf numFmtId="49" fontId="0" fillId="0" borderId="0" xfId="0" applyNumberFormat="1" applyAlignment="1">
      <alignment horizontal="left" vertical="top" wrapText="1"/>
    </xf>
    <xf numFmtId="0" fontId="2" fillId="3" borderId="16" xfId="0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vertical="top"/>
    </xf>
    <xf numFmtId="4" fontId="2" fillId="3" borderId="25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8" fillId="0" borderId="13" xfId="0" applyNumberFormat="1" applyFont="1" applyBorder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2" fontId="11" fillId="3" borderId="1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4" fontId="0" fillId="0" borderId="12" xfId="0" applyNumberForma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0" fillId="3" borderId="13" xfId="0" applyNumberFormat="1" applyFont="1" applyFill="1" applyBorder="1" applyAlignment="1">
      <alignment vertical="center"/>
    </xf>
    <xf numFmtId="49" fontId="12" fillId="0" borderId="1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top"/>
    </xf>
    <xf numFmtId="49" fontId="0" fillId="0" borderId="25" xfId="0" applyNumberFormat="1" applyBorder="1" applyAlignment="1">
      <alignment vertical="center" shrinkToFit="1"/>
    </xf>
    <xf numFmtId="0" fontId="6" fillId="0" borderId="0" xfId="0" applyFont="1" applyBorder="1" applyAlignment="1">
      <alignment horizontal="center"/>
    </xf>
    <xf numFmtId="49" fontId="0" fillId="0" borderId="25" xfId="0" applyNumberFormat="1" applyFont="1" applyBorder="1" applyAlignment="1">
      <alignment vertical="center"/>
    </xf>
    <xf numFmtId="49" fontId="0" fillId="3" borderId="25" xfId="0" applyNumberFormat="1" applyFont="1" applyFill="1" applyBorder="1" applyAlignment="1">
      <alignment vertical="center"/>
    </xf>
    <xf numFmtId="0" fontId="18" fillId="0" borderId="9" xfId="0" applyFont="1" applyBorder="1" applyAlignment="1">
      <alignment horizontal="left" vertical="top" wrapText="1"/>
    </xf>
    <xf numFmtId="0" fontId="0" fillId="0" borderId="0" xfId="0" applyFont="1" applyBorder="1" applyAlignment="1">
      <alignment vertical="top"/>
    </xf>
    <xf numFmtId="0" fontId="0" fillId="4" borderId="13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zoomScale="200" zoomScaleNormal="200" workbookViewId="0">
      <selection activeCell="A2" sqref="A2"/>
    </sheetView>
  </sheetViews>
  <sheetFormatPr defaultColWidth="8.6640625" defaultRowHeight="12.75" customHeight="1" x14ac:dyDescent="0.25"/>
  <sheetData>
    <row r="1" spans="1:7" ht="13.2" x14ac:dyDescent="0.25">
      <c r="A1" s="15" t="s">
        <v>0</v>
      </c>
    </row>
    <row r="2" spans="1:7" ht="57.75" customHeight="1" x14ac:dyDescent="0.25">
      <c r="A2" s="14" t="s">
        <v>1</v>
      </c>
      <c r="B2" s="14"/>
      <c r="C2" s="14"/>
      <c r="D2" s="14"/>
      <c r="E2" s="14"/>
      <c r="F2" s="14"/>
      <c r="G2" s="14"/>
    </row>
  </sheetData>
  <mergeCells count="1">
    <mergeCell ref="A2:G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66"/>
  </sheetPr>
  <dimension ref="A1:O82"/>
  <sheetViews>
    <sheetView showGridLines="0" topLeftCell="B1" zoomScale="200" zoomScaleNormal="200" zoomScalePageLayoutView="75" workbookViewId="0">
      <selection activeCell="A28" sqref="A28"/>
    </sheetView>
  </sheetViews>
  <sheetFormatPr defaultColWidth="9" defaultRowHeight="12.75" customHeight="1" x14ac:dyDescent="0.25"/>
  <cols>
    <col min="1" max="1" width="8.44140625" hidden="1" customWidth="1"/>
    <col min="2" max="2" width="13.44140625" customWidth="1"/>
    <col min="3" max="3" width="7.44140625" style="16" customWidth="1"/>
    <col min="4" max="4" width="13" style="16" customWidth="1"/>
    <col min="5" max="5" width="9.6640625" style="16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17" t="s">
        <v>2</v>
      </c>
      <c r="B1" s="13" t="s">
        <v>3</v>
      </c>
      <c r="C1" s="13"/>
      <c r="D1" s="13"/>
      <c r="E1" s="13"/>
      <c r="F1" s="13"/>
      <c r="G1" s="13"/>
      <c r="H1" s="13"/>
      <c r="I1" s="13"/>
      <c r="J1" s="13"/>
    </row>
    <row r="2" spans="1:15" ht="36" customHeight="1" x14ac:dyDescent="0.25">
      <c r="A2" s="18"/>
      <c r="B2" s="19" t="s">
        <v>4</v>
      </c>
      <c r="C2" s="20"/>
      <c r="D2" s="21" t="s">
        <v>5</v>
      </c>
      <c r="E2" s="12" t="s">
        <v>6</v>
      </c>
      <c r="F2" s="12"/>
      <c r="G2" s="12"/>
      <c r="H2" s="12"/>
      <c r="I2" s="12"/>
      <c r="J2" s="12"/>
      <c r="O2" s="22"/>
    </row>
    <row r="3" spans="1:15" ht="27" customHeight="1" x14ac:dyDescent="0.25">
      <c r="A3" s="18"/>
      <c r="B3" s="23" t="s">
        <v>7</v>
      </c>
      <c r="C3" s="20"/>
      <c r="D3" s="24" t="s">
        <v>8</v>
      </c>
      <c r="E3" s="11" t="s">
        <v>9</v>
      </c>
      <c r="F3" s="11"/>
      <c r="G3" s="11"/>
      <c r="H3" s="11"/>
      <c r="I3" s="11"/>
      <c r="J3" s="11"/>
    </row>
    <row r="4" spans="1:15" ht="23.25" customHeight="1" x14ac:dyDescent="0.25">
      <c r="A4" s="25">
        <v>3676</v>
      </c>
      <c r="B4" s="26" t="s">
        <v>10</v>
      </c>
      <c r="C4" s="27"/>
      <c r="D4" s="28" t="s">
        <v>11</v>
      </c>
      <c r="E4" s="10" t="s">
        <v>12</v>
      </c>
      <c r="F4" s="10"/>
      <c r="G4" s="10"/>
      <c r="H4" s="10"/>
      <c r="I4" s="10"/>
      <c r="J4" s="10"/>
    </row>
    <row r="5" spans="1:15" ht="24" customHeight="1" x14ac:dyDescent="0.25">
      <c r="A5" s="18"/>
      <c r="B5" s="29" t="s">
        <v>13</v>
      </c>
      <c r="D5" s="9"/>
      <c r="E5" s="9"/>
      <c r="F5" s="9"/>
      <c r="G5" s="9"/>
      <c r="H5" s="30" t="s">
        <v>14</v>
      </c>
      <c r="I5" s="31"/>
      <c r="J5" s="32"/>
    </row>
    <row r="6" spans="1:15" ht="15.75" customHeight="1" x14ac:dyDescent="0.25">
      <c r="A6" s="18"/>
      <c r="B6" s="33"/>
      <c r="C6" s="34"/>
      <c r="D6" s="8"/>
      <c r="E6" s="8"/>
      <c r="F6" s="8"/>
      <c r="G6" s="8"/>
      <c r="H6" s="30" t="s">
        <v>15</v>
      </c>
      <c r="I6" s="31"/>
      <c r="J6" s="32"/>
    </row>
    <row r="7" spans="1:15" ht="15.75" customHeight="1" x14ac:dyDescent="0.25">
      <c r="A7" s="18"/>
      <c r="B7" s="35"/>
      <c r="C7" s="36"/>
      <c r="D7" s="37"/>
      <c r="E7" s="7"/>
      <c r="F7" s="7"/>
      <c r="G7" s="7"/>
      <c r="H7" s="38"/>
      <c r="I7" s="39"/>
      <c r="J7" s="40"/>
    </row>
    <row r="8" spans="1:15" ht="24" hidden="1" customHeight="1" x14ac:dyDescent="0.25">
      <c r="A8" s="18"/>
      <c r="B8" s="29" t="s">
        <v>16</v>
      </c>
      <c r="D8" s="41"/>
      <c r="H8" s="30" t="s">
        <v>14</v>
      </c>
      <c r="I8" s="31"/>
      <c r="J8" s="32"/>
    </row>
    <row r="9" spans="1:15" ht="15.75" hidden="1" customHeight="1" x14ac:dyDescent="0.25">
      <c r="A9" s="18"/>
      <c r="B9" s="18"/>
      <c r="D9" s="41"/>
      <c r="H9" s="30" t="s">
        <v>15</v>
      </c>
      <c r="I9" s="31"/>
      <c r="J9" s="32"/>
    </row>
    <row r="10" spans="1:15" ht="15.75" hidden="1" customHeight="1" x14ac:dyDescent="0.25">
      <c r="A10" s="18"/>
      <c r="B10" s="42"/>
      <c r="C10" s="36"/>
      <c r="D10" s="37"/>
      <c r="E10" s="43"/>
      <c r="F10" s="38"/>
      <c r="G10" s="44"/>
      <c r="H10" s="44"/>
      <c r="I10" s="45"/>
      <c r="J10" s="40"/>
    </row>
    <row r="11" spans="1:15" ht="24" customHeight="1" x14ac:dyDescent="0.25">
      <c r="A11" s="18"/>
      <c r="B11" s="29" t="s">
        <v>17</v>
      </c>
      <c r="D11" s="6"/>
      <c r="E11" s="6"/>
      <c r="F11" s="6"/>
      <c r="G11" s="6"/>
      <c r="H11" s="30" t="s">
        <v>14</v>
      </c>
      <c r="I11" s="46"/>
      <c r="J11" s="32"/>
    </row>
    <row r="12" spans="1:15" ht="15.75" customHeight="1" x14ac:dyDescent="0.25">
      <c r="A12" s="18"/>
      <c r="B12" s="33"/>
      <c r="C12" s="34"/>
      <c r="D12" s="5"/>
      <c r="E12" s="5"/>
      <c r="F12" s="5"/>
      <c r="G12" s="5"/>
      <c r="H12" s="30" t="s">
        <v>15</v>
      </c>
      <c r="I12" s="46"/>
      <c r="J12" s="32"/>
    </row>
    <row r="13" spans="1:15" ht="15.75" customHeight="1" x14ac:dyDescent="0.25">
      <c r="A13" s="18"/>
      <c r="B13" s="35"/>
      <c r="C13" s="36"/>
      <c r="D13" s="47"/>
      <c r="E13" s="4"/>
      <c r="F13" s="4"/>
      <c r="G13" s="4"/>
      <c r="H13" s="48"/>
      <c r="I13" s="39"/>
      <c r="J13" s="40"/>
    </row>
    <row r="14" spans="1:15" ht="24" customHeight="1" x14ac:dyDescent="0.25">
      <c r="A14" s="18"/>
      <c r="B14" s="49" t="s">
        <v>18</v>
      </c>
      <c r="C14" s="50"/>
      <c r="D14" s="51"/>
      <c r="E14" s="52"/>
      <c r="F14" s="53"/>
      <c r="G14" s="53"/>
      <c r="H14" s="54"/>
      <c r="I14" s="53"/>
      <c r="J14" s="55"/>
    </row>
    <row r="15" spans="1:15" ht="32.25" customHeight="1" x14ac:dyDescent="0.25">
      <c r="A15" s="18"/>
      <c r="B15" s="42" t="s">
        <v>19</v>
      </c>
      <c r="C15" s="56"/>
      <c r="D15" s="57"/>
      <c r="E15" s="3"/>
      <c r="F15" s="3"/>
      <c r="G15" s="2"/>
      <c r="H15" s="2"/>
      <c r="I15" s="1" t="s">
        <v>20</v>
      </c>
      <c r="J15" s="1"/>
    </row>
    <row r="16" spans="1:15" ht="23.25" customHeight="1" x14ac:dyDescent="0.25">
      <c r="A16" s="58" t="s">
        <v>21</v>
      </c>
      <c r="B16" s="59" t="s">
        <v>21</v>
      </c>
      <c r="C16" s="60"/>
      <c r="D16" s="61"/>
      <c r="E16" s="206"/>
      <c r="F16" s="206"/>
      <c r="G16" s="206"/>
      <c r="H16" s="206"/>
      <c r="I16" s="207">
        <f>SUMIF(F52:F78,A16,I52:I78)+SUMIF(F52:F78,"PSU",I52:I78)</f>
        <v>0</v>
      </c>
      <c r="J16" s="207"/>
    </row>
    <row r="17" spans="1:10" ht="23.25" customHeight="1" x14ac:dyDescent="0.25">
      <c r="A17" s="58" t="s">
        <v>22</v>
      </c>
      <c r="B17" s="59" t="s">
        <v>22</v>
      </c>
      <c r="C17" s="60"/>
      <c r="D17" s="61"/>
      <c r="E17" s="206"/>
      <c r="F17" s="206"/>
      <c r="G17" s="206"/>
      <c r="H17" s="206"/>
      <c r="I17" s="207">
        <f>SUMIF(F52:F78,A17,I52:I78)</f>
        <v>0</v>
      </c>
      <c r="J17" s="207"/>
    </row>
    <row r="18" spans="1:10" ht="23.25" customHeight="1" x14ac:dyDescent="0.25">
      <c r="A18" s="58" t="s">
        <v>23</v>
      </c>
      <c r="B18" s="59" t="s">
        <v>23</v>
      </c>
      <c r="C18" s="60"/>
      <c r="D18" s="61"/>
      <c r="E18" s="206"/>
      <c r="F18" s="206"/>
      <c r="G18" s="206"/>
      <c r="H18" s="206"/>
      <c r="I18" s="207">
        <f>SUMIF(F52:F78,A18,I52:I78)</f>
        <v>0</v>
      </c>
      <c r="J18" s="207"/>
    </row>
    <row r="19" spans="1:10" ht="23.25" customHeight="1" x14ac:dyDescent="0.25">
      <c r="A19" s="58" t="s">
        <v>24</v>
      </c>
      <c r="B19" s="59" t="s">
        <v>25</v>
      </c>
      <c r="C19" s="60"/>
      <c r="D19" s="61"/>
      <c r="E19" s="206"/>
      <c r="F19" s="206"/>
      <c r="G19" s="206"/>
      <c r="H19" s="206"/>
      <c r="I19" s="207">
        <f>SUMIF(F52:F78,A19,I52:I78)</f>
        <v>0</v>
      </c>
      <c r="J19" s="207"/>
    </row>
    <row r="20" spans="1:10" ht="23.25" customHeight="1" x14ac:dyDescent="0.25">
      <c r="A20" s="58" t="s">
        <v>26</v>
      </c>
      <c r="B20" s="59" t="s">
        <v>27</v>
      </c>
      <c r="C20" s="60"/>
      <c r="D20" s="61"/>
      <c r="E20" s="206"/>
      <c r="F20" s="206"/>
      <c r="G20" s="206"/>
      <c r="H20" s="206"/>
      <c r="I20" s="207">
        <f>SUMIF(F52:F78,A20,I52:I78)</f>
        <v>0</v>
      </c>
      <c r="J20" s="207"/>
    </row>
    <row r="21" spans="1:10" ht="23.25" customHeight="1" x14ac:dyDescent="0.25">
      <c r="A21" s="18"/>
      <c r="B21" s="62" t="s">
        <v>20</v>
      </c>
      <c r="C21" s="63"/>
      <c r="D21" s="64"/>
      <c r="E21" s="208"/>
      <c r="F21" s="208"/>
      <c r="G21" s="208"/>
      <c r="H21" s="208"/>
      <c r="I21" s="209">
        <f>SUM(I16:J20)</f>
        <v>0</v>
      </c>
      <c r="J21" s="209"/>
    </row>
    <row r="22" spans="1:10" ht="33" customHeight="1" x14ac:dyDescent="0.25">
      <c r="A22" s="18"/>
      <c r="B22" s="65" t="s">
        <v>28</v>
      </c>
      <c r="C22" s="60"/>
      <c r="D22" s="61"/>
      <c r="E22" s="66"/>
      <c r="F22" s="67"/>
      <c r="G22" s="68"/>
      <c r="H22" s="68"/>
      <c r="I22" s="68"/>
      <c r="J22" s="69"/>
    </row>
    <row r="23" spans="1:10" ht="23.25" customHeight="1" x14ac:dyDescent="0.25">
      <c r="A23" s="18">
        <f>ZakladDPHSni*SazbaDPH1/100</f>
        <v>0</v>
      </c>
      <c r="B23" s="59" t="s">
        <v>29</v>
      </c>
      <c r="C23" s="60"/>
      <c r="D23" s="61"/>
      <c r="E23" s="70">
        <v>12</v>
      </c>
      <c r="F23" s="67" t="s">
        <v>30</v>
      </c>
      <c r="G23" s="210">
        <f>ZakladDPHSniVypocet</f>
        <v>0</v>
      </c>
      <c r="H23" s="210"/>
      <c r="I23" s="210"/>
      <c r="J23" s="69" t="str">
        <f t="shared" ref="J23:J28" si="0">Mena</f>
        <v>CZK</v>
      </c>
    </row>
    <row r="24" spans="1:10" ht="23.25" customHeight="1" x14ac:dyDescent="0.25">
      <c r="A24" s="18">
        <f>(A23-INT(A23))*100</f>
        <v>0</v>
      </c>
      <c r="B24" s="59" t="s">
        <v>31</v>
      </c>
      <c r="C24" s="60"/>
      <c r="D24" s="61"/>
      <c r="E24" s="70">
        <f>SazbaDPH1</f>
        <v>12</v>
      </c>
      <c r="F24" s="67" t="s">
        <v>30</v>
      </c>
      <c r="G24" s="211">
        <f>A23</f>
        <v>0</v>
      </c>
      <c r="H24" s="211"/>
      <c r="I24" s="211"/>
      <c r="J24" s="69" t="str">
        <f t="shared" si="0"/>
        <v>CZK</v>
      </c>
    </row>
    <row r="25" spans="1:10" ht="23.25" customHeight="1" x14ac:dyDescent="0.25">
      <c r="A25" s="18">
        <f>ZakladDPHZakl*SazbaDPH2/100</f>
        <v>0</v>
      </c>
      <c r="B25" s="59" t="s">
        <v>32</v>
      </c>
      <c r="C25" s="60"/>
      <c r="D25" s="61"/>
      <c r="E25" s="70">
        <v>21</v>
      </c>
      <c r="F25" s="67" t="s">
        <v>30</v>
      </c>
      <c r="G25" s="210">
        <f>ZakladDPHZaklVypocet</f>
        <v>0</v>
      </c>
      <c r="H25" s="210"/>
      <c r="I25" s="210"/>
      <c r="J25" s="69" t="str">
        <f t="shared" si="0"/>
        <v>CZK</v>
      </c>
    </row>
    <row r="26" spans="1:10" ht="23.25" customHeight="1" x14ac:dyDescent="0.25">
      <c r="A26" s="18">
        <f>(A25-INT(A25))*100</f>
        <v>0</v>
      </c>
      <c r="B26" s="71" t="s">
        <v>33</v>
      </c>
      <c r="C26" s="72"/>
      <c r="D26" s="57"/>
      <c r="E26" s="73">
        <f>SazbaDPH2</f>
        <v>21</v>
      </c>
      <c r="F26" s="74" t="s">
        <v>30</v>
      </c>
      <c r="G26" s="212">
        <f>A25</f>
        <v>0</v>
      </c>
      <c r="H26" s="212"/>
      <c r="I26" s="212"/>
      <c r="J26" s="75" t="str">
        <f t="shared" si="0"/>
        <v>CZK</v>
      </c>
    </row>
    <row r="27" spans="1:10" ht="23.25" customHeight="1" x14ac:dyDescent="0.25">
      <c r="A27" s="18">
        <f>ZakladDPHSni+DPHSni+ZakladDPHZakl+DPHZakl</f>
        <v>0</v>
      </c>
      <c r="B27" s="29" t="s">
        <v>34</v>
      </c>
      <c r="C27" s="76"/>
      <c r="D27" s="77"/>
      <c r="E27" s="76"/>
      <c r="F27" s="78"/>
      <c r="G27" s="213">
        <f>CenaCelkem-(ZakladDPHSni+DPHSni+ZakladDPHZakl+DPHZakl)</f>
        <v>0</v>
      </c>
      <c r="H27" s="213"/>
      <c r="I27" s="213"/>
      <c r="J27" s="79" t="str">
        <f t="shared" si="0"/>
        <v>CZK</v>
      </c>
    </row>
    <row r="28" spans="1:10" ht="27.75" hidden="1" customHeight="1" x14ac:dyDescent="0.25">
      <c r="A28" s="18"/>
      <c r="B28" s="80" t="s">
        <v>35</v>
      </c>
      <c r="C28" s="81"/>
      <c r="D28" s="81"/>
      <c r="E28" s="82"/>
      <c r="F28" s="83"/>
      <c r="G28" s="214">
        <f>ZakladDPHSniVypocet+ZakladDPHZaklVypocet</f>
        <v>0</v>
      </c>
      <c r="H28" s="214"/>
      <c r="I28" s="214"/>
      <c r="J28" s="84" t="str">
        <f t="shared" si="0"/>
        <v>CZK</v>
      </c>
    </row>
    <row r="29" spans="1:10" ht="27.75" customHeight="1" x14ac:dyDescent="0.25">
      <c r="A29" s="18">
        <f>(A27-INT(A27))*100</f>
        <v>0</v>
      </c>
      <c r="B29" s="80" t="s">
        <v>36</v>
      </c>
      <c r="C29" s="85"/>
      <c r="D29" s="85"/>
      <c r="E29" s="85"/>
      <c r="F29" s="86"/>
      <c r="G29" s="215">
        <f>A27</f>
        <v>0</v>
      </c>
      <c r="H29" s="215"/>
      <c r="I29" s="215"/>
      <c r="J29" s="87" t="s">
        <v>37</v>
      </c>
    </row>
    <row r="30" spans="1:10" ht="12.75" customHeight="1" x14ac:dyDescent="0.25">
      <c r="A30" s="18"/>
      <c r="B30" s="18"/>
      <c r="J30" s="88"/>
    </row>
    <row r="31" spans="1:10" ht="30" customHeight="1" x14ac:dyDescent="0.25">
      <c r="A31" s="18"/>
      <c r="B31" s="18"/>
      <c r="J31" s="88"/>
    </row>
    <row r="32" spans="1:10" ht="18.75" customHeight="1" x14ac:dyDescent="0.25">
      <c r="A32" s="18"/>
      <c r="B32" s="89"/>
      <c r="C32" s="90" t="s">
        <v>38</v>
      </c>
      <c r="D32" s="91"/>
      <c r="E32" s="91"/>
      <c r="F32" s="92" t="s">
        <v>39</v>
      </c>
      <c r="G32" s="93"/>
      <c r="H32" s="94"/>
      <c r="I32" s="93"/>
      <c r="J32" s="88"/>
    </row>
    <row r="33" spans="1:10" ht="47.25" customHeight="1" x14ac:dyDescent="0.25">
      <c r="A33" s="18"/>
      <c r="B33" s="18"/>
      <c r="J33" s="88"/>
    </row>
    <row r="34" spans="1:10" s="15" customFormat="1" ht="18.75" customHeight="1" x14ac:dyDescent="0.25">
      <c r="A34" s="95"/>
      <c r="B34" s="95"/>
      <c r="C34" s="96"/>
      <c r="D34" s="216"/>
      <c r="E34" s="216"/>
      <c r="G34" s="217"/>
      <c r="H34" s="217"/>
      <c r="I34" s="217"/>
      <c r="J34" s="97"/>
    </row>
    <row r="35" spans="1:10" ht="12.75" customHeight="1" x14ac:dyDescent="0.25">
      <c r="A35" s="18"/>
      <c r="B35" s="18"/>
      <c r="D35" s="218" t="s">
        <v>40</v>
      </c>
      <c r="E35" s="218"/>
      <c r="H35" s="98" t="s">
        <v>41</v>
      </c>
      <c r="J35" s="88"/>
    </row>
    <row r="36" spans="1:10" ht="13.5" customHeight="1" x14ac:dyDescent="0.25">
      <c r="A36" s="99"/>
      <c r="B36" s="99"/>
      <c r="C36" s="100"/>
      <c r="D36" s="100"/>
      <c r="E36" s="100"/>
      <c r="F36" s="101"/>
      <c r="G36" s="101"/>
      <c r="H36" s="101"/>
      <c r="I36" s="101"/>
      <c r="J36" s="102"/>
    </row>
    <row r="37" spans="1:10" ht="27" hidden="1" customHeight="1" x14ac:dyDescent="0.25">
      <c r="B37" s="103" t="s">
        <v>42</v>
      </c>
      <c r="C37" s="104"/>
      <c r="D37" s="104"/>
      <c r="E37" s="104"/>
      <c r="F37" s="105"/>
      <c r="G37" s="105"/>
      <c r="H37" s="105"/>
      <c r="I37" s="105"/>
      <c r="J37" s="106"/>
    </row>
    <row r="38" spans="1:10" ht="25.5" hidden="1" customHeight="1" x14ac:dyDescent="0.25">
      <c r="A38" s="107" t="s">
        <v>43</v>
      </c>
      <c r="B38" s="108" t="s">
        <v>44</v>
      </c>
      <c r="C38" s="109" t="s">
        <v>45</v>
      </c>
      <c r="D38" s="109"/>
      <c r="E38" s="109"/>
      <c r="F38" s="110" t="str">
        <f>B23</f>
        <v>Základ pro sníženou DPH</v>
      </c>
      <c r="G38" s="110" t="str">
        <f>B25</f>
        <v>Základ pro základní DPH</v>
      </c>
      <c r="H38" s="111" t="s">
        <v>46</v>
      </c>
      <c r="I38" s="111" t="s">
        <v>47</v>
      </c>
      <c r="J38" s="112" t="s">
        <v>30</v>
      </c>
    </row>
    <row r="39" spans="1:10" ht="25.5" hidden="1" customHeight="1" x14ac:dyDescent="0.25">
      <c r="A39" s="107">
        <v>1</v>
      </c>
      <c r="B39" s="113" t="s">
        <v>48</v>
      </c>
      <c r="C39" s="219"/>
      <c r="D39" s="219"/>
      <c r="E39" s="219"/>
      <c r="F39" s="114">
        <f>'S01 01 Pol'!AE187</f>
        <v>0</v>
      </c>
      <c r="G39" s="115">
        <f>'S01 01 Pol'!AF187</f>
        <v>0</v>
      </c>
      <c r="H39" s="116">
        <f>(F39*SazbaDPH1/100)+(G39*SazbaDPH2/100)</f>
        <v>0</v>
      </c>
      <c r="I39" s="116">
        <f>F39+G39+H39</f>
        <v>0</v>
      </c>
      <c r="J39" s="117" t="str">
        <f>IF(_xlfn.SINGLE(CenaCelkemVypocet)=0,"",I39/_xlfn.SINGLE(CenaCelkemVypocet)*100)</f>
        <v/>
      </c>
    </row>
    <row r="40" spans="1:10" ht="25.5" hidden="1" customHeight="1" x14ac:dyDescent="0.25">
      <c r="A40" s="107">
        <v>2</v>
      </c>
      <c r="B40" s="118" t="s">
        <v>8</v>
      </c>
      <c r="C40" s="220" t="s">
        <v>9</v>
      </c>
      <c r="D40" s="220"/>
      <c r="E40" s="220"/>
      <c r="F40" s="119">
        <f>'S01 01 Pol'!AE187</f>
        <v>0</v>
      </c>
      <c r="G40" s="120">
        <f>'S01 01 Pol'!AF187</f>
        <v>0</v>
      </c>
      <c r="H40" s="120">
        <f>(F40*SazbaDPH1/100)+(G40*SazbaDPH2/100)</f>
        <v>0</v>
      </c>
      <c r="I40" s="120">
        <f>F40+G40+H40</f>
        <v>0</v>
      </c>
      <c r="J40" s="121" t="str">
        <f>IF(_xlfn.SINGLE(CenaCelkemVypocet)=0,"",I40/_xlfn.SINGLE(CenaCelkemVypocet)*100)</f>
        <v/>
      </c>
    </row>
    <row r="41" spans="1:10" ht="25.5" hidden="1" customHeight="1" x14ac:dyDescent="0.25">
      <c r="A41" s="107">
        <v>3</v>
      </c>
      <c r="B41" s="122" t="s">
        <v>11</v>
      </c>
      <c r="C41" s="219" t="s">
        <v>12</v>
      </c>
      <c r="D41" s="219"/>
      <c r="E41" s="219"/>
      <c r="F41" s="123">
        <f>'S01 01 Pol'!AE187</f>
        <v>0</v>
      </c>
      <c r="G41" s="116">
        <f>'S01 01 Pol'!AF187</f>
        <v>0</v>
      </c>
      <c r="H41" s="116">
        <f>(F41*SazbaDPH1/100)+(G41*SazbaDPH2/100)</f>
        <v>0</v>
      </c>
      <c r="I41" s="116">
        <f>F41+G41+H41</f>
        <v>0</v>
      </c>
      <c r="J41" s="117" t="str">
        <f>IF(_xlfn.SINGLE(CenaCelkemVypocet)=0,"",I41/_xlfn.SINGLE(CenaCelkemVypocet)*100)</f>
        <v/>
      </c>
    </row>
    <row r="42" spans="1:10" ht="25.5" hidden="1" customHeight="1" x14ac:dyDescent="0.25">
      <c r="A42" s="107"/>
      <c r="B42" s="221" t="s">
        <v>49</v>
      </c>
      <c r="C42" s="221"/>
      <c r="D42" s="221"/>
      <c r="E42" s="221"/>
      <c r="F42" s="124">
        <f>SUMIF(A39:A41,"=1",F39:F41)</f>
        <v>0</v>
      </c>
      <c r="G42" s="125">
        <f>SUMIF(A39:A41,"=1",G39:G41)</f>
        <v>0</v>
      </c>
      <c r="H42" s="125">
        <f>SUMIF(A39:A41,"=1",H39:H41)</f>
        <v>0</v>
      </c>
      <c r="I42" s="125">
        <f>SUMIF(A39:A41,"=1",I39:I41)</f>
        <v>0</v>
      </c>
      <c r="J42" s="126">
        <f>SUMIF(A39:A41,"=1",J39:J41)</f>
        <v>0</v>
      </c>
    </row>
    <row r="44" spans="1:10" ht="13.2" x14ac:dyDescent="0.25">
      <c r="A44" t="s">
        <v>50</v>
      </c>
      <c r="B44" t="s">
        <v>51</v>
      </c>
    </row>
    <row r="45" spans="1:10" ht="13.2" x14ac:dyDescent="0.25">
      <c r="A45" t="s">
        <v>52</v>
      </c>
      <c r="B45" t="s">
        <v>53</v>
      </c>
    </row>
    <row r="46" spans="1:10" ht="13.2" x14ac:dyDescent="0.25">
      <c r="A46" t="s">
        <v>54</v>
      </c>
      <c r="B46" t="s">
        <v>55</v>
      </c>
    </row>
    <row r="49" spans="1:10" ht="15.6" x14ac:dyDescent="0.3">
      <c r="B49" s="127" t="s">
        <v>56</v>
      </c>
    </row>
    <row r="51" spans="1:10" ht="25.5" customHeight="1" x14ac:dyDescent="0.25">
      <c r="A51" s="128"/>
      <c r="B51" s="129" t="s">
        <v>44</v>
      </c>
      <c r="C51" s="129" t="s">
        <v>45</v>
      </c>
      <c r="D51" s="130"/>
      <c r="E51" s="130"/>
      <c r="F51" s="131" t="s">
        <v>57</v>
      </c>
      <c r="G51" s="131"/>
      <c r="H51" s="131"/>
      <c r="I51" s="131" t="s">
        <v>20</v>
      </c>
      <c r="J51" s="131" t="s">
        <v>30</v>
      </c>
    </row>
    <row r="52" spans="1:10" ht="36.75" customHeight="1" x14ac:dyDescent="0.25">
      <c r="A52" s="132"/>
      <c r="B52" s="133" t="s">
        <v>58</v>
      </c>
      <c r="C52" s="222" t="s">
        <v>59</v>
      </c>
      <c r="D52" s="222"/>
      <c r="E52" s="222"/>
      <c r="F52" s="134" t="s">
        <v>21</v>
      </c>
      <c r="G52" s="135"/>
      <c r="H52" s="135"/>
      <c r="I52" s="135">
        <f>'S01 01 Pol'!G8</f>
        <v>0</v>
      </c>
      <c r="J52" s="136" t="str">
        <f>IF(I79=0,"",I52/I79*100)</f>
        <v/>
      </c>
    </row>
    <row r="53" spans="1:10" ht="36.75" customHeight="1" x14ac:dyDescent="0.25">
      <c r="A53" s="132"/>
      <c r="B53" s="133" t="s">
        <v>60</v>
      </c>
      <c r="C53" s="222" t="s">
        <v>61</v>
      </c>
      <c r="D53" s="222"/>
      <c r="E53" s="222"/>
      <c r="F53" s="134" t="s">
        <v>21</v>
      </c>
      <c r="G53" s="135"/>
      <c r="H53" s="135"/>
      <c r="I53" s="135">
        <f>'S01 01 Pol'!G11</f>
        <v>0</v>
      </c>
      <c r="J53" s="136" t="str">
        <f>IF(I79=0,"",I53/I79*100)</f>
        <v/>
      </c>
    </row>
    <row r="54" spans="1:10" ht="36.75" customHeight="1" x14ac:dyDescent="0.25">
      <c r="A54" s="132"/>
      <c r="B54" s="133" t="s">
        <v>62</v>
      </c>
      <c r="C54" s="222" t="s">
        <v>63</v>
      </c>
      <c r="D54" s="222"/>
      <c r="E54" s="222"/>
      <c r="F54" s="134" t="s">
        <v>21</v>
      </c>
      <c r="G54" s="135"/>
      <c r="H54" s="135"/>
      <c r="I54" s="135">
        <f>'S01 01 Pol'!G16</f>
        <v>0</v>
      </c>
      <c r="J54" s="136" t="str">
        <f>IF(I79=0,"",I54/I79*100)</f>
        <v/>
      </c>
    </row>
    <row r="55" spans="1:10" ht="36.75" customHeight="1" x14ac:dyDescent="0.25">
      <c r="A55" s="132"/>
      <c r="B55" s="133" t="s">
        <v>64</v>
      </c>
      <c r="C55" s="222" t="s">
        <v>65</v>
      </c>
      <c r="D55" s="222"/>
      <c r="E55" s="222"/>
      <c r="F55" s="134" t="s">
        <v>21</v>
      </c>
      <c r="G55" s="135"/>
      <c r="H55" s="135"/>
      <c r="I55" s="135">
        <f>'S01 01 Pol'!G21</f>
        <v>0</v>
      </c>
      <c r="J55" s="136" t="str">
        <f>IF(I79=0,"",I55/I79*100)</f>
        <v/>
      </c>
    </row>
    <row r="56" spans="1:10" ht="36.75" customHeight="1" x14ac:dyDescent="0.25">
      <c r="A56" s="132"/>
      <c r="B56" s="133" t="s">
        <v>66</v>
      </c>
      <c r="C56" s="222" t="s">
        <v>67</v>
      </c>
      <c r="D56" s="222"/>
      <c r="E56" s="222"/>
      <c r="F56" s="134" t="s">
        <v>21</v>
      </c>
      <c r="G56" s="135"/>
      <c r="H56" s="135"/>
      <c r="I56" s="135">
        <f>'S01 01 Pol'!G26</f>
        <v>0</v>
      </c>
      <c r="J56" s="136" t="str">
        <f>IF(I79=0,"",I56/I79*100)</f>
        <v/>
      </c>
    </row>
    <row r="57" spans="1:10" ht="36.75" customHeight="1" x14ac:dyDescent="0.25">
      <c r="A57" s="132"/>
      <c r="B57" s="133" t="s">
        <v>68</v>
      </c>
      <c r="C57" s="222" t="s">
        <v>69</v>
      </c>
      <c r="D57" s="222"/>
      <c r="E57" s="222"/>
      <c r="F57" s="134" t="s">
        <v>21</v>
      </c>
      <c r="G57" s="135"/>
      <c r="H57" s="135"/>
      <c r="I57" s="135">
        <f>'S01 01 Pol'!G29</f>
        <v>0</v>
      </c>
      <c r="J57" s="136" t="str">
        <f>IF(I79=0,"",I57/I79*100)</f>
        <v/>
      </c>
    </row>
    <row r="58" spans="1:10" ht="36.75" customHeight="1" x14ac:dyDescent="0.25">
      <c r="A58" s="132"/>
      <c r="B58" s="133" t="s">
        <v>70</v>
      </c>
      <c r="C58" s="222" t="s">
        <v>71</v>
      </c>
      <c r="D58" s="222"/>
      <c r="E58" s="222"/>
      <c r="F58" s="134" t="s">
        <v>21</v>
      </c>
      <c r="G58" s="135"/>
      <c r="H58" s="135"/>
      <c r="I58" s="135">
        <f>'S01 01 Pol'!G36</f>
        <v>0</v>
      </c>
      <c r="J58" s="136" t="str">
        <f>IF(I79=0,"",I58/I79*100)</f>
        <v/>
      </c>
    </row>
    <row r="59" spans="1:10" ht="36.75" customHeight="1" x14ac:dyDescent="0.25">
      <c r="A59" s="132"/>
      <c r="B59" s="133" t="s">
        <v>72</v>
      </c>
      <c r="C59" s="222" t="s">
        <v>73</v>
      </c>
      <c r="D59" s="222"/>
      <c r="E59" s="222"/>
      <c r="F59" s="134" t="s">
        <v>21</v>
      </c>
      <c r="G59" s="135"/>
      <c r="H59" s="135"/>
      <c r="I59" s="135">
        <f>'S01 01 Pol'!G53</f>
        <v>0</v>
      </c>
      <c r="J59" s="136" t="str">
        <f>IF(I79=0,"",I59/I79*100)</f>
        <v/>
      </c>
    </row>
    <row r="60" spans="1:10" ht="36.75" customHeight="1" x14ac:dyDescent="0.25">
      <c r="A60" s="132"/>
      <c r="B60" s="133" t="s">
        <v>74</v>
      </c>
      <c r="C60" s="222" t="s">
        <v>75</v>
      </c>
      <c r="D60" s="222"/>
      <c r="E60" s="222"/>
      <c r="F60" s="134" t="s">
        <v>21</v>
      </c>
      <c r="G60" s="135"/>
      <c r="H60" s="135"/>
      <c r="I60" s="135">
        <f>'S01 01 Pol'!G56</f>
        <v>0</v>
      </c>
      <c r="J60" s="136" t="str">
        <f>IF(I79=0,"",I60/I79*100)</f>
        <v/>
      </c>
    </row>
    <row r="61" spans="1:10" ht="36.75" customHeight="1" x14ac:dyDescent="0.25">
      <c r="A61" s="132"/>
      <c r="B61" s="133" t="s">
        <v>76</v>
      </c>
      <c r="C61" s="222" t="s">
        <v>77</v>
      </c>
      <c r="D61" s="222"/>
      <c r="E61" s="222"/>
      <c r="F61" s="134" t="s">
        <v>21</v>
      </c>
      <c r="G61" s="135"/>
      <c r="H61" s="135"/>
      <c r="I61" s="135">
        <f>'S01 01 Pol'!G63</f>
        <v>0</v>
      </c>
      <c r="J61" s="136" t="str">
        <f>IF(I79=0,"",I61/I79*100)</f>
        <v/>
      </c>
    </row>
    <row r="62" spans="1:10" ht="36.75" customHeight="1" x14ac:dyDescent="0.25">
      <c r="A62" s="132"/>
      <c r="B62" s="133" t="s">
        <v>78</v>
      </c>
      <c r="C62" s="222" t="s">
        <v>79</v>
      </c>
      <c r="D62" s="222"/>
      <c r="E62" s="222"/>
      <c r="F62" s="134" t="s">
        <v>21</v>
      </c>
      <c r="G62" s="135"/>
      <c r="H62" s="135"/>
      <c r="I62" s="135">
        <f>'S01 01 Pol'!G71</f>
        <v>0</v>
      </c>
      <c r="J62" s="136" t="str">
        <f>IF(I79=0,"",I62/I79*100)</f>
        <v/>
      </c>
    </row>
    <row r="63" spans="1:10" ht="36.75" customHeight="1" x14ac:dyDescent="0.25">
      <c r="A63" s="132"/>
      <c r="B63" s="133" t="s">
        <v>80</v>
      </c>
      <c r="C63" s="222" t="s">
        <v>81</v>
      </c>
      <c r="D63" s="222"/>
      <c r="E63" s="222"/>
      <c r="F63" s="134" t="s">
        <v>21</v>
      </c>
      <c r="G63" s="135"/>
      <c r="H63" s="135"/>
      <c r="I63" s="135">
        <f>'S01 01 Pol'!G83</f>
        <v>0</v>
      </c>
      <c r="J63" s="136" t="str">
        <f>IF(I79=0,"",I63/I79*100)</f>
        <v/>
      </c>
    </row>
    <row r="64" spans="1:10" ht="36.75" customHeight="1" x14ac:dyDescent="0.25">
      <c r="A64" s="132"/>
      <c r="B64" s="133" t="s">
        <v>82</v>
      </c>
      <c r="C64" s="222" t="s">
        <v>83</v>
      </c>
      <c r="D64" s="222"/>
      <c r="E64" s="222"/>
      <c r="F64" s="134" t="s">
        <v>22</v>
      </c>
      <c r="G64" s="135"/>
      <c r="H64" s="135"/>
      <c r="I64" s="135">
        <f>'S01 01 Pol'!G85</f>
        <v>0</v>
      </c>
      <c r="J64" s="136" t="str">
        <f>IF(I79=0,"",I64/I79*100)</f>
        <v/>
      </c>
    </row>
    <row r="65" spans="1:10" ht="36.75" customHeight="1" x14ac:dyDescent="0.25">
      <c r="A65" s="132"/>
      <c r="B65" s="133" t="s">
        <v>84</v>
      </c>
      <c r="C65" s="222" t="s">
        <v>85</v>
      </c>
      <c r="D65" s="222"/>
      <c r="E65" s="222"/>
      <c r="F65" s="134" t="s">
        <v>22</v>
      </c>
      <c r="G65" s="135"/>
      <c r="H65" s="135"/>
      <c r="I65" s="135">
        <f>'S01 01 Pol'!G90</f>
        <v>0</v>
      </c>
      <c r="J65" s="136" t="str">
        <f>IF(I79=0,"",I65/I79*100)</f>
        <v/>
      </c>
    </row>
    <row r="66" spans="1:10" ht="36.75" customHeight="1" x14ac:dyDescent="0.25">
      <c r="A66" s="132"/>
      <c r="B66" s="133" t="s">
        <v>86</v>
      </c>
      <c r="C66" s="222" t="s">
        <v>87</v>
      </c>
      <c r="D66" s="222"/>
      <c r="E66" s="222"/>
      <c r="F66" s="134" t="s">
        <v>22</v>
      </c>
      <c r="G66" s="135"/>
      <c r="H66" s="135"/>
      <c r="I66" s="135">
        <f>'S01 01 Pol'!G100</f>
        <v>0</v>
      </c>
      <c r="J66" s="136" t="str">
        <f>IF(I79=0,"",I66/I79*100)</f>
        <v/>
      </c>
    </row>
    <row r="67" spans="1:10" ht="36.75" customHeight="1" x14ac:dyDescent="0.25">
      <c r="A67" s="132"/>
      <c r="B67" s="133" t="s">
        <v>88</v>
      </c>
      <c r="C67" s="222" t="s">
        <v>89</v>
      </c>
      <c r="D67" s="222"/>
      <c r="E67" s="222"/>
      <c r="F67" s="134" t="s">
        <v>22</v>
      </c>
      <c r="G67" s="135"/>
      <c r="H67" s="135"/>
      <c r="I67" s="135">
        <f>'S01 01 Pol'!G106</f>
        <v>0</v>
      </c>
      <c r="J67" s="136" t="str">
        <f>IF(I79=0,"",I67/I79*100)</f>
        <v/>
      </c>
    </row>
    <row r="68" spans="1:10" ht="36.75" customHeight="1" x14ac:dyDescent="0.25">
      <c r="A68" s="132"/>
      <c r="B68" s="133" t="s">
        <v>90</v>
      </c>
      <c r="C68" s="222" t="s">
        <v>91</v>
      </c>
      <c r="D68" s="222"/>
      <c r="E68" s="222"/>
      <c r="F68" s="134" t="s">
        <v>22</v>
      </c>
      <c r="G68" s="135"/>
      <c r="H68" s="135"/>
      <c r="I68" s="135">
        <f>'S01 01 Pol'!G112</f>
        <v>0</v>
      </c>
      <c r="J68" s="136" t="str">
        <f>IF(I79=0,"",I68/I79*100)</f>
        <v/>
      </c>
    </row>
    <row r="69" spans="1:10" ht="36.75" customHeight="1" x14ac:dyDescent="0.25">
      <c r="A69" s="132"/>
      <c r="B69" s="133" t="s">
        <v>92</v>
      </c>
      <c r="C69" s="222" t="s">
        <v>93</v>
      </c>
      <c r="D69" s="222"/>
      <c r="E69" s="222"/>
      <c r="F69" s="134" t="s">
        <v>22</v>
      </c>
      <c r="G69" s="135"/>
      <c r="H69" s="135"/>
      <c r="I69" s="135">
        <f>'S01 01 Pol'!G115</f>
        <v>0</v>
      </c>
      <c r="J69" s="136" t="str">
        <f>IF(I79=0,"",I69/I79*100)</f>
        <v/>
      </c>
    </row>
    <row r="70" spans="1:10" ht="36.75" customHeight="1" x14ac:dyDescent="0.25">
      <c r="A70" s="132"/>
      <c r="B70" s="133" t="s">
        <v>94</v>
      </c>
      <c r="C70" s="222" t="s">
        <v>95</v>
      </c>
      <c r="D70" s="222"/>
      <c r="E70" s="222"/>
      <c r="F70" s="134" t="s">
        <v>22</v>
      </c>
      <c r="G70" s="135"/>
      <c r="H70" s="135"/>
      <c r="I70" s="135">
        <f>'S01 01 Pol'!G129</f>
        <v>0</v>
      </c>
      <c r="J70" s="136" t="str">
        <f>IF(I79=0,"",I70/I79*100)</f>
        <v/>
      </c>
    </row>
    <row r="71" spans="1:10" ht="36.75" customHeight="1" x14ac:dyDescent="0.25">
      <c r="A71" s="132"/>
      <c r="B71" s="133" t="s">
        <v>96</v>
      </c>
      <c r="C71" s="222" t="s">
        <v>97</v>
      </c>
      <c r="D71" s="222"/>
      <c r="E71" s="222"/>
      <c r="F71" s="134" t="s">
        <v>22</v>
      </c>
      <c r="G71" s="135"/>
      <c r="H71" s="135"/>
      <c r="I71" s="135">
        <f>'S01 01 Pol'!G132</f>
        <v>0</v>
      </c>
      <c r="J71" s="136" t="str">
        <f>IF(I79=0,"",I71/I79*100)</f>
        <v/>
      </c>
    </row>
    <row r="72" spans="1:10" ht="36.75" customHeight="1" x14ac:dyDescent="0.25">
      <c r="A72" s="132"/>
      <c r="B72" s="133" t="s">
        <v>98</v>
      </c>
      <c r="C72" s="222" t="s">
        <v>99</v>
      </c>
      <c r="D72" s="222"/>
      <c r="E72" s="222"/>
      <c r="F72" s="134" t="s">
        <v>22</v>
      </c>
      <c r="G72" s="135"/>
      <c r="H72" s="135"/>
      <c r="I72" s="135">
        <f>'S01 01 Pol'!G137</f>
        <v>0</v>
      </c>
      <c r="J72" s="136" t="str">
        <f>IF(I79=0,"",I72/I79*100)</f>
        <v/>
      </c>
    </row>
    <row r="73" spans="1:10" ht="36.75" customHeight="1" x14ac:dyDescent="0.25">
      <c r="A73" s="132"/>
      <c r="B73" s="133" t="s">
        <v>100</v>
      </c>
      <c r="C73" s="222" t="s">
        <v>101</v>
      </c>
      <c r="D73" s="222"/>
      <c r="E73" s="222"/>
      <c r="F73" s="134" t="s">
        <v>22</v>
      </c>
      <c r="G73" s="135"/>
      <c r="H73" s="135"/>
      <c r="I73" s="135">
        <f>'S01 01 Pol'!G146</f>
        <v>0</v>
      </c>
      <c r="J73" s="136" t="str">
        <f>IF(I79=0,"",I73/I79*100)</f>
        <v/>
      </c>
    </row>
    <row r="74" spans="1:10" ht="36.75" customHeight="1" x14ac:dyDescent="0.25">
      <c r="A74" s="132"/>
      <c r="B74" s="133" t="s">
        <v>102</v>
      </c>
      <c r="C74" s="222" t="s">
        <v>103</v>
      </c>
      <c r="D74" s="222"/>
      <c r="E74" s="222"/>
      <c r="F74" s="134" t="s">
        <v>22</v>
      </c>
      <c r="G74" s="135"/>
      <c r="H74" s="135"/>
      <c r="I74" s="135">
        <f>'S01 01 Pol'!G151</f>
        <v>0</v>
      </c>
      <c r="J74" s="136" t="str">
        <f>IF(I79=0,"",I74/I79*100)</f>
        <v/>
      </c>
    </row>
    <row r="75" spans="1:10" ht="36.75" customHeight="1" x14ac:dyDescent="0.25">
      <c r="A75" s="132"/>
      <c r="B75" s="133" t="s">
        <v>104</v>
      </c>
      <c r="C75" s="222" t="s">
        <v>105</v>
      </c>
      <c r="D75" s="222"/>
      <c r="E75" s="222"/>
      <c r="F75" s="134" t="s">
        <v>23</v>
      </c>
      <c r="G75" s="135"/>
      <c r="H75" s="135"/>
      <c r="I75" s="135">
        <f>'S01 01 Pol'!G153</f>
        <v>0</v>
      </c>
      <c r="J75" s="136" t="str">
        <f>IF(I79=0,"",I75/I79*100)</f>
        <v/>
      </c>
    </row>
    <row r="76" spans="1:10" ht="36.75" customHeight="1" x14ac:dyDescent="0.25">
      <c r="A76" s="132"/>
      <c r="B76" s="133" t="s">
        <v>106</v>
      </c>
      <c r="C76" s="222" t="s">
        <v>107</v>
      </c>
      <c r="D76" s="222"/>
      <c r="E76" s="222"/>
      <c r="F76" s="134" t="s">
        <v>108</v>
      </c>
      <c r="G76" s="135"/>
      <c r="H76" s="135"/>
      <c r="I76" s="135">
        <f>'S01 01 Pol'!G156</f>
        <v>0</v>
      </c>
      <c r="J76" s="136" t="str">
        <f>IF(I79=0,"",I76/I79*100)</f>
        <v/>
      </c>
    </row>
    <row r="77" spans="1:10" ht="36.75" customHeight="1" x14ac:dyDescent="0.25">
      <c r="A77" s="132"/>
      <c r="B77" s="133" t="s">
        <v>24</v>
      </c>
      <c r="C77" s="222" t="s">
        <v>25</v>
      </c>
      <c r="D77" s="222"/>
      <c r="E77" s="222"/>
      <c r="F77" s="134" t="s">
        <v>24</v>
      </c>
      <c r="G77" s="135"/>
      <c r="H77" s="135"/>
      <c r="I77" s="135">
        <f>'S01 01 Pol'!G178</f>
        <v>0</v>
      </c>
      <c r="J77" s="136" t="str">
        <f>IF(I79=0,"",I77/I79*100)</f>
        <v/>
      </c>
    </row>
    <row r="78" spans="1:10" ht="36.75" customHeight="1" x14ac:dyDescent="0.25">
      <c r="A78" s="132"/>
      <c r="B78" s="133" t="s">
        <v>109</v>
      </c>
      <c r="C78" s="222" t="s">
        <v>110</v>
      </c>
      <c r="D78" s="222"/>
      <c r="E78" s="222"/>
      <c r="F78" s="134" t="s">
        <v>24</v>
      </c>
      <c r="G78" s="135"/>
      <c r="H78" s="135"/>
      <c r="I78" s="135">
        <f>'S01 01 Pol'!G184</f>
        <v>0</v>
      </c>
      <c r="J78" s="136" t="str">
        <f>IF(I79=0,"",I78/I79*100)</f>
        <v/>
      </c>
    </row>
    <row r="79" spans="1:10" ht="25.5" customHeight="1" x14ac:dyDescent="0.25">
      <c r="A79" s="137"/>
      <c r="B79" s="138" t="s">
        <v>47</v>
      </c>
      <c r="C79" s="139"/>
      <c r="D79" s="140"/>
      <c r="E79" s="140"/>
      <c r="F79" s="141"/>
      <c r="G79" s="142"/>
      <c r="H79" s="142"/>
      <c r="I79" s="142">
        <f>SUM(I52:I78)</f>
        <v>0</v>
      </c>
      <c r="J79" s="143">
        <f>SUM(J52:J78)</f>
        <v>0</v>
      </c>
    </row>
    <row r="80" spans="1:10" ht="13.2" x14ac:dyDescent="0.25">
      <c r="F80" s="144"/>
      <c r="G80" s="144"/>
      <c r="H80" s="144"/>
      <c r="I80" s="144"/>
      <c r="J80" s="145"/>
    </row>
    <row r="81" spans="6:10" ht="13.2" x14ac:dyDescent="0.25">
      <c r="F81" s="144"/>
      <c r="G81" s="144"/>
      <c r="H81" s="144"/>
      <c r="I81" s="144"/>
      <c r="J81" s="145"/>
    </row>
    <row r="82" spans="6:10" ht="13.2" x14ac:dyDescent="0.25">
      <c r="F82" s="144"/>
      <c r="G82" s="144"/>
      <c r="H82" s="144"/>
      <c r="I82" s="144"/>
      <c r="J82" s="145"/>
    </row>
  </sheetData>
  <mergeCells count="72">
    <mergeCell ref="C75:E75"/>
    <mergeCell ref="C76:E76"/>
    <mergeCell ref="C77:E77"/>
    <mergeCell ref="C78:E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1:E41"/>
    <mergeCell ref="B42:E42"/>
    <mergeCell ref="C52:E52"/>
    <mergeCell ref="C53:E53"/>
    <mergeCell ref="C54:E54"/>
    <mergeCell ref="D34:E34"/>
    <mergeCell ref="G34:I34"/>
    <mergeCell ref="D35:E35"/>
    <mergeCell ref="C39:E39"/>
    <mergeCell ref="C40:E40"/>
    <mergeCell ref="G25:I25"/>
    <mergeCell ref="G26:I26"/>
    <mergeCell ref="G27:I27"/>
    <mergeCell ref="G28:I28"/>
    <mergeCell ref="G29:I29"/>
    <mergeCell ref="E21:F21"/>
    <mergeCell ref="G21:H21"/>
    <mergeCell ref="I21:J21"/>
    <mergeCell ref="G23:I23"/>
    <mergeCell ref="G24:I24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6:G6"/>
    <mergeCell ref="E7:G7"/>
    <mergeCell ref="D11:G11"/>
    <mergeCell ref="D12:G12"/>
    <mergeCell ref="E13:G13"/>
    <mergeCell ref="B1:J1"/>
    <mergeCell ref="E2:J2"/>
    <mergeCell ref="E3:J3"/>
    <mergeCell ref="E4:J4"/>
    <mergeCell ref="D5:G5"/>
  </mergeCells>
  <pageMargins left="0.39374999999999999" right="0.196527777777778" top="0.59027777777777801" bottom="0.39305555555555599" header="0.511811023622047" footer="0.196527777777778"/>
  <pageSetup paperSize="9" orientation="portrait" horizontalDpi="300" verticalDpi="300"/>
  <headerFooter>
    <oddFooter>&amp;L&amp;9Zpracováno programem BUILDpower S,  © RTS, a.s.&amp;R&amp;9Stránka &amp;P z &amp;N</oddFooter>
  </headerFooter>
  <rowBreaks count="2" manualBreakCount="2">
    <brk id="36" max="16383" man="1"/>
    <brk id="46" max="16383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66"/>
  </sheetPr>
  <dimension ref="A1:G5"/>
  <sheetViews>
    <sheetView zoomScale="200" zoomScaleNormal="200" workbookViewId="0">
      <pane ySplit="7" topLeftCell="A8" activePane="bottomLeft" state="frozen"/>
      <selection pane="bottomLeft" activeCell="I8" sqref="I8"/>
    </sheetView>
  </sheetViews>
  <sheetFormatPr defaultColWidth="9.109375" defaultRowHeight="12.75" customHeight="1" x14ac:dyDescent="0.25"/>
  <cols>
    <col min="1" max="1" width="4.33203125" style="146" customWidth="1"/>
    <col min="2" max="2" width="14.44140625" style="146" customWidth="1"/>
    <col min="3" max="3" width="38.33203125" style="147" customWidth="1"/>
    <col min="4" max="4" width="4.5546875" style="146" customWidth="1"/>
    <col min="5" max="5" width="10.5546875" style="146" customWidth="1"/>
    <col min="6" max="6" width="9.88671875" style="146" customWidth="1"/>
    <col min="7" max="7" width="12.6640625" style="146" customWidth="1"/>
    <col min="8" max="16384" width="9.109375" style="146"/>
  </cols>
  <sheetData>
    <row r="1" spans="1:7" ht="15.6" x14ac:dyDescent="0.25">
      <c r="A1" s="223" t="s">
        <v>111</v>
      </c>
      <c r="B1" s="223"/>
      <c r="C1" s="223"/>
      <c r="D1" s="223"/>
      <c r="E1" s="223"/>
      <c r="F1" s="223"/>
      <c r="G1" s="223"/>
    </row>
    <row r="2" spans="1:7" ht="24.75" customHeight="1" x14ac:dyDescent="0.25">
      <c r="A2" s="148" t="s">
        <v>112</v>
      </c>
      <c r="B2" s="149"/>
      <c r="C2" s="224"/>
      <c r="D2" s="224"/>
      <c r="E2" s="224"/>
      <c r="F2" s="224"/>
      <c r="G2" s="224"/>
    </row>
    <row r="3" spans="1:7" ht="24.75" customHeight="1" x14ac:dyDescent="0.25">
      <c r="A3" s="148" t="s">
        <v>113</v>
      </c>
      <c r="B3" s="149"/>
      <c r="C3" s="224"/>
      <c r="D3" s="224"/>
      <c r="E3" s="224"/>
      <c r="F3" s="224"/>
      <c r="G3" s="224"/>
    </row>
    <row r="4" spans="1:7" ht="24.75" customHeight="1" x14ac:dyDescent="0.25">
      <c r="A4" s="148" t="s">
        <v>114</v>
      </c>
      <c r="B4" s="149"/>
      <c r="C4" s="224"/>
      <c r="D4" s="224"/>
      <c r="E4" s="224"/>
      <c r="F4" s="224"/>
      <c r="G4" s="224"/>
    </row>
    <row r="5" spans="1:7" ht="13.2" x14ac:dyDescent="0.25">
      <c r="B5" s="150"/>
      <c r="C5" s="151"/>
      <c r="D5" s="152"/>
    </row>
  </sheetData>
  <mergeCells count="4">
    <mergeCell ref="A1:G1"/>
    <mergeCell ref="C2:G2"/>
    <mergeCell ref="C3:G3"/>
    <mergeCell ref="C4:G4"/>
  </mergeCells>
  <pageMargins left="0.59027777777777801" right="0.39374999999999999" top="0.59027777777777801" bottom="0.98402777777777795" header="0.511811023622047" footer="0.51180555555555596"/>
  <pageSetup paperSize="9" orientation="portrait" horizontalDpi="300" verticalDpi="300"/>
  <headerFooter>
    <oddFooter>&amp;L&amp;9Zpracováno programem 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195"/>
  <sheetViews>
    <sheetView tabSelected="1" zoomScale="200" zoomScaleNormal="200" workbookViewId="0">
      <pane ySplit="7" topLeftCell="A182" activePane="bottomLeft" state="frozen"/>
      <selection pane="bottomLeft" activeCell="C91" sqref="C91"/>
    </sheetView>
  </sheetViews>
  <sheetFormatPr defaultColWidth="8.6640625" defaultRowHeight="12.75" customHeight="1" outlineLevelRow="3" x14ac:dyDescent="0.25"/>
  <cols>
    <col min="1" max="1" width="3.44140625" customWidth="1"/>
    <col min="2" max="2" width="12.5546875" style="153" customWidth="1"/>
    <col min="3" max="3" width="38.33203125" style="15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11.5546875" hidden="1" customWidth="1"/>
    <col min="29" max="29" width="11.5546875" hidden="1" customWidth="1"/>
    <col min="31" max="41" width="11.5546875" hidden="1" customWidth="1"/>
  </cols>
  <sheetData>
    <row r="1" spans="1:60" ht="15.75" customHeight="1" x14ac:dyDescent="0.3">
      <c r="A1" s="225" t="s">
        <v>111</v>
      </c>
      <c r="B1" s="225"/>
      <c r="C1" s="225"/>
      <c r="D1" s="225"/>
      <c r="E1" s="225"/>
      <c r="F1" s="225"/>
      <c r="G1" s="225"/>
      <c r="AG1" t="s">
        <v>115</v>
      </c>
    </row>
    <row r="2" spans="1:60" ht="24.75" customHeight="1" x14ac:dyDescent="0.25">
      <c r="A2" s="148" t="s">
        <v>112</v>
      </c>
      <c r="B2" s="149" t="s">
        <v>5</v>
      </c>
      <c r="C2" s="226" t="s">
        <v>6</v>
      </c>
      <c r="D2" s="226"/>
      <c r="E2" s="226"/>
      <c r="F2" s="226"/>
      <c r="G2" s="226"/>
      <c r="AG2" t="s">
        <v>116</v>
      </c>
    </row>
    <row r="3" spans="1:60" ht="24.75" customHeight="1" x14ac:dyDescent="0.25">
      <c r="A3" s="148" t="s">
        <v>113</v>
      </c>
      <c r="B3" s="149" t="s">
        <v>8</v>
      </c>
      <c r="C3" s="226" t="s">
        <v>9</v>
      </c>
      <c r="D3" s="226"/>
      <c r="E3" s="226"/>
      <c r="F3" s="226"/>
      <c r="G3" s="226"/>
      <c r="AC3" s="153" t="s">
        <v>116</v>
      </c>
      <c r="AG3" t="s">
        <v>117</v>
      </c>
    </row>
    <row r="4" spans="1:60" ht="24.75" customHeight="1" x14ac:dyDescent="0.25">
      <c r="A4" s="154" t="s">
        <v>114</v>
      </c>
      <c r="B4" s="155" t="s">
        <v>11</v>
      </c>
      <c r="C4" s="227" t="s">
        <v>12</v>
      </c>
      <c r="D4" s="227"/>
      <c r="E4" s="227"/>
      <c r="F4" s="227"/>
      <c r="G4" s="227"/>
      <c r="AG4" t="s">
        <v>118</v>
      </c>
    </row>
    <row r="5" spans="1:60" ht="13.2" x14ac:dyDescent="0.25">
      <c r="D5" s="98"/>
    </row>
    <row r="6" spans="1:60" ht="39.6" x14ac:dyDescent="0.25">
      <c r="A6" s="156" t="s">
        <v>119</v>
      </c>
      <c r="B6" s="157" t="s">
        <v>120</v>
      </c>
      <c r="C6" s="157" t="s">
        <v>121</v>
      </c>
      <c r="D6" s="158" t="s">
        <v>122</v>
      </c>
      <c r="E6" s="156" t="s">
        <v>123</v>
      </c>
      <c r="F6" s="159" t="s">
        <v>124</v>
      </c>
      <c r="G6" s="156" t="s">
        <v>20</v>
      </c>
      <c r="H6" s="160" t="s">
        <v>125</v>
      </c>
      <c r="I6" s="160" t="s">
        <v>126</v>
      </c>
      <c r="J6" s="160" t="s">
        <v>127</v>
      </c>
      <c r="K6" s="160" t="s">
        <v>128</v>
      </c>
      <c r="L6" s="160" t="s">
        <v>129</v>
      </c>
      <c r="M6" s="160" t="s">
        <v>130</v>
      </c>
      <c r="N6" s="160" t="s">
        <v>131</v>
      </c>
      <c r="O6" s="160" t="s">
        <v>132</v>
      </c>
      <c r="P6" s="160" t="s">
        <v>133</v>
      </c>
      <c r="Q6" s="160" t="s">
        <v>134</v>
      </c>
      <c r="R6" s="160" t="s">
        <v>135</v>
      </c>
      <c r="S6" s="160" t="s">
        <v>136</v>
      </c>
      <c r="T6" s="160" t="s">
        <v>137</v>
      </c>
      <c r="U6" s="160" t="s">
        <v>138</v>
      </c>
      <c r="V6" s="160" t="s">
        <v>139</v>
      </c>
      <c r="W6" s="160" t="s">
        <v>140</v>
      </c>
      <c r="X6" s="160" t="s">
        <v>141</v>
      </c>
      <c r="Y6" s="160" t="s">
        <v>142</v>
      </c>
    </row>
    <row r="7" spans="1:60" ht="13.2" hidden="1" x14ac:dyDescent="0.25">
      <c r="A7" s="146"/>
      <c r="B7" s="150"/>
      <c r="C7" s="150"/>
      <c r="D7" s="152"/>
      <c r="E7" s="161"/>
      <c r="F7" s="162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</row>
    <row r="8" spans="1:60" ht="13.2" x14ac:dyDescent="0.25">
      <c r="A8" s="163" t="s">
        <v>143</v>
      </c>
      <c r="B8" s="164" t="s">
        <v>58</v>
      </c>
      <c r="C8" s="165" t="s">
        <v>59</v>
      </c>
      <c r="D8" s="166"/>
      <c r="E8" s="167"/>
      <c r="F8" s="168"/>
      <c r="G8" s="169">
        <f>SUMIF(AG9:AG10,"&lt;&gt;NOR",G9:G10)</f>
        <v>0</v>
      </c>
      <c r="H8" s="170"/>
      <c r="I8" s="170">
        <f>SUM(I9:I10)</f>
        <v>0</v>
      </c>
      <c r="J8" s="170"/>
      <c r="K8" s="170">
        <f>SUM(K9:K10)</f>
        <v>0</v>
      </c>
      <c r="L8" s="170"/>
      <c r="M8" s="170">
        <f>SUM(M9:M10)</f>
        <v>0</v>
      </c>
      <c r="N8" s="171"/>
      <c r="O8" s="171">
        <f>SUM(O9:O10)</f>
        <v>0</v>
      </c>
      <c r="P8" s="171"/>
      <c r="Q8" s="171">
        <f>SUM(Q9:Q10)</f>
        <v>0</v>
      </c>
      <c r="R8" s="170"/>
      <c r="S8" s="170"/>
      <c r="T8" s="170"/>
      <c r="U8" s="170"/>
      <c r="V8" s="170">
        <f>SUM(V9:V10)</f>
        <v>0</v>
      </c>
      <c r="W8" s="170"/>
      <c r="X8" s="170"/>
      <c r="Y8" s="170"/>
      <c r="AG8" t="s">
        <v>144</v>
      </c>
    </row>
    <row r="9" spans="1:60" ht="13.2" outlineLevel="1" x14ac:dyDescent="0.25">
      <c r="A9" s="172">
        <v>1</v>
      </c>
      <c r="B9" s="173" t="s">
        <v>145</v>
      </c>
      <c r="C9" s="174" t="s">
        <v>146</v>
      </c>
      <c r="D9" s="175" t="s">
        <v>147</v>
      </c>
      <c r="E9" s="176">
        <v>3</v>
      </c>
      <c r="F9" s="177"/>
      <c r="G9" s="178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81">
        <v>2.0000000000000002E-5</v>
      </c>
      <c r="O9" s="181">
        <f>ROUND(E9*N9,2)</f>
        <v>0</v>
      </c>
      <c r="P9" s="181">
        <v>0</v>
      </c>
      <c r="Q9" s="181">
        <f>ROUND(E9*P9,2)</f>
        <v>0</v>
      </c>
      <c r="R9" s="180" t="s">
        <v>148</v>
      </c>
      <c r="S9" s="180" t="s">
        <v>149</v>
      </c>
      <c r="T9" s="180" t="s">
        <v>150</v>
      </c>
      <c r="U9" s="180">
        <v>0</v>
      </c>
      <c r="V9" s="180">
        <f>ROUND(E9*U9,2)</f>
        <v>0</v>
      </c>
      <c r="W9" s="180"/>
      <c r="X9" s="180" t="s">
        <v>151</v>
      </c>
      <c r="Y9" s="180" t="s">
        <v>152</v>
      </c>
      <c r="Z9" s="182"/>
      <c r="AA9" s="182"/>
      <c r="AB9" s="182"/>
      <c r="AC9" s="182"/>
      <c r="AD9" s="182"/>
      <c r="AE9" s="182"/>
      <c r="AF9" s="182"/>
      <c r="AG9" s="182" t="s">
        <v>153</v>
      </c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</row>
    <row r="10" spans="1:60" ht="13.2" outlineLevel="2" x14ac:dyDescent="0.25">
      <c r="A10" s="183"/>
      <c r="B10" s="184"/>
      <c r="C10" s="185" t="s">
        <v>154</v>
      </c>
      <c r="D10" s="186"/>
      <c r="E10" s="187">
        <v>3</v>
      </c>
      <c r="F10" s="180"/>
      <c r="G10" s="180"/>
      <c r="H10" s="180"/>
      <c r="I10" s="180"/>
      <c r="J10" s="180"/>
      <c r="K10" s="180"/>
      <c r="L10" s="180"/>
      <c r="M10" s="180"/>
      <c r="N10" s="181"/>
      <c r="O10" s="181"/>
      <c r="P10" s="181"/>
      <c r="Q10" s="181"/>
      <c r="R10" s="180"/>
      <c r="S10" s="180"/>
      <c r="T10" s="180"/>
      <c r="U10" s="180"/>
      <c r="V10" s="180"/>
      <c r="W10" s="180"/>
      <c r="X10" s="180"/>
      <c r="Y10" s="180"/>
      <c r="Z10" s="182"/>
      <c r="AA10" s="182"/>
      <c r="AB10" s="182"/>
      <c r="AC10" s="182"/>
      <c r="AD10" s="182"/>
      <c r="AE10" s="182"/>
      <c r="AF10" s="182"/>
      <c r="AG10" s="182" t="s">
        <v>155</v>
      </c>
      <c r="AH10" s="182">
        <v>0</v>
      </c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</row>
    <row r="11" spans="1:60" ht="13.2" x14ac:dyDescent="0.25">
      <c r="A11" s="163" t="s">
        <v>143</v>
      </c>
      <c r="B11" s="164" t="s">
        <v>60</v>
      </c>
      <c r="C11" s="165" t="s">
        <v>61</v>
      </c>
      <c r="D11" s="166"/>
      <c r="E11" s="167"/>
      <c r="F11" s="168"/>
      <c r="G11" s="169">
        <f>SUMIF(AG12:AG15,"&lt;&gt;NOR",G12:G15)</f>
        <v>0</v>
      </c>
      <c r="H11" s="170"/>
      <c r="I11" s="170">
        <f>SUM(I12:I15)</f>
        <v>0</v>
      </c>
      <c r="J11" s="170"/>
      <c r="K11" s="170">
        <f>SUM(K12:K15)</f>
        <v>0</v>
      </c>
      <c r="L11" s="170"/>
      <c r="M11" s="170">
        <f>SUM(M12:M15)</f>
        <v>0</v>
      </c>
      <c r="N11" s="171"/>
      <c r="O11" s="171">
        <f>SUM(O12:O15)</f>
        <v>0</v>
      </c>
      <c r="P11" s="171"/>
      <c r="Q11" s="171">
        <f>SUM(Q12:Q15)</f>
        <v>0</v>
      </c>
      <c r="R11" s="170"/>
      <c r="S11" s="170"/>
      <c r="T11" s="170"/>
      <c r="U11" s="170"/>
      <c r="V11" s="170">
        <f>SUM(V12:V15)</f>
        <v>5.25</v>
      </c>
      <c r="W11" s="170"/>
      <c r="X11" s="170"/>
      <c r="Y11" s="170"/>
      <c r="AG11" t="s">
        <v>144</v>
      </c>
    </row>
    <row r="12" spans="1:60" ht="13.2" outlineLevel="1" x14ac:dyDescent="0.25">
      <c r="A12" s="172">
        <v>2</v>
      </c>
      <c r="B12" s="173" t="s">
        <v>156</v>
      </c>
      <c r="C12" s="174" t="s">
        <v>157</v>
      </c>
      <c r="D12" s="175" t="s">
        <v>158</v>
      </c>
      <c r="E12" s="176">
        <v>0.86399999999999999</v>
      </c>
      <c r="F12" s="177"/>
      <c r="G12" s="178">
        <f>ROUND(E12*F12,2)</f>
        <v>0</v>
      </c>
      <c r="H12" s="179"/>
      <c r="I12" s="180">
        <f>ROUND(E12*H12,2)</f>
        <v>0</v>
      </c>
      <c r="J12" s="179"/>
      <c r="K12" s="180">
        <f>ROUND(E12*J12,2)</f>
        <v>0</v>
      </c>
      <c r="L12" s="180">
        <v>21</v>
      </c>
      <c r="M12" s="180">
        <f>G12*(1+L12/100)</f>
        <v>0</v>
      </c>
      <c r="N12" s="181">
        <v>0</v>
      </c>
      <c r="O12" s="181">
        <f>ROUND(E12*N12,2)</f>
        <v>0</v>
      </c>
      <c r="P12" s="181">
        <v>0</v>
      </c>
      <c r="Q12" s="181">
        <f>ROUND(E12*P12,2)</f>
        <v>0</v>
      </c>
      <c r="R12" s="180"/>
      <c r="S12" s="180" t="s">
        <v>149</v>
      </c>
      <c r="T12" s="180" t="s">
        <v>150</v>
      </c>
      <c r="U12" s="180">
        <v>5.9260000000000002</v>
      </c>
      <c r="V12" s="180">
        <f>ROUND(E12*U12,2)</f>
        <v>5.12</v>
      </c>
      <c r="W12" s="180"/>
      <c r="X12" s="180" t="s">
        <v>159</v>
      </c>
      <c r="Y12" s="180" t="s">
        <v>152</v>
      </c>
      <c r="Z12" s="182"/>
      <c r="AA12" s="182"/>
      <c r="AB12" s="182"/>
      <c r="AC12" s="182"/>
      <c r="AD12" s="182"/>
      <c r="AE12" s="182"/>
      <c r="AF12" s="182"/>
      <c r="AG12" s="182" t="s">
        <v>160</v>
      </c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</row>
    <row r="13" spans="1:60" ht="13.2" outlineLevel="2" x14ac:dyDescent="0.25">
      <c r="A13" s="183"/>
      <c r="B13" s="184"/>
      <c r="C13" s="185" t="s">
        <v>161</v>
      </c>
      <c r="D13" s="186"/>
      <c r="E13" s="187">
        <v>0.86399999999999999</v>
      </c>
      <c r="F13" s="180"/>
      <c r="G13" s="180"/>
      <c r="H13" s="180"/>
      <c r="I13" s="180"/>
      <c r="J13" s="180"/>
      <c r="K13" s="180"/>
      <c r="L13" s="180"/>
      <c r="M13" s="180"/>
      <c r="N13" s="181"/>
      <c r="O13" s="181"/>
      <c r="P13" s="181"/>
      <c r="Q13" s="181"/>
      <c r="R13" s="180"/>
      <c r="S13" s="180"/>
      <c r="T13" s="180"/>
      <c r="U13" s="180"/>
      <c r="V13" s="180"/>
      <c r="W13" s="180"/>
      <c r="X13" s="180"/>
      <c r="Y13" s="180"/>
      <c r="Z13" s="182"/>
      <c r="AA13" s="182"/>
      <c r="AB13" s="182"/>
      <c r="AC13" s="182"/>
      <c r="AD13" s="182"/>
      <c r="AE13" s="182"/>
      <c r="AF13" s="182"/>
      <c r="AG13" s="182" t="s">
        <v>155</v>
      </c>
      <c r="AH13" s="182">
        <v>0</v>
      </c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</row>
    <row r="14" spans="1:60" ht="13.2" outlineLevel="1" x14ac:dyDescent="0.25">
      <c r="A14" s="172">
        <v>3</v>
      </c>
      <c r="B14" s="173" t="s">
        <v>162</v>
      </c>
      <c r="C14" s="174" t="s">
        <v>163</v>
      </c>
      <c r="D14" s="175" t="s">
        <v>158</v>
      </c>
      <c r="E14" s="176">
        <v>14.013999999999999</v>
      </c>
      <c r="F14" s="177"/>
      <c r="G14" s="178">
        <f>ROUND(E14*F14,2)</f>
        <v>0</v>
      </c>
      <c r="H14" s="179"/>
      <c r="I14" s="180">
        <f>ROUND(E14*H14,2)</f>
        <v>0</v>
      </c>
      <c r="J14" s="179"/>
      <c r="K14" s="180">
        <f>ROUND(E14*J14,2)</f>
        <v>0</v>
      </c>
      <c r="L14" s="180">
        <v>21</v>
      </c>
      <c r="M14" s="180">
        <f>G14*(1+L14/100)</f>
        <v>0</v>
      </c>
      <c r="N14" s="181">
        <v>0</v>
      </c>
      <c r="O14" s="181">
        <f>ROUND(E14*N14,2)</f>
        <v>0</v>
      </c>
      <c r="P14" s="181">
        <v>0</v>
      </c>
      <c r="Q14" s="181">
        <f>ROUND(E14*P14,2)</f>
        <v>0</v>
      </c>
      <c r="R14" s="180"/>
      <c r="S14" s="180" t="s">
        <v>149</v>
      </c>
      <c r="T14" s="180" t="s">
        <v>150</v>
      </c>
      <c r="U14" s="180">
        <v>8.9999999999999993E-3</v>
      </c>
      <c r="V14" s="180">
        <f>ROUND(E14*U14,2)</f>
        <v>0.13</v>
      </c>
      <c r="W14" s="180"/>
      <c r="X14" s="180" t="s">
        <v>164</v>
      </c>
      <c r="Y14" s="180" t="s">
        <v>152</v>
      </c>
      <c r="Z14" s="182"/>
      <c r="AA14" s="182"/>
      <c r="AB14" s="182"/>
      <c r="AC14" s="182"/>
      <c r="AD14" s="182"/>
      <c r="AE14" s="182"/>
      <c r="AF14" s="182"/>
      <c r="AG14" s="182" t="s">
        <v>165</v>
      </c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</row>
    <row r="15" spans="1:60" ht="13.2" outlineLevel="2" x14ac:dyDescent="0.25">
      <c r="A15" s="183"/>
      <c r="B15" s="184"/>
      <c r="C15" s="185" t="s">
        <v>166</v>
      </c>
      <c r="D15" s="186"/>
      <c r="E15" s="187">
        <v>14.013999999999999</v>
      </c>
      <c r="F15" s="180"/>
      <c r="G15" s="180"/>
      <c r="H15" s="180"/>
      <c r="I15" s="180"/>
      <c r="J15" s="180"/>
      <c r="K15" s="180"/>
      <c r="L15" s="180"/>
      <c r="M15" s="180"/>
      <c r="N15" s="181"/>
      <c r="O15" s="181"/>
      <c r="P15" s="181"/>
      <c r="Q15" s="181"/>
      <c r="R15" s="180"/>
      <c r="S15" s="180"/>
      <c r="T15" s="180"/>
      <c r="U15" s="180"/>
      <c r="V15" s="180"/>
      <c r="W15" s="180"/>
      <c r="X15" s="180"/>
      <c r="Y15" s="180"/>
      <c r="Z15" s="182"/>
      <c r="AA15" s="182"/>
      <c r="AB15" s="182"/>
      <c r="AC15" s="182"/>
      <c r="AD15" s="182"/>
      <c r="AE15" s="182"/>
      <c r="AF15" s="182"/>
      <c r="AG15" s="182" t="s">
        <v>155</v>
      </c>
      <c r="AH15" s="182">
        <v>0</v>
      </c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</row>
    <row r="16" spans="1:60" ht="13.2" x14ac:dyDescent="0.25">
      <c r="A16" s="163" t="s">
        <v>143</v>
      </c>
      <c r="B16" s="164" t="s">
        <v>62</v>
      </c>
      <c r="C16" s="165" t="s">
        <v>63</v>
      </c>
      <c r="D16" s="166"/>
      <c r="E16" s="167"/>
      <c r="F16" s="168"/>
      <c r="G16" s="169">
        <f>SUMIF(AG17:AG20,"&lt;&gt;NOR",G17:G20)</f>
        <v>0</v>
      </c>
      <c r="H16" s="170"/>
      <c r="I16" s="170">
        <f>SUM(I17:I20)</f>
        <v>0</v>
      </c>
      <c r="J16" s="170"/>
      <c r="K16" s="170">
        <f>SUM(K17:K20)</f>
        <v>0</v>
      </c>
      <c r="L16" s="170"/>
      <c r="M16" s="170">
        <f>SUM(M17:M20)</f>
        <v>0</v>
      </c>
      <c r="N16" s="171"/>
      <c r="O16" s="171">
        <f>SUM(O17:O20)</f>
        <v>24.97</v>
      </c>
      <c r="P16" s="171"/>
      <c r="Q16" s="171">
        <f>SUM(Q17:Q20)</f>
        <v>0</v>
      </c>
      <c r="R16" s="170"/>
      <c r="S16" s="170"/>
      <c r="T16" s="170"/>
      <c r="U16" s="170"/>
      <c r="V16" s="170">
        <f>SUM(V17:V20)</f>
        <v>21.27</v>
      </c>
      <c r="W16" s="170"/>
      <c r="X16" s="170"/>
      <c r="Y16" s="170"/>
      <c r="AG16" t="s">
        <v>144</v>
      </c>
    </row>
    <row r="17" spans="1:60" ht="20.399999999999999" outlineLevel="1" x14ac:dyDescent="0.25">
      <c r="A17" s="172">
        <v>4</v>
      </c>
      <c r="B17" s="173" t="s">
        <v>167</v>
      </c>
      <c r="C17" s="174" t="s">
        <v>168</v>
      </c>
      <c r="D17" s="175" t="s">
        <v>169</v>
      </c>
      <c r="E17" s="176">
        <v>57.2</v>
      </c>
      <c r="F17" s="177"/>
      <c r="G17" s="178">
        <f>ROUND(E17*F17,2)</f>
        <v>0</v>
      </c>
      <c r="H17" s="179"/>
      <c r="I17" s="180">
        <f>ROUND(E17*H17,2)</f>
        <v>0</v>
      </c>
      <c r="J17" s="179"/>
      <c r="K17" s="180">
        <f>ROUND(E17*J17,2)</f>
        <v>0</v>
      </c>
      <c r="L17" s="180">
        <v>21</v>
      </c>
      <c r="M17" s="180">
        <f>G17*(1+L17/100)</f>
        <v>0</v>
      </c>
      <c r="N17" s="181">
        <v>0.43651000000000001</v>
      </c>
      <c r="O17" s="181">
        <f>ROUND(E17*N17,2)</f>
        <v>24.97</v>
      </c>
      <c r="P17" s="181">
        <v>0</v>
      </c>
      <c r="Q17" s="181">
        <f>ROUND(E17*P17,2)</f>
        <v>0</v>
      </c>
      <c r="R17" s="180"/>
      <c r="S17" s="180" t="s">
        <v>149</v>
      </c>
      <c r="T17" s="180" t="s">
        <v>150</v>
      </c>
      <c r="U17" s="180">
        <v>0.37191000000000002</v>
      </c>
      <c r="V17" s="180">
        <f>ROUND(E17*U17,2)</f>
        <v>21.27</v>
      </c>
      <c r="W17" s="180"/>
      <c r="X17" s="180" t="s">
        <v>164</v>
      </c>
      <c r="Y17" s="180" t="s">
        <v>152</v>
      </c>
      <c r="Z17" s="182"/>
      <c r="AA17" s="182"/>
      <c r="AB17" s="182"/>
      <c r="AC17" s="182"/>
      <c r="AD17" s="182"/>
      <c r="AE17" s="182"/>
      <c r="AF17" s="182"/>
      <c r="AG17" s="182" t="s">
        <v>165</v>
      </c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</row>
    <row r="18" spans="1:60" ht="13.2" outlineLevel="2" x14ac:dyDescent="0.25">
      <c r="A18" s="183"/>
      <c r="B18" s="184"/>
      <c r="C18" s="185" t="s">
        <v>170</v>
      </c>
      <c r="D18" s="186"/>
      <c r="E18" s="187">
        <v>57.2</v>
      </c>
      <c r="F18" s="180"/>
      <c r="G18" s="180"/>
      <c r="H18" s="180"/>
      <c r="I18" s="180"/>
      <c r="J18" s="180"/>
      <c r="K18" s="180"/>
      <c r="L18" s="180"/>
      <c r="M18" s="180"/>
      <c r="N18" s="181"/>
      <c r="O18" s="181"/>
      <c r="P18" s="181"/>
      <c r="Q18" s="181"/>
      <c r="R18" s="180"/>
      <c r="S18" s="180"/>
      <c r="T18" s="180"/>
      <c r="U18" s="180"/>
      <c r="V18" s="180"/>
      <c r="W18" s="180"/>
      <c r="X18" s="180"/>
      <c r="Y18" s="180"/>
      <c r="Z18" s="182"/>
      <c r="AA18" s="182"/>
      <c r="AB18" s="182"/>
      <c r="AC18" s="182"/>
      <c r="AD18" s="182"/>
      <c r="AE18" s="182"/>
      <c r="AF18" s="182"/>
      <c r="AG18" s="182" t="s">
        <v>155</v>
      </c>
      <c r="AH18" s="182">
        <v>0</v>
      </c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</row>
    <row r="19" spans="1:60" ht="13.2" outlineLevel="1" x14ac:dyDescent="0.25">
      <c r="A19" s="172">
        <v>5</v>
      </c>
      <c r="B19" s="173" t="s">
        <v>171</v>
      </c>
      <c r="C19" s="174" t="s">
        <v>172</v>
      </c>
      <c r="D19" s="175" t="s">
        <v>158</v>
      </c>
      <c r="E19" s="176">
        <v>0.86399999999999999</v>
      </c>
      <c r="F19" s="177"/>
      <c r="G19" s="178">
        <f>ROUND(E19*F19,2)</f>
        <v>0</v>
      </c>
      <c r="H19" s="179"/>
      <c r="I19" s="180">
        <f>ROUND(E19*H19,2)</f>
        <v>0</v>
      </c>
      <c r="J19" s="179"/>
      <c r="K19" s="180">
        <f>ROUND(E19*J19,2)</f>
        <v>0</v>
      </c>
      <c r="L19" s="180">
        <v>21</v>
      </c>
      <c r="M19" s="180">
        <f>G19*(1+L19/100)</f>
        <v>0</v>
      </c>
      <c r="N19" s="181">
        <v>0</v>
      </c>
      <c r="O19" s="181">
        <f>ROUND(E19*N19,2)</f>
        <v>0</v>
      </c>
      <c r="P19" s="181">
        <v>0</v>
      </c>
      <c r="Q19" s="181">
        <f>ROUND(E19*P19,2)</f>
        <v>0</v>
      </c>
      <c r="R19" s="180"/>
      <c r="S19" s="180" t="s">
        <v>149</v>
      </c>
      <c r="T19" s="180" t="s">
        <v>150</v>
      </c>
      <c r="U19" s="180">
        <v>0</v>
      </c>
      <c r="V19" s="180">
        <f>ROUND(E19*U19,2)</f>
        <v>0</v>
      </c>
      <c r="W19" s="180"/>
      <c r="X19" s="180" t="s">
        <v>164</v>
      </c>
      <c r="Y19" s="180" t="s">
        <v>152</v>
      </c>
      <c r="Z19" s="182"/>
      <c r="AA19" s="182"/>
      <c r="AB19" s="182"/>
      <c r="AC19" s="182"/>
      <c r="AD19" s="182"/>
      <c r="AE19" s="182"/>
      <c r="AF19" s="182"/>
      <c r="AG19" s="182" t="s">
        <v>165</v>
      </c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</row>
    <row r="20" spans="1:60" ht="13.2" outlineLevel="2" x14ac:dyDescent="0.25">
      <c r="A20" s="183"/>
      <c r="B20" s="184"/>
      <c r="C20" s="185" t="s">
        <v>173</v>
      </c>
      <c r="D20" s="186"/>
      <c r="E20" s="187">
        <v>0.86399999999999999</v>
      </c>
      <c r="F20" s="180"/>
      <c r="G20" s="180"/>
      <c r="H20" s="180"/>
      <c r="I20" s="180"/>
      <c r="J20" s="180"/>
      <c r="K20" s="180"/>
      <c r="L20" s="180"/>
      <c r="M20" s="180"/>
      <c r="N20" s="181"/>
      <c r="O20" s="181"/>
      <c r="P20" s="181"/>
      <c r="Q20" s="181"/>
      <c r="R20" s="180"/>
      <c r="S20" s="180"/>
      <c r="T20" s="180"/>
      <c r="U20" s="180"/>
      <c r="V20" s="180"/>
      <c r="W20" s="180"/>
      <c r="X20" s="180"/>
      <c r="Y20" s="180"/>
      <c r="Z20" s="182"/>
      <c r="AA20" s="182"/>
      <c r="AB20" s="182"/>
      <c r="AC20" s="182"/>
      <c r="AD20" s="182"/>
      <c r="AE20" s="182"/>
      <c r="AF20" s="182"/>
      <c r="AG20" s="182" t="s">
        <v>155</v>
      </c>
      <c r="AH20" s="182">
        <v>0</v>
      </c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</row>
    <row r="21" spans="1:60" ht="13.2" x14ac:dyDescent="0.25">
      <c r="A21" s="163" t="s">
        <v>143</v>
      </c>
      <c r="B21" s="164" t="s">
        <v>64</v>
      </c>
      <c r="C21" s="165" t="s">
        <v>65</v>
      </c>
      <c r="D21" s="166"/>
      <c r="E21" s="167"/>
      <c r="F21" s="168"/>
      <c r="G21" s="169">
        <f>SUMIF(AG22:AG25,"&lt;&gt;NOR",G22:G25)</f>
        <v>0</v>
      </c>
      <c r="H21" s="170"/>
      <c r="I21" s="170">
        <f>SUM(I22:I25)</f>
        <v>0</v>
      </c>
      <c r="J21" s="170"/>
      <c r="K21" s="170">
        <f>SUM(K22:K25)</f>
        <v>0</v>
      </c>
      <c r="L21" s="170"/>
      <c r="M21" s="170">
        <f>SUM(M22:M25)</f>
        <v>0</v>
      </c>
      <c r="N21" s="171"/>
      <c r="O21" s="171">
        <f>SUM(O22:O25)</f>
        <v>2.0900000000000003</v>
      </c>
      <c r="P21" s="171"/>
      <c r="Q21" s="171">
        <f>SUM(Q22:Q25)</f>
        <v>0</v>
      </c>
      <c r="R21" s="170"/>
      <c r="S21" s="170"/>
      <c r="T21" s="170"/>
      <c r="U21" s="170"/>
      <c r="V21" s="170">
        <f>SUM(V22:V25)</f>
        <v>10.89</v>
      </c>
      <c r="W21" s="170"/>
      <c r="X21" s="170"/>
      <c r="Y21" s="170"/>
      <c r="AG21" t="s">
        <v>144</v>
      </c>
    </row>
    <row r="22" spans="1:60" ht="20.399999999999999" outlineLevel="1" x14ac:dyDescent="0.25">
      <c r="A22" s="172">
        <v>6</v>
      </c>
      <c r="B22" s="173" t="s">
        <v>174</v>
      </c>
      <c r="C22" s="174" t="s">
        <v>175</v>
      </c>
      <c r="D22" s="175" t="s">
        <v>176</v>
      </c>
      <c r="E22" s="176">
        <v>2.145</v>
      </c>
      <c r="F22" s="177"/>
      <c r="G22" s="178">
        <f>ROUND(E22*F22,2)</f>
        <v>0</v>
      </c>
      <c r="H22" s="179"/>
      <c r="I22" s="180">
        <f>ROUND(E22*H22,2)</f>
        <v>0</v>
      </c>
      <c r="J22" s="179"/>
      <c r="K22" s="180">
        <f>ROUND(E22*J22,2)</f>
        <v>0</v>
      </c>
      <c r="L22" s="180">
        <v>21</v>
      </c>
      <c r="M22" s="180">
        <f>G22*(1+L22/100)</f>
        <v>0</v>
      </c>
      <c r="N22" s="181">
        <v>0.86604000000000003</v>
      </c>
      <c r="O22" s="181">
        <f>ROUND(E22*N22,2)</f>
        <v>1.86</v>
      </c>
      <c r="P22" s="181">
        <v>0</v>
      </c>
      <c r="Q22" s="181">
        <f>ROUND(E22*P22,2)</f>
        <v>0</v>
      </c>
      <c r="R22" s="180"/>
      <c r="S22" s="180" t="s">
        <v>149</v>
      </c>
      <c r="T22" s="180" t="s">
        <v>150</v>
      </c>
      <c r="U22" s="180">
        <v>4.3890900000000004</v>
      </c>
      <c r="V22" s="180">
        <f>ROUND(E22*U22,2)</f>
        <v>9.41</v>
      </c>
      <c r="W22" s="180"/>
      <c r="X22" s="180" t="s">
        <v>164</v>
      </c>
      <c r="Y22" s="180" t="s">
        <v>152</v>
      </c>
      <c r="Z22" s="182"/>
      <c r="AA22" s="182"/>
      <c r="AB22" s="182"/>
      <c r="AC22" s="182"/>
      <c r="AD22" s="182"/>
      <c r="AE22" s="182"/>
      <c r="AF22" s="182"/>
      <c r="AG22" s="182" t="s">
        <v>165</v>
      </c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</row>
    <row r="23" spans="1:60" ht="13.2" outlineLevel="2" x14ac:dyDescent="0.25">
      <c r="A23" s="183"/>
      <c r="B23" s="184"/>
      <c r="C23" s="185" t="s">
        <v>177</v>
      </c>
      <c r="D23" s="186"/>
      <c r="E23" s="187">
        <v>2.145</v>
      </c>
      <c r="F23" s="180"/>
      <c r="G23" s="180"/>
      <c r="H23" s="180"/>
      <c r="I23" s="180"/>
      <c r="J23" s="180"/>
      <c r="K23" s="180"/>
      <c r="L23" s="180"/>
      <c r="M23" s="180"/>
      <c r="N23" s="181"/>
      <c r="O23" s="181"/>
      <c r="P23" s="181"/>
      <c r="Q23" s="181"/>
      <c r="R23" s="180"/>
      <c r="S23" s="180"/>
      <c r="T23" s="180"/>
      <c r="U23" s="180"/>
      <c r="V23" s="180"/>
      <c r="W23" s="180"/>
      <c r="X23" s="180"/>
      <c r="Y23" s="180"/>
      <c r="Z23" s="182"/>
      <c r="AA23" s="182"/>
      <c r="AB23" s="182"/>
      <c r="AC23" s="182"/>
      <c r="AD23" s="182"/>
      <c r="AE23" s="182"/>
      <c r="AF23" s="182"/>
      <c r="AG23" s="182" t="s">
        <v>155</v>
      </c>
      <c r="AH23" s="182">
        <v>0</v>
      </c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</row>
    <row r="24" spans="1:60" ht="20.399999999999999" outlineLevel="1" x14ac:dyDescent="0.25">
      <c r="A24" s="172">
        <v>7</v>
      </c>
      <c r="B24" s="173" t="s">
        <v>178</v>
      </c>
      <c r="C24" s="174" t="s">
        <v>179</v>
      </c>
      <c r="D24" s="175" t="s">
        <v>180</v>
      </c>
      <c r="E24" s="176">
        <v>1</v>
      </c>
      <c r="F24" s="177"/>
      <c r="G24" s="178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81">
        <v>0.23219000000000001</v>
      </c>
      <c r="O24" s="181">
        <f>ROUND(E24*N24,2)</f>
        <v>0.23</v>
      </c>
      <c r="P24" s="181">
        <v>0</v>
      </c>
      <c r="Q24" s="181">
        <f>ROUND(E24*P24,2)</f>
        <v>0</v>
      </c>
      <c r="R24" s="180"/>
      <c r="S24" s="180" t="s">
        <v>149</v>
      </c>
      <c r="T24" s="180" t="s">
        <v>150</v>
      </c>
      <c r="U24" s="180">
        <v>1.48428</v>
      </c>
      <c r="V24" s="180">
        <f>ROUND(E24*U24,2)</f>
        <v>1.48</v>
      </c>
      <c r="W24" s="180"/>
      <c r="X24" s="180" t="s">
        <v>164</v>
      </c>
      <c r="Y24" s="180" t="s">
        <v>152</v>
      </c>
      <c r="Z24" s="182"/>
      <c r="AA24" s="182"/>
      <c r="AB24" s="182"/>
      <c r="AC24" s="182"/>
      <c r="AD24" s="182"/>
      <c r="AE24" s="182"/>
      <c r="AF24" s="182"/>
      <c r="AG24" s="182" t="s">
        <v>165</v>
      </c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</row>
    <row r="25" spans="1:60" ht="13.2" outlineLevel="2" x14ac:dyDescent="0.25">
      <c r="A25" s="183"/>
      <c r="B25" s="184"/>
      <c r="C25" s="185" t="s">
        <v>181</v>
      </c>
      <c r="D25" s="186"/>
      <c r="E25" s="187">
        <v>1</v>
      </c>
      <c r="F25" s="180"/>
      <c r="G25" s="180"/>
      <c r="H25" s="180"/>
      <c r="I25" s="180"/>
      <c r="J25" s="180"/>
      <c r="K25" s="180"/>
      <c r="L25" s="180"/>
      <c r="M25" s="180"/>
      <c r="N25" s="181"/>
      <c r="O25" s="181"/>
      <c r="P25" s="181"/>
      <c r="Q25" s="181"/>
      <c r="R25" s="180"/>
      <c r="S25" s="180"/>
      <c r="T25" s="180"/>
      <c r="U25" s="180"/>
      <c r="V25" s="180"/>
      <c r="W25" s="180"/>
      <c r="X25" s="180"/>
      <c r="Y25" s="180"/>
      <c r="Z25" s="182"/>
      <c r="AA25" s="182"/>
      <c r="AB25" s="182"/>
      <c r="AC25" s="182"/>
      <c r="AD25" s="182"/>
      <c r="AE25" s="182"/>
      <c r="AF25" s="182"/>
      <c r="AG25" s="182" t="s">
        <v>155</v>
      </c>
      <c r="AH25" s="182">
        <v>0</v>
      </c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</row>
    <row r="26" spans="1:60" ht="13.2" x14ac:dyDescent="0.25">
      <c r="A26" s="163" t="s">
        <v>143</v>
      </c>
      <c r="B26" s="164" t="s">
        <v>66</v>
      </c>
      <c r="C26" s="165" t="s">
        <v>67</v>
      </c>
      <c r="D26" s="166"/>
      <c r="E26" s="167"/>
      <c r="F26" s="168"/>
      <c r="G26" s="169">
        <f>SUMIF(AG27:AG28,"&lt;&gt;NOR",G27:G28)</f>
        <v>0</v>
      </c>
      <c r="H26" s="170"/>
      <c r="I26" s="170">
        <f>SUM(I27:I28)</f>
        <v>0</v>
      </c>
      <c r="J26" s="170"/>
      <c r="K26" s="170">
        <f>SUM(K27:K28)</f>
        <v>0</v>
      </c>
      <c r="L26" s="170"/>
      <c r="M26" s="170">
        <f>SUM(M27:M28)</f>
        <v>0</v>
      </c>
      <c r="N26" s="171"/>
      <c r="O26" s="171">
        <f>SUM(O27:O28)</f>
        <v>17.579999999999998</v>
      </c>
      <c r="P26" s="171"/>
      <c r="Q26" s="171">
        <f>SUM(Q27:Q28)</f>
        <v>0</v>
      </c>
      <c r="R26" s="170"/>
      <c r="S26" s="170"/>
      <c r="T26" s="170"/>
      <c r="U26" s="170"/>
      <c r="V26" s="170">
        <f>SUM(V27:V28)</f>
        <v>23.01</v>
      </c>
      <c r="W26" s="170"/>
      <c r="X26" s="170"/>
      <c r="Y26" s="170"/>
      <c r="AG26" t="s">
        <v>144</v>
      </c>
    </row>
    <row r="27" spans="1:60" ht="20.399999999999999" outlineLevel="1" x14ac:dyDescent="0.25">
      <c r="A27" s="172">
        <v>8</v>
      </c>
      <c r="B27" s="173" t="s">
        <v>182</v>
      </c>
      <c r="C27" s="174" t="s">
        <v>183</v>
      </c>
      <c r="D27" s="175" t="s">
        <v>176</v>
      </c>
      <c r="E27" s="176">
        <v>28.6</v>
      </c>
      <c r="F27" s="177"/>
      <c r="G27" s="178">
        <f>ROUND(E27*F27,2)</f>
        <v>0</v>
      </c>
      <c r="H27" s="179"/>
      <c r="I27" s="180">
        <f>ROUND(E27*H27,2)</f>
        <v>0</v>
      </c>
      <c r="J27" s="179"/>
      <c r="K27" s="180">
        <f>ROUND(E27*J27,2)</f>
        <v>0</v>
      </c>
      <c r="L27" s="180">
        <v>21</v>
      </c>
      <c r="M27" s="180">
        <f>G27*(1+L27/100)</f>
        <v>0</v>
      </c>
      <c r="N27" s="181">
        <v>0.61463999999999996</v>
      </c>
      <c r="O27" s="181">
        <f>ROUND(E27*N27,2)</f>
        <v>17.579999999999998</v>
      </c>
      <c r="P27" s="181">
        <v>0</v>
      </c>
      <c r="Q27" s="181">
        <f>ROUND(E27*P27,2)</f>
        <v>0</v>
      </c>
      <c r="R27" s="180"/>
      <c r="S27" s="180" t="s">
        <v>149</v>
      </c>
      <c r="T27" s="180" t="s">
        <v>184</v>
      </c>
      <c r="U27" s="180">
        <v>0.80447999999999997</v>
      </c>
      <c r="V27" s="180">
        <f>ROUND(E27*U27,2)</f>
        <v>23.01</v>
      </c>
      <c r="W27" s="180"/>
      <c r="X27" s="180" t="s">
        <v>164</v>
      </c>
      <c r="Y27" s="180" t="s">
        <v>152</v>
      </c>
      <c r="Z27" s="182"/>
      <c r="AA27" s="182"/>
      <c r="AB27" s="182"/>
      <c r="AC27" s="182"/>
      <c r="AD27" s="182"/>
      <c r="AE27" s="182"/>
      <c r="AF27" s="182"/>
      <c r="AG27" s="182" t="s">
        <v>165</v>
      </c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</row>
    <row r="28" spans="1:60" ht="13.2" outlineLevel="2" x14ac:dyDescent="0.25">
      <c r="A28" s="183"/>
      <c r="B28" s="184"/>
      <c r="C28" s="185" t="s">
        <v>185</v>
      </c>
      <c r="D28" s="186"/>
      <c r="E28" s="187">
        <v>28.6</v>
      </c>
      <c r="F28" s="180"/>
      <c r="G28" s="180"/>
      <c r="H28" s="180"/>
      <c r="I28" s="180"/>
      <c r="J28" s="180"/>
      <c r="K28" s="180"/>
      <c r="L28" s="180"/>
      <c r="M28" s="180"/>
      <c r="N28" s="181"/>
      <c r="O28" s="181"/>
      <c r="P28" s="181"/>
      <c r="Q28" s="181"/>
      <c r="R28" s="180"/>
      <c r="S28" s="180"/>
      <c r="T28" s="180"/>
      <c r="U28" s="180"/>
      <c r="V28" s="180"/>
      <c r="W28" s="180"/>
      <c r="X28" s="180"/>
      <c r="Y28" s="180"/>
      <c r="Z28" s="182"/>
      <c r="AA28" s="182"/>
      <c r="AB28" s="182"/>
      <c r="AC28" s="182"/>
      <c r="AD28" s="182"/>
      <c r="AE28" s="182"/>
      <c r="AF28" s="182"/>
      <c r="AG28" s="182" t="s">
        <v>155</v>
      </c>
      <c r="AH28" s="182">
        <v>0</v>
      </c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</row>
    <row r="29" spans="1:60" ht="13.2" x14ac:dyDescent="0.25">
      <c r="A29" s="163" t="s">
        <v>143</v>
      </c>
      <c r="B29" s="164" t="s">
        <v>68</v>
      </c>
      <c r="C29" s="165" t="s">
        <v>69</v>
      </c>
      <c r="D29" s="166"/>
      <c r="E29" s="167"/>
      <c r="F29" s="168"/>
      <c r="G29" s="169">
        <f>SUMIF(AG30:AG35,"&lt;&gt;NOR",G30:G35)</f>
        <v>0</v>
      </c>
      <c r="H29" s="170"/>
      <c r="I29" s="170">
        <f>SUM(I30:I35)</f>
        <v>0</v>
      </c>
      <c r="J29" s="170"/>
      <c r="K29" s="170">
        <f>SUM(K30:K35)</f>
        <v>0</v>
      </c>
      <c r="L29" s="170"/>
      <c r="M29" s="170">
        <f>SUM(M30:M35)</f>
        <v>0</v>
      </c>
      <c r="N29" s="171"/>
      <c r="O29" s="171">
        <f>SUM(O30:O35)</f>
        <v>0.02</v>
      </c>
      <c r="P29" s="171"/>
      <c r="Q29" s="171">
        <f>SUM(Q30:Q35)</f>
        <v>0</v>
      </c>
      <c r="R29" s="170"/>
      <c r="S29" s="170"/>
      <c r="T29" s="170"/>
      <c r="U29" s="170"/>
      <c r="V29" s="170">
        <f>SUM(V30:V35)</f>
        <v>1.66</v>
      </c>
      <c r="W29" s="170"/>
      <c r="X29" s="170"/>
      <c r="Y29" s="170"/>
      <c r="AG29" t="s">
        <v>144</v>
      </c>
    </row>
    <row r="30" spans="1:60" ht="13.2" outlineLevel="1" x14ac:dyDescent="0.25">
      <c r="A30" s="172">
        <v>9</v>
      </c>
      <c r="B30" s="173" t="s">
        <v>186</v>
      </c>
      <c r="C30" s="174" t="s">
        <v>187</v>
      </c>
      <c r="D30" s="175" t="s">
        <v>176</v>
      </c>
      <c r="E30" s="176">
        <v>1.69</v>
      </c>
      <c r="F30" s="177"/>
      <c r="G30" s="178">
        <f>ROUND(E30*F30,2)</f>
        <v>0</v>
      </c>
      <c r="H30" s="179"/>
      <c r="I30" s="180">
        <f>ROUND(E30*H30,2)</f>
        <v>0</v>
      </c>
      <c r="J30" s="179"/>
      <c r="K30" s="180">
        <f>ROUND(E30*J30,2)</f>
        <v>0</v>
      </c>
      <c r="L30" s="180">
        <v>21</v>
      </c>
      <c r="M30" s="180">
        <f>G30*(1+L30/100)</f>
        <v>0</v>
      </c>
      <c r="N30" s="181">
        <v>4.0000000000000003E-5</v>
      </c>
      <c r="O30" s="181">
        <f>ROUND(E30*N30,2)</f>
        <v>0</v>
      </c>
      <c r="P30" s="181">
        <v>0</v>
      </c>
      <c r="Q30" s="181">
        <f>ROUND(E30*P30,2)</f>
        <v>0</v>
      </c>
      <c r="R30" s="180"/>
      <c r="S30" s="180" t="s">
        <v>149</v>
      </c>
      <c r="T30" s="180" t="s">
        <v>150</v>
      </c>
      <c r="U30" s="180">
        <v>0.08</v>
      </c>
      <c r="V30" s="180">
        <f>ROUND(E30*U30,2)</f>
        <v>0.14000000000000001</v>
      </c>
      <c r="W30" s="180"/>
      <c r="X30" s="180" t="s">
        <v>159</v>
      </c>
      <c r="Y30" s="180" t="s">
        <v>152</v>
      </c>
      <c r="Z30" s="182"/>
      <c r="AA30" s="182"/>
      <c r="AB30" s="182"/>
      <c r="AC30" s="182"/>
      <c r="AD30" s="182"/>
      <c r="AE30" s="182"/>
      <c r="AF30" s="182"/>
      <c r="AG30" s="182" t="s">
        <v>160</v>
      </c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</row>
    <row r="31" spans="1:60" ht="13.2" outlineLevel="2" x14ac:dyDescent="0.25">
      <c r="A31" s="183"/>
      <c r="B31" s="184"/>
      <c r="C31" s="185" t="s">
        <v>188</v>
      </c>
      <c r="D31" s="186"/>
      <c r="E31" s="187">
        <v>1.69</v>
      </c>
      <c r="F31" s="180"/>
      <c r="G31" s="180"/>
      <c r="H31" s="180"/>
      <c r="I31" s="180"/>
      <c r="J31" s="180"/>
      <c r="K31" s="180"/>
      <c r="L31" s="180"/>
      <c r="M31" s="180"/>
      <c r="N31" s="181"/>
      <c r="O31" s="181"/>
      <c r="P31" s="181"/>
      <c r="Q31" s="181"/>
      <c r="R31" s="180"/>
      <c r="S31" s="180"/>
      <c r="T31" s="180"/>
      <c r="U31" s="180"/>
      <c r="V31" s="180"/>
      <c r="W31" s="180"/>
      <c r="X31" s="180"/>
      <c r="Y31" s="180"/>
      <c r="Z31" s="182"/>
      <c r="AA31" s="182"/>
      <c r="AB31" s="182"/>
      <c r="AC31" s="182"/>
      <c r="AD31" s="182"/>
      <c r="AE31" s="182"/>
      <c r="AF31" s="182"/>
      <c r="AG31" s="182" t="s">
        <v>155</v>
      </c>
      <c r="AH31" s="182">
        <v>0</v>
      </c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</row>
    <row r="32" spans="1:60" ht="13.2" outlineLevel="1" x14ac:dyDescent="0.25">
      <c r="A32" s="172">
        <v>10</v>
      </c>
      <c r="B32" s="173" t="s">
        <v>189</v>
      </c>
      <c r="C32" s="174" t="s">
        <v>190</v>
      </c>
      <c r="D32" s="175" t="s">
        <v>169</v>
      </c>
      <c r="E32" s="176">
        <v>6.5</v>
      </c>
      <c r="F32" s="177"/>
      <c r="G32" s="178">
        <f>ROUND(E32*F32,2)</f>
        <v>0</v>
      </c>
      <c r="H32" s="179"/>
      <c r="I32" s="180">
        <f>ROUND(E32*H32,2)</f>
        <v>0</v>
      </c>
      <c r="J32" s="179"/>
      <c r="K32" s="180">
        <f>ROUND(E32*J32,2)</f>
        <v>0</v>
      </c>
      <c r="L32" s="180">
        <v>21</v>
      </c>
      <c r="M32" s="180">
        <f>G32*(1+L32/100)</f>
        <v>0</v>
      </c>
      <c r="N32" s="181">
        <v>1.4999999999999999E-4</v>
      </c>
      <c r="O32" s="181">
        <f>ROUND(E32*N32,2)</f>
        <v>0</v>
      </c>
      <c r="P32" s="181">
        <v>0</v>
      </c>
      <c r="Q32" s="181">
        <f>ROUND(E32*P32,2)</f>
        <v>0</v>
      </c>
      <c r="R32" s="180"/>
      <c r="S32" s="180" t="s">
        <v>149</v>
      </c>
      <c r="T32" s="180" t="s">
        <v>150</v>
      </c>
      <c r="U32" s="180">
        <v>0.05</v>
      </c>
      <c r="V32" s="180">
        <f>ROUND(E32*U32,2)</f>
        <v>0.33</v>
      </c>
      <c r="W32" s="180"/>
      <c r="X32" s="180" t="s">
        <v>159</v>
      </c>
      <c r="Y32" s="180" t="s">
        <v>152</v>
      </c>
      <c r="Z32" s="182"/>
      <c r="AA32" s="182"/>
      <c r="AB32" s="182"/>
      <c r="AC32" s="182"/>
      <c r="AD32" s="182"/>
      <c r="AE32" s="182"/>
      <c r="AF32" s="182"/>
      <c r="AG32" s="182" t="s">
        <v>160</v>
      </c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</row>
    <row r="33" spans="1:60" ht="13.2" outlineLevel="2" x14ac:dyDescent="0.25">
      <c r="A33" s="183"/>
      <c r="B33" s="184"/>
      <c r="C33" s="185" t="s">
        <v>191</v>
      </c>
      <c r="D33" s="186"/>
      <c r="E33" s="187">
        <v>6.5</v>
      </c>
      <c r="F33" s="180"/>
      <c r="G33" s="180"/>
      <c r="H33" s="180"/>
      <c r="I33" s="180"/>
      <c r="J33" s="180"/>
      <c r="K33" s="180"/>
      <c r="L33" s="180"/>
      <c r="M33" s="180"/>
      <c r="N33" s="181"/>
      <c r="O33" s="181"/>
      <c r="P33" s="181"/>
      <c r="Q33" s="181"/>
      <c r="R33" s="180"/>
      <c r="S33" s="180"/>
      <c r="T33" s="180"/>
      <c r="U33" s="180"/>
      <c r="V33" s="180"/>
      <c r="W33" s="180"/>
      <c r="X33" s="180"/>
      <c r="Y33" s="180"/>
      <c r="Z33" s="182"/>
      <c r="AA33" s="182"/>
      <c r="AB33" s="182"/>
      <c r="AC33" s="182"/>
      <c r="AD33" s="182"/>
      <c r="AE33" s="182"/>
      <c r="AF33" s="182"/>
      <c r="AG33" s="182" t="s">
        <v>155</v>
      </c>
      <c r="AH33" s="182">
        <v>0</v>
      </c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</row>
    <row r="34" spans="1:60" ht="20.399999999999999" outlineLevel="1" x14ac:dyDescent="0.25">
      <c r="A34" s="172">
        <v>11</v>
      </c>
      <c r="B34" s="173" t="s">
        <v>192</v>
      </c>
      <c r="C34" s="174" t="s">
        <v>193</v>
      </c>
      <c r="D34" s="175" t="s">
        <v>169</v>
      </c>
      <c r="E34" s="176">
        <v>6.5</v>
      </c>
      <c r="F34" s="177"/>
      <c r="G34" s="178">
        <f>ROUND(E34*F34,2)</f>
        <v>0</v>
      </c>
      <c r="H34" s="179"/>
      <c r="I34" s="180">
        <f>ROUND(E34*H34,2)</f>
        <v>0</v>
      </c>
      <c r="J34" s="179"/>
      <c r="K34" s="180">
        <f>ROUND(E34*J34,2)</f>
        <v>0</v>
      </c>
      <c r="L34" s="180">
        <v>21</v>
      </c>
      <c r="M34" s="180">
        <f>G34*(1+L34/100)</f>
        <v>0</v>
      </c>
      <c r="N34" s="181">
        <v>2.5100000000000001E-3</v>
      </c>
      <c r="O34" s="181">
        <f>ROUND(E34*N34,2)</f>
        <v>0.02</v>
      </c>
      <c r="P34" s="181">
        <v>0</v>
      </c>
      <c r="Q34" s="181">
        <f>ROUND(E34*P34,2)</f>
        <v>0</v>
      </c>
      <c r="R34" s="180"/>
      <c r="S34" s="180" t="s">
        <v>149</v>
      </c>
      <c r="T34" s="180" t="s">
        <v>150</v>
      </c>
      <c r="U34" s="180">
        <v>0.18232999999999999</v>
      </c>
      <c r="V34" s="180">
        <f>ROUND(E34*U34,2)</f>
        <v>1.19</v>
      </c>
      <c r="W34" s="180"/>
      <c r="X34" s="180" t="s">
        <v>159</v>
      </c>
      <c r="Y34" s="180" t="s">
        <v>152</v>
      </c>
      <c r="Z34" s="182"/>
      <c r="AA34" s="182"/>
      <c r="AB34" s="182"/>
      <c r="AC34" s="182"/>
      <c r="AD34" s="182"/>
      <c r="AE34" s="182"/>
      <c r="AF34" s="182"/>
      <c r="AG34" s="182" t="s">
        <v>160</v>
      </c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</row>
    <row r="35" spans="1:60" ht="13.2" outlineLevel="2" x14ac:dyDescent="0.25">
      <c r="A35" s="183"/>
      <c r="B35" s="184"/>
      <c r="C35" s="185" t="s">
        <v>194</v>
      </c>
      <c r="D35" s="186"/>
      <c r="E35" s="187">
        <v>6.5</v>
      </c>
      <c r="F35" s="180"/>
      <c r="G35" s="180"/>
      <c r="H35" s="180"/>
      <c r="I35" s="180"/>
      <c r="J35" s="180"/>
      <c r="K35" s="180"/>
      <c r="L35" s="180"/>
      <c r="M35" s="180"/>
      <c r="N35" s="181"/>
      <c r="O35" s="181"/>
      <c r="P35" s="181"/>
      <c r="Q35" s="181"/>
      <c r="R35" s="180"/>
      <c r="S35" s="180"/>
      <c r="T35" s="180"/>
      <c r="U35" s="180"/>
      <c r="V35" s="180"/>
      <c r="W35" s="180"/>
      <c r="X35" s="180"/>
      <c r="Y35" s="180"/>
      <c r="Z35" s="182"/>
      <c r="AA35" s="182"/>
      <c r="AB35" s="182"/>
      <c r="AC35" s="182"/>
      <c r="AD35" s="182"/>
      <c r="AE35" s="182"/>
      <c r="AF35" s="182"/>
      <c r="AG35" s="182" t="s">
        <v>155</v>
      </c>
      <c r="AH35" s="182">
        <v>0</v>
      </c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</row>
    <row r="36" spans="1:60" ht="13.2" x14ac:dyDescent="0.25">
      <c r="A36" s="163" t="s">
        <v>143</v>
      </c>
      <c r="B36" s="164" t="s">
        <v>70</v>
      </c>
      <c r="C36" s="165" t="s">
        <v>71</v>
      </c>
      <c r="D36" s="166"/>
      <c r="E36" s="167"/>
      <c r="F36" s="168"/>
      <c r="G36" s="169">
        <f>SUMIF(AG37:AG52,"&lt;&gt;NOR",G37:G52)</f>
        <v>0</v>
      </c>
      <c r="H36" s="170"/>
      <c r="I36" s="170">
        <f>SUM(I37:I52)</f>
        <v>0</v>
      </c>
      <c r="J36" s="170"/>
      <c r="K36" s="170">
        <f>SUM(K37:K52)</f>
        <v>0</v>
      </c>
      <c r="L36" s="170"/>
      <c r="M36" s="170">
        <f>SUM(M37:M52)</f>
        <v>0</v>
      </c>
      <c r="N36" s="171"/>
      <c r="O36" s="171">
        <f>SUM(O37:O52)</f>
        <v>7.2399999999999993</v>
      </c>
      <c r="P36" s="171"/>
      <c r="Q36" s="171">
        <f>SUM(Q37:Q52)</f>
        <v>0</v>
      </c>
      <c r="R36" s="170"/>
      <c r="S36" s="170"/>
      <c r="T36" s="170"/>
      <c r="U36" s="170"/>
      <c r="V36" s="170">
        <f>SUM(V37:V52)</f>
        <v>826.19000000000017</v>
      </c>
      <c r="W36" s="170"/>
      <c r="X36" s="170"/>
      <c r="Y36" s="170"/>
      <c r="AG36" t="s">
        <v>144</v>
      </c>
    </row>
    <row r="37" spans="1:60" ht="13.2" outlineLevel="1" x14ac:dyDescent="0.25">
      <c r="A37" s="172">
        <v>12</v>
      </c>
      <c r="B37" s="173" t="s">
        <v>195</v>
      </c>
      <c r="C37" s="174" t="s">
        <v>196</v>
      </c>
      <c r="D37" s="175" t="s">
        <v>176</v>
      </c>
      <c r="E37" s="176">
        <v>65</v>
      </c>
      <c r="F37" s="177"/>
      <c r="G37" s="178">
        <f>ROUND(E37*F37,2)</f>
        <v>0</v>
      </c>
      <c r="H37" s="179"/>
      <c r="I37" s="180">
        <f>ROUND(E37*H37,2)</f>
        <v>0</v>
      </c>
      <c r="J37" s="179"/>
      <c r="K37" s="180">
        <f>ROUND(E37*J37,2)</f>
        <v>0</v>
      </c>
      <c r="L37" s="180">
        <v>21</v>
      </c>
      <c r="M37" s="180">
        <f>G37*(1+L37/100)</f>
        <v>0</v>
      </c>
      <c r="N37" s="181">
        <v>4.0000000000000003E-5</v>
      </c>
      <c r="O37" s="181">
        <f>ROUND(E37*N37,2)</f>
        <v>0</v>
      </c>
      <c r="P37" s="181">
        <v>0</v>
      </c>
      <c r="Q37" s="181">
        <f>ROUND(E37*P37,2)</f>
        <v>0</v>
      </c>
      <c r="R37" s="180"/>
      <c r="S37" s="180" t="s">
        <v>149</v>
      </c>
      <c r="T37" s="180" t="s">
        <v>150</v>
      </c>
      <c r="U37" s="180">
        <v>0.08</v>
      </c>
      <c r="V37" s="180">
        <f>ROUND(E37*U37,2)</f>
        <v>5.2</v>
      </c>
      <c r="W37" s="180"/>
      <c r="X37" s="180" t="s">
        <v>159</v>
      </c>
      <c r="Y37" s="180" t="s">
        <v>152</v>
      </c>
      <c r="Z37" s="182"/>
      <c r="AA37" s="182"/>
      <c r="AB37" s="182"/>
      <c r="AC37" s="182"/>
      <c r="AD37" s="182"/>
      <c r="AE37" s="182"/>
      <c r="AF37" s="182"/>
      <c r="AG37" s="182" t="s">
        <v>160</v>
      </c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</row>
    <row r="38" spans="1:60" ht="13.2" outlineLevel="2" x14ac:dyDescent="0.25">
      <c r="A38" s="183"/>
      <c r="B38" s="184"/>
      <c r="C38" s="185" t="s">
        <v>197</v>
      </c>
      <c r="D38" s="186"/>
      <c r="E38" s="187">
        <v>65</v>
      </c>
      <c r="F38" s="180"/>
      <c r="G38" s="180"/>
      <c r="H38" s="180"/>
      <c r="I38" s="180"/>
      <c r="J38" s="180"/>
      <c r="K38" s="180"/>
      <c r="L38" s="180"/>
      <c r="M38" s="180"/>
      <c r="N38" s="181"/>
      <c r="O38" s="181"/>
      <c r="P38" s="181"/>
      <c r="Q38" s="181"/>
      <c r="R38" s="180"/>
      <c r="S38" s="180"/>
      <c r="T38" s="180"/>
      <c r="U38" s="180"/>
      <c r="V38" s="180"/>
      <c r="W38" s="180"/>
      <c r="X38" s="180"/>
      <c r="Y38" s="180"/>
      <c r="Z38" s="182"/>
      <c r="AA38" s="182"/>
      <c r="AB38" s="182"/>
      <c r="AC38" s="182"/>
      <c r="AD38" s="182"/>
      <c r="AE38" s="182"/>
      <c r="AF38" s="182"/>
      <c r="AG38" s="182" t="s">
        <v>155</v>
      </c>
      <c r="AH38" s="182">
        <v>0</v>
      </c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</row>
    <row r="39" spans="1:60" ht="20.399999999999999" outlineLevel="1" x14ac:dyDescent="0.25">
      <c r="A39" s="172">
        <v>13</v>
      </c>
      <c r="B39" s="173" t="s">
        <v>198</v>
      </c>
      <c r="C39" s="174" t="s">
        <v>199</v>
      </c>
      <c r="D39" s="175" t="s">
        <v>176</v>
      </c>
      <c r="E39" s="176">
        <v>75</v>
      </c>
      <c r="F39" s="177"/>
      <c r="G39" s="178">
        <f>ROUND(E39*F39,2)</f>
        <v>0</v>
      </c>
      <c r="H39" s="179"/>
      <c r="I39" s="180">
        <f>ROUND(E39*H39,2)</f>
        <v>0</v>
      </c>
      <c r="J39" s="179"/>
      <c r="K39" s="180">
        <f>ROUND(E39*J39,2)</f>
        <v>0</v>
      </c>
      <c r="L39" s="180">
        <v>21</v>
      </c>
      <c r="M39" s="180">
        <f>G39*(1+L39/100)</f>
        <v>0</v>
      </c>
      <c r="N39" s="181">
        <v>1.7850000000000001E-2</v>
      </c>
      <c r="O39" s="181">
        <f>ROUND(E39*N39,2)</f>
        <v>1.34</v>
      </c>
      <c r="P39" s="181">
        <v>0</v>
      </c>
      <c r="Q39" s="181">
        <f>ROUND(E39*P39,2)</f>
        <v>0</v>
      </c>
      <c r="R39" s="180"/>
      <c r="S39" s="180" t="s">
        <v>149</v>
      </c>
      <c r="T39" s="180" t="s">
        <v>150</v>
      </c>
      <c r="U39" s="180">
        <v>1.26</v>
      </c>
      <c r="V39" s="180">
        <f>ROUND(E39*U39,2)</f>
        <v>94.5</v>
      </c>
      <c r="W39" s="180"/>
      <c r="X39" s="180" t="s">
        <v>159</v>
      </c>
      <c r="Y39" s="180" t="s">
        <v>152</v>
      </c>
      <c r="Z39" s="182"/>
      <c r="AA39" s="182"/>
      <c r="AB39" s="182"/>
      <c r="AC39" s="182"/>
      <c r="AD39" s="182"/>
      <c r="AE39" s="182"/>
      <c r="AF39" s="182"/>
      <c r="AG39" s="182" t="s">
        <v>160</v>
      </c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</row>
    <row r="40" spans="1:60" ht="13.2" outlineLevel="2" x14ac:dyDescent="0.25">
      <c r="A40" s="183"/>
      <c r="B40" s="184"/>
      <c r="C40" s="185" t="s">
        <v>200</v>
      </c>
      <c r="D40" s="186"/>
      <c r="E40" s="187">
        <v>75</v>
      </c>
      <c r="F40" s="180"/>
      <c r="G40" s="180"/>
      <c r="H40" s="180"/>
      <c r="I40" s="180"/>
      <c r="J40" s="180"/>
      <c r="K40" s="180"/>
      <c r="L40" s="180"/>
      <c r="M40" s="180"/>
      <c r="N40" s="181"/>
      <c r="O40" s="181"/>
      <c r="P40" s="181"/>
      <c r="Q40" s="181"/>
      <c r="R40" s="180"/>
      <c r="S40" s="180"/>
      <c r="T40" s="180"/>
      <c r="U40" s="180"/>
      <c r="V40" s="180"/>
      <c r="W40" s="180"/>
      <c r="X40" s="180"/>
      <c r="Y40" s="180"/>
      <c r="Z40" s="182"/>
      <c r="AA40" s="182"/>
      <c r="AB40" s="182"/>
      <c r="AC40" s="182"/>
      <c r="AD40" s="182"/>
      <c r="AE40" s="182"/>
      <c r="AF40" s="182"/>
      <c r="AG40" s="182" t="s">
        <v>155</v>
      </c>
      <c r="AH40" s="182">
        <v>0</v>
      </c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</row>
    <row r="41" spans="1:60" ht="30.6" outlineLevel="1" x14ac:dyDescent="0.25">
      <c r="A41" s="172">
        <v>14</v>
      </c>
      <c r="B41" s="173" t="s">
        <v>201</v>
      </c>
      <c r="C41" s="174" t="s">
        <v>202</v>
      </c>
      <c r="D41" s="175" t="s">
        <v>176</v>
      </c>
      <c r="E41" s="176">
        <v>398</v>
      </c>
      <c r="F41" s="177"/>
      <c r="G41" s="178">
        <f>ROUND(E41*F41,2)</f>
        <v>0</v>
      </c>
      <c r="H41" s="179"/>
      <c r="I41" s="180">
        <f>ROUND(E41*H41,2)</f>
        <v>0</v>
      </c>
      <c r="J41" s="179"/>
      <c r="K41" s="180">
        <f>ROUND(E41*J41,2)</f>
        <v>0</v>
      </c>
      <c r="L41" s="180">
        <v>21</v>
      </c>
      <c r="M41" s="180">
        <f>G41*(1+L41/100)</f>
        <v>0</v>
      </c>
      <c r="N41" s="181">
        <v>1.4E-2</v>
      </c>
      <c r="O41" s="181">
        <f>ROUND(E41*N41,2)</f>
        <v>5.57</v>
      </c>
      <c r="P41" s="181">
        <v>0</v>
      </c>
      <c r="Q41" s="181">
        <f>ROUND(E41*P41,2)</f>
        <v>0</v>
      </c>
      <c r="R41" s="180"/>
      <c r="S41" s="180" t="s">
        <v>149</v>
      </c>
      <c r="T41" s="180" t="s">
        <v>150</v>
      </c>
      <c r="U41" s="180">
        <v>1.26</v>
      </c>
      <c r="V41" s="180">
        <f>ROUND(E41*U41,2)</f>
        <v>501.48</v>
      </c>
      <c r="W41" s="180"/>
      <c r="X41" s="180" t="s">
        <v>159</v>
      </c>
      <c r="Y41" s="180" t="s">
        <v>152</v>
      </c>
      <c r="Z41" s="182"/>
      <c r="AA41" s="182"/>
      <c r="AB41" s="182"/>
      <c r="AC41" s="182"/>
      <c r="AD41" s="182"/>
      <c r="AE41" s="182"/>
      <c r="AF41" s="182"/>
      <c r="AG41" s="182" t="s">
        <v>160</v>
      </c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</row>
    <row r="42" spans="1:60" ht="13.2" outlineLevel="2" x14ac:dyDescent="0.25">
      <c r="A42" s="183"/>
      <c r="B42" s="184"/>
      <c r="C42" s="185" t="s">
        <v>203</v>
      </c>
      <c r="D42" s="186"/>
      <c r="E42" s="187">
        <v>398</v>
      </c>
      <c r="F42" s="180"/>
      <c r="G42" s="180"/>
      <c r="H42" s="180"/>
      <c r="I42" s="180"/>
      <c r="J42" s="180"/>
      <c r="K42" s="180"/>
      <c r="L42" s="180"/>
      <c r="M42" s="180"/>
      <c r="N42" s="181"/>
      <c r="O42" s="181"/>
      <c r="P42" s="181"/>
      <c r="Q42" s="181"/>
      <c r="R42" s="180"/>
      <c r="S42" s="180"/>
      <c r="T42" s="180"/>
      <c r="U42" s="180"/>
      <c r="V42" s="180"/>
      <c r="W42" s="180"/>
      <c r="X42" s="180"/>
      <c r="Y42" s="180"/>
      <c r="Z42" s="182"/>
      <c r="AA42" s="182"/>
      <c r="AB42" s="182"/>
      <c r="AC42" s="182"/>
      <c r="AD42" s="182"/>
      <c r="AE42" s="182"/>
      <c r="AF42" s="182"/>
      <c r="AG42" s="182" t="s">
        <v>155</v>
      </c>
      <c r="AH42" s="182">
        <v>0</v>
      </c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</row>
    <row r="43" spans="1:60" ht="20.399999999999999" outlineLevel="1" x14ac:dyDescent="0.25">
      <c r="A43" s="188">
        <v>15</v>
      </c>
      <c r="B43" s="189" t="s">
        <v>204</v>
      </c>
      <c r="C43" s="190" t="s">
        <v>205</v>
      </c>
      <c r="D43" s="191" t="s">
        <v>176</v>
      </c>
      <c r="E43" s="192">
        <v>18.7</v>
      </c>
      <c r="F43" s="193"/>
      <c r="G43" s="194">
        <f>ROUND(E43*F43,2)</f>
        <v>0</v>
      </c>
      <c r="H43" s="179"/>
      <c r="I43" s="180">
        <f>ROUND(E43*H43,2)</f>
        <v>0</v>
      </c>
      <c r="J43" s="179"/>
      <c r="K43" s="180">
        <f>ROUND(E43*J43,2)</f>
        <v>0</v>
      </c>
      <c r="L43" s="180">
        <v>21</v>
      </c>
      <c r="M43" s="180">
        <f>G43*(1+L43/100)</f>
        <v>0</v>
      </c>
      <c r="N43" s="181">
        <v>0</v>
      </c>
      <c r="O43" s="181">
        <f>ROUND(E43*N43,2)</f>
        <v>0</v>
      </c>
      <c r="P43" s="181">
        <v>0</v>
      </c>
      <c r="Q43" s="181">
        <f>ROUND(E43*P43,2)</f>
        <v>0</v>
      </c>
      <c r="R43" s="180"/>
      <c r="S43" s="180" t="s">
        <v>149</v>
      </c>
      <c r="T43" s="180" t="s">
        <v>150</v>
      </c>
      <c r="U43" s="180">
        <v>2.33</v>
      </c>
      <c r="V43" s="180">
        <f>ROUND(E43*U43,2)</f>
        <v>43.57</v>
      </c>
      <c r="W43" s="180"/>
      <c r="X43" s="180" t="s">
        <v>159</v>
      </c>
      <c r="Y43" s="180" t="s">
        <v>152</v>
      </c>
      <c r="Z43" s="182"/>
      <c r="AA43" s="182"/>
      <c r="AB43" s="182"/>
      <c r="AC43" s="182"/>
      <c r="AD43" s="182"/>
      <c r="AE43" s="182"/>
      <c r="AF43" s="182"/>
      <c r="AG43" s="182" t="s">
        <v>160</v>
      </c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</row>
    <row r="44" spans="1:60" ht="20.399999999999999" outlineLevel="1" x14ac:dyDescent="0.25">
      <c r="A44" s="172">
        <v>16</v>
      </c>
      <c r="B44" s="173" t="s">
        <v>206</v>
      </c>
      <c r="C44" s="174" t="s">
        <v>207</v>
      </c>
      <c r="D44" s="175" t="s">
        <v>176</v>
      </c>
      <c r="E44" s="176">
        <v>82</v>
      </c>
      <c r="F44" s="177"/>
      <c r="G44" s="178">
        <f>ROUND(E44*F44,2)</f>
        <v>0</v>
      </c>
      <c r="H44" s="179"/>
      <c r="I44" s="180">
        <f>ROUND(E44*H44,2)</f>
        <v>0</v>
      </c>
      <c r="J44" s="179"/>
      <c r="K44" s="180">
        <f>ROUND(E44*J44,2)</f>
        <v>0</v>
      </c>
      <c r="L44" s="180">
        <v>21</v>
      </c>
      <c r="M44" s="180">
        <f>G44*(1+L44/100)</f>
        <v>0</v>
      </c>
      <c r="N44" s="181">
        <v>3.6700000000000001E-3</v>
      </c>
      <c r="O44" s="181">
        <f>ROUND(E44*N44,2)</f>
        <v>0.3</v>
      </c>
      <c r="P44" s="181">
        <v>0</v>
      </c>
      <c r="Q44" s="181">
        <f>ROUND(E44*P44,2)</f>
        <v>0</v>
      </c>
      <c r="R44" s="180"/>
      <c r="S44" s="180" t="s">
        <v>149</v>
      </c>
      <c r="T44" s="180" t="s">
        <v>150</v>
      </c>
      <c r="U44" s="180">
        <v>0.36</v>
      </c>
      <c r="V44" s="180">
        <f>ROUND(E44*U44,2)</f>
        <v>29.52</v>
      </c>
      <c r="W44" s="180"/>
      <c r="X44" s="180" t="s">
        <v>159</v>
      </c>
      <c r="Y44" s="180" t="s">
        <v>152</v>
      </c>
      <c r="Z44" s="182"/>
      <c r="AA44" s="182"/>
      <c r="AB44" s="182"/>
      <c r="AC44" s="182"/>
      <c r="AD44" s="182"/>
      <c r="AE44" s="182"/>
      <c r="AF44" s="182"/>
      <c r="AG44" s="182" t="s">
        <v>160</v>
      </c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</row>
    <row r="45" spans="1:60" ht="13.2" outlineLevel="2" x14ac:dyDescent="0.25">
      <c r="A45" s="183"/>
      <c r="B45" s="184"/>
      <c r="C45" s="185" t="s">
        <v>208</v>
      </c>
      <c r="D45" s="186"/>
      <c r="E45" s="187">
        <v>64</v>
      </c>
      <c r="F45" s="180"/>
      <c r="G45" s="180"/>
      <c r="H45" s="180"/>
      <c r="I45" s="180"/>
      <c r="J45" s="180"/>
      <c r="K45" s="180"/>
      <c r="L45" s="180"/>
      <c r="M45" s="180"/>
      <c r="N45" s="181"/>
      <c r="O45" s="181"/>
      <c r="P45" s="181"/>
      <c r="Q45" s="181"/>
      <c r="R45" s="180"/>
      <c r="S45" s="180"/>
      <c r="T45" s="180"/>
      <c r="U45" s="180"/>
      <c r="V45" s="180"/>
      <c r="W45" s="180"/>
      <c r="X45" s="180"/>
      <c r="Y45" s="180"/>
      <c r="Z45" s="182"/>
      <c r="AA45" s="182"/>
      <c r="AB45" s="182"/>
      <c r="AC45" s="182"/>
      <c r="AD45" s="182"/>
      <c r="AE45" s="182"/>
      <c r="AF45" s="182"/>
      <c r="AG45" s="182" t="s">
        <v>155</v>
      </c>
      <c r="AH45" s="182">
        <v>0</v>
      </c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</row>
    <row r="46" spans="1:60" ht="13.2" outlineLevel="3" x14ac:dyDescent="0.25">
      <c r="A46" s="183"/>
      <c r="B46" s="184"/>
      <c r="C46" s="185" t="s">
        <v>209</v>
      </c>
      <c r="D46" s="186"/>
      <c r="E46" s="187">
        <v>18</v>
      </c>
      <c r="F46" s="180"/>
      <c r="G46" s="180"/>
      <c r="H46" s="180"/>
      <c r="I46" s="180"/>
      <c r="J46" s="180"/>
      <c r="K46" s="180"/>
      <c r="L46" s="180"/>
      <c r="M46" s="180"/>
      <c r="N46" s="181"/>
      <c r="O46" s="181"/>
      <c r="P46" s="181"/>
      <c r="Q46" s="181"/>
      <c r="R46" s="180"/>
      <c r="S46" s="180"/>
      <c r="T46" s="180"/>
      <c r="U46" s="180"/>
      <c r="V46" s="180"/>
      <c r="W46" s="180"/>
      <c r="X46" s="180"/>
      <c r="Y46" s="180"/>
      <c r="Z46" s="182"/>
      <c r="AA46" s="182"/>
      <c r="AB46" s="182"/>
      <c r="AC46" s="182"/>
      <c r="AD46" s="182"/>
      <c r="AE46" s="182"/>
      <c r="AF46" s="182"/>
      <c r="AG46" s="182" t="s">
        <v>155</v>
      </c>
      <c r="AH46" s="182">
        <v>0</v>
      </c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</row>
    <row r="47" spans="1:60" ht="13.2" outlineLevel="1" x14ac:dyDescent="0.25">
      <c r="A47" s="172">
        <v>17</v>
      </c>
      <c r="B47" s="173" t="s">
        <v>210</v>
      </c>
      <c r="C47" s="174" t="s">
        <v>211</v>
      </c>
      <c r="D47" s="175" t="s">
        <v>176</v>
      </c>
      <c r="E47" s="176">
        <v>537</v>
      </c>
      <c r="F47" s="177"/>
      <c r="G47" s="178">
        <f>ROUND(E47*F47,2)</f>
        <v>0</v>
      </c>
      <c r="H47" s="179"/>
      <c r="I47" s="180">
        <f>ROUND(E47*H47,2)</f>
        <v>0</v>
      </c>
      <c r="J47" s="179"/>
      <c r="K47" s="180">
        <f>ROUND(E47*J47,2)</f>
        <v>0</v>
      </c>
      <c r="L47" s="180">
        <v>21</v>
      </c>
      <c r="M47" s="180">
        <f>G47*(1+L47/100)</f>
        <v>0</v>
      </c>
      <c r="N47" s="181">
        <v>2.0000000000000002E-5</v>
      </c>
      <c r="O47" s="181">
        <f>ROUND(E47*N47,2)</f>
        <v>0.01</v>
      </c>
      <c r="P47" s="181">
        <v>0</v>
      </c>
      <c r="Q47" s="181">
        <f>ROUND(E47*P47,2)</f>
        <v>0</v>
      </c>
      <c r="R47" s="180"/>
      <c r="S47" s="180" t="s">
        <v>149</v>
      </c>
      <c r="T47" s="180" t="s">
        <v>150</v>
      </c>
      <c r="U47" s="180">
        <v>0.11</v>
      </c>
      <c r="V47" s="180">
        <f>ROUND(E47*U47,2)</f>
        <v>59.07</v>
      </c>
      <c r="W47" s="180"/>
      <c r="X47" s="180" t="s">
        <v>159</v>
      </c>
      <c r="Y47" s="180" t="s">
        <v>152</v>
      </c>
      <c r="Z47" s="182"/>
      <c r="AA47" s="182"/>
      <c r="AB47" s="182"/>
      <c r="AC47" s="182"/>
      <c r="AD47" s="182"/>
      <c r="AE47" s="182"/>
      <c r="AF47" s="182"/>
      <c r="AG47" s="182" t="s">
        <v>160</v>
      </c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</row>
    <row r="48" spans="1:60" ht="13.2" outlineLevel="2" x14ac:dyDescent="0.25">
      <c r="A48" s="183"/>
      <c r="B48" s="184"/>
      <c r="C48" s="185" t="s">
        <v>212</v>
      </c>
      <c r="D48" s="186"/>
      <c r="E48" s="187">
        <v>537</v>
      </c>
      <c r="F48" s="180"/>
      <c r="G48" s="180"/>
      <c r="H48" s="180"/>
      <c r="I48" s="180"/>
      <c r="J48" s="180"/>
      <c r="K48" s="180"/>
      <c r="L48" s="180"/>
      <c r="M48" s="180"/>
      <c r="N48" s="181"/>
      <c r="O48" s="181"/>
      <c r="P48" s="181"/>
      <c r="Q48" s="181"/>
      <c r="R48" s="180"/>
      <c r="S48" s="180"/>
      <c r="T48" s="180"/>
      <c r="U48" s="180"/>
      <c r="V48" s="180"/>
      <c r="W48" s="180"/>
      <c r="X48" s="180"/>
      <c r="Y48" s="180"/>
      <c r="Z48" s="182"/>
      <c r="AA48" s="182"/>
      <c r="AB48" s="182"/>
      <c r="AC48" s="182"/>
      <c r="AD48" s="182"/>
      <c r="AE48" s="182"/>
      <c r="AF48" s="182"/>
      <c r="AG48" s="182" t="s">
        <v>155</v>
      </c>
      <c r="AH48" s="182">
        <v>0</v>
      </c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</row>
    <row r="49" spans="1:60" ht="13.2" outlineLevel="1" x14ac:dyDescent="0.25">
      <c r="A49" s="172">
        <v>18</v>
      </c>
      <c r="B49" s="173" t="s">
        <v>213</v>
      </c>
      <c r="C49" s="174" t="s">
        <v>214</v>
      </c>
      <c r="D49" s="175" t="s">
        <v>176</v>
      </c>
      <c r="E49" s="176">
        <v>445</v>
      </c>
      <c r="F49" s="177"/>
      <c r="G49" s="178">
        <f>ROUND(E49*F49,2)</f>
        <v>0</v>
      </c>
      <c r="H49" s="179"/>
      <c r="I49" s="180">
        <f>ROUND(E49*H49,2)</f>
        <v>0</v>
      </c>
      <c r="J49" s="179"/>
      <c r="K49" s="180">
        <f>ROUND(E49*J49,2)</f>
        <v>0</v>
      </c>
      <c r="L49" s="180">
        <v>21</v>
      </c>
      <c r="M49" s="180">
        <f>G49*(1+L49/100)</f>
        <v>0</v>
      </c>
      <c r="N49" s="181">
        <v>2.0000000000000002E-5</v>
      </c>
      <c r="O49" s="181">
        <f>ROUND(E49*N49,2)</f>
        <v>0.01</v>
      </c>
      <c r="P49" s="181">
        <v>0</v>
      </c>
      <c r="Q49" s="181">
        <f>ROUND(E49*P49,2)</f>
        <v>0</v>
      </c>
      <c r="R49" s="180"/>
      <c r="S49" s="180" t="s">
        <v>149</v>
      </c>
      <c r="T49" s="180" t="s">
        <v>150</v>
      </c>
      <c r="U49" s="180">
        <v>0.18</v>
      </c>
      <c r="V49" s="180">
        <f>ROUND(E49*U49,2)</f>
        <v>80.099999999999994</v>
      </c>
      <c r="W49" s="180"/>
      <c r="X49" s="180" t="s">
        <v>159</v>
      </c>
      <c r="Y49" s="180" t="s">
        <v>152</v>
      </c>
      <c r="Z49" s="182"/>
      <c r="AA49" s="182"/>
      <c r="AB49" s="182"/>
      <c r="AC49" s="182"/>
      <c r="AD49" s="182"/>
      <c r="AE49" s="182"/>
      <c r="AF49" s="182"/>
      <c r="AG49" s="182" t="s">
        <v>160</v>
      </c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</row>
    <row r="50" spans="1:60" ht="13.2" outlineLevel="2" x14ac:dyDescent="0.25">
      <c r="A50" s="183"/>
      <c r="B50" s="184"/>
      <c r="C50" s="185" t="s">
        <v>215</v>
      </c>
      <c r="D50" s="186"/>
      <c r="E50" s="187">
        <v>445</v>
      </c>
      <c r="F50" s="180"/>
      <c r="G50" s="180"/>
      <c r="H50" s="180"/>
      <c r="I50" s="180"/>
      <c r="J50" s="180"/>
      <c r="K50" s="180"/>
      <c r="L50" s="180"/>
      <c r="M50" s="180"/>
      <c r="N50" s="181"/>
      <c r="O50" s="181"/>
      <c r="P50" s="181"/>
      <c r="Q50" s="181"/>
      <c r="R50" s="180"/>
      <c r="S50" s="180"/>
      <c r="T50" s="180"/>
      <c r="U50" s="180"/>
      <c r="V50" s="180"/>
      <c r="W50" s="180"/>
      <c r="X50" s="180"/>
      <c r="Y50" s="180"/>
      <c r="Z50" s="182"/>
      <c r="AA50" s="182"/>
      <c r="AB50" s="182"/>
      <c r="AC50" s="182"/>
      <c r="AD50" s="182"/>
      <c r="AE50" s="182"/>
      <c r="AF50" s="182"/>
      <c r="AG50" s="182" t="s">
        <v>155</v>
      </c>
      <c r="AH50" s="182">
        <v>0</v>
      </c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</row>
    <row r="51" spans="1:60" ht="13.2" outlineLevel="1" x14ac:dyDescent="0.25">
      <c r="A51" s="188">
        <v>19</v>
      </c>
      <c r="B51" s="189" t="s">
        <v>216</v>
      </c>
      <c r="C51" s="190" t="s">
        <v>217</v>
      </c>
      <c r="D51" s="191" t="s">
        <v>176</v>
      </c>
      <c r="E51" s="192">
        <v>60</v>
      </c>
      <c r="F51" s="193"/>
      <c r="G51" s="194">
        <f>ROUND(E51*F51,2)</f>
        <v>0</v>
      </c>
      <c r="H51" s="179"/>
      <c r="I51" s="180">
        <f>ROUND(E51*H51,2)</f>
        <v>0</v>
      </c>
      <c r="J51" s="179"/>
      <c r="K51" s="180">
        <f>ROUND(E51*J51,2)</f>
        <v>0</v>
      </c>
      <c r="L51" s="180">
        <v>21</v>
      </c>
      <c r="M51" s="180">
        <f>G51*(1+L51/100)</f>
        <v>0</v>
      </c>
      <c r="N51" s="181">
        <v>0</v>
      </c>
      <c r="O51" s="181">
        <f>ROUND(E51*N51,2)</f>
        <v>0</v>
      </c>
      <c r="P51" s="181">
        <v>0</v>
      </c>
      <c r="Q51" s="181">
        <f>ROUND(E51*P51,2)</f>
        <v>0</v>
      </c>
      <c r="R51" s="180"/>
      <c r="S51" s="180" t="s">
        <v>218</v>
      </c>
      <c r="T51" s="180" t="s">
        <v>150</v>
      </c>
      <c r="U51" s="180">
        <v>0.02</v>
      </c>
      <c r="V51" s="180">
        <f>ROUND(E51*U51,2)</f>
        <v>1.2</v>
      </c>
      <c r="W51" s="180"/>
      <c r="X51" s="180" t="s">
        <v>159</v>
      </c>
      <c r="Y51" s="180" t="s">
        <v>152</v>
      </c>
      <c r="Z51" s="182"/>
      <c r="AA51" s="182"/>
      <c r="AB51" s="182"/>
      <c r="AC51" s="182"/>
      <c r="AD51" s="182"/>
      <c r="AE51" s="182"/>
      <c r="AF51" s="182"/>
      <c r="AG51" s="182" t="s">
        <v>160</v>
      </c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</row>
    <row r="52" spans="1:60" ht="13.2" outlineLevel="1" x14ac:dyDescent="0.25">
      <c r="A52" s="188">
        <v>20</v>
      </c>
      <c r="B52" s="189" t="s">
        <v>219</v>
      </c>
      <c r="C52" s="190" t="s">
        <v>220</v>
      </c>
      <c r="D52" s="191" t="s">
        <v>176</v>
      </c>
      <c r="E52" s="192">
        <v>115.5</v>
      </c>
      <c r="F52" s="193"/>
      <c r="G52" s="194">
        <f>ROUND(E52*F52,2)</f>
        <v>0</v>
      </c>
      <c r="H52" s="179"/>
      <c r="I52" s="180">
        <f>ROUND(E52*H52,2)</f>
        <v>0</v>
      </c>
      <c r="J52" s="179"/>
      <c r="K52" s="180">
        <f>ROUND(E52*J52,2)</f>
        <v>0</v>
      </c>
      <c r="L52" s="180">
        <v>21</v>
      </c>
      <c r="M52" s="180">
        <f>G52*(1+L52/100)</f>
        <v>0</v>
      </c>
      <c r="N52" s="181">
        <v>8.0000000000000007E-5</v>
      </c>
      <c r="O52" s="181">
        <f>ROUND(E52*N52,2)</f>
        <v>0.01</v>
      </c>
      <c r="P52" s="181">
        <v>0</v>
      </c>
      <c r="Q52" s="181">
        <f>ROUND(E52*P52,2)</f>
        <v>0</v>
      </c>
      <c r="R52" s="180"/>
      <c r="S52" s="180" t="s">
        <v>218</v>
      </c>
      <c r="T52" s="180" t="s">
        <v>150</v>
      </c>
      <c r="U52" s="180">
        <v>0.1</v>
      </c>
      <c r="V52" s="180">
        <f>ROUND(E52*U52,2)</f>
        <v>11.55</v>
      </c>
      <c r="W52" s="180"/>
      <c r="X52" s="180" t="s">
        <v>159</v>
      </c>
      <c r="Y52" s="180" t="s">
        <v>152</v>
      </c>
      <c r="Z52" s="182"/>
      <c r="AA52" s="182"/>
      <c r="AB52" s="182"/>
      <c r="AC52" s="182"/>
      <c r="AD52" s="182"/>
      <c r="AE52" s="182"/>
      <c r="AF52" s="182"/>
      <c r="AG52" s="182" t="s">
        <v>160</v>
      </c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</row>
    <row r="53" spans="1:60" ht="13.2" x14ac:dyDescent="0.25">
      <c r="A53" s="163" t="s">
        <v>143</v>
      </c>
      <c r="B53" s="164" t="s">
        <v>72</v>
      </c>
      <c r="C53" s="165" t="s">
        <v>73</v>
      </c>
      <c r="D53" s="166"/>
      <c r="E53" s="167"/>
      <c r="F53" s="168"/>
      <c r="G53" s="169">
        <f>SUMIF(AG54:AG55,"&lt;&gt;NOR",G54:G55)</f>
        <v>0</v>
      </c>
      <c r="H53" s="170"/>
      <c r="I53" s="170">
        <f>SUM(I54:I55)</f>
        <v>0</v>
      </c>
      <c r="J53" s="170"/>
      <c r="K53" s="170">
        <f>SUM(K54:K55)</f>
        <v>0</v>
      </c>
      <c r="L53" s="170"/>
      <c r="M53" s="170">
        <f>SUM(M54:M55)</f>
        <v>0</v>
      </c>
      <c r="N53" s="171"/>
      <c r="O53" s="171">
        <f>SUM(O54:O55)</f>
        <v>0.05</v>
      </c>
      <c r="P53" s="171"/>
      <c r="Q53" s="171">
        <f>SUM(Q54:Q55)</f>
        <v>0</v>
      </c>
      <c r="R53" s="170"/>
      <c r="S53" s="170"/>
      <c r="T53" s="170"/>
      <c r="U53" s="170"/>
      <c r="V53" s="170">
        <f>SUM(V54:V55)</f>
        <v>0.18</v>
      </c>
      <c r="W53" s="170"/>
      <c r="X53" s="170"/>
      <c r="Y53" s="170"/>
      <c r="AG53" t="s">
        <v>144</v>
      </c>
    </row>
    <row r="54" spans="1:60" ht="13.2" outlineLevel="1" x14ac:dyDescent="0.25">
      <c r="A54" s="172">
        <v>21</v>
      </c>
      <c r="B54" s="173" t="s">
        <v>221</v>
      </c>
      <c r="C54" s="174" t="s">
        <v>222</v>
      </c>
      <c r="D54" s="175" t="s">
        <v>176</v>
      </c>
      <c r="E54" s="176">
        <v>0.39</v>
      </c>
      <c r="F54" s="177"/>
      <c r="G54" s="178">
        <f>ROUND(E54*F54,2)</f>
        <v>0</v>
      </c>
      <c r="H54" s="179"/>
      <c r="I54" s="180">
        <f>ROUND(E54*H54,2)</f>
        <v>0</v>
      </c>
      <c r="J54" s="179"/>
      <c r="K54" s="180">
        <f>ROUND(E54*J54,2)</f>
        <v>0</v>
      </c>
      <c r="L54" s="180">
        <v>21</v>
      </c>
      <c r="M54" s="180">
        <f>G54*(1+L54/100)</f>
        <v>0</v>
      </c>
      <c r="N54" s="181">
        <v>0.1231</v>
      </c>
      <c r="O54" s="181">
        <f>ROUND(E54*N54,2)</f>
        <v>0.05</v>
      </c>
      <c r="P54" s="181">
        <v>0</v>
      </c>
      <c r="Q54" s="181">
        <f>ROUND(E54*P54,2)</f>
        <v>0</v>
      </c>
      <c r="R54" s="180"/>
      <c r="S54" s="180" t="s">
        <v>149</v>
      </c>
      <c r="T54" s="180" t="s">
        <v>150</v>
      </c>
      <c r="U54" s="180">
        <v>0.45</v>
      </c>
      <c r="V54" s="180">
        <f>ROUND(E54*U54,2)</f>
        <v>0.18</v>
      </c>
      <c r="W54" s="180"/>
      <c r="X54" s="180" t="s">
        <v>159</v>
      </c>
      <c r="Y54" s="180" t="s">
        <v>152</v>
      </c>
      <c r="Z54" s="182"/>
      <c r="AA54" s="182"/>
      <c r="AB54" s="182"/>
      <c r="AC54" s="182"/>
      <c r="AD54" s="182"/>
      <c r="AE54" s="182"/>
      <c r="AF54" s="182"/>
      <c r="AG54" s="182" t="s">
        <v>160</v>
      </c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</row>
    <row r="55" spans="1:60" ht="13.2" outlineLevel="2" x14ac:dyDescent="0.25">
      <c r="A55" s="183"/>
      <c r="B55" s="184"/>
      <c r="C55" s="185" t="s">
        <v>223</v>
      </c>
      <c r="D55" s="186"/>
      <c r="E55" s="187">
        <v>0.39</v>
      </c>
      <c r="F55" s="180"/>
      <c r="G55" s="180"/>
      <c r="H55" s="180"/>
      <c r="I55" s="180"/>
      <c r="J55" s="180"/>
      <c r="K55" s="180"/>
      <c r="L55" s="180"/>
      <c r="M55" s="180"/>
      <c r="N55" s="181"/>
      <c r="O55" s="181"/>
      <c r="P55" s="181"/>
      <c r="Q55" s="181"/>
      <c r="R55" s="180"/>
      <c r="S55" s="180"/>
      <c r="T55" s="180"/>
      <c r="U55" s="180"/>
      <c r="V55" s="180"/>
      <c r="W55" s="180"/>
      <c r="X55" s="180"/>
      <c r="Y55" s="180"/>
      <c r="Z55" s="182"/>
      <c r="AA55" s="182"/>
      <c r="AB55" s="182"/>
      <c r="AC55" s="182"/>
      <c r="AD55" s="182"/>
      <c r="AE55" s="182"/>
      <c r="AF55" s="182"/>
      <c r="AG55" s="182" t="s">
        <v>155</v>
      </c>
      <c r="AH55" s="182">
        <v>0</v>
      </c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</row>
    <row r="56" spans="1:60" ht="13.2" x14ac:dyDescent="0.25">
      <c r="A56" s="163" t="s">
        <v>143</v>
      </c>
      <c r="B56" s="164" t="s">
        <v>74</v>
      </c>
      <c r="C56" s="165" t="s">
        <v>75</v>
      </c>
      <c r="D56" s="166"/>
      <c r="E56" s="167"/>
      <c r="F56" s="168"/>
      <c r="G56" s="169">
        <f>SUMIF(AG57:AG62,"&lt;&gt;NOR",G57:G62)</f>
        <v>0</v>
      </c>
      <c r="H56" s="170"/>
      <c r="I56" s="170">
        <f>SUM(I57:I62)</f>
        <v>0</v>
      </c>
      <c r="J56" s="170"/>
      <c r="K56" s="170">
        <f>SUM(K57:K62)</f>
        <v>0</v>
      </c>
      <c r="L56" s="170"/>
      <c r="M56" s="170">
        <f>SUM(M57:M62)</f>
        <v>0</v>
      </c>
      <c r="N56" s="171"/>
      <c r="O56" s="171">
        <f>SUM(O57:O62)</f>
        <v>0.04</v>
      </c>
      <c r="P56" s="171"/>
      <c r="Q56" s="171">
        <f>SUM(Q57:Q62)</f>
        <v>0</v>
      </c>
      <c r="R56" s="170"/>
      <c r="S56" s="170"/>
      <c r="T56" s="170"/>
      <c r="U56" s="170"/>
      <c r="V56" s="170">
        <f>SUM(V57:V62)</f>
        <v>0</v>
      </c>
      <c r="W56" s="170"/>
      <c r="X56" s="170"/>
      <c r="Y56" s="170"/>
      <c r="AG56" t="s">
        <v>144</v>
      </c>
    </row>
    <row r="57" spans="1:60" ht="13.2" outlineLevel="1" x14ac:dyDescent="0.25">
      <c r="A57" s="172">
        <v>22</v>
      </c>
      <c r="B57" s="173" t="s">
        <v>224</v>
      </c>
      <c r="C57" s="174" t="s">
        <v>225</v>
      </c>
      <c r="D57" s="175" t="s">
        <v>226</v>
      </c>
      <c r="E57" s="176">
        <v>2</v>
      </c>
      <c r="F57" s="177"/>
      <c r="G57" s="178">
        <f>ROUND(E57*F57,2)</f>
        <v>0</v>
      </c>
      <c r="H57" s="179"/>
      <c r="I57" s="180">
        <f>ROUND(E57*H57,2)</f>
        <v>0</v>
      </c>
      <c r="J57" s="179"/>
      <c r="K57" s="180">
        <f>ROUND(E57*J57,2)</f>
        <v>0</v>
      </c>
      <c r="L57" s="180">
        <v>21</v>
      </c>
      <c r="M57" s="180">
        <f>G57*(1+L57/100)</f>
        <v>0</v>
      </c>
      <c r="N57" s="181">
        <v>0</v>
      </c>
      <c r="O57" s="181">
        <f>ROUND(E57*N57,2)</f>
        <v>0</v>
      </c>
      <c r="P57" s="181">
        <v>0</v>
      </c>
      <c r="Q57" s="181">
        <f>ROUND(E57*P57,2)</f>
        <v>0</v>
      </c>
      <c r="R57" s="180"/>
      <c r="S57" s="180" t="s">
        <v>218</v>
      </c>
      <c r="T57" s="180" t="s">
        <v>150</v>
      </c>
      <c r="U57" s="180">
        <v>0</v>
      </c>
      <c r="V57" s="180">
        <f>ROUND(E57*U57,2)</f>
        <v>0</v>
      </c>
      <c r="W57" s="180"/>
      <c r="X57" s="180" t="s">
        <v>159</v>
      </c>
      <c r="Y57" s="180" t="s">
        <v>152</v>
      </c>
      <c r="Z57" s="182"/>
      <c r="AA57" s="182"/>
      <c r="AB57" s="182"/>
      <c r="AC57" s="182"/>
      <c r="AD57" s="182"/>
      <c r="AE57" s="182"/>
      <c r="AF57" s="182"/>
      <c r="AG57" s="182" t="s">
        <v>160</v>
      </c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</row>
    <row r="58" spans="1:60" ht="13.2" outlineLevel="2" x14ac:dyDescent="0.25">
      <c r="A58" s="183"/>
      <c r="B58" s="184"/>
      <c r="C58" s="185" t="s">
        <v>62</v>
      </c>
      <c r="D58" s="186"/>
      <c r="E58" s="187">
        <v>2</v>
      </c>
      <c r="F58" s="180"/>
      <c r="G58" s="180"/>
      <c r="H58" s="180"/>
      <c r="I58" s="180"/>
      <c r="J58" s="180"/>
      <c r="K58" s="180"/>
      <c r="L58" s="180"/>
      <c r="M58" s="180"/>
      <c r="N58" s="181"/>
      <c r="O58" s="181"/>
      <c r="P58" s="181"/>
      <c r="Q58" s="181"/>
      <c r="R58" s="180"/>
      <c r="S58" s="180"/>
      <c r="T58" s="180"/>
      <c r="U58" s="180"/>
      <c r="V58" s="180"/>
      <c r="W58" s="180"/>
      <c r="X58" s="180"/>
      <c r="Y58" s="180"/>
      <c r="Z58" s="182"/>
      <c r="AA58" s="182"/>
      <c r="AB58" s="182"/>
      <c r="AC58" s="182"/>
      <c r="AD58" s="182"/>
      <c r="AE58" s="182"/>
      <c r="AF58" s="182"/>
      <c r="AG58" s="182" t="s">
        <v>155</v>
      </c>
      <c r="AH58" s="182">
        <v>0</v>
      </c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</row>
    <row r="59" spans="1:60" ht="13.2" outlineLevel="1" x14ac:dyDescent="0.25">
      <c r="A59" s="172">
        <v>23</v>
      </c>
      <c r="B59" s="173" t="s">
        <v>227</v>
      </c>
      <c r="C59" s="174" t="s">
        <v>228</v>
      </c>
      <c r="D59" s="175" t="s">
        <v>169</v>
      </c>
      <c r="E59" s="176">
        <v>7.8</v>
      </c>
      <c r="F59" s="177"/>
      <c r="G59" s="178">
        <f>ROUND(E59*F59,2)</f>
        <v>0</v>
      </c>
      <c r="H59" s="179"/>
      <c r="I59" s="180">
        <f>ROUND(E59*H59,2)</f>
        <v>0</v>
      </c>
      <c r="J59" s="179"/>
      <c r="K59" s="180">
        <f>ROUND(E59*J59,2)</f>
        <v>0</v>
      </c>
      <c r="L59" s="180">
        <v>21</v>
      </c>
      <c r="M59" s="180">
        <f>G59*(1+L59/100)</f>
        <v>0</v>
      </c>
      <c r="N59" s="181">
        <v>0</v>
      </c>
      <c r="O59" s="181">
        <f>ROUND(E59*N59,2)</f>
        <v>0</v>
      </c>
      <c r="P59" s="181">
        <v>0</v>
      </c>
      <c r="Q59" s="181">
        <f>ROUND(E59*P59,2)</f>
        <v>0</v>
      </c>
      <c r="R59" s="180"/>
      <c r="S59" s="180" t="s">
        <v>218</v>
      </c>
      <c r="T59" s="180" t="s">
        <v>150</v>
      </c>
      <c r="U59" s="180">
        <v>0</v>
      </c>
      <c r="V59" s="180">
        <f>ROUND(E59*U59,2)</f>
        <v>0</v>
      </c>
      <c r="W59" s="180"/>
      <c r="X59" s="180" t="s">
        <v>159</v>
      </c>
      <c r="Y59" s="180" t="s">
        <v>152</v>
      </c>
      <c r="Z59" s="182"/>
      <c r="AA59" s="182"/>
      <c r="AB59" s="182"/>
      <c r="AC59" s="182"/>
      <c r="AD59" s="182"/>
      <c r="AE59" s="182"/>
      <c r="AF59" s="182"/>
      <c r="AG59" s="182" t="s">
        <v>160</v>
      </c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</row>
    <row r="60" spans="1:60" ht="13.2" outlineLevel="2" x14ac:dyDescent="0.25">
      <c r="A60" s="183"/>
      <c r="B60" s="184"/>
      <c r="C60" s="185" t="s">
        <v>229</v>
      </c>
      <c r="D60" s="186"/>
      <c r="E60" s="187">
        <v>7.8</v>
      </c>
      <c r="F60" s="180"/>
      <c r="G60" s="180"/>
      <c r="H60" s="180"/>
      <c r="I60" s="180"/>
      <c r="J60" s="180"/>
      <c r="K60" s="180"/>
      <c r="L60" s="180"/>
      <c r="M60" s="180"/>
      <c r="N60" s="181"/>
      <c r="O60" s="181"/>
      <c r="P60" s="181"/>
      <c r="Q60" s="181"/>
      <c r="R60" s="180"/>
      <c r="S60" s="180"/>
      <c r="T60" s="180"/>
      <c r="U60" s="180"/>
      <c r="V60" s="180"/>
      <c r="W60" s="180"/>
      <c r="X60" s="180"/>
      <c r="Y60" s="180"/>
      <c r="Z60" s="182"/>
      <c r="AA60" s="182"/>
      <c r="AB60" s="182"/>
      <c r="AC60" s="182"/>
      <c r="AD60" s="182"/>
      <c r="AE60" s="182"/>
      <c r="AF60" s="182"/>
      <c r="AG60" s="182" t="s">
        <v>155</v>
      </c>
      <c r="AH60" s="182">
        <v>0</v>
      </c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</row>
    <row r="61" spans="1:60" ht="20.399999999999999" outlineLevel="1" x14ac:dyDescent="0.25">
      <c r="A61" s="172">
        <v>24</v>
      </c>
      <c r="B61" s="173" t="s">
        <v>230</v>
      </c>
      <c r="C61" s="174" t="s">
        <v>231</v>
      </c>
      <c r="D61" s="175" t="s">
        <v>169</v>
      </c>
      <c r="E61" s="176">
        <v>30.75</v>
      </c>
      <c r="F61" s="177"/>
      <c r="G61" s="178">
        <f>ROUND(E61*F61,2)</f>
        <v>0</v>
      </c>
      <c r="H61" s="179"/>
      <c r="I61" s="180">
        <f>ROUND(E61*H61,2)</f>
        <v>0</v>
      </c>
      <c r="J61" s="179"/>
      <c r="K61" s="180">
        <f>ROUND(E61*J61,2)</f>
        <v>0</v>
      </c>
      <c r="L61" s="180">
        <v>21</v>
      </c>
      <c r="M61" s="180">
        <f>G61*(1+L61/100)</f>
        <v>0</v>
      </c>
      <c r="N61" s="181">
        <v>1.25E-3</v>
      </c>
      <c r="O61" s="181">
        <f>ROUND(E61*N61,2)</f>
        <v>0.04</v>
      </c>
      <c r="P61" s="181">
        <v>0</v>
      </c>
      <c r="Q61" s="181">
        <f>ROUND(E61*P61,2)</f>
        <v>0</v>
      </c>
      <c r="R61" s="180" t="s">
        <v>148</v>
      </c>
      <c r="S61" s="180" t="s">
        <v>149</v>
      </c>
      <c r="T61" s="180" t="s">
        <v>150</v>
      </c>
      <c r="U61" s="180">
        <v>0</v>
      </c>
      <c r="V61" s="180">
        <f>ROUND(E61*U61,2)</f>
        <v>0</v>
      </c>
      <c r="W61" s="180"/>
      <c r="X61" s="180" t="s">
        <v>151</v>
      </c>
      <c r="Y61" s="180" t="s">
        <v>152</v>
      </c>
      <c r="Z61" s="182"/>
      <c r="AA61" s="182"/>
      <c r="AB61" s="182"/>
      <c r="AC61" s="182"/>
      <c r="AD61" s="182"/>
      <c r="AE61" s="182"/>
      <c r="AF61" s="182"/>
      <c r="AG61" s="182" t="s">
        <v>153</v>
      </c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</row>
    <row r="62" spans="1:60" ht="13.2" outlineLevel="2" x14ac:dyDescent="0.25">
      <c r="A62" s="183"/>
      <c r="B62" s="184"/>
      <c r="C62" s="185" t="s">
        <v>232</v>
      </c>
      <c r="D62" s="186"/>
      <c r="E62" s="187">
        <v>30.75</v>
      </c>
      <c r="F62" s="180"/>
      <c r="G62" s="180"/>
      <c r="H62" s="180"/>
      <c r="I62" s="180"/>
      <c r="J62" s="180"/>
      <c r="K62" s="180"/>
      <c r="L62" s="180"/>
      <c r="M62" s="180"/>
      <c r="N62" s="181"/>
      <c r="O62" s="181"/>
      <c r="P62" s="181"/>
      <c r="Q62" s="181"/>
      <c r="R62" s="180"/>
      <c r="S62" s="180"/>
      <c r="T62" s="180"/>
      <c r="U62" s="180"/>
      <c r="V62" s="180"/>
      <c r="W62" s="180"/>
      <c r="X62" s="180"/>
      <c r="Y62" s="180"/>
      <c r="Z62" s="182"/>
      <c r="AA62" s="182"/>
      <c r="AB62" s="182"/>
      <c r="AC62" s="182"/>
      <c r="AD62" s="182"/>
      <c r="AE62" s="182"/>
      <c r="AF62" s="182"/>
      <c r="AG62" s="182" t="s">
        <v>155</v>
      </c>
      <c r="AH62" s="182">
        <v>0</v>
      </c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</row>
    <row r="63" spans="1:60" ht="13.2" x14ac:dyDescent="0.25">
      <c r="A63" s="163" t="s">
        <v>143</v>
      </c>
      <c r="B63" s="164" t="s">
        <v>76</v>
      </c>
      <c r="C63" s="165" t="s">
        <v>77</v>
      </c>
      <c r="D63" s="166"/>
      <c r="E63" s="167"/>
      <c r="F63" s="168"/>
      <c r="G63" s="169">
        <f>SUMIF(AG64:AG70,"&lt;&gt;NOR",G64:G70)</f>
        <v>0</v>
      </c>
      <c r="H63" s="170"/>
      <c r="I63" s="170">
        <f>SUM(I64:I70)</f>
        <v>0</v>
      </c>
      <c r="J63" s="170"/>
      <c r="K63" s="170">
        <f>SUM(K64:K70)</f>
        <v>0</v>
      </c>
      <c r="L63" s="170"/>
      <c r="M63" s="170">
        <f>SUM(M64:M70)</f>
        <v>0</v>
      </c>
      <c r="N63" s="171"/>
      <c r="O63" s="171">
        <f>SUM(O64:O70)</f>
        <v>8.08</v>
      </c>
      <c r="P63" s="171"/>
      <c r="Q63" s="171">
        <f>SUM(Q64:Q70)</f>
        <v>0</v>
      </c>
      <c r="R63" s="170"/>
      <c r="S63" s="170"/>
      <c r="T63" s="170"/>
      <c r="U63" s="170"/>
      <c r="V63" s="170">
        <f>SUM(V64:V70)</f>
        <v>105</v>
      </c>
      <c r="W63" s="170"/>
      <c r="X63" s="170"/>
      <c r="Y63" s="170"/>
      <c r="AG63" t="s">
        <v>144</v>
      </c>
    </row>
    <row r="64" spans="1:60" ht="13.2" outlineLevel="1" x14ac:dyDescent="0.25">
      <c r="A64" s="172">
        <v>25</v>
      </c>
      <c r="B64" s="173" t="s">
        <v>233</v>
      </c>
      <c r="C64" s="174" t="s">
        <v>234</v>
      </c>
      <c r="D64" s="175" t="s">
        <v>176</v>
      </c>
      <c r="E64" s="176">
        <v>420</v>
      </c>
      <c r="F64" s="177"/>
      <c r="G64" s="178">
        <f>ROUND(E64*F64,2)</f>
        <v>0</v>
      </c>
      <c r="H64" s="179"/>
      <c r="I64" s="180">
        <f>ROUND(E64*H64,2)</f>
        <v>0</v>
      </c>
      <c r="J64" s="179"/>
      <c r="K64" s="180">
        <f>ROUND(E64*J64,2)</f>
        <v>0</v>
      </c>
      <c r="L64" s="180">
        <v>21</v>
      </c>
      <c r="M64" s="180">
        <f>G64*(1+L64/100)</f>
        <v>0</v>
      </c>
      <c r="N64" s="181">
        <v>1.8380000000000001E-2</v>
      </c>
      <c r="O64" s="181">
        <f>ROUND(E64*N64,2)</f>
        <v>7.72</v>
      </c>
      <c r="P64" s="181">
        <v>0</v>
      </c>
      <c r="Q64" s="181">
        <f>ROUND(E64*P64,2)</f>
        <v>0</v>
      </c>
      <c r="R64" s="180"/>
      <c r="S64" s="180" t="s">
        <v>149</v>
      </c>
      <c r="T64" s="180" t="s">
        <v>150</v>
      </c>
      <c r="U64" s="180">
        <v>0.13</v>
      </c>
      <c r="V64" s="180">
        <f>ROUND(E64*U64,2)</f>
        <v>54.6</v>
      </c>
      <c r="W64" s="180"/>
      <c r="X64" s="180" t="s">
        <v>159</v>
      </c>
      <c r="Y64" s="180" t="s">
        <v>152</v>
      </c>
      <c r="Z64" s="182"/>
      <c r="AA64" s="182"/>
      <c r="AB64" s="182"/>
      <c r="AC64" s="182"/>
      <c r="AD64" s="182"/>
      <c r="AE64" s="182"/>
      <c r="AF64" s="182"/>
      <c r="AG64" s="182" t="s">
        <v>160</v>
      </c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</row>
    <row r="65" spans="1:60" ht="12.75" customHeight="1" outlineLevel="2" x14ac:dyDescent="0.25">
      <c r="A65" s="183"/>
      <c r="B65" s="184"/>
      <c r="C65" s="228" t="s">
        <v>235</v>
      </c>
      <c r="D65" s="228"/>
      <c r="E65" s="228"/>
      <c r="F65" s="228"/>
      <c r="G65" s="228"/>
      <c r="H65" s="180"/>
      <c r="I65" s="180"/>
      <c r="J65" s="180"/>
      <c r="K65" s="180"/>
      <c r="L65" s="180"/>
      <c r="M65" s="180"/>
      <c r="N65" s="181"/>
      <c r="O65" s="181"/>
      <c r="P65" s="181"/>
      <c r="Q65" s="181"/>
      <c r="R65" s="180"/>
      <c r="S65" s="180"/>
      <c r="T65" s="180"/>
      <c r="U65" s="180"/>
      <c r="V65" s="180"/>
      <c r="W65" s="180"/>
      <c r="X65" s="180"/>
      <c r="Y65" s="180"/>
      <c r="Z65" s="182"/>
      <c r="AA65" s="182"/>
      <c r="AB65" s="182"/>
      <c r="AC65" s="182"/>
      <c r="AD65" s="182"/>
      <c r="AE65" s="182"/>
      <c r="AF65" s="182"/>
      <c r="AG65" s="182" t="s">
        <v>236</v>
      </c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</row>
    <row r="66" spans="1:60" ht="13.2" outlineLevel="2" x14ac:dyDescent="0.25">
      <c r="A66" s="183"/>
      <c r="B66" s="184"/>
      <c r="C66" s="185" t="s">
        <v>237</v>
      </c>
      <c r="D66" s="186"/>
      <c r="E66" s="187">
        <v>420</v>
      </c>
      <c r="F66" s="180"/>
      <c r="G66" s="180"/>
      <c r="H66" s="180"/>
      <c r="I66" s="180"/>
      <c r="J66" s="180"/>
      <c r="K66" s="180"/>
      <c r="L66" s="180"/>
      <c r="M66" s="180"/>
      <c r="N66" s="181"/>
      <c r="O66" s="181"/>
      <c r="P66" s="181"/>
      <c r="Q66" s="181"/>
      <c r="R66" s="180"/>
      <c r="S66" s="180"/>
      <c r="T66" s="180"/>
      <c r="U66" s="180"/>
      <c r="V66" s="180"/>
      <c r="W66" s="180"/>
      <c r="X66" s="180"/>
      <c r="Y66" s="180"/>
      <c r="Z66" s="182"/>
      <c r="AA66" s="182"/>
      <c r="AB66" s="182"/>
      <c r="AC66" s="182"/>
      <c r="AD66" s="182"/>
      <c r="AE66" s="182"/>
      <c r="AF66" s="182"/>
      <c r="AG66" s="182" t="s">
        <v>155</v>
      </c>
      <c r="AH66" s="182">
        <v>0</v>
      </c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</row>
    <row r="67" spans="1:60" ht="13.2" outlineLevel="1" x14ac:dyDescent="0.25">
      <c r="A67" s="172">
        <v>26</v>
      </c>
      <c r="B67" s="173" t="s">
        <v>238</v>
      </c>
      <c r="C67" s="174" t="s">
        <v>239</v>
      </c>
      <c r="D67" s="175" t="s">
        <v>176</v>
      </c>
      <c r="E67" s="176">
        <v>420</v>
      </c>
      <c r="F67" s="177"/>
      <c r="G67" s="178">
        <f>ROUND(E67*F67,2)</f>
        <v>0</v>
      </c>
      <c r="H67" s="179"/>
      <c r="I67" s="180">
        <f>ROUND(E67*H67,2)</f>
        <v>0</v>
      </c>
      <c r="J67" s="179"/>
      <c r="K67" s="180">
        <f>ROUND(E67*J67,2)</f>
        <v>0</v>
      </c>
      <c r="L67" s="180">
        <v>21</v>
      </c>
      <c r="M67" s="180">
        <f>G67*(1+L67/100)</f>
        <v>0</v>
      </c>
      <c r="N67" s="181">
        <v>8.4999999999999995E-4</v>
      </c>
      <c r="O67" s="181">
        <f>ROUND(E67*N67,2)</f>
        <v>0.36</v>
      </c>
      <c r="P67" s="181">
        <v>0</v>
      </c>
      <c r="Q67" s="181">
        <f>ROUND(E67*P67,2)</f>
        <v>0</v>
      </c>
      <c r="R67" s="180"/>
      <c r="S67" s="180" t="s">
        <v>149</v>
      </c>
      <c r="T67" s="180" t="s">
        <v>150</v>
      </c>
      <c r="U67" s="180">
        <v>0.01</v>
      </c>
      <c r="V67" s="180">
        <f>ROUND(E67*U67,2)</f>
        <v>4.2</v>
      </c>
      <c r="W67" s="180"/>
      <c r="X67" s="180" t="s">
        <v>159</v>
      </c>
      <c r="Y67" s="180" t="s">
        <v>152</v>
      </c>
      <c r="Z67" s="182"/>
      <c r="AA67" s="182"/>
      <c r="AB67" s="182"/>
      <c r="AC67" s="182"/>
      <c r="AD67" s="182"/>
      <c r="AE67" s="182"/>
      <c r="AF67" s="182"/>
      <c r="AG67" s="182" t="s">
        <v>160</v>
      </c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</row>
    <row r="68" spans="1:60" ht="13.2" outlineLevel="2" x14ac:dyDescent="0.25">
      <c r="A68" s="183"/>
      <c r="B68" s="184"/>
      <c r="C68" s="185" t="s">
        <v>237</v>
      </c>
      <c r="D68" s="186"/>
      <c r="E68" s="187">
        <v>420</v>
      </c>
      <c r="F68" s="180"/>
      <c r="G68" s="180"/>
      <c r="H68" s="180"/>
      <c r="I68" s="180"/>
      <c r="J68" s="180"/>
      <c r="K68" s="180"/>
      <c r="L68" s="180"/>
      <c r="M68" s="180"/>
      <c r="N68" s="181"/>
      <c r="O68" s="181"/>
      <c r="P68" s="181"/>
      <c r="Q68" s="181"/>
      <c r="R68" s="180"/>
      <c r="S68" s="180"/>
      <c r="T68" s="180"/>
      <c r="U68" s="180"/>
      <c r="V68" s="180"/>
      <c r="W68" s="180"/>
      <c r="X68" s="180"/>
      <c r="Y68" s="180"/>
      <c r="Z68" s="182"/>
      <c r="AA68" s="182"/>
      <c r="AB68" s="182"/>
      <c r="AC68" s="182"/>
      <c r="AD68" s="182"/>
      <c r="AE68" s="182"/>
      <c r="AF68" s="182"/>
      <c r="AG68" s="182" t="s">
        <v>155</v>
      </c>
      <c r="AH68" s="182">
        <v>0</v>
      </c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</row>
    <row r="69" spans="1:60" ht="13.2" outlineLevel="1" x14ac:dyDescent="0.25">
      <c r="A69" s="172">
        <v>27</v>
      </c>
      <c r="B69" s="173" t="s">
        <v>240</v>
      </c>
      <c r="C69" s="174" t="s">
        <v>241</v>
      </c>
      <c r="D69" s="175" t="s">
        <v>176</v>
      </c>
      <c r="E69" s="176">
        <v>420</v>
      </c>
      <c r="F69" s="177"/>
      <c r="G69" s="178">
        <f>ROUND(E69*F69,2)</f>
        <v>0</v>
      </c>
      <c r="H69" s="179"/>
      <c r="I69" s="180">
        <f>ROUND(E69*H69,2)</f>
        <v>0</v>
      </c>
      <c r="J69" s="179"/>
      <c r="K69" s="180">
        <f>ROUND(E69*J69,2)</f>
        <v>0</v>
      </c>
      <c r="L69" s="180">
        <v>21</v>
      </c>
      <c r="M69" s="180">
        <f>G69*(1+L69/100)</f>
        <v>0</v>
      </c>
      <c r="N69" s="181">
        <v>0</v>
      </c>
      <c r="O69" s="181">
        <f>ROUND(E69*N69,2)</f>
        <v>0</v>
      </c>
      <c r="P69" s="181">
        <v>0</v>
      </c>
      <c r="Q69" s="181">
        <f>ROUND(E69*P69,2)</f>
        <v>0</v>
      </c>
      <c r="R69" s="180"/>
      <c r="S69" s="180" t="s">
        <v>149</v>
      </c>
      <c r="T69" s="180" t="s">
        <v>150</v>
      </c>
      <c r="U69" s="180">
        <v>0.11</v>
      </c>
      <c r="V69" s="180">
        <f>ROUND(E69*U69,2)</f>
        <v>46.2</v>
      </c>
      <c r="W69" s="180"/>
      <c r="X69" s="180" t="s">
        <v>159</v>
      </c>
      <c r="Y69" s="180" t="s">
        <v>152</v>
      </c>
      <c r="Z69" s="182"/>
      <c r="AA69" s="182"/>
      <c r="AB69" s="182"/>
      <c r="AC69" s="182"/>
      <c r="AD69" s="182"/>
      <c r="AE69" s="182"/>
      <c r="AF69" s="182"/>
      <c r="AG69" s="182" t="s">
        <v>160</v>
      </c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182"/>
      <c r="BE69" s="182"/>
      <c r="BF69" s="182"/>
      <c r="BG69" s="182"/>
      <c r="BH69" s="182"/>
    </row>
    <row r="70" spans="1:60" ht="13.2" outlineLevel="2" x14ac:dyDescent="0.25">
      <c r="A70" s="183"/>
      <c r="B70" s="184"/>
      <c r="C70" s="185" t="s">
        <v>237</v>
      </c>
      <c r="D70" s="186"/>
      <c r="E70" s="187">
        <v>420</v>
      </c>
      <c r="F70" s="180"/>
      <c r="G70" s="180"/>
      <c r="H70" s="180"/>
      <c r="I70" s="180"/>
      <c r="J70" s="180"/>
      <c r="K70" s="180"/>
      <c r="L70" s="180"/>
      <c r="M70" s="180"/>
      <c r="N70" s="181"/>
      <c r="O70" s="181"/>
      <c r="P70" s="181"/>
      <c r="Q70" s="181"/>
      <c r="R70" s="180"/>
      <c r="S70" s="180"/>
      <c r="T70" s="180"/>
      <c r="U70" s="180"/>
      <c r="V70" s="180"/>
      <c r="W70" s="180"/>
      <c r="X70" s="180"/>
      <c r="Y70" s="180"/>
      <c r="Z70" s="182"/>
      <c r="AA70" s="182"/>
      <c r="AB70" s="182"/>
      <c r="AC70" s="182"/>
      <c r="AD70" s="182"/>
      <c r="AE70" s="182"/>
      <c r="AF70" s="182"/>
      <c r="AG70" s="182" t="s">
        <v>155</v>
      </c>
      <c r="AH70" s="182">
        <v>0</v>
      </c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182"/>
      <c r="BE70" s="182"/>
      <c r="BF70" s="182"/>
      <c r="BG70" s="182"/>
      <c r="BH70" s="182"/>
    </row>
    <row r="71" spans="1:60" ht="13.2" x14ac:dyDescent="0.25">
      <c r="A71" s="163" t="s">
        <v>143</v>
      </c>
      <c r="B71" s="164" t="s">
        <v>78</v>
      </c>
      <c r="C71" s="165" t="s">
        <v>79</v>
      </c>
      <c r="D71" s="166"/>
      <c r="E71" s="167"/>
      <c r="F71" s="168"/>
      <c r="G71" s="169">
        <f>SUMIF(AG72:AG82,"&lt;&gt;NOR",G72:G82)</f>
        <v>0</v>
      </c>
      <c r="H71" s="170"/>
      <c r="I71" s="170">
        <f>SUM(I72:I82)</f>
        <v>0</v>
      </c>
      <c r="J71" s="170"/>
      <c r="K71" s="170">
        <f>SUM(K72:K82)</f>
        <v>0</v>
      </c>
      <c r="L71" s="170"/>
      <c r="M71" s="170">
        <f>SUM(M72:M82)</f>
        <v>0</v>
      </c>
      <c r="N71" s="171"/>
      <c r="O71" s="171">
        <f>SUM(O72:O82)</f>
        <v>0</v>
      </c>
      <c r="P71" s="171"/>
      <c r="Q71" s="171">
        <f>SUM(Q72:Q82)</f>
        <v>7.97</v>
      </c>
      <c r="R71" s="170"/>
      <c r="S71" s="170"/>
      <c r="T71" s="170"/>
      <c r="U71" s="170"/>
      <c r="V71" s="170">
        <f>SUM(V72:V82)</f>
        <v>36.96</v>
      </c>
      <c r="W71" s="170"/>
      <c r="X71" s="170"/>
      <c r="Y71" s="170"/>
      <c r="AG71" t="s">
        <v>144</v>
      </c>
    </row>
    <row r="72" spans="1:60" ht="20.399999999999999" outlineLevel="1" x14ac:dyDescent="0.25">
      <c r="A72" s="188">
        <v>28</v>
      </c>
      <c r="B72" s="189" t="s">
        <v>242</v>
      </c>
      <c r="C72" s="190" t="s">
        <v>243</v>
      </c>
      <c r="D72" s="191" t="s">
        <v>180</v>
      </c>
      <c r="E72" s="192">
        <v>1</v>
      </c>
      <c r="F72" s="193"/>
      <c r="G72" s="194">
        <f>ROUND(E72*F72,2)</f>
        <v>0</v>
      </c>
      <c r="H72" s="179"/>
      <c r="I72" s="180">
        <f>ROUND(E72*H72,2)</f>
        <v>0</v>
      </c>
      <c r="J72" s="179"/>
      <c r="K72" s="180">
        <f>ROUND(E72*J72,2)</f>
        <v>0</v>
      </c>
      <c r="L72" s="180">
        <v>21</v>
      </c>
      <c r="M72" s="180">
        <f>G72*(1+L72/100)</f>
        <v>0</v>
      </c>
      <c r="N72" s="181">
        <v>0</v>
      </c>
      <c r="O72" s="181">
        <f>ROUND(E72*N72,2)</f>
        <v>0</v>
      </c>
      <c r="P72" s="181">
        <v>1.5940000000000001</v>
      </c>
      <c r="Q72" s="181">
        <f>ROUND(E72*P72,2)</f>
        <v>1.59</v>
      </c>
      <c r="R72" s="180"/>
      <c r="S72" s="180" t="s">
        <v>149</v>
      </c>
      <c r="T72" s="180" t="s">
        <v>150</v>
      </c>
      <c r="U72" s="180">
        <v>2.42</v>
      </c>
      <c r="V72" s="180">
        <f>ROUND(E72*U72,2)</f>
        <v>2.42</v>
      </c>
      <c r="W72" s="180"/>
      <c r="X72" s="180" t="s">
        <v>159</v>
      </c>
      <c r="Y72" s="180" t="s">
        <v>152</v>
      </c>
      <c r="Z72" s="182"/>
      <c r="AA72" s="182"/>
      <c r="AB72" s="182"/>
      <c r="AC72" s="182"/>
      <c r="AD72" s="182"/>
      <c r="AE72" s="182"/>
      <c r="AF72" s="182"/>
      <c r="AG72" s="182" t="s">
        <v>160</v>
      </c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</row>
    <row r="73" spans="1:60" ht="13.2" outlineLevel="1" x14ac:dyDescent="0.25">
      <c r="A73" s="188">
        <v>29</v>
      </c>
      <c r="B73" s="189" t="s">
        <v>244</v>
      </c>
      <c r="C73" s="190" t="s">
        <v>245</v>
      </c>
      <c r="D73" s="191" t="s">
        <v>246</v>
      </c>
      <c r="E73" s="192">
        <v>1</v>
      </c>
      <c r="F73" s="193"/>
      <c r="G73" s="194">
        <f>ROUND(E73*F73,2)</f>
        <v>0</v>
      </c>
      <c r="H73" s="179"/>
      <c r="I73" s="180">
        <f>ROUND(E73*H73,2)</f>
        <v>0</v>
      </c>
      <c r="J73" s="179"/>
      <c r="K73" s="180">
        <f>ROUND(E73*J73,2)</f>
        <v>0</v>
      </c>
      <c r="L73" s="180">
        <v>21</v>
      </c>
      <c r="M73" s="180">
        <f>G73*(1+L73/100)</f>
        <v>0</v>
      </c>
      <c r="N73" s="181">
        <v>0</v>
      </c>
      <c r="O73" s="181">
        <f>ROUND(E73*N73,2)</f>
        <v>0</v>
      </c>
      <c r="P73" s="181">
        <v>7.0000000000000007E-2</v>
      </c>
      <c r="Q73" s="181">
        <f>ROUND(E73*P73,2)</f>
        <v>7.0000000000000007E-2</v>
      </c>
      <c r="R73" s="180"/>
      <c r="S73" s="180" t="s">
        <v>149</v>
      </c>
      <c r="T73" s="180" t="s">
        <v>150</v>
      </c>
      <c r="U73" s="180">
        <v>0.64</v>
      </c>
      <c r="V73" s="180">
        <f>ROUND(E73*U73,2)</f>
        <v>0.64</v>
      </c>
      <c r="W73" s="180"/>
      <c r="X73" s="180" t="s">
        <v>159</v>
      </c>
      <c r="Y73" s="180" t="s">
        <v>152</v>
      </c>
      <c r="Z73" s="182"/>
      <c r="AA73" s="182"/>
      <c r="AB73" s="182"/>
      <c r="AC73" s="182"/>
      <c r="AD73" s="182"/>
      <c r="AE73" s="182"/>
      <c r="AF73" s="182"/>
      <c r="AG73" s="182" t="s">
        <v>160</v>
      </c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2"/>
    </row>
    <row r="74" spans="1:60" ht="20.399999999999999" outlineLevel="1" x14ac:dyDescent="0.25">
      <c r="A74" s="172">
        <v>30</v>
      </c>
      <c r="B74" s="173" t="s">
        <v>247</v>
      </c>
      <c r="C74" s="174" t="s">
        <v>248</v>
      </c>
      <c r="D74" s="175" t="s">
        <v>158</v>
      </c>
      <c r="E74" s="176">
        <v>2.2879999999999998</v>
      </c>
      <c r="F74" s="177"/>
      <c r="G74" s="178">
        <f>ROUND(E74*F74,2)</f>
        <v>0</v>
      </c>
      <c r="H74" s="179"/>
      <c r="I74" s="180">
        <f>ROUND(E74*H74,2)</f>
        <v>0</v>
      </c>
      <c r="J74" s="179"/>
      <c r="K74" s="180">
        <f>ROUND(E74*J74,2)</f>
        <v>0</v>
      </c>
      <c r="L74" s="180">
        <v>21</v>
      </c>
      <c r="M74" s="180">
        <f>G74*(1+L74/100)</f>
        <v>0</v>
      </c>
      <c r="N74" s="181">
        <v>0</v>
      </c>
      <c r="O74" s="181">
        <f>ROUND(E74*N74,2)</f>
        <v>0</v>
      </c>
      <c r="P74" s="181">
        <v>2.2000000000000002</v>
      </c>
      <c r="Q74" s="181">
        <f>ROUND(E74*P74,2)</f>
        <v>5.03</v>
      </c>
      <c r="R74" s="180"/>
      <c r="S74" s="180" t="s">
        <v>149</v>
      </c>
      <c r="T74" s="180" t="s">
        <v>150</v>
      </c>
      <c r="U74" s="180">
        <v>11.05</v>
      </c>
      <c r="V74" s="180">
        <f>ROUND(E74*U74,2)</f>
        <v>25.28</v>
      </c>
      <c r="W74" s="180"/>
      <c r="X74" s="180" t="s">
        <v>159</v>
      </c>
      <c r="Y74" s="180" t="s">
        <v>152</v>
      </c>
      <c r="Z74" s="182"/>
      <c r="AA74" s="182"/>
      <c r="AB74" s="182"/>
      <c r="AC74" s="182"/>
      <c r="AD74" s="182"/>
      <c r="AE74" s="182"/>
      <c r="AF74" s="182"/>
      <c r="AG74" s="182" t="s">
        <v>160</v>
      </c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  <c r="AZ74" s="182"/>
      <c r="BA74" s="182"/>
      <c r="BB74" s="182"/>
      <c r="BC74" s="182"/>
      <c r="BD74" s="182"/>
      <c r="BE74" s="182"/>
      <c r="BF74" s="182"/>
      <c r="BG74" s="182"/>
      <c r="BH74" s="182"/>
    </row>
    <row r="75" spans="1:60" ht="13.2" outlineLevel="2" x14ac:dyDescent="0.25">
      <c r="A75" s="183"/>
      <c r="B75" s="184"/>
      <c r="C75" s="185" t="s">
        <v>249</v>
      </c>
      <c r="D75" s="186"/>
      <c r="E75" s="187">
        <v>2.2879999999999998</v>
      </c>
      <c r="F75" s="180"/>
      <c r="G75" s="180"/>
      <c r="H75" s="180"/>
      <c r="I75" s="180"/>
      <c r="J75" s="180"/>
      <c r="K75" s="180"/>
      <c r="L75" s="180"/>
      <c r="M75" s="180"/>
      <c r="N75" s="181"/>
      <c r="O75" s="181"/>
      <c r="P75" s="181"/>
      <c r="Q75" s="181"/>
      <c r="R75" s="180"/>
      <c r="S75" s="180"/>
      <c r="T75" s="180"/>
      <c r="U75" s="180"/>
      <c r="V75" s="180"/>
      <c r="W75" s="180"/>
      <c r="X75" s="180"/>
      <c r="Y75" s="180"/>
      <c r="Z75" s="182"/>
      <c r="AA75" s="182"/>
      <c r="AB75" s="182"/>
      <c r="AC75" s="182"/>
      <c r="AD75" s="182"/>
      <c r="AE75" s="182"/>
      <c r="AF75" s="182"/>
      <c r="AG75" s="182" t="s">
        <v>155</v>
      </c>
      <c r="AH75" s="182">
        <v>0</v>
      </c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2"/>
      <c r="BH75" s="182"/>
    </row>
    <row r="76" spans="1:60" ht="13.2" outlineLevel="1" x14ac:dyDescent="0.25">
      <c r="A76" s="172">
        <v>31</v>
      </c>
      <c r="B76" s="173" t="s">
        <v>250</v>
      </c>
      <c r="C76" s="174" t="s">
        <v>251</v>
      </c>
      <c r="D76" s="175" t="s">
        <v>176</v>
      </c>
      <c r="E76" s="176">
        <v>1.69</v>
      </c>
      <c r="F76" s="177"/>
      <c r="G76" s="178">
        <f>ROUND(E76*F76,2)</f>
        <v>0</v>
      </c>
      <c r="H76" s="179"/>
      <c r="I76" s="180">
        <f>ROUND(E76*H76,2)</f>
        <v>0</v>
      </c>
      <c r="J76" s="179"/>
      <c r="K76" s="180">
        <f>ROUND(E76*J76,2)</f>
        <v>0</v>
      </c>
      <c r="L76" s="180">
        <v>21</v>
      </c>
      <c r="M76" s="180">
        <f>G76*(1+L76/100)</f>
        <v>0</v>
      </c>
      <c r="N76" s="181">
        <v>2.1900000000000001E-3</v>
      </c>
      <c r="O76" s="181">
        <f>ROUND(E76*N76,2)</f>
        <v>0</v>
      </c>
      <c r="P76" s="181">
        <v>7.4999999999999997E-2</v>
      </c>
      <c r="Q76" s="181">
        <f>ROUND(E76*P76,2)</f>
        <v>0.13</v>
      </c>
      <c r="R76" s="180"/>
      <c r="S76" s="180" t="s">
        <v>149</v>
      </c>
      <c r="T76" s="180" t="s">
        <v>150</v>
      </c>
      <c r="U76" s="180">
        <v>0.96</v>
      </c>
      <c r="V76" s="180">
        <f>ROUND(E76*U76,2)</f>
        <v>1.62</v>
      </c>
      <c r="W76" s="180"/>
      <c r="X76" s="180" t="s">
        <v>159</v>
      </c>
      <c r="Y76" s="180" t="s">
        <v>152</v>
      </c>
      <c r="Z76" s="182"/>
      <c r="AA76" s="182"/>
      <c r="AB76" s="182"/>
      <c r="AC76" s="182"/>
      <c r="AD76" s="182"/>
      <c r="AE76" s="182"/>
      <c r="AF76" s="182"/>
      <c r="AG76" s="182" t="s">
        <v>160</v>
      </c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</row>
    <row r="77" spans="1:60" ht="13.2" outlineLevel="2" x14ac:dyDescent="0.25">
      <c r="A77" s="183"/>
      <c r="B77" s="184"/>
      <c r="C77" s="185" t="s">
        <v>188</v>
      </c>
      <c r="D77" s="186"/>
      <c r="E77" s="187">
        <v>1.69</v>
      </c>
      <c r="F77" s="180"/>
      <c r="G77" s="180"/>
      <c r="H77" s="180"/>
      <c r="I77" s="180"/>
      <c r="J77" s="180"/>
      <c r="K77" s="180"/>
      <c r="L77" s="180"/>
      <c r="M77" s="180"/>
      <c r="N77" s="181"/>
      <c r="O77" s="181"/>
      <c r="P77" s="181"/>
      <c r="Q77" s="181"/>
      <c r="R77" s="180"/>
      <c r="S77" s="180"/>
      <c r="T77" s="180"/>
      <c r="U77" s="180"/>
      <c r="V77" s="180"/>
      <c r="W77" s="180"/>
      <c r="X77" s="180"/>
      <c r="Y77" s="180"/>
      <c r="Z77" s="182"/>
      <c r="AA77" s="182"/>
      <c r="AB77" s="182"/>
      <c r="AC77" s="182"/>
      <c r="AD77" s="182"/>
      <c r="AE77" s="182"/>
      <c r="AF77" s="182"/>
      <c r="AG77" s="182" t="s">
        <v>155</v>
      </c>
      <c r="AH77" s="182">
        <v>0</v>
      </c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</row>
    <row r="78" spans="1:60" ht="13.2" outlineLevel="1" x14ac:dyDescent="0.25">
      <c r="A78" s="172">
        <v>32</v>
      </c>
      <c r="B78" s="173" t="s">
        <v>252</v>
      </c>
      <c r="C78" s="174" t="s">
        <v>253</v>
      </c>
      <c r="D78" s="175" t="s">
        <v>176</v>
      </c>
      <c r="E78" s="176">
        <v>2.145</v>
      </c>
      <c r="F78" s="177"/>
      <c r="G78" s="178">
        <f>ROUND(E78*F78,2)</f>
        <v>0</v>
      </c>
      <c r="H78" s="179"/>
      <c r="I78" s="180">
        <f>ROUND(E78*H78,2)</f>
        <v>0</v>
      </c>
      <c r="J78" s="179"/>
      <c r="K78" s="180">
        <f>ROUND(E78*J78,2)</f>
        <v>0</v>
      </c>
      <c r="L78" s="180">
        <v>21</v>
      </c>
      <c r="M78" s="180">
        <f>G78*(1+L78/100)</f>
        <v>0</v>
      </c>
      <c r="N78" s="181">
        <v>1E-3</v>
      </c>
      <c r="O78" s="181">
        <f>ROUND(E78*N78,2)</f>
        <v>0</v>
      </c>
      <c r="P78" s="181">
        <v>6.2E-2</v>
      </c>
      <c r="Q78" s="181">
        <f>ROUND(E78*P78,2)</f>
        <v>0.13</v>
      </c>
      <c r="R78" s="180"/>
      <c r="S78" s="180" t="s">
        <v>149</v>
      </c>
      <c r="T78" s="180" t="s">
        <v>150</v>
      </c>
      <c r="U78" s="180">
        <v>0.61</v>
      </c>
      <c r="V78" s="180">
        <f>ROUND(E78*U78,2)</f>
        <v>1.31</v>
      </c>
      <c r="W78" s="180"/>
      <c r="X78" s="180" t="s">
        <v>159</v>
      </c>
      <c r="Y78" s="180" t="s">
        <v>152</v>
      </c>
      <c r="Z78" s="182"/>
      <c r="AA78" s="182"/>
      <c r="AB78" s="182"/>
      <c r="AC78" s="182"/>
      <c r="AD78" s="182"/>
      <c r="AE78" s="182"/>
      <c r="AF78" s="182"/>
      <c r="AG78" s="182" t="s">
        <v>160</v>
      </c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</row>
    <row r="79" spans="1:60" ht="13.2" outlineLevel="2" x14ac:dyDescent="0.25">
      <c r="A79" s="183"/>
      <c r="B79" s="184"/>
      <c r="C79" s="185" t="s">
        <v>254</v>
      </c>
      <c r="D79" s="186"/>
      <c r="E79" s="187">
        <v>2.145</v>
      </c>
      <c r="F79" s="180"/>
      <c r="G79" s="180"/>
      <c r="H79" s="180"/>
      <c r="I79" s="180"/>
      <c r="J79" s="180"/>
      <c r="K79" s="180"/>
      <c r="L79" s="180"/>
      <c r="M79" s="180"/>
      <c r="N79" s="181"/>
      <c r="O79" s="181"/>
      <c r="P79" s="181"/>
      <c r="Q79" s="181"/>
      <c r="R79" s="180"/>
      <c r="S79" s="180"/>
      <c r="T79" s="180"/>
      <c r="U79" s="180"/>
      <c r="V79" s="180"/>
      <c r="W79" s="180"/>
      <c r="X79" s="180"/>
      <c r="Y79" s="180"/>
      <c r="Z79" s="182"/>
      <c r="AA79" s="182"/>
      <c r="AB79" s="182"/>
      <c r="AC79" s="182"/>
      <c r="AD79" s="182"/>
      <c r="AE79" s="182"/>
      <c r="AF79" s="182"/>
      <c r="AG79" s="182" t="s">
        <v>155</v>
      </c>
      <c r="AH79" s="182">
        <v>0</v>
      </c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  <c r="AZ79" s="182"/>
      <c r="BA79" s="182"/>
      <c r="BB79" s="182"/>
      <c r="BC79" s="182"/>
      <c r="BD79" s="182"/>
      <c r="BE79" s="182"/>
      <c r="BF79" s="182"/>
      <c r="BG79" s="182"/>
      <c r="BH79" s="182"/>
    </row>
    <row r="80" spans="1:60" ht="20.399999999999999" outlineLevel="1" x14ac:dyDescent="0.25">
      <c r="A80" s="188">
        <v>33</v>
      </c>
      <c r="B80" s="189" t="s">
        <v>255</v>
      </c>
      <c r="C80" s="190" t="s">
        <v>256</v>
      </c>
      <c r="D80" s="191" t="s">
        <v>180</v>
      </c>
      <c r="E80" s="192">
        <v>1</v>
      </c>
      <c r="F80" s="193"/>
      <c r="G80" s="194">
        <f>ROUND(E80*F80,2)</f>
        <v>0</v>
      </c>
      <c r="H80" s="179"/>
      <c r="I80" s="180">
        <f>ROUND(E80*H80,2)</f>
        <v>0</v>
      </c>
      <c r="J80" s="179"/>
      <c r="K80" s="180">
        <f>ROUND(E80*J80,2)</f>
        <v>0</v>
      </c>
      <c r="L80" s="180">
        <v>21</v>
      </c>
      <c r="M80" s="180">
        <f>G80*(1+L80/100)</f>
        <v>0</v>
      </c>
      <c r="N80" s="181">
        <v>1.33E-3</v>
      </c>
      <c r="O80" s="181">
        <f>ROUND(E80*N80,2)</f>
        <v>0</v>
      </c>
      <c r="P80" s="181">
        <v>0.48</v>
      </c>
      <c r="Q80" s="181">
        <f>ROUND(E80*P80,2)</f>
        <v>0.48</v>
      </c>
      <c r="R80" s="180"/>
      <c r="S80" s="180" t="s">
        <v>149</v>
      </c>
      <c r="T80" s="180" t="s">
        <v>150</v>
      </c>
      <c r="U80" s="180">
        <v>2.6808000000000001</v>
      </c>
      <c r="V80" s="180">
        <f>ROUND(E80*U80,2)</f>
        <v>2.68</v>
      </c>
      <c r="W80" s="180"/>
      <c r="X80" s="180" t="s">
        <v>164</v>
      </c>
      <c r="Y80" s="180" t="s">
        <v>152</v>
      </c>
      <c r="Z80" s="182"/>
      <c r="AA80" s="182"/>
      <c r="AB80" s="182"/>
      <c r="AC80" s="182"/>
      <c r="AD80" s="182"/>
      <c r="AE80" s="182"/>
      <c r="AF80" s="182"/>
      <c r="AG80" s="182" t="s">
        <v>165</v>
      </c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2"/>
      <c r="BE80" s="182"/>
      <c r="BF80" s="182"/>
      <c r="BG80" s="182"/>
      <c r="BH80" s="182"/>
    </row>
    <row r="81" spans="1:60" ht="20.399999999999999" outlineLevel="1" x14ac:dyDescent="0.25">
      <c r="A81" s="172">
        <v>34</v>
      </c>
      <c r="B81" s="173" t="s">
        <v>257</v>
      </c>
      <c r="C81" s="174" t="s">
        <v>258</v>
      </c>
      <c r="D81" s="175" t="s">
        <v>180</v>
      </c>
      <c r="E81" s="176">
        <v>1</v>
      </c>
      <c r="F81" s="177"/>
      <c r="G81" s="178">
        <f>ROUND(E81*F81,2)</f>
        <v>0</v>
      </c>
      <c r="H81" s="179"/>
      <c r="I81" s="180">
        <f>ROUND(E81*H81,2)</f>
        <v>0</v>
      </c>
      <c r="J81" s="179"/>
      <c r="K81" s="180">
        <f>ROUND(E81*J81,2)</f>
        <v>0</v>
      </c>
      <c r="L81" s="180">
        <v>21</v>
      </c>
      <c r="M81" s="180">
        <f>G81*(1+L81/100)</f>
        <v>0</v>
      </c>
      <c r="N81" s="181">
        <v>5.5000000000000003E-4</v>
      </c>
      <c r="O81" s="181">
        <f>ROUND(E81*N81,2)</f>
        <v>0</v>
      </c>
      <c r="P81" s="181">
        <v>0.54</v>
      </c>
      <c r="Q81" s="181">
        <f>ROUND(E81*P81,2)</f>
        <v>0.54</v>
      </c>
      <c r="R81" s="180"/>
      <c r="S81" s="180" t="s">
        <v>149</v>
      </c>
      <c r="T81" s="180" t="s">
        <v>150</v>
      </c>
      <c r="U81" s="180">
        <v>3.0087000000000002</v>
      </c>
      <c r="V81" s="180">
        <f>ROUND(E81*U81,2)</f>
        <v>3.01</v>
      </c>
      <c r="W81" s="180"/>
      <c r="X81" s="180" t="s">
        <v>164</v>
      </c>
      <c r="Y81" s="180" t="s">
        <v>152</v>
      </c>
      <c r="Z81" s="182"/>
      <c r="AA81" s="182"/>
      <c r="AB81" s="182"/>
      <c r="AC81" s="182"/>
      <c r="AD81" s="182"/>
      <c r="AE81" s="182"/>
      <c r="AF81" s="182"/>
      <c r="AG81" s="182" t="s">
        <v>165</v>
      </c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  <c r="AZ81" s="182"/>
      <c r="BA81" s="182"/>
      <c r="BB81" s="182"/>
      <c r="BC81" s="182"/>
      <c r="BD81" s="182"/>
      <c r="BE81" s="182"/>
      <c r="BF81" s="182"/>
      <c r="BG81" s="182"/>
      <c r="BH81" s="182"/>
    </row>
    <row r="82" spans="1:60" ht="13.2" outlineLevel="2" x14ac:dyDescent="0.25">
      <c r="A82" s="183"/>
      <c r="B82" s="184"/>
      <c r="C82" s="185" t="s">
        <v>60</v>
      </c>
      <c r="D82" s="186"/>
      <c r="E82" s="187">
        <v>1</v>
      </c>
      <c r="F82" s="180"/>
      <c r="G82" s="180"/>
      <c r="H82" s="180"/>
      <c r="I82" s="180"/>
      <c r="J82" s="180"/>
      <c r="K82" s="180"/>
      <c r="L82" s="180"/>
      <c r="M82" s="180"/>
      <c r="N82" s="181"/>
      <c r="O82" s="181"/>
      <c r="P82" s="181"/>
      <c r="Q82" s="181"/>
      <c r="R82" s="180"/>
      <c r="S82" s="180"/>
      <c r="T82" s="180"/>
      <c r="U82" s="180"/>
      <c r="V82" s="180"/>
      <c r="W82" s="180"/>
      <c r="X82" s="180"/>
      <c r="Y82" s="180"/>
      <c r="Z82" s="182"/>
      <c r="AA82" s="182"/>
      <c r="AB82" s="182"/>
      <c r="AC82" s="182"/>
      <c r="AD82" s="182"/>
      <c r="AE82" s="182"/>
      <c r="AF82" s="182"/>
      <c r="AG82" s="182" t="s">
        <v>155</v>
      </c>
      <c r="AH82" s="182">
        <v>0</v>
      </c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182"/>
      <c r="AV82" s="182"/>
      <c r="AW82" s="182"/>
      <c r="AX82" s="182"/>
      <c r="AY82" s="182"/>
      <c r="AZ82" s="182"/>
      <c r="BA82" s="182"/>
      <c r="BB82" s="182"/>
      <c r="BC82" s="182"/>
      <c r="BD82" s="182"/>
      <c r="BE82" s="182"/>
      <c r="BF82" s="182"/>
      <c r="BG82" s="182"/>
      <c r="BH82" s="182"/>
    </row>
    <row r="83" spans="1:60" ht="13.2" x14ac:dyDescent="0.25">
      <c r="A83" s="163" t="s">
        <v>143</v>
      </c>
      <c r="B83" s="164" t="s">
        <v>80</v>
      </c>
      <c r="C83" s="165" t="s">
        <v>81</v>
      </c>
      <c r="D83" s="166"/>
      <c r="E83" s="167"/>
      <c r="F83" s="168"/>
      <c r="G83" s="169">
        <f>SUMIF(AG84,"&lt;&gt;NOR",G84)</f>
        <v>0</v>
      </c>
      <c r="H83" s="170"/>
      <c r="I83" s="170">
        <f>SUM(I84)</f>
        <v>0</v>
      </c>
      <c r="J83" s="170"/>
      <c r="K83" s="170">
        <f>SUM(K84)</f>
        <v>0</v>
      </c>
      <c r="L83" s="170"/>
      <c r="M83" s="170">
        <f>SUM(M84)</f>
        <v>0</v>
      </c>
      <c r="N83" s="171"/>
      <c r="O83" s="171">
        <f>SUM(O84)</f>
        <v>0</v>
      </c>
      <c r="P83" s="171"/>
      <c r="Q83" s="171">
        <f>SUM(Q84)</f>
        <v>0</v>
      </c>
      <c r="R83" s="170"/>
      <c r="S83" s="170"/>
      <c r="T83" s="170"/>
      <c r="U83" s="170"/>
      <c r="V83" s="170">
        <f>SUM(V84)</f>
        <v>3.2</v>
      </c>
      <c r="W83" s="170"/>
      <c r="X83" s="170"/>
      <c r="Y83" s="170"/>
      <c r="AG83" t="s">
        <v>144</v>
      </c>
    </row>
    <row r="84" spans="1:60" ht="13.2" outlineLevel="1" x14ac:dyDescent="0.25">
      <c r="A84" s="188">
        <v>35</v>
      </c>
      <c r="B84" s="189" t="s">
        <v>259</v>
      </c>
      <c r="C84" s="190" t="s">
        <v>260</v>
      </c>
      <c r="D84" s="191" t="s">
        <v>261</v>
      </c>
      <c r="E84" s="192">
        <v>3.75</v>
      </c>
      <c r="F84" s="193"/>
      <c r="G84" s="194">
        <f>ROUND(E84*F84,2)</f>
        <v>0</v>
      </c>
      <c r="H84" s="179"/>
      <c r="I84" s="180">
        <f>ROUND(E84*H84,2)</f>
        <v>0</v>
      </c>
      <c r="J84" s="179"/>
      <c r="K84" s="180">
        <f>ROUND(E84*J84,2)</f>
        <v>0</v>
      </c>
      <c r="L84" s="180">
        <v>21</v>
      </c>
      <c r="M84" s="180">
        <f>G84*(1+L84/100)</f>
        <v>0</v>
      </c>
      <c r="N84" s="181">
        <v>0</v>
      </c>
      <c r="O84" s="181">
        <f>ROUND(E84*N84,2)</f>
        <v>0</v>
      </c>
      <c r="P84" s="181">
        <v>0</v>
      </c>
      <c r="Q84" s="181">
        <f>ROUND(E84*P84,2)</f>
        <v>0</v>
      </c>
      <c r="R84" s="180"/>
      <c r="S84" s="180" t="s">
        <v>149</v>
      </c>
      <c r="T84" s="180" t="s">
        <v>150</v>
      </c>
      <c r="U84" s="180">
        <v>0.85199999999999998</v>
      </c>
      <c r="V84" s="180">
        <f>ROUND(E84*U84,2)</f>
        <v>3.2</v>
      </c>
      <c r="W84" s="180"/>
      <c r="X84" s="180" t="s">
        <v>159</v>
      </c>
      <c r="Y84" s="180" t="s">
        <v>152</v>
      </c>
      <c r="Z84" s="182"/>
      <c r="AA84" s="182"/>
      <c r="AB84" s="182"/>
      <c r="AC84" s="182"/>
      <c r="AD84" s="182"/>
      <c r="AE84" s="182"/>
      <c r="AF84" s="182"/>
      <c r="AG84" s="182" t="s">
        <v>160</v>
      </c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</row>
    <row r="85" spans="1:60" ht="13.2" x14ac:dyDescent="0.25">
      <c r="A85" s="163" t="s">
        <v>143</v>
      </c>
      <c r="B85" s="164" t="s">
        <v>82</v>
      </c>
      <c r="C85" s="165" t="s">
        <v>83</v>
      </c>
      <c r="D85" s="166"/>
      <c r="E85" s="167"/>
      <c r="F85" s="168"/>
      <c r="G85" s="169">
        <f>SUMIF(AG86:AG89,"&lt;&gt;NOR",G86:G89)</f>
        <v>0</v>
      </c>
      <c r="H85" s="170"/>
      <c r="I85" s="170">
        <f>SUM(I86:I89)</f>
        <v>0</v>
      </c>
      <c r="J85" s="170"/>
      <c r="K85" s="170">
        <f>SUM(K86:K89)</f>
        <v>0</v>
      </c>
      <c r="L85" s="170"/>
      <c r="M85" s="170">
        <f>SUM(M86:M89)</f>
        <v>0</v>
      </c>
      <c r="N85" s="171"/>
      <c r="O85" s="171">
        <f>SUM(O86:O89)</f>
        <v>0.05</v>
      </c>
      <c r="P85" s="171"/>
      <c r="Q85" s="171">
        <f>SUM(Q86:Q89)</f>
        <v>0</v>
      </c>
      <c r="R85" s="170"/>
      <c r="S85" s="170"/>
      <c r="T85" s="170"/>
      <c r="U85" s="170"/>
      <c r="V85" s="170">
        <f>SUM(V86:V89)</f>
        <v>12.129999999999999</v>
      </c>
      <c r="W85" s="170"/>
      <c r="X85" s="170"/>
      <c r="Y85" s="170"/>
      <c r="AG85" t="s">
        <v>144</v>
      </c>
    </row>
    <row r="86" spans="1:60" ht="20.399999999999999" outlineLevel="1" x14ac:dyDescent="0.25">
      <c r="A86" s="172">
        <v>36</v>
      </c>
      <c r="B86" s="173" t="s">
        <v>262</v>
      </c>
      <c r="C86" s="174" t="s">
        <v>263</v>
      </c>
      <c r="D86" s="175" t="s">
        <v>176</v>
      </c>
      <c r="E86" s="176">
        <v>40.04</v>
      </c>
      <c r="F86" s="177"/>
      <c r="G86" s="178">
        <f>ROUND(E86*F86,2)</f>
        <v>0</v>
      </c>
      <c r="H86" s="179"/>
      <c r="I86" s="180">
        <f>ROUND(E86*H86,2)</f>
        <v>0</v>
      </c>
      <c r="J86" s="179"/>
      <c r="K86" s="180">
        <f>ROUND(E86*J86,2)</f>
        <v>0</v>
      </c>
      <c r="L86" s="180">
        <v>21</v>
      </c>
      <c r="M86" s="180">
        <f>G86*(1+L86/100)</f>
        <v>0</v>
      </c>
      <c r="N86" s="181">
        <v>6.3000000000000003E-4</v>
      </c>
      <c r="O86" s="181">
        <f>ROUND(E86*N86,2)</f>
        <v>0.03</v>
      </c>
      <c r="P86" s="181">
        <v>0</v>
      </c>
      <c r="Q86" s="181">
        <f>ROUND(E86*P86,2)</f>
        <v>0</v>
      </c>
      <c r="R86" s="180"/>
      <c r="S86" s="180" t="s">
        <v>149</v>
      </c>
      <c r="T86" s="180" t="s">
        <v>150</v>
      </c>
      <c r="U86" s="180">
        <v>0.16</v>
      </c>
      <c r="V86" s="180">
        <f>ROUND(E86*U86,2)</f>
        <v>6.41</v>
      </c>
      <c r="W86" s="180"/>
      <c r="X86" s="180" t="s">
        <v>159</v>
      </c>
      <c r="Y86" s="180" t="s">
        <v>152</v>
      </c>
      <c r="Z86" s="182"/>
      <c r="AA86" s="182"/>
      <c r="AB86" s="182"/>
      <c r="AC86" s="182"/>
      <c r="AD86" s="182"/>
      <c r="AE86" s="182"/>
      <c r="AF86" s="182"/>
      <c r="AG86" s="182" t="s">
        <v>160</v>
      </c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</row>
    <row r="87" spans="1:60" ht="13.2" outlineLevel="2" x14ac:dyDescent="0.25">
      <c r="A87" s="183"/>
      <c r="B87" s="184"/>
      <c r="C87" s="185" t="s">
        <v>264</v>
      </c>
      <c r="D87" s="186"/>
      <c r="E87" s="187">
        <v>40.04</v>
      </c>
      <c r="F87" s="180"/>
      <c r="G87" s="180"/>
      <c r="H87" s="180"/>
      <c r="I87" s="180"/>
      <c r="J87" s="180"/>
      <c r="K87" s="180"/>
      <c r="L87" s="180"/>
      <c r="M87" s="180"/>
      <c r="N87" s="181"/>
      <c r="O87" s="181"/>
      <c r="P87" s="181"/>
      <c r="Q87" s="181"/>
      <c r="R87" s="180"/>
      <c r="S87" s="180"/>
      <c r="T87" s="180"/>
      <c r="U87" s="180"/>
      <c r="V87" s="180"/>
      <c r="W87" s="180"/>
      <c r="X87" s="180"/>
      <c r="Y87" s="180"/>
      <c r="Z87" s="182"/>
      <c r="AA87" s="182"/>
      <c r="AB87" s="182"/>
      <c r="AC87" s="182"/>
      <c r="AD87" s="182"/>
      <c r="AE87" s="182"/>
      <c r="AF87" s="182"/>
      <c r="AG87" s="182" t="s">
        <v>155</v>
      </c>
      <c r="AH87" s="182">
        <v>0</v>
      </c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</row>
    <row r="88" spans="1:60" ht="20.399999999999999" outlineLevel="1" x14ac:dyDescent="0.25">
      <c r="A88" s="172">
        <v>37</v>
      </c>
      <c r="B88" s="173" t="s">
        <v>265</v>
      </c>
      <c r="C88" s="174" t="s">
        <v>266</v>
      </c>
      <c r="D88" s="175" t="s">
        <v>169</v>
      </c>
      <c r="E88" s="176">
        <v>57.2</v>
      </c>
      <c r="F88" s="177"/>
      <c r="G88" s="178">
        <f>ROUND(E88*F88,2)</f>
        <v>0</v>
      </c>
      <c r="H88" s="179"/>
      <c r="I88" s="180">
        <f>ROUND(E88*H88,2)</f>
        <v>0</v>
      </c>
      <c r="J88" s="179"/>
      <c r="K88" s="180">
        <f>ROUND(E88*J88,2)</f>
        <v>0</v>
      </c>
      <c r="L88" s="180">
        <v>21</v>
      </c>
      <c r="M88" s="180">
        <f>G88*(1+L88/100)</f>
        <v>0</v>
      </c>
      <c r="N88" s="181">
        <v>3.3E-4</v>
      </c>
      <c r="O88" s="181">
        <f>ROUND(E88*N88,2)</f>
        <v>0.02</v>
      </c>
      <c r="P88" s="181">
        <v>0</v>
      </c>
      <c r="Q88" s="181">
        <f>ROUND(E88*P88,2)</f>
        <v>0</v>
      </c>
      <c r="R88" s="180"/>
      <c r="S88" s="180" t="s">
        <v>149</v>
      </c>
      <c r="T88" s="180" t="s">
        <v>150</v>
      </c>
      <c r="U88" s="180">
        <v>0.1</v>
      </c>
      <c r="V88" s="180">
        <f>ROUND(E88*U88,2)</f>
        <v>5.72</v>
      </c>
      <c r="W88" s="180"/>
      <c r="X88" s="180" t="s">
        <v>159</v>
      </c>
      <c r="Y88" s="180" t="s">
        <v>152</v>
      </c>
      <c r="Z88" s="182"/>
      <c r="AA88" s="182"/>
      <c r="AB88" s="182"/>
      <c r="AC88" s="182"/>
      <c r="AD88" s="182"/>
      <c r="AE88" s="182"/>
      <c r="AF88" s="182"/>
      <c r="AG88" s="182" t="s">
        <v>160</v>
      </c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</row>
    <row r="89" spans="1:60" ht="13.2" outlineLevel="2" x14ac:dyDescent="0.25">
      <c r="A89" s="183"/>
      <c r="B89" s="184"/>
      <c r="C89" s="185" t="s">
        <v>170</v>
      </c>
      <c r="D89" s="186"/>
      <c r="E89" s="187">
        <v>57.2</v>
      </c>
      <c r="F89" s="180"/>
      <c r="G89" s="180"/>
      <c r="H89" s="180"/>
      <c r="I89" s="180"/>
      <c r="J89" s="180"/>
      <c r="K89" s="180"/>
      <c r="L89" s="180"/>
      <c r="M89" s="180"/>
      <c r="N89" s="181"/>
      <c r="O89" s="181"/>
      <c r="P89" s="181"/>
      <c r="Q89" s="181"/>
      <c r="R89" s="180"/>
      <c r="S89" s="180"/>
      <c r="T89" s="180"/>
      <c r="U89" s="180"/>
      <c r="V89" s="180"/>
      <c r="W89" s="180"/>
      <c r="X89" s="180"/>
      <c r="Y89" s="180"/>
      <c r="Z89" s="182"/>
      <c r="AA89" s="182"/>
      <c r="AB89" s="182"/>
      <c r="AC89" s="182"/>
      <c r="AD89" s="182"/>
      <c r="AE89" s="182"/>
      <c r="AF89" s="182"/>
      <c r="AG89" s="182" t="s">
        <v>155</v>
      </c>
      <c r="AH89" s="182">
        <v>0</v>
      </c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</row>
    <row r="90" spans="1:60" ht="13.2" x14ac:dyDescent="0.25">
      <c r="A90" s="163" t="s">
        <v>143</v>
      </c>
      <c r="B90" s="164" t="s">
        <v>84</v>
      </c>
      <c r="C90" s="165" t="s">
        <v>85</v>
      </c>
      <c r="D90" s="166"/>
      <c r="E90" s="167"/>
      <c r="F90" s="168"/>
      <c r="G90" s="169">
        <f>SUMIF(AG91:AG99,"&lt;&gt;NOR",G91:G99)</f>
        <v>0</v>
      </c>
      <c r="H90" s="170"/>
      <c r="I90" s="170">
        <f>SUM(I91:I99)</f>
        <v>0</v>
      </c>
      <c r="J90" s="170"/>
      <c r="K90" s="170">
        <f>SUM(K91:K99)</f>
        <v>0</v>
      </c>
      <c r="L90" s="170"/>
      <c r="M90" s="170">
        <f>SUM(M91:M99)</f>
        <v>0</v>
      </c>
      <c r="N90" s="171"/>
      <c r="O90" s="171">
        <f>SUM(O91:O99)</f>
        <v>0.5</v>
      </c>
      <c r="P90" s="171"/>
      <c r="Q90" s="171">
        <f>SUM(Q91:Q99)</f>
        <v>0</v>
      </c>
      <c r="R90" s="170"/>
      <c r="S90" s="170"/>
      <c r="T90" s="170"/>
      <c r="U90" s="170"/>
      <c r="V90" s="170">
        <f>SUM(V91:V99)</f>
        <v>178.39999999999998</v>
      </c>
      <c r="W90" s="170"/>
      <c r="X90" s="170"/>
      <c r="Y90" s="170"/>
      <c r="AG90" t="s">
        <v>144</v>
      </c>
    </row>
    <row r="91" spans="1:60" ht="20.399999999999999" outlineLevel="1" x14ac:dyDescent="0.25">
      <c r="A91" s="172">
        <v>38</v>
      </c>
      <c r="B91" s="173" t="s">
        <v>267</v>
      </c>
      <c r="C91" s="174" t="s">
        <v>268</v>
      </c>
      <c r="D91" s="175" t="s">
        <v>169</v>
      </c>
      <c r="E91" s="176">
        <v>38</v>
      </c>
      <c r="F91" s="177"/>
      <c r="G91" s="178">
        <f>ROUND(E91*F91,2)</f>
        <v>0</v>
      </c>
      <c r="H91" s="179"/>
      <c r="I91" s="180">
        <f>ROUND(E91*H91,2)</f>
        <v>0</v>
      </c>
      <c r="J91" s="179"/>
      <c r="K91" s="180">
        <f>ROUND(E91*J91,2)</f>
        <v>0</v>
      </c>
      <c r="L91" s="180">
        <v>21</v>
      </c>
      <c r="M91" s="180">
        <f>G91*(1+L91/100)</f>
        <v>0</v>
      </c>
      <c r="N91" s="181">
        <v>1.8400000000000001E-3</v>
      </c>
      <c r="O91" s="181">
        <f>ROUND(E91*N91,2)</f>
        <v>7.0000000000000007E-2</v>
      </c>
      <c r="P91" s="181">
        <v>0</v>
      </c>
      <c r="Q91" s="181">
        <f>ROUND(E91*P91,2)</f>
        <v>0</v>
      </c>
      <c r="R91" s="180"/>
      <c r="S91" s="180" t="s">
        <v>149</v>
      </c>
      <c r="T91" s="180" t="s">
        <v>149</v>
      </c>
      <c r="U91" s="180">
        <v>0.252</v>
      </c>
      <c r="V91" s="180">
        <f>ROUND(E91*U91,2)</f>
        <v>9.58</v>
      </c>
      <c r="W91" s="180"/>
      <c r="X91" s="180" t="s">
        <v>159</v>
      </c>
      <c r="Y91" s="180" t="s">
        <v>152</v>
      </c>
      <c r="Z91" s="182"/>
      <c r="AA91" s="182"/>
      <c r="AB91" s="182"/>
      <c r="AC91" s="182"/>
      <c r="AD91" s="182"/>
      <c r="AE91" s="182"/>
      <c r="AF91" s="182"/>
      <c r="AG91" s="182" t="s">
        <v>160</v>
      </c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</row>
    <row r="92" spans="1:60" ht="13.2" outlineLevel="2" x14ac:dyDescent="0.25">
      <c r="A92" s="183"/>
      <c r="B92" s="184"/>
      <c r="C92" s="185" t="s">
        <v>269</v>
      </c>
      <c r="D92" s="186"/>
      <c r="E92" s="187">
        <v>38</v>
      </c>
      <c r="F92" s="180"/>
      <c r="G92" s="180"/>
      <c r="H92" s="180"/>
      <c r="I92" s="180"/>
      <c r="J92" s="180"/>
      <c r="K92" s="180"/>
      <c r="L92" s="180"/>
      <c r="M92" s="180"/>
      <c r="N92" s="181"/>
      <c r="O92" s="181"/>
      <c r="P92" s="181"/>
      <c r="Q92" s="181"/>
      <c r="R92" s="180"/>
      <c r="S92" s="180"/>
      <c r="T92" s="180"/>
      <c r="U92" s="180"/>
      <c r="V92" s="180"/>
      <c r="W92" s="180"/>
      <c r="X92" s="180"/>
      <c r="Y92" s="180"/>
      <c r="Z92" s="182"/>
      <c r="AA92" s="182"/>
      <c r="AB92" s="182"/>
      <c r="AC92" s="182"/>
      <c r="AD92" s="182"/>
      <c r="AE92" s="182"/>
      <c r="AF92" s="182"/>
      <c r="AG92" s="182" t="s">
        <v>155</v>
      </c>
      <c r="AH92" s="182">
        <v>0</v>
      </c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  <c r="AX92" s="182"/>
      <c r="AY92" s="182"/>
      <c r="AZ92" s="182"/>
      <c r="BA92" s="182"/>
      <c r="BB92" s="182"/>
      <c r="BC92" s="182"/>
      <c r="BD92" s="182"/>
      <c r="BE92" s="182"/>
      <c r="BF92" s="182"/>
      <c r="BG92" s="182"/>
      <c r="BH92" s="182"/>
    </row>
    <row r="93" spans="1:60" ht="13.2" outlineLevel="1" x14ac:dyDescent="0.25">
      <c r="A93" s="172">
        <v>39</v>
      </c>
      <c r="B93" s="173" t="s">
        <v>270</v>
      </c>
      <c r="C93" s="174" t="s">
        <v>271</v>
      </c>
      <c r="D93" s="175" t="s">
        <v>176</v>
      </c>
      <c r="E93" s="176">
        <v>145</v>
      </c>
      <c r="F93" s="177"/>
      <c r="G93" s="178">
        <f>ROUND(E93*F93,2)</f>
        <v>0</v>
      </c>
      <c r="H93" s="179"/>
      <c r="I93" s="180">
        <f>ROUND(E93*H93,2)</f>
        <v>0</v>
      </c>
      <c r="J93" s="179"/>
      <c r="K93" s="180">
        <f>ROUND(E93*J93,2)</f>
        <v>0</v>
      </c>
      <c r="L93" s="180">
        <v>21</v>
      </c>
      <c r="M93" s="180">
        <f>G93*(1+L93/100)</f>
        <v>0</v>
      </c>
      <c r="N93" s="181">
        <v>0</v>
      </c>
      <c r="O93" s="181">
        <f>ROUND(E93*N93,2)</f>
        <v>0</v>
      </c>
      <c r="P93" s="181">
        <v>0</v>
      </c>
      <c r="Q93" s="181">
        <f>ROUND(E93*P93,2)</f>
        <v>0</v>
      </c>
      <c r="R93" s="180"/>
      <c r="S93" s="180" t="s">
        <v>149</v>
      </c>
      <c r="T93" s="180" t="s">
        <v>149</v>
      </c>
      <c r="U93" s="180">
        <v>0.1</v>
      </c>
      <c r="V93" s="180">
        <f>ROUND(E93*U93,2)</f>
        <v>14.5</v>
      </c>
      <c r="W93" s="180"/>
      <c r="X93" s="180" t="s">
        <v>159</v>
      </c>
      <c r="Y93" s="180" t="s">
        <v>152</v>
      </c>
      <c r="Z93" s="182"/>
      <c r="AA93" s="182"/>
      <c r="AB93" s="182"/>
      <c r="AC93" s="182"/>
      <c r="AD93" s="182"/>
      <c r="AE93" s="182"/>
      <c r="AF93" s="182"/>
      <c r="AG93" s="182" t="s">
        <v>160</v>
      </c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82"/>
      <c r="BA93" s="182"/>
      <c r="BB93" s="182"/>
      <c r="BC93" s="182"/>
      <c r="BD93" s="182"/>
      <c r="BE93" s="182"/>
      <c r="BF93" s="182"/>
      <c r="BG93" s="182"/>
      <c r="BH93" s="182"/>
    </row>
    <row r="94" spans="1:60" ht="13.2" outlineLevel="2" x14ac:dyDescent="0.25">
      <c r="A94" s="183"/>
      <c r="B94" s="184"/>
      <c r="C94" s="185" t="s">
        <v>272</v>
      </c>
      <c r="D94" s="186"/>
      <c r="E94" s="187">
        <v>145</v>
      </c>
      <c r="F94" s="180"/>
      <c r="G94" s="180"/>
      <c r="H94" s="180"/>
      <c r="I94" s="180"/>
      <c r="J94" s="180"/>
      <c r="K94" s="180"/>
      <c r="L94" s="180"/>
      <c r="M94" s="180"/>
      <c r="N94" s="181"/>
      <c r="O94" s="181"/>
      <c r="P94" s="181"/>
      <c r="Q94" s="181"/>
      <c r="R94" s="180"/>
      <c r="S94" s="180"/>
      <c r="T94" s="180"/>
      <c r="U94" s="180"/>
      <c r="V94" s="180"/>
      <c r="W94" s="180"/>
      <c r="X94" s="180"/>
      <c r="Y94" s="180"/>
      <c r="Z94" s="182"/>
      <c r="AA94" s="182"/>
      <c r="AB94" s="182"/>
      <c r="AC94" s="182"/>
      <c r="AD94" s="182"/>
      <c r="AE94" s="182"/>
      <c r="AF94" s="182"/>
      <c r="AG94" s="182" t="s">
        <v>155</v>
      </c>
      <c r="AH94" s="182">
        <v>0</v>
      </c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</row>
    <row r="95" spans="1:60" ht="20.399999999999999" outlineLevel="1" x14ac:dyDescent="0.25">
      <c r="A95" s="172">
        <v>40</v>
      </c>
      <c r="B95" s="173" t="s">
        <v>273</v>
      </c>
      <c r="C95" s="174" t="s">
        <v>274</v>
      </c>
      <c r="D95" s="175" t="s">
        <v>176</v>
      </c>
      <c r="E95" s="176">
        <v>160</v>
      </c>
      <c r="F95" s="177"/>
      <c r="G95" s="178">
        <f>ROUND(E95*F95,2)</f>
        <v>0</v>
      </c>
      <c r="H95" s="179"/>
      <c r="I95" s="180">
        <f>ROUND(E95*H95,2)</f>
        <v>0</v>
      </c>
      <c r="J95" s="179"/>
      <c r="K95" s="180">
        <f>ROUND(E95*J95,2)</f>
        <v>0</v>
      </c>
      <c r="L95" s="180">
        <v>21</v>
      </c>
      <c r="M95" s="180">
        <f>G95*(1+L95/100)</f>
        <v>0</v>
      </c>
      <c r="N95" s="181">
        <v>2.4099999999999998E-3</v>
      </c>
      <c r="O95" s="181">
        <f>ROUND(E95*N95,2)</f>
        <v>0.39</v>
      </c>
      <c r="P95" s="181">
        <v>0</v>
      </c>
      <c r="Q95" s="181">
        <f>ROUND(E95*P95,2)</f>
        <v>0</v>
      </c>
      <c r="R95" s="180"/>
      <c r="S95" s="180" t="s">
        <v>149</v>
      </c>
      <c r="T95" s="180" t="s">
        <v>150</v>
      </c>
      <c r="U95" s="180">
        <v>0.96452000000000004</v>
      </c>
      <c r="V95" s="180">
        <f>ROUND(E95*U95,2)</f>
        <v>154.32</v>
      </c>
      <c r="W95" s="180"/>
      <c r="X95" s="180" t="s">
        <v>164</v>
      </c>
      <c r="Y95" s="180" t="s">
        <v>152</v>
      </c>
      <c r="Z95" s="182"/>
      <c r="AA95" s="182"/>
      <c r="AB95" s="182"/>
      <c r="AC95" s="182"/>
      <c r="AD95" s="182"/>
      <c r="AE95" s="182"/>
      <c r="AF95" s="182"/>
      <c r="AG95" s="182" t="s">
        <v>165</v>
      </c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</row>
    <row r="96" spans="1:60" ht="13.2" outlineLevel="2" x14ac:dyDescent="0.25">
      <c r="A96" s="183"/>
      <c r="B96" s="184"/>
      <c r="C96" s="185" t="s">
        <v>275</v>
      </c>
      <c r="D96" s="186"/>
      <c r="E96" s="187">
        <v>160</v>
      </c>
      <c r="F96" s="180"/>
      <c r="G96" s="180"/>
      <c r="H96" s="180"/>
      <c r="I96" s="180"/>
      <c r="J96" s="180"/>
      <c r="K96" s="180"/>
      <c r="L96" s="180"/>
      <c r="M96" s="180"/>
      <c r="N96" s="181"/>
      <c r="O96" s="181"/>
      <c r="P96" s="181"/>
      <c r="Q96" s="181"/>
      <c r="R96" s="180"/>
      <c r="S96" s="180"/>
      <c r="T96" s="180"/>
      <c r="U96" s="180"/>
      <c r="V96" s="180"/>
      <c r="W96" s="180"/>
      <c r="X96" s="180"/>
      <c r="Y96" s="180"/>
      <c r="Z96" s="182"/>
      <c r="AA96" s="182"/>
      <c r="AB96" s="182"/>
      <c r="AC96" s="182"/>
      <c r="AD96" s="182"/>
      <c r="AE96" s="182"/>
      <c r="AF96" s="182"/>
      <c r="AG96" s="182" t="s">
        <v>155</v>
      </c>
      <c r="AH96" s="182">
        <v>0</v>
      </c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</row>
    <row r="97" spans="1:60" ht="13.2" outlineLevel="1" x14ac:dyDescent="0.25">
      <c r="A97" s="172">
        <v>41</v>
      </c>
      <c r="B97" s="173" t="s">
        <v>276</v>
      </c>
      <c r="C97" s="174" t="s">
        <v>277</v>
      </c>
      <c r="D97" s="175" t="s">
        <v>176</v>
      </c>
      <c r="E97" s="176">
        <v>145</v>
      </c>
      <c r="F97" s="177"/>
      <c r="G97" s="178">
        <f>ROUND(E97*F97,2)</f>
        <v>0</v>
      </c>
      <c r="H97" s="179"/>
      <c r="I97" s="180">
        <f>ROUND(E97*H97,2)</f>
        <v>0</v>
      </c>
      <c r="J97" s="179"/>
      <c r="K97" s="180">
        <f>ROUND(E97*J97,2)</f>
        <v>0</v>
      </c>
      <c r="L97" s="180">
        <v>21</v>
      </c>
      <c r="M97" s="180">
        <f>G97*(1+L97/100)</f>
        <v>0</v>
      </c>
      <c r="N97" s="181">
        <v>2.9999999999999997E-4</v>
      </c>
      <c r="O97" s="181">
        <f>ROUND(E97*N97,2)</f>
        <v>0.04</v>
      </c>
      <c r="P97" s="181">
        <v>0</v>
      </c>
      <c r="Q97" s="181">
        <f>ROUND(E97*P97,2)</f>
        <v>0</v>
      </c>
      <c r="R97" s="180" t="s">
        <v>148</v>
      </c>
      <c r="S97" s="180" t="s">
        <v>149</v>
      </c>
      <c r="T97" s="180" t="s">
        <v>149</v>
      </c>
      <c r="U97" s="180">
        <v>0</v>
      </c>
      <c r="V97" s="180">
        <f>ROUND(E97*U97,2)</f>
        <v>0</v>
      </c>
      <c r="W97" s="180"/>
      <c r="X97" s="180" t="s">
        <v>151</v>
      </c>
      <c r="Y97" s="180" t="s">
        <v>152</v>
      </c>
      <c r="Z97" s="182"/>
      <c r="AA97" s="182"/>
      <c r="AB97" s="182"/>
      <c r="AC97" s="182"/>
      <c r="AD97" s="182"/>
      <c r="AE97" s="182"/>
      <c r="AF97" s="182"/>
      <c r="AG97" s="182" t="s">
        <v>153</v>
      </c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</row>
    <row r="98" spans="1:60" ht="13.2" outlineLevel="2" x14ac:dyDescent="0.25">
      <c r="A98" s="183"/>
      <c r="B98" s="184"/>
      <c r="C98" s="185" t="s">
        <v>272</v>
      </c>
      <c r="D98" s="186"/>
      <c r="E98" s="187">
        <v>145</v>
      </c>
      <c r="F98" s="180"/>
      <c r="G98" s="180"/>
      <c r="H98" s="180"/>
      <c r="I98" s="180"/>
      <c r="J98" s="180"/>
      <c r="K98" s="180"/>
      <c r="L98" s="180"/>
      <c r="M98" s="180"/>
      <c r="N98" s="181"/>
      <c r="O98" s="181"/>
      <c r="P98" s="181"/>
      <c r="Q98" s="181"/>
      <c r="R98" s="180"/>
      <c r="S98" s="180"/>
      <c r="T98" s="180"/>
      <c r="U98" s="180"/>
      <c r="V98" s="180"/>
      <c r="W98" s="180"/>
      <c r="X98" s="180"/>
      <c r="Y98" s="180"/>
      <c r="Z98" s="182"/>
      <c r="AA98" s="182"/>
      <c r="AB98" s="182"/>
      <c r="AC98" s="182"/>
      <c r="AD98" s="182"/>
      <c r="AE98" s="182"/>
      <c r="AF98" s="182"/>
      <c r="AG98" s="182" t="s">
        <v>155</v>
      </c>
      <c r="AH98" s="182">
        <v>0</v>
      </c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</row>
    <row r="99" spans="1:60" ht="13.2" outlineLevel="1" x14ac:dyDescent="0.25">
      <c r="A99" s="183">
        <v>42</v>
      </c>
      <c r="B99" s="184" t="s">
        <v>278</v>
      </c>
      <c r="C99" s="195" t="s">
        <v>279</v>
      </c>
      <c r="D99" s="196" t="s">
        <v>30</v>
      </c>
      <c r="E99" s="197"/>
      <c r="F99" s="179"/>
      <c r="G99" s="180">
        <f>ROUND(E99*F99,2)</f>
        <v>0</v>
      </c>
      <c r="H99" s="179"/>
      <c r="I99" s="180">
        <f>ROUND(E99*H99,2)</f>
        <v>0</v>
      </c>
      <c r="J99" s="179"/>
      <c r="K99" s="180">
        <f>ROUND(E99*J99,2)</f>
        <v>0</v>
      </c>
      <c r="L99" s="180">
        <v>21</v>
      </c>
      <c r="M99" s="180">
        <f>G99*(1+L99/100)</f>
        <v>0</v>
      </c>
      <c r="N99" s="181">
        <v>0</v>
      </c>
      <c r="O99" s="181">
        <f>ROUND(E99*N99,2)</f>
        <v>0</v>
      </c>
      <c r="P99" s="181">
        <v>0</v>
      </c>
      <c r="Q99" s="181">
        <f>ROUND(E99*P99,2)</f>
        <v>0</v>
      </c>
      <c r="R99" s="180"/>
      <c r="S99" s="180" t="s">
        <v>149</v>
      </c>
      <c r="T99" s="180" t="s">
        <v>149</v>
      </c>
      <c r="U99" s="180">
        <v>0</v>
      </c>
      <c r="V99" s="180">
        <f>ROUND(E99*U99,2)</f>
        <v>0</v>
      </c>
      <c r="W99" s="180"/>
      <c r="X99" s="180" t="s">
        <v>280</v>
      </c>
      <c r="Y99" s="180" t="s">
        <v>152</v>
      </c>
      <c r="Z99" s="182"/>
      <c r="AA99" s="182"/>
      <c r="AB99" s="182"/>
      <c r="AC99" s="182"/>
      <c r="AD99" s="182"/>
      <c r="AE99" s="182"/>
      <c r="AF99" s="182"/>
      <c r="AG99" s="182" t="s">
        <v>281</v>
      </c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</row>
    <row r="100" spans="1:60" ht="13.2" x14ac:dyDescent="0.25">
      <c r="A100" s="163" t="s">
        <v>143</v>
      </c>
      <c r="B100" s="164" t="s">
        <v>86</v>
      </c>
      <c r="C100" s="165" t="s">
        <v>87</v>
      </c>
      <c r="D100" s="166"/>
      <c r="E100" s="167"/>
      <c r="F100" s="168"/>
      <c r="G100" s="169">
        <f>SUMIF(AG101:AG105,"&lt;&gt;NOR",G101:G105)</f>
        <v>0</v>
      </c>
      <c r="H100" s="170"/>
      <c r="I100" s="170">
        <f>SUM(I101:I105)</f>
        <v>0</v>
      </c>
      <c r="J100" s="170"/>
      <c r="K100" s="170">
        <f>SUM(K101:K105)</f>
        <v>0</v>
      </c>
      <c r="L100" s="170"/>
      <c r="M100" s="170">
        <f>SUM(M101:M105)</f>
        <v>0</v>
      </c>
      <c r="N100" s="171"/>
      <c r="O100" s="171">
        <f>SUM(O101:O105)</f>
        <v>0.75</v>
      </c>
      <c r="P100" s="171"/>
      <c r="Q100" s="171">
        <f>SUM(Q101:Q105)</f>
        <v>0</v>
      </c>
      <c r="R100" s="170"/>
      <c r="S100" s="170"/>
      <c r="T100" s="170"/>
      <c r="U100" s="170"/>
      <c r="V100" s="170">
        <f>SUM(V101:V105)</f>
        <v>49.3</v>
      </c>
      <c r="W100" s="170"/>
      <c r="X100" s="170"/>
      <c r="Y100" s="170"/>
      <c r="AG100" t="s">
        <v>144</v>
      </c>
    </row>
    <row r="101" spans="1:60" ht="20.399999999999999" outlineLevel="1" x14ac:dyDescent="0.25">
      <c r="A101" s="172">
        <v>43</v>
      </c>
      <c r="B101" s="173" t="s">
        <v>282</v>
      </c>
      <c r="C101" s="174" t="s">
        <v>283</v>
      </c>
      <c r="D101" s="175" t="s">
        <v>176</v>
      </c>
      <c r="E101" s="176">
        <v>145</v>
      </c>
      <c r="F101" s="177"/>
      <c r="G101" s="178">
        <f>ROUND(E101*F101,2)</f>
        <v>0</v>
      </c>
      <c r="H101" s="179"/>
      <c r="I101" s="180">
        <f>ROUND(E101*H101,2)</f>
        <v>0</v>
      </c>
      <c r="J101" s="179"/>
      <c r="K101" s="180">
        <f>ROUND(E101*J101,2)</f>
        <v>0</v>
      </c>
      <c r="L101" s="180">
        <v>21</v>
      </c>
      <c r="M101" s="180">
        <f>G101*(1+L101/100)</f>
        <v>0</v>
      </c>
      <c r="N101" s="181">
        <v>0</v>
      </c>
      <c r="O101" s="181">
        <f>ROUND(E101*N101,2)</f>
        <v>0</v>
      </c>
      <c r="P101" s="181">
        <v>0</v>
      </c>
      <c r="Q101" s="181">
        <f>ROUND(E101*P101,2)</f>
        <v>0</v>
      </c>
      <c r="R101" s="180"/>
      <c r="S101" s="180" t="s">
        <v>149</v>
      </c>
      <c r="T101" s="180" t="s">
        <v>149</v>
      </c>
      <c r="U101" s="180">
        <v>0.34</v>
      </c>
      <c r="V101" s="180">
        <f>ROUND(E101*U101,2)</f>
        <v>49.3</v>
      </c>
      <c r="W101" s="180"/>
      <c r="X101" s="180" t="s">
        <v>159</v>
      </c>
      <c r="Y101" s="180" t="s">
        <v>152</v>
      </c>
      <c r="Z101" s="182"/>
      <c r="AA101" s="182"/>
      <c r="AB101" s="182"/>
      <c r="AC101" s="182"/>
      <c r="AD101" s="182"/>
      <c r="AE101" s="182"/>
      <c r="AF101" s="182"/>
      <c r="AG101" s="182" t="s">
        <v>160</v>
      </c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</row>
    <row r="102" spans="1:60" ht="13.2" outlineLevel="2" x14ac:dyDescent="0.25">
      <c r="A102" s="183"/>
      <c r="B102" s="184"/>
      <c r="C102" s="185" t="s">
        <v>272</v>
      </c>
      <c r="D102" s="186"/>
      <c r="E102" s="187">
        <v>145</v>
      </c>
      <c r="F102" s="180"/>
      <c r="G102" s="180"/>
      <c r="H102" s="180"/>
      <c r="I102" s="180"/>
      <c r="J102" s="180"/>
      <c r="K102" s="180"/>
      <c r="L102" s="180"/>
      <c r="M102" s="180"/>
      <c r="N102" s="181"/>
      <c r="O102" s="181"/>
      <c r="P102" s="181"/>
      <c r="Q102" s="181"/>
      <c r="R102" s="180"/>
      <c r="S102" s="180"/>
      <c r="T102" s="180"/>
      <c r="U102" s="180"/>
      <c r="V102" s="180"/>
      <c r="W102" s="180"/>
      <c r="X102" s="180"/>
      <c r="Y102" s="180"/>
      <c r="Z102" s="182"/>
      <c r="AA102" s="182"/>
      <c r="AB102" s="182"/>
      <c r="AC102" s="182"/>
      <c r="AD102" s="182"/>
      <c r="AE102" s="182"/>
      <c r="AF102" s="182"/>
      <c r="AG102" s="182" t="s">
        <v>155</v>
      </c>
      <c r="AH102" s="182">
        <v>0</v>
      </c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</row>
    <row r="103" spans="1:60" ht="13.2" outlineLevel="1" x14ac:dyDescent="0.25">
      <c r="A103" s="172">
        <v>44</v>
      </c>
      <c r="B103" s="173" t="s">
        <v>284</v>
      </c>
      <c r="C103" s="174" t="s">
        <v>285</v>
      </c>
      <c r="D103" s="175" t="s">
        <v>158</v>
      </c>
      <c r="E103" s="176">
        <v>30</v>
      </c>
      <c r="F103" s="177"/>
      <c r="G103" s="178">
        <f>ROUND(E103*F103,2)</f>
        <v>0</v>
      </c>
      <c r="H103" s="179"/>
      <c r="I103" s="180">
        <f>ROUND(E103*H103,2)</f>
        <v>0</v>
      </c>
      <c r="J103" s="179"/>
      <c r="K103" s="180">
        <f>ROUND(E103*J103,2)</f>
        <v>0</v>
      </c>
      <c r="L103" s="180">
        <v>21</v>
      </c>
      <c r="M103" s="180">
        <f>G103*(1+L103/100)</f>
        <v>0</v>
      </c>
      <c r="N103" s="181">
        <v>2.5000000000000001E-2</v>
      </c>
      <c r="O103" s="181">
        <f>ROUND(E103*N103,2)</f>
        <v>0.75</v>
      </c>
      <c r="P103" s="181">
        <v>0</v>
      </c>
      <c r="Q103" s="181">
        <f>ROUND(E103*P103,2)</f>
        <v>0</v>
      </c>
      <c r="R103" s="180" t="s">
        <v>148</v>
      </c>
      <c r="S103" s="180" t="s">
        <v>149</v>
      </c>
      <c r="T103" s="180" t="s">
        <v>150</v>
      </c>
      <c r="U103" s="180">
        <v>0</v>
      </c>
      <c r="V103" s="180">
        <f>ROUND(E103*U103,2)</f>
        <v>0</v>
      </c>
      <c r="W103" s="180"/>
      <c r="X103" s="180" t="s">
        <v>151</v>
      </c>
      <c r="Y103" s="180" t="s">
        <v>152</v>
      </c>
      <c r="Z103" s="182"/>
      <c r="AA103" s="182"/>
      <c r="AB103" s="182"/>
      <c r="AC103" s="182"/>
      <c r="AD103" s="182"/>
      <c r="AE103" s="182"/>
      <c r="AF103" s="182"/>
      <c r="AG103" s="182" t="s">
        <v>153</v>
      </c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</row>
    <row r="104" spans="1:60" ht="13.2" outlineLevel="2" x14ac:dyDescent="0.25">
      <c r="A104" s="183"/>
      <c r="B104" s="184"/>
      <c r="C104" s="185" t="s">
        <v>286</v>
      </c>
      <c r="D104" s="186"/>
      <c r="E104" s="187">
        <v>30</v>
      </c>
      <c r="F104" s="180"/>
      <c r="G104" s="180"/>
      <c r="H104" s="180"/>
      <c r="I104" s="180"/>
      <c r="J104" s="180"/>
      <c r="K104" s="180"/>
      <c r="L104" s="180"/>
      <c r="M104" s="180"/>
      <c r="N104" s="181"/>
      <c r="O104" s="181"/>
      <c r="P104" s="181"/>
      <c r="Q104" s="181"/>
      <c r="R104" s="180"/>
      <c r="S104" s="180"/>
      <c r="T104" s="180"/>
      <c r="U104" s="180"/>
      <c r="V104" s="180"/>
      <c r="W104" s="180"/>
      <c r="X104" s="180"/>
      <c r="Y104" s="180"/>
      <c r="Z104" s="182"/>
      <c r="AA104" s="182"/>
      <c r="AB104" s="182"/>
      <c r="AC104" s="182"/>
      <c r="AD104" s="182"/>
      <c r="AE104" s="182"/>
      <c r="AF104" s="182"/>
      <c r="AG104" s="182" t="s">
        <v>155</v>
      </c>
      <c r="AH104" s="182">
        <v>0</v>
      </c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</row>
    <row r="105" spans="1:60" ht="13.2" outlineLevel="1" x14ac:dyDescent="0.25">
      <c r="A105" s="183">
        <v>45</v>
      </c>
      <c r="B105" s="184" t="s">
        <v>287</v>
      </c>
      <c r="C105" s="195" t="s">
        <v>288</v>
      </c>
      <c r="D105" s="196" t="s">
        <v>30</v>
      </c>
      <c r="E105" s="197"/>
      <c r="F105" s="179"/>
      <c r="G105" s="180">
        <f>ROUND(E105*F105,2)</f>
        <v>0</v>
      </c>
      <c r="H105" s="179"/>
      <c r="I105" s="180">
        <f>ROUND(E105*H105,2)</f>
        <v>0</v>
      </c>
      <c r="J105" s="179"/>
      <c r="K105" s="180">
        <f>ROUND(E105*J105,2)</f>
        <v>0</v>
      </c>
      <c r="L105" s="180">
        <v>21</v>
      </c>
      <c r="M105" s="180">
        <f>G105*(1+L105/100)</f>
        <v>0</v>
      </c>
      <c r="N105" s="181">
        <v>0</v>
      </c>
      <c r="O105" s="181">
        <f>ROUND(E105*N105,2)</f>
        <v>0</v>
      </c>
      <c r="P105" s="181">
        <v>0</v>
      </c>
      <c r="Q105" s="181">
        <f>ROUND(E105*P105,2)</f>
        <v>0</v>
      </c>
      <c r="R105" s="180"/>
      <c r="S105" s="180" t="s">
        <v>149</v>
      </c>
      <c r="T105" s="180" t="s">
        <v>149</v>
      </c>
      <c r="U105" s="180">
        <v>0</v>
      </c>
      <c r="V105" s="180">
        <f>ROUND(E105*U105,2)</f>
        <v>0</v>
      </c>
      <c r="W105" s="180"/>
      <c r="X105" s="180" t="s">
        <v>280</v>
      </c>
      <c r="Y105" s="180" t="s">
        <v>152</v>
      </c>
      <c r="Z105" s="182"/>
      <c r="AA105" s="182"/>
      <c r="AB105" s="182"/>
      <c r="AC105" s="182"/>
      <c r="AD105" s="182"/>
      <c r="AE105" s="182"/>
      <c r="AF105" s="182"/>
      <c r="AG105" s="182" t="s">
        <v>281</v>
      </c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</row>
    <row r="106" spans="1:60" ht="13.2" x14ac:dyDescent="0.25">
      <c r="A106" s="163" t="s">
        <v>143</v>
      </c>
      <c r="B106" s="164" t="s">
        <v>88</v>
      </c>
      <c r="C106" s="165" t="s">
        <v>89</v>
      </c>
      <c r="D106" s="166"/>
      <c r="E106" s="167"/>
      <c r="F106" s="168"/>
      <c r="G106" s="169">
        <f>SUMIF(AG107:AG111,"&lt;&gt;NOR",G107:G111)</f>
        <v>0</v>
      </c>
      <c r="H106" s="170"/>
      <c r="I106" s="170">
        <f>SUM(I107:I111)</f>
        <v>0</v>
      </c>
      <c r="J106" s="170"/>
      <c r="K106" s="170">
        <f>SUM(K107:K111)</f>
        <v>0</v>
      </c>
      <c r="L106" s="170"/>
      <c r="M106" s="170">
        <f>SUM(M107:M111)</f>
        <v>0</v>
      </c>
      <c r="N106" s="171"/>
      <c r="O106" s="171">
        <f>SUM(O107:O111)</f>
        <v>1.1599999999999999</v>
      </c>
      <c r="P106" s="171"/>
      <c r="Q106" s="171">
        <f>SUM(Q107:Q111)</f>
        <v>0</v>
      </c>
      <c r="R106" s="170"/>
      <c r="S106" s="170"/>
      <c r="T106" s="170"/>
      <c r="U106" s="170"/>
      <c r="V106" s="170">
        <f>SUM(V107:V111)</f>
        <v>52.41</v>
      </c>
      <c r="W106" s="170"/>
      <c r="X106" s="170"/>
      <c r="Y106" s="170"/>
      <c r="AG106" t="s">
        <v>144</v>
      </c>
    </row>
    <row r="107" spans="1:60" ht="20.399999999999999" outlineLevel="1" x14ac:dyDescent="0.25">
      <c r="A107" s="172">
        <v>46</v>
      </c>
      <c r="B107" s="173" t="s">
        <v>289</v>
      </c>
      <c r="C107" s="174" t="s">
        <v>290</v>
      </c>
      <c r="D107" s="175" t="s">
        <v>169</v>
      </c>
      <c r="E107" s="176">
        <v>43</v>
      </c>
      <c r="F107" s="177"/>
      <c r="G107" s="178">
        <f>ROUND(E107*F107,2)</f>
        <v>0</v>
      </c>
      <c r="H107" s="179"/>
      <c r="I107" s="180">
        <f>ROUND(E107*H107,2)</f>
        <v>0</v>
      </c>
      <c r="J107" s="179"/>
      <c r="K107" s="180">
        <f>ROUND(E107*J107,2)</f>
        <v>0</v>
      </c>
      <c r="L107" s="180">
        <v>21</v>
      </c>
      <c r="M107" s="180">
        <f>G107*(1+L107/100)</f>
        <v>0</v>
      </c>
      <c r="N107" s="181">
        <v>4.0899999999999999E-3</v>
      </c>
      <c r="O107" s="181">
        <f>ROUND(E107*N107,2)</f>
        <v>0.18</v>
      </c>
      <c r="P107" s="181">
        <v>0</v>
      </c>
      <c r="Q107" s="181">
        <f>ROUND(E107*P107,2)</f>
        <v>0</v>
      </c>
      <c r="R107" s="180"/>
      <c r="S107" s="180" t="s">
        <v>149</v>
      </c>
      <c r="T107" s="180" t="s">
        <v>150</v>
      </c>
      <c r="U107" s="180">
        <v>0.20280000000000001</v>
      </c>
      <c r="V107" s="180">
        <f>ROUND(E107*U107,2)</f>
        <v>8.7200000000000006</v>
      </c>
      <c r="W107" s="180"/>
      <c r="X107" s="180" t="s">
        <v>159</v>
      </c>
      <c r="Y107" s="180" t="s">
        <v>152</v>
      </c>
      <c r="Z107" s="182"/>
      <c r="AA107" s="182"/>
      <c r="AB107" s="182"/>
      <c r="AC107" s="182"/>
      <c r="AD107" s="182"/>
      <c r="AE107" s="182"/>
      <c r="AF107" s="182"/>
      <c r="AG107" s="182" t="s">
        <v>160</v>
      </c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</row>
    <row r="108" spans="1:60" ht="13.2" outlineLevel="2" x14ac:dyDescent="0.25">
      <c r="A108" s="183"/>
      <c r="B108" s="184"/>
      <c r="C108" s="185" t="s">
        <v>291</v>
      </c>
      <c r="D108" s="186"/>
      <c r="E108" s="187">
        <v>43</v>
      </c>
      <c r="F108" s="180"/>
      <c r="G108" s="180"/>
      <c r="H108" s="180"/>
      <c r="I108" s="180"/>
      <c r="J108" s="180"/>
      <c r="K108" s="180"/>
      <c r="L108" s="180"/>
      <c r="M108" s="180"/>
      <c r="N108" s="181"/>
      <c r="O108" s="181"/>
      <c r="P108" s="181"/>
      <c r="Q108" s="181"/>
      <c r="R108" s="180"/>
      <c r="S108" s="180"/>
      <c r="T108" s="180"/>
      <c r="U108" s="180"/>
      <c r="V108" s="180"/>
      <c r="W108" s="180"/>
      <c r="X108" s="180"/>
      <c r="Y108" s="180"/>
      <c r="Z108" s="182"/>
      <c r="AA108" s="182"/>
      <c r="AB108" s="182"/>
      <c r="AC108" s="182"/>
      <c r="AD108" s="182"/>
      <c r="AE108" s="182"/>
      <c r="AF108" s="182"/>
      <c r="AG108" s="182" t="s">
        <v>155</v>
      </c>
      <c r="AH108" s="182">
        <v>0</v>
      </c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</row>
    <row r="109" spans="1:60" ht="20.399999999999999" outlineLevel="1" x14ac:dyDescent="0.25">
      <c r="A109" s="172">
        <v>47</v>
      </c>
      <c r="B109" s="173" t="s">
        <v>292</v>
      </c>
      <c r="C109" s="174" t="s">
        <v>293</v>
      </c>
      <c r="D109" s="175" t="s">
        <v>176</v>
      </c>
      <c r="E109" s="176">
        <v>20</v>
      </c>
      <c r="F109" s="177"/>
      <c r="G109" s="178">
        <f>ROUND(E109*F109,2)</f>
        <v>0</v>
      </c>
      <c r="H109" s="179"/>
      <c r="I109" s="180">
        <f>ROUND(E109*H109,2)</f>
        <v>0</v>
      </c>
      <c r="J109" s="179"/>
      <c r="K109" s="180">
        <f>ROUND(E109*J109,2)</f>
        <v>0</v>
      </c>
      <c r="L109" s="180">
        <v>21</v>
      </c>
      <c r="M109" s="180">
        <f>G109*(1+L109/100)</f>
        <v>0</v>
      </c>
      <c r="N109" s="181">
        <v>4.8800000000000003E-2</v>
      </c>
      <c r="O109" s="181">
        <f>ROUND(E109*N109,2)</f>
        <v>0.98</v>
      </c>
      <c r="P109" s="181">
        <v>0</v>
      </c>
      <c r="Q109" s="181">
        <f>ROUND(E109*P109,2)</f>
        <v>0</v>
      </c>
      <c r="R109" s="180"/>
      <c r="S109" s="180" t="s">
        <v>149</v>
      </c>
      <c r="T109" s="180" t="s">
        <v>150</v>
      </c>
      <c r="U109" s="180">
        <v>2.18451</v>
      </c>
      <c r="V109" s="180">
        <f>ROUND(E109*U109,2)</f>
        <v>43.69</v>
      </c>
      <c r="W109" s="180"/>
      <c r="X109" s="180" t="s">
        <v>164</v>
      </c>
      <c r="Y109" s="180" t="s">
        <v>152</v>
      </c>
      <c r="Z109" s="182"/>
      <c r="AA109" s="182"/>
      <c r="AB109" s="182"/>
      <c r="AC109" s="182"/>
      <c r="AD109" s="182"/>
      <c r="AE109" s="182"/>
      <c r="AF109" s="182"/>
      <c r="AG109" s="182" t="s">
        <v>165</v>
      </c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</row>
    <row r="110" spans="1:60" ht="13.2" outlineLevel="2" x14ac:dyDescent="0.25">
      <c r="A110" s="183"/>
      <c r="B110" s="184"/>
      <c r="C110" s="185" t="s">
        <v>294</v>
      </c>
      <c r="D110" s="186"/>
      <c r="E110" s="187">
        <v>20</v>
      </c>
      <c r="F110" s="180"/>
      <c r="G110" s="180"/>
      <c r="H110" s="180"/>
      <c r="I110" s="180"/>
      <c r="J110" s="180"/>
      <c r="K110" s="180"/>
      <c r="L110" s="180"/>
      <c r="M110" s="180"/>
      <c r="N110" s="181"/>
      <c r="O110" s="181"/>
      <c r="P110" s="181"/>
      <c r="Q110" s="181"/>
      <c r="R110" s="180"/>
      <c r="S110" s="180"/>
      <c r="T110" s="180"/>
      <c r="U110" s="180"/>
      <c r="V110" s="180"/>
      <c r="W110" s="180"/>
      <c r="X110" s="180"/>
      <c r="Y110" s="180"/>
      <c r="Z110" s="182"/>
      <c r="AA110" s="182"/>
      <c r="AB110" s="182"/>
      <c r="AC110" s="182"/>
      <c r="AD110" s="182"/>
      <c r="AE110" s="182"/>
      <c r="AF110" s="182"/>
      <c r="AG110" s="182" t="s">
        <v>155</v>
      </c>
      <c r="AH110" s="182">
        <v>0</v>
      </c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</row>
    <row r="111" spans="1:60" ht="13.2" outlineLevel="1" x14ac:dyDescent="0.25">
      <c r="A111" s="183">
        <v>48</v>
      </c>
      <c r="B111" s="184" t="s">
        <v>295</v>
      </c>
      <c r="C111" s="195" t="s">
        <v>296</v>
      </c>
      <c r="D111" s="196" t="s">
        <v>30</v>
      </c>
      <c r="E111" s="197"/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81">
        <v>0</v>
      </c>
      <c r="O111" s="181">
        <f>ROUND(E111*N111,2)</f>
        <v>0</v>
      </c>
      <c r="P111" s="181">
        <v>0</v>
      </c>
      <c r="Q111" s="181">
        <f>ROUND(E111*P111,2)</f>
        <v>0</v>
      </c>
      <c r="R111" s="180"/>
      <c r="S111" s="180" t="s">
        <v>149</v>
      </c>
      <c r="T111" s="180" t="s">
        <v>150</v>
      </c>
      <c r="U111" s="180">
        <v>0</v>
      </c>
      <c r="V111" s="180">
        <f>ROUND(E111*U111,2)</f>
        <v>0</v>
      </c>
      <c r="W111" s="180"/>
      <c r="X111" s="180" t="s">
        <v>280</v>
      </c>
      <c r="Y111" s="180" t="s">
        <v>152</v>
      </c>
      <c r="Z111" s="182"/>
      <c r="AA111" s="182"/>
      <c r="AB111" s="182"/>
      <c r="AC111" s="182"/>
      <c r="AD111" s="182"/>
      <c r="AE111" s="182"/>
      <c r="AF111" s="182"/>
      <c r="AG111" s="182" t="s">
        <v>281</v>
      </c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</row>
    <row r="112" spans="1:60" ht="13.2" x14ac:dyDescent="0.25">
      <c r="A112" s="163" t="s">
        <v>143</v>
      </c>
      <c r="B112" s="164" t="s">
        <v>90</v>
      </c>
      <c r="C112" s="165" t="s">
        <v>91</v>
      </c>
      <c r="D112" s="166"/>
      <c r="E112" s="167"/>
      <c r="F112" s="168"/>
      <c r="G112" s="169">
        <f>SUMIF(AG113:AG114,"&lt;&gt;NOR",G113:G114)</f>
        <v>0</v>
      </c>
      <c r="H112" s="170"/>
      <c r="I112" s="170">
        <f>SUM(I113:I114)</f>
        <v>0</v>
      </c>
      <c r="J112" s="170"/>
      <c r="K112" s="170">
        <f>SUM(K113:K114)</f>
        <v>0</v>
      </c>
      <c r="L112" s="170"/>
      <c r="M112" s="170">
        <f>SUM(M113:M114)</f>
        <v>0</v>
      </c>
      <c r="N112" s="171"/>
      <c r="O112" s="171">
        <f>SUM(O113:O114)</f>
        <v>0</v>
      </c>
      <c r="P112" s="171"/>
      <c r="Q112" s="171">
        <f>SUM(Q113:Q114)</f>
        <v>0</v>
      </c>
      <c r="R112" s="170"/>
      <c r="S112" s="170"/>
      <c r="T112" s="170"/>
      <c r="U112" s="170"/>
      <c r="V112" s="170">
        <f>SUM(V113:V114)</f>
        <v>0</v>
      </c>
      <c r="W112" s="170"/>
      <c r="X112" s="170"/>
      <c r="Y112" s="170"/>
      <c r="AG112" t="s">
        <v>144</v>
      </c>
    </row>
    <row r="113" spans="1:60" ht="13.2" outlineLevel="1" x14ac:dyDescent="0.25">
      <c r="A113" s="172">
        <v>49</v>
      </c>
      <c r="B113" s="173" t="s">
        <v>297</v>
      </c>
      <c r="C113" s="174" t="s">
        <v>298</v>
      </c>
      <c r="D113" s="175" t="s">
        <v>169</v>
      </c>
      <c r="E113" s="176">
        <v>1.3</v>
      </c>
      <c r="F113" s="177"/>
      <c r="G113" s="178">
        <f>ROUND(E113*F113,2)</f>
        <v>0</v>
      </c>
      <c r="H113" s="179"/>
      <c r="I113" s="180">
        <f>ROUND(E113*H113,2)</f>
        <v>0</v>
      </c>
      <c r="J113" s="179"/>
      <c r="K113" s="180">
        <f>ROUND(E113*J113,2)</f>
        <v>0</v>
      </c>
      <c r="L113" s="180">
        <v>21</v>
      </c>
      <c r="M113" s="180">
        <f>G113*(1+L113/100)</f>
        <v>0</v>
      </c>
      <c r="N113" s="181">
        <v>3.2499999999999999E-3</v>
      </c>
      <c r="O113" s="181">
        <f>ROUND(E113*N113,2)</f>
        <v>0</v>
      </c>
      <c r="P113" s="181">
        <v>0</v>
      </c>
      <c r="Q113" s="181">
        <f>ROUND(E113*P113,2)</f>
        <v>0</v>
      </c>
      <c r="R113" s="180" t="s">
        <v>148</v>
      </c>
      <c r="S113" s="180" t="s">
        <v>149</v>
      </c>
      <c r="T113" s="180" t="s">
        <v>150</v>
      </c>
      <c r="U113" s="180">
        <v>0</v>
      </c>
      <c r="V113" s="180">
        <f>ROUND(E113*U113,2)</f>
        <v>0</v>
      </c>
      <c r="W113" s="180"/>
      <c r="X113" s="180" t="s">
        <v>151</v>
      </c>
      <c r="Y113" s="180" t="s">
        <v>152</v>
      </c>
      <c r="Z113" s="182"/>
      <c r="AA113" s="182"/>
      <c r="AB113" s="182"/>
      <c r="AC113" s="182"/>
      <c r="AD113" s="182"/>
      <c r="AE113" s="182"/>
      <c r="AF113" s="182"/>
      <c r="AG113" s="182" t="s">
        <v>153</v>
      </c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2"/>
      <c r="AZ113" s="182"/>
      <c r="BA113" s="182"/>
      <c r="BB113" s="182"/>
      <c r="BC113" s="182"/>
      <c r="BD113" s="182"/>
      <c r="BE113" s="182"/>
      <c r="BF113" s="182"/>
      <c r="BG113" s="182"/>
      <c r="BH113" s="182"/>
    </row>
    <row r="114" spans="1:60" ht="13.2" outlineLevel="2" x14ac:dyDescent="0.25">
      <c r="A114" s="183"/>
      <c r="B114" s="184"/>
      <c r="C114" s="185" t="s">
        <v>299</v>
      </c>
      <c r="D114" s="186"/>
      <c r="E114" s="187">
        <v>1.3</v>
      </c>
      <c r="F114" s="180"/>
      <c r="G114" s="180"/>
      <c r="H114" s="180"/>
      <c r="I114" s="180"/>
      <c r="J114" s="180"/>
      <c r="K114" s="180"/>
      <c r="L114" s="180"/>
      <c r="M114" s="180"/>
      <c r="N114" s="181"/>
      <c r="O114" s="181"/>
      <c r="P114" s="181"/>
      <c r="Q114" s="181"/>
      <c r="R114" s="180"/>
      <c r="S114" s="180"/>
      <c r="T114" s="180"/>
      <c r="U114" s="180"/>
      <c r="V114" s="180"/>
      <c r="W114" s="180"/>
      <c r="X114" s="180"/>
      <c r="Y114" s="180"/>
      <c r="Z114" s="182"/>
      <c r="AA114" s="182"/>
      <c r="AB114" s="182"/>
      <c r="AC114" s="182"/>
      <c r="AD114" s="182"/>
      <c r="AE114" s="182"/>
      <c r="AF114" s="182"/>
      <c r="AG114" s="182" t="s">
        <v>155</v>
      </c>
      <c r="AH114" s="182">
        <v>0</v>
      </c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2"/>
      <c r="AZ114" s="182"/>
      <c r="BA114" s="182"/>
      <c r="BB114" s="182"/>
      <c r="BC114" s="182"/>
      <c r="BD114" s="182"/>
      <c r="BE114" s="182"/>
      <c r="BF114" s="182"/>
      <c r="BG114" s="182"/>
      <c r="BH114" s="182"/>
    </row>
    <row r="115" spans="1:60" ht="13.2" x14ac:dyDescent="0.25">
      <c r="A115" s="163" t="s">
        <v>143</v>
      </c>
      <c r="B115" s="164" t="s">
        <v>92</v>
      </c>
      <c r="C115" s="165" t="s">
        <v>93</v>
      </c>
      <c r="D115" s="166"/>
      <c r="E115" s="167"/>
      <c r="F115" s="168"/>
      <c r="G115" s="169">
        <f>SUMIF(AG116:AG128,"&lt;&gt;NOR",G116:G128)</f>
        <v>0</v>
      </c>
      <c r="H115" s="170"/>
      <c r="I115" s="170">
        <f>SUM(I116:I128)</f>
        <v>0</v>
      </c>
      <c r="J115" s="170"/>
      <c r="K115" s="170">
        <f>SUM(K116:K128)</f>
        <v>0</v>
      </c>
      <c r="L115" s="170"/>
      <c r="M115" s="170">
        <f>SUM(M116:M128)</f>
        <v>0</v>
      </c>
      <c r="N115" s="171"/>
      <c r="O115" s="171">
        <f>SUM(O116:O128)</f>
        <v>0.4</v>
      </c>
      <c r="P115" s="171"/>
      <c r="Q115" s="171">
        <f>SUM(Q116:Q128)</f>
        <v>0.21</v>
      </c>
      <c r="R115" s="170"/>
      <c r="S115" s="170"/>
      <c r="T115" s="170"/>
      <c r="U115" s="170"/>
      <c r="V115" s="170">
        <f>SUM(V116:V128)</f>
        <v>103.60999999999999</v>
      </c>
      <c r="W115" s="170"/>
      <c r="X115" s="170"/>
      <c r="Y115" s="170"/>
      <c r="AG115" t="s">
        <v>144</v>
      </c>
    </row>
    <row r="116" spans="1:60" ht="13.2" outlineLevel="1" x14ac:dyDescent="0.25">
      <c r="A116" s="172">
        <v>50</v>
      </c>
      <c r="B116" s="173" t="s">
        <v>300</v>
      </c>
      <c r="C116" s="174" t="s">
        <v>301</v>
      </c>
      <c r="D116" s="175" t="s">
        <v>169</v>
      </c>
      <c r="E116" s="176">
        <v>35</v>
      </c>
      <c r="F116" s="177"/>
      <c r="G116" s="178">
        <f>ROUND(E116*F116,2)</f>
        <v>0</v>
      </c>
      <c r="H116" s="179"/>
      <c r="I116" s="180">
        <f>ROUND(E116*H116,2)</f>
        <v>0</v>
      </c>
      <c r="J116" s="179"/>
      <c r="K116" s="180">
        <f>ROUND(E116*J116,2)</f>
        <v>0</v>
      </c>
      <c r="L116" s="180">
        <v>21</v>
      </c>
      <c r="M116" s="180">
        <f>G116*(1+L116/100)</f>
        <v>0</v>
      </c>
      <c r="N116" s="181">
        <v>3.0799999999999998E-3</v>
      </c>
      <c r="O116" s="181">
        <f>ROUND(E116*N116,2)</f>
        <v>0.11</v>
      </c>
      <c r="P116" s="181">
        <v>0</v>
      </c>
      <c r="Q116" s="181">
        <f>ROUND(E116*P116,2)</f>
        <v>0</v>
      </c>
      <c r="R116" s="180"/>
      <c r="S116" s="180" t="s">
        <v>149</v>
      </c>
      <c r="T116" s="180" t="s">
        <v>150</v>
      </c>
      <c r="U116" s="180">
        <v>0.57499999999999996</v>
      </c>
      <c r="V116" s="180">
        <f>ROUND(E116*U116,2)</f>
        <v>20.13</v>
      </c>
      <c r="W116" s="180"/>
      <c r="X116" s="180" t="s">
        <v>159</v>
      </c>
      <c r="Y116" s="180" t="s">
        <v>152</v>
      </c>
      <c r="Z116" s="182"/>
      <c r="AA116" s="182"/>
      <c r="AB116" s="182"/>
      <c r="AC116" s="182"/>
      <c r="AD116" s="182"/>
      <c r="AE116" s="182"/>
      <c r="AF116" s="182"/>
      <c r="AG116" s="182" t="s">
        <v>160</v>
      </c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2"/>
      <c r="AZ116" s="182"/>
      <c r="BA116" s="182"/>
      <c r="BB116" s="182"/>
      <c r="BC116" s="182"/>
      <c r="BD116" s="182"/>
      <c r="BE116" s="182"/>
      <c r="BF116" s="182"/>
      <c r="BG116" s="182"/>
      <c r="BH116" s="182"/>
    </row>
    <row r="117" spans="1:60" ht="13.2" outlineLevel="2" x14ac:dyDescent="0.25">
      <c r="A117" s="183"/>
      <c r="B117" s="184"/>
      <c r="C117" s="185" t="s">
        <v>302</v>
      </c>
      <c r="D117" s="186"/>
      <c r="E117" s="187">
        <v>35</v>
      </c>
      <c r="F117" s="180"/>
      <c r="G117" s="180"/>
      <c r="H117" s="180"/>
      <c r="I117" s="180"/>
      <c r="J117" s="180"/>
      <c r="K117" s="180"/>
      <c r="L117" s="180"/>
      <c r="M117" s="180"/>
      <c r="N117" s="181"/>
      <c r="O117" s="181"/>
      <c r="P117" s="181"/>
      <c r="Q117" s="181"/>
      <c r="R117" s="180"/>
      <c r="S117" s="180"/>
      <c r="T117" s="180"/>
      <c r="U117" s="180"/>
      <c r="V117" s="180"/>
      <c r="W117" s="180"/>
      <c r="X117" s="180"/>
      <c r="Y117" s="180"/>
      <c r="Z117" s="182"/>
      <c r="AA117" s="182"/>
      <c r="AB117" s="182"/>
      <c r="AC117" s="182"/>
      <c r="AD117" s="182"/>
      <c r="AE117" s="182"/>
      <c r="AF117" s="182"/>
      <c r="AG117" s="182" t="s">
        <v>155</v>
      </c>
      <c r="AH117" s="182">
        <v>0</v>
      </c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82"/>
      <c r="BA117" s="182"/>
      <c r="BB117" s="182"/>
      <c r="BC117" s="182"/>
      <c r="BD117" s="182"/>
      <c r="BE117" s="182"/>
      <c r="BF117" s="182"/>
      <c r="BG117" s="182"/>
      <c r="BH117" s="182"/>
    </row>
    <row r="118" spans="1:60" ht="13.2" outlineLevel="1" x14ac:dyDescent="0.25">
      <c r="A118" s="172">
        <v>51</v>
      </c>
      <c r="B118" s="173" t="s">
        <v>303</v>
      </c>
      <c r="C118" s="174" t="s">
        <v>304</v>
      </c>
      <c r="D118" s="175" t="s">
        <v>169</v>
      </c>
      <c r="E118" s="176">
        <v>58</v>
      </c>
      <c r="F118" s="177"/>
      <c r="G118" s="178">
        <f>ROUND(E118*F118,2)</f>
        <v>0</v>
      </c>
      <c r="H118" s="179"/>
      <c r="I118" s="180">
        <f>ROUND(E118*H118,2)</f>
        <v>0</v>
      </c>
      <c r="J118" s="179"/>
      <c r="K118" s="180">
        <f>ROUND(E118*J118,2)</f>
        <v>0</v>
      </c>
      <c r="L118" s="180">
        <v>21</v>
      </c>
      <c r="M118" s="180">
        <f>G118*(1+L118/100)</f>
        <v>0</v>
      </c>
      <c r="N118" s="181">
        <v>3.2799999999999999E-3</v>
      </c>
      <c r="O118" s="181">
        <f>ROUND(E118*N118,2)</f>
        <v>0.19</v>
      </c>
      <c r="P118" s="181">
        <v>0</v>
      </c>
      <c r="Q118" s="181">
        <f>ROUND(E118*P118,2)</f>
        <v>0</v>
      </c>
      <c r="R118" s="180"/>
      <c r="S118" s="180" t="s">
        <v>149</v>
      </c>
      <c r="T118" s="180" t="s">
        <v>150</v>
      </c>
      <c r="U118" s="180">
        <v>0.5806</v>
      </c>
      <c r="V118" s="180">
        <f>ROUND(E118*U118,2)</f>
        <v>33.67</v>
      </c>
      <c r="W118" s="180"/>
      <c r="X118" s="180" t="s">
        <v>159</v>
      </c>
      <c r="Y118" s="180" t="s">
        <v>152</v>
      </c>
      <c r="Z118" s="182"/>
      <c r="AA118" s="182"/>
      <c r="AB118" s="182"/>
      <c r="AC118" s="182"/>
      <c r="AD118" s="182"/>
      <c r="AE118" s="182"/>
      <c r="AF118" s="182"/>
      <c r="AG118" s="182" t="s">
        <v>160</v>
      </c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</row>
    <row r="119" spans="1:60" ht="13.2" outlineLevel="2" x14ac:dyDescent="0.25">
      <c r="A119" s="183"/>
      <c r="B119" s="184"/>
      <c r="C119" s="185" t="s">
        <v>305</v>
      </c>
      <c r="D119" s="186"/>
      <c r="E119" s="187">
        <v>58</v>
      </c>
      <c r="F119" s="180"/>
      <c r="G119" s="180"/>
      <c r="H119" s="180"/>
      <c r="I119" s="180"/>
      <c r="J119" s="180"/>
      <c r="K119" s="180"/>
      <c r="L119" s="180"/>
      <c r="M119" s="180"/>
      <c r="N119" s="181"/>
      <c r="O119" s="181"/>
      <c r="P119" s="181"/>
      <c r="Q119" s="181"/>
      <c r="R119" s="180"/>
      <c r="S119" s="180"/>
      <c r="T119" s="180"/>
      <c r="U119" s="180"/>
      <c r="V119" s="180"/>
      <c r="W119" s="180"/>
      <c r="X119" s="180"/>
      <c r="Y119" s="180"/>
      <c r="Z119" s="182"/>
      <c r="AA119" s="182"/>
      <c r="AB119" s="182"/>
      <c r="AC119" s="182"/>
      <c r="AD119" s="182"/>
      <c r="AE119" s="182"/>
      <c r="AF119" s="182"/>
      <c r="AG119" s="182" t="s">
        <v>155</v>
      </c>
      <c r="AH119" s="182">
        <v>0</v>
      </c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</row>
    <row r="120" spans="1:60" ht="13.2" outlineLevel="1" x14ac:dyDescent="0.25">
      <c r="A120" s="172">
        <v>52</v>
      </c>
      <c r="B120" s="173" t="s">
        <v>306</v>
      </c>
      <c r="C120" s="174" t="s">
        <v>307</v>
      </c>
      <c r="D120" s="175" t="s">
        <v>169</v>
      </c>
      <c r="E120" s="176">
        <v>10</v>
      </c>
      <c r="F120" s="177"/>
      <c r="G120" s="178">
        <f>ROUND(E120*F120,2)</f>
        <v>0</v>
      </c>
      <c r="H120" s="179"/>
      <c r="I120" s="180">
        <f>ROUND(E120*H120,2)</f>
        <v>0</v>
      </c>
      <c r="J120" s="179"/>
      <c r="K120" s="180">
        <f>ROUND(E120*J120,2)</f>
        <v>0</v>
      </c>
      <c r="L120" s="180">
        <v>21</v>
      </c>
      <c r="M120" s="180">
        <f>G120*(1+L120/100)</f>
        <v>0</v>
      </c>
      <c r="N120" s="181">
        <v>1.92E-3</v>
      </c>
      <c r="O120" s="181">
        <f>ROUND(E120*N120,2)</f>
        <v>0.02</v>
      </c>
      <c r="P120" s="181">
        <v>0</v>
      </c>
      <c r="Q120" s="181">
        <f>ROUND(E120*P120,2)</f>
        <v>0</v>
      </c>
      <c r="R120" s="180"/>
      <c r="S120" s="180" t="s">
        <v>149</v>
      </c>
      <c r="T120" s="180" t="s">
        <v>150</v>
      </c>
      <c r="U120" s="180">
        <v>0.59</v>
      </c>
      <c r="V120" s="180">
        <f>ROUND(E120*U120,2)</f>
        <v>5.9</v>
      </c>
      <c r="W120" s="180"/>
      <c r="X120" s="180" t="s">
        <v>159</v>
      </c>
      <c r="Y120" s="180" t="s">
        <v>152</v>
      </c>
      <c r="Z120" s="182"/>
      <c r="AA120" s="182"/>
      <c r="AB120" s="182"/>
      <c r="AC120" s="182"/>
      <c r="AD120" s="182"/>
      <c r="AE120" s="182"/>
      <c r="AF120" s="182"/>
      <c r="AG120" s="182" t="s">
        <v>160</v>
      </c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B120" s="182"/>
      <c r="BC120" s="182"/>
      <c r="BD120" s="182"/>
      <c r="BE120" s="182"/>
      <c r="BF120" s="182"/>
      <c r="BG120" s="182"/>
      <c r="BH120" s="182"/>
    </row>
    <row r="121" spans="1:60" ht="13.2" outlineLevel="2" x14ac:dyDescent="0.25">
      <c r="A121" s="183"/>
      <c r="B121" s="184"/>
      <c r="C121" s="185" t="s">
        <v>308</v>
      </c>
      <c r="D121" s="186"/>
      <c r="E121" s="187">
        <v>10</v>
      </c>
      <c r="F121" s="180"/>
      <c r="G121" s="180"/>
      <c r="H121" s="180"/>
      <c r="I121" s="180"/>
      <c r="J121" s="180"/>
      <c r="K121" s="180"/>
      <c r="L121" s="180"/>
      <c r="M121" s="180"/>
      <c r="N121" s="181"/>
      <c r="O121" s="181"/>
      <c r="P121" s="181"/>
      <c r="Q121" s="181"/>
      <c r="R121" s="180"/>
      <c r="S121" s="180"/>
      <c r="T121" s="180"/>
      <c r="U121" s="180"/>
      <c r="V121" s="180"/>
      <c r="W121" s="180"/>
      <c r="X121" s="180"/>
      <c r="Y121" s="180"/>
      <c r="Z121" s="182"/>
      <c r="AA121" s="182"/>
      <c r="AB121" s="182"/>
      <c r="AC121" s="182"/>
      <c r="AD121" s="182"/>
      <c r="AE121" s="182"/>
      <c r="AF121" s="182"/>
      <c r="AG121" s="182" t="s">
        <v>155</v>
      </c>
      <c r="AH121" s="182">
        <v>0</v>
      </c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B121" s="182"/>
      <c r="BC121" s="182"/>
      <c r="BD121" s="182"/>
      <c r="BE121" s="182"/>
      <c r="BF121" s="182"/>
      <c r="BG121" s="182"/>
      <c r="BH121" s="182"/>
    </row>
    <row r="122" spans="1:60" ht="20.399999999999999" outlineLevel="1" x14ac:dyDescent="0.25">
      <c r="A122" s="172">
        <v>53</v>
      </c>
      <c r="B122" s="173" t="s">
        <v>309</v>
      </c>
      <c r="C122" s="174" t="s">
        <v>310</v>
      </c>
      <c r="D122" s="175" t="s">
        <v>176</v>
      </c>
      <c r="E122" s="176">
        <v>30</v>
      </c>
      <c r="F122" s="177"/>
      <c r="G122" s="178">
        <f>ROUND(E122*F122,2)</f>
        <v>0</v>
      </c>
      <c r="H122" s="179"/>
      <c r="I122" s="180">
        <f>ROUND(E122*H122,2)</f>
        <v>0</v>
      </c>
      <c r="J122" s="179"/>
      <c r="K122" s="180">
        <f>ROUND(E122*J122,2)</f>
        <v>0</v>
      </c>
      <c r="L122" s="180">
        <v>21</v>
      </c>
      <c r="M122" s="180">
        <f>G122*(1+L122/100)</f>
        <v>0</v>
      </c>
      <c r="N122" s="181">
        <v>2.6099999999999999E-3</v>
      </c>
      <c r="O122" s="181">
        <f>ROUND(E122*N122,2)</f>
        <v>0.08</v>
      </c>
      <c r="P122" s="181">
        <v>0</v>
      </c>
      <c r="Q122" s="181">
        <f>ROUND(E122*P122,2)</f>
        <v>0</v>
      </c>
      <c r="R122" s="180"/>
      <c r="S122" s="180" t="s">
        <v>149</v>
      </c>
      <c r="T122" s="180" t="s">
        <v>149</v>
      </c>
      <c r="U122" s="180">
        <v>1.2967299999999999</v>
      </c>
      <c r="V122" s="180">
        <f>ROUND(E122*U122,2)</f>
        <v>38.9</v>
      </c>
      <c r="W122" s="180"/>
      <c r="X122" s="180" t="s">
        <v>159</v>
      </c>
      <c r="Y122" s="180" t="s">
        <v>152</v>
      </c>
      <c r="Z122" s="182"/>
      <c r="AA122" s="182"/>
      <c r="AB122" s="182"/>
      <c r="AC122" s="182"/>
      <c r="AD122" s="182"/>
      <c r="AE122" s="182"/>
      <c r="AF122" s="182"/>
      <c r="AG122" s="182" t="s">
        <v>160</v>
      </c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182"/>
      <c r="AX122" s="182"/>
      <c r="AY122" s="182"/>
      <c r="AZ122" s="182"/>
      <c r="BA122" s="182"/>
      <c r="BB122" s="182"/>
      <c r="BC122" s="182"/>
      <c r="BD122" s="182"/>
      <c r="BE122" s="182"/>
      <c r="BF122" s="182"/>
      <c r="BG122" s="182"/>
      <c r="BH122" s="182"/>
    </row>
    <row r="123" spans="1:60" ht="13.2" outlineLevel="2" x14ac:dyDescent="0.25">
      <c r="A123" s="183"/>
      <c r="B123" s="184"/>
      <c r="C123" s="185" t="s">
        <v>286</v>
      </c>
      <c r="D123" s="186"/>
      <c r="E123" s="187">
        <v>30</v>
      </c>
      <c r="F123" s="180"/>
      <c r="G123" s="180"/>
      <c r="H123" s="180"/>
      <c r="I123" s="180"/>
      <c r="J123" s="180"/>
      <c r="K123" s="180"/>
      <c r="L123" s="180"/>
      <c r="M123" s="180"/>
      <c r="N123" s="181"/>
      <c r="O123" s="181"/>
      <c r="P123" s="181"/>
      <c r="Q123" s="181"/>
      <c r="R123" s="180"/>
      <c r="S123" s="180"/>
      <c r="T123" s="180"/>
      <c r="U123" s="180"/>
      <c r="V123" s="180"/>
      <c r="W123" s="180"/>
      <c r="X123" s="180"/>
      <c r="Y123" s="180"/>
      <c r="Z123" s="182"/>
      <c r="AA123" s="182"/>
      <c r="AB123" s="182"/>
      <c r="AC123" s="182"/>
      <c r="AD123" s="182"/>
      <c r="AE123" s="182"/>
      <c r="AF123" s="182"/>
      <c r="AG123" s="182" t="s">
        <v>155</v>
      </c>
      <c r="AH123" s="182">
        <v>0</v>
      </c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  <c r="AU123" s="182"/>
      <c r="AV123" s="182"/>
      <c r="AW123" s="182"/>
      <c r="AX123" s="182"/>
      <c r="AY123" s="182"/>
      <c r="AZ123" s="182"/>
      <c r="BA123" s="182"/>
      <c r="BB123" s="182"/>
      <c r="BC123" s="182"/>
      <c r="BD123" s="182"/>
      <c r="BE123" s="182"/>
      <c r="BF123" s="182"/>
      <c r="BG123" s="182"/>
      <c r="BH123" s="182"/>
    </row>
    <row r="124" spans="1:60" ht="13.2" outlineLevel="1" x14ac:dyDescent="0.25">
      <c r="A124" s="172">
        <v>54</v>
      </c>
      <c r="B124" s="173" t="s">
        <v>311</v>
      </c>
      <c r="C124" s="174" t="s">
        <v>312</v>
      </c>
      <c r="D124" s="175" t="s">
        <v>169</v>
      </c>
      <c r="E124" s="176">
        <v>1.3</v>
      </c>
      <c r="F124" s="177"/>
      <c r="G124" s="178">
        <f>ROUND(E124*F124,2)</f>
        <v>0</v>
      </c>
      <c r="H124" s="179"/>
      <c r="I124" s="180">
        <f>ROUND(E124*H124,2)</f>
        <v>0</v>
      </c>
      <c r="J124" s="179"/>
      <c r="K124" s="180">
        <f>ROUND(E124*J124,2)</f>
        <v>0</v>
      </c>
      <c r="L124" s="180">
        <v>21</v>
      </c>
      <c r="M124" s="180">
        <f>G124*(1+L124/100)</f>
        <v>0</v>
      </c>
      <c r="N124" s="181">
        <v>9.6000000000000002E-4</v>
      </c>
      <c r="O124" s="181">
        <f>ROUND(E124*N124,2)</f>
        <v>0</v>
      </c>
      <c r="P124" s="181">
        <v>0</v>
      </c>
      <c r="Q124" s="181">
        <f>ROUND(E124*P124,2)</f>
        <v>0</v>
      </c>
      <c r="R124" s="180"/>
      <c r="S124" s="180" t="s">
        <v>218</v>
      </c>
      <c r="T124" s="180" t="s">
        <v>150</v>
      </c>
      <c r="U124" s="180">
        <v>0.68</v>
      </c>
      <c r="V124" s="180">
        <f>ROUND(E124*U124,2)</f>
        <v>0.88</v>
      </c>
      <c r="W124" s="180"/>
      <c r="X124" s="180" t="s">
        <v>159</v>
      </c>
      <c r="Y124" s="180" t="s">
        <v>152</v>
      </c>
      <c r="Z124" s="182"/>
      <c r="AA124" s="182"/>
      <c r="AB124" s="182"/>
      <c r="AC124" s="182"/>
      <c r="AD124" s="182"/>
      <c r="AE124" s="182"/>
      <c r="AF124" s="182"/>
      <c r="AG124" s="182" t="s">
        <v>160</v>
      </c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</row>
    <row r="125" spans="1:60" ht="12.75" customHeight="1" outlineLevel="2" x14ac:dyDescent="0.25">
      <c r="A125" s="183"/>
      <c r="B125" s="184"/>
      <c r="C125" s="228" t="s">
        <v>313</v>
      </c>
      <c r="D125" s="228"/>
      <c r="E125" s="228"/>
      <c r="F125" s="228"/>
      <c r="G125" s="228"/>
      <c r="H125" s="180"/>
      <c r="I125" s="180"/>
      <c r="J125" s="180"/>
      <c r="K125" s="180"/>
      <c r="L125" s="180"/>
      <c r="M125" s="180"/>
      <c r="N125" s="181"/>
      <c r="O125" s="181"/>
      <c r="P125" s="181"/>
      <c r="Q125" s="181"/>
      <c r="R125" s="180"/>
      <c r="S125" s="180"/>
      <c r="T125" s="180"/>
      <c r="U125" s="180"/>
      <c r="V125" s="180"/>
      <c r="W125" s="180"/>
      <c r="X125" s="180"/>
      <c r="Y125" s="180"/>
      <c r="Z125" s="182"/>
      <c r="AA125" s="182"/>
      <c r="AB125" s="182"/>
      <c r="AC125" s="182"/>
      <c r="AD125" s="182"/>
      <c r="AE125" s="182"/>
      <c r="AF125" s="182"/>
      <c r="AG125" s="182" t="s">
        <v>236</v>
      </c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  <c r="AU125" s="182"/>
      <c r="AV125" s="182"/>
      <c r="AW125" s="182"/>
      <c r="AX125" s="182"/>
      <c r="AY125" s="182"/>
      <c r="AZ125" s="182"/>
      <c r="BA125" s="182"/>
      <c r="BB125" s="182"/>
      <c r="BC125" s="182"/>
      <c r="BD125" s="182"/>
      <c r="BE125" s="182"/>
      <c r="BF125" s="182"/>
      <c r="BG125" s="182"/>
      <c r="BH125" s="182"/>
    </row>
    <row r="126" spans="1:60" ht="13.2" outlineLevel="2" x14ac:dyDescent="0.25">
      <c r="A126" s="183"/>
      <c r="B126" s="184"/>
      <c r="C126" s="185" t="s">
        <v>299</v>
      </c>
      <c r="D126" s="186"/>
      <c r="E126" s="187">
        <v>1.3</v>
      </c>
      <c r="F126" s="180"/>
      <c r="G126" s="180"/>
      <c r="H126" s="180"/>
      <c r="I126" s="180"/>
      <c r="J126" s="180"/>
      <c r="K126" s="180"/>
      <c r="L126" s="180"/>
      <c r="M126" s="180"/>
      <c r="N126" s="181"/>
      <c r="O126" s="181"/>
      <c r="P126" s="181"/>
      <c r="Q126" s="181"/>
      <c r="R126" s="180"/>
      <c r="S126" s="180"/>
      <c r="T126" s="180"/>
      <c r="U126" s="180"/>
      <c r="V126" s="180"/>
      <c r="W126" s="180"/>
      <c r="X126" s="180"/>
      <c r="Y126" s="180"/>
      <c r="Z126" s="182"/>
      <c r="AA126" s="182"/>
      <c r="AB126" s="182"/>
      <c r="AC126" s="182"/>
      <c r="AD126" s="182"/>
      <c r="AE126" s="182"/>
      <c r="AF126" s="182"/>
      <c r="AG126" s="182" t="s">
        <v>155</v>
      </c>
      <c r="AH126" s="182">
        <v>0</v>
      </c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2"/>
      <c r="AT126" s="182"/>
      <c r="AU126" s="182"/>
      <c r="AV126" s="182"/>
      <c r="AW126" s="182"/>
      <c r="AX126" s="182"/>
      <c r="AY126" s="182"/>
      <c r="AZ126" s="182"/>
      <c r="BA126" s="182"/>
      <c r="BB126" s="182"/>
      <c r="BC126" s="182"/>
      <c r="BD126" s="182"/>
      <c r="BE126" s="182"/>
      <c r="BF126" s="182"/>
      <c r="BG126" s="182"/>
      <c r="BH126" s="182"/>
    </row>
    <row r="127" spans="1:60" ht="20.399999999999999" outlineLevel="1" x14ac:dyDescent="0.25">
      <c r="A127" s="172">
        <v>55</v>
      </c>
      <c r="B127" s="173" t="s">
        <v>314</v>
      </c>
      <c r="C127" s="174" t="s">
        <v>315</v>
      </c>
      <c r="D127" s="175" t="s">
        <v>176</v>
      </c>
      <c r="E127" s="176">
        <v>29</v>
      </c>
      <c r="F127" s="177"/>
      <c r="G127" s="178">
        <f>ROUND(E127*F127,2)</f>
        <v>0</v>
      </c>
      <c r="H127" s="179"/>
      <c r="I127" s="180">
        <f>ROUND(E127*H127,2)</f>
        <v>0</v>
      </c>
      <c r="J127" s="179"/>
      <c r="K127" s="180">
        <f>ROUND(E127*J127,2)</f>
        <v>0</v>
      </c>
      <c r="L127" s="180">
        <v>21</v>
      </c>
      <c r="M127" s="180">
        <f>G127*(1+L127/100)</f>
        <v>0</v>
      </c>
      <c r="N127" s="181">
        <v>0</v>
      </c>
      <c r="O127" s="181">
        <f>ROUND(E127*N127,2)</f>
        <v>0</v>
      </c>
      <c r="P127" s="181">
        <v>7.3200000000000001E-3</v>
      </c>
      <c r="Q127" s="181">
        <f>ROUND(E127*P127,2)</f>
        <v>0.21</v>
      </c>
      <c r="R127" s="180"/>
      <c r="S127" s="180" t="s">
        <v>149</v>
      </c>
      <c r="T127" s="180" t="s">
        <v>150</v>
      </c>
      <c r="U127" s="180">
        <v>0.14229</v>
      </c>
      <c r="V127" s="180">
        <f>ROUND(E127*U127,2)</f>
        <v>4.13</v>
      </c>
      <c r="W127" s="180"/>
      <c r="X127" s="180" t="s">
        <v>164</v>
      </c>
      <c r="Y127" s="180" t="s">
        <v>152</v>
      </c>
      <c r="Z127" s="182"/>
      <c r="AA127" s="182"/>
      <c r="AB127" s="182"/>
      <c r="AC127" s="182"/>
      <c r="AD127" s="182"/>
      <c r="AE127" s="182"/>
      <c r="AF127" s="182"/>
      <c r="AG127" s="182" t="s">
        <v>165</v>
      </c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  <c r="AU127" s="182"/>
      <c r="AV127" s="182"/>
      <c r="AW127" s="182"/>
      <c r="AX127" s="182"/>
      <c r="AY127" s="182"/>
      <c r="AZ127" s="182"/>
      <c r="BA127" s="182"/>
      <c r="BB127" s="182"/>
      <c r="BC127" s="182"/>
      <c r="BD127" s="182"/>
      <c r="BE127" s="182"/>
      <c r="BF127" s="182"/>
      <c r="BG127" s="182"/>
      <c r="BH127" s="182"/>
    </row>
    <row r="128" spans="1:60" ht="13.2" outlineLevel="2" x14ac:dyDescent="0.25">
      <c r="A128" s="183"/>
      <c r="B128" s="184"/>
      <c r="C128" s="185" t="s">
        <v>316</v>
      </c>
      <c r="D128" s="186"/>
      <c r="E128" s="187">
        <v>29</v>
      </c>
      <c r="F128" s="180"/>
      <c r="G128" s="180"/>
      <c r="H128" s="180"/>
      <c r="I128" s="180"/>
      <c r="J128" s="180"/>
      <c r="K128" s="180"/>
      <c r="L128" s="180"/>
      <c r="M128" s="180"/>
      <c r="N128" s="181"/>
      <c r="O128" s="181"/>
      <c r="P128" s="181"/>
      <c r="Q128" s="181"/>
      <c r="R128" s="180"/>
      <c r="S128" s="180"/>
      <c r="T128" s="180"/>
      <c r="U128" s="180"/>
      <c r="V128" s="180"/>
      <c r="W128" s="180"/>
      <c r="X128" s="180"/>
      <c r="Y128" s="180"/>
      <c r="Z128" s="182"/>
      <c r="AA128" s="182"/>
      <c r="AB128" s="182"/>
      <c r="AC128" s="182"/>
      <c r="AD128" s="182"/>
      <c r="AE128" s="182"/>
      <c r="AF128" s="182"/>
      <c r="AG128" s="182" t="s">
        <v>155</v>
      </c>
      <c r="AH128" s="182">
        <v>0</v>
      </c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  <c r="AU128" s="182"/>
      <c r="AV128" s="182"/>
      <c r="AW128" s="182"/>
      <c r="AX128" s="182"/>
      <c r="AY128" s="182"/>
      <c r="AZ128" s="182"/>
      <c r="BA128" s="182"/>
      <c r="BB128" s="182"/>
      <c r="BC128" s="182"/>
      <c r="BD128" s="182"/>
      <c r="BE128" s="182"/>
      <c r="BF128" s="182"/>
      <c r="BG128" s="182"/>
      <c r="BH128" s="182"/>
    </row>
    <row r="129" spans="1:60" ht="13.2" x14ac:dyDescent="0.25">
      <c r="A129" s="163" t="s">
        <v>143</v>
      </c>
      <c r="B129" s="164" t="s">
        <v>94</v>
      </c>
      <c r="C129" s="165" t="s">
        <v>95</v>
      </c>
      <c r="D129" s="166"/>
      <c r="E129" s="167"/>
      <c r="F129" s="168"/>
      <c r="G129" s="169">
        <f>SUMIF(AG130:AG131,"&lt;&gt;NOR",G130:G131)</f>
        <v>0</v>
      </c>
      <c r="H129" s="170"/>
      <c r="I129" s="170">
        <f>SUM(I130:I131)</f>
        <v>0</v>
      </c>
      <c r="J129" s="170"/>
      <c r="K129" s="170">
        <f>SUM(K130:K131)</f>
        <v>0</v>
      </c>
      <c r="L129" s="170"/>
      <c r="M129" s="170">
        <f>SUM(M130:M131)</f>
        <v>0</v>
      </c>
      <c r="N129" s="171"/>
      <c r="O129" s="171">
        <f>SUM(O130:O131)</f>
        <v>0</v>
      </c>
      <c r="P129" s="171"/>
      <c r="Q129" s="171">
        <f>SUM(Q130:Q131)</f>
        <v>0</v>
      </c>
      <c r="R129" s="170"/>
      <c r="S129" s="170"/>
      <c r="T129" s="170"/>
      <c r="U129" s="170"/>
      <c r="V129" s="170">
        <f>SUM(V130:V131)</f>
        <v>3</v>
      </c>
      <c r="W129" s="170"/>
      <c r="X129" s="170"/>
      <c r="Y129" s="170"/>
      <c r="AG129" t="s">
        <v>144</v>
      </c>
    </row>
    <row r="130" spans="1:60" ht="13.2" outlineLevel="1" x14ac:dyDescent="0.25">
      <c r="A130" s="172">
        <v>56</v>
      </c>
      <c r="B130" s="173" t="s">
        <v>317</v>
      </c>
      <c r="C130" s="174" t="s">
        <v>318</v>
      </c>
      <c r="D130" s="175" t="s">
        <v>176</v>
      </c>
      <c r="E130" s="176">
        <v>30</v>
      </c>
      <c r="F130" s="177"/>
      <c r="G130" s="178">
        <f>ROUND(E130*F130,2)</f>
        <v>0</v>
      </c>
      <c r="H130" s="179"/>
      <c r="I130" s="180">
        <f>ROUND(E130*H130,2)</f>
        <v>0</v>
      </c>
      <c r="J130" s="179"/>
      <c r="K130" s="180">
        <f>ROUND(E130*J130,2)</f>
        <v>0</v>
      </c>
      <c r="L130" s="180">
        <v>21</v>
      </c>
      <c r="M130" s="180">
        <f>G130*(1+L130/100)</f>
        <v>0</v>
      </c>
      <c r="N130" s="181">
        <v>0</v>
      </c>
      <c r="O130" s="181">
        <f>ROUND(E130*N130,2)</f>
        <v>0</v>
      </c>
      <c r="P130" s="181">
        <v>0</v>
      </c>
      <c r="Q130" s="181">
        <f>ROUND(E130*P130,2)</f>
        <v>0</v>
      </c>
      <c r="R130" s="180"/>
      <c r="S130" s="180" t="s">
        <v>149</v>
      </c>
      <c r="T130" s="180" t="s">
        <v>150</v>
      </c>
      <c r="U130" s="180">
        <v>0.1</v>
      </c>
      <c r="V130" s="180">
        <f>ROUND(E130*U130,2)</f>
        <v>3</v>
      </c>
      <c r="W130" s="180"/>
      <c r="X130" s="180" t="s">
        <v>159</v>
      </c>
      <c r="Y130" s="180" t="s">
        <v>152</v>
      </c>
      <c r="Z130" s="182"/>
      <c r="AA130" s="182"/>
      <c r="AB130" s="182"/>
      <c r="AC130" s="182"/>
      <c r="AD130" s="182"/>
      <c r="AE130" s="182"/>
      <c r="AF130" s="182"/>
      <c r="AG130" s="182" t="s">
        <v>160</v>
      </c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  <c r="AU130" s="182"/>
      <c r="AV130" s="182"/>
      <c r="AW130" s="182"/>
      <c r="AX130" s="182"/>
      <c r="AY130" s="182"/>
      <c r="AZ130" s="182"/>
      <c r="BA130" s="182"/>
      <c r="BB130" s="182"/>
      <c r="BC130" s="182"/>
      <c r="BD130" s="182"/>
      <c r="BE130" s="182"/>
      <c r="BF130" s="182"/>
      <c r="BG130" s="182"/>
      <c r="BH130" s="182"/>
    </row>
    <row r="131" spans="1:60" ht="13.2" outlineLevel="2" x14ac:dyDescent="0.25">
      <c r="A131" s="183"/>
      <c r="B131" s="184"/>
      <c r="C131" s="185" t="s">
        <v>286</v>
      </c>
      <c r="D131" s="186"/>
      <c r="E131" s="187">
        <v>30</v>
      </c>
      <c r="F131" s="180"/>
      <c r="G131" s="180"/>
      <c r="H131" s="180"/>
      <c r="I131" s="180"/>
      <c r="J131" s="180"/>
      <c r="K131" s="180"/>
      <c r="L131" s="180"/>
      <c r="M131" s="180"/>
      <c r="N131" s="181"/>
      <c r="O131" s="181"/>
      <c r="P131" s="181"/>
      <c r="Q131" s="181"/>
      <c r="R131" s="180"/>
      <c r="S131" s="180"/>
      <c r="T131" s="180"/>
      <c r="U131" s="180"/>
      <c r="V131" s="180"/>
      <c r="W131" s="180"/>
      <c r="X131" s="180"/>
      <c r="Y131" s="180"/>
      <c r="Z131" s="182"/>
      <c r="AA131" s="182"/>
      <c r="AB131" s="182"/>
      <c r="AC131" s="182"/>
      <c r="AD131" s="182"/>
      <c r="AE131" s="182"/>
      <c r="AF131" s="182"/>
      <c r="AG131" s="182" t="s">
        <v>155</v>
      </c>
      <c r="AH131" s="182">
        <v>0</v>
      </c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82"/>
      <c r="AT131" s="182"/>
      <c r="AU131" s="182"/>
      <c r="AV131" s="182"/>
      <c r="AW131" s="182"/>
      <c r="AX131" s="182"/>
      <c r="AY131" s="182"/>
      <c r="AZ131" s="182"/>
      <c r="BA131" s="182"/>
      <c r="BB131" s="182"/>
      <c r="BC131" s="182"/>
      <c r="BD131" s="182"/>
      <c r="BE131" s="182"/>
      <c r="BF131" s="182"/>
      <c r="BG131" s="182"/>
      <c r="BH131" s="182"/>
    </row>
    <row r="132" spans="1:60" ht="13.2" x14ac:dyDescent="0.25">
      <c r="A132" s="163" t="s">
        <v>143</v>
      </c>
      <c r="B132" s="164" t="s">
        <v>96</v>
      </c>
      <c r="C132" s="165" t="s">
        <v>97</v>
      </c>
      <c r="D132" s="166"/>
      <c r="E132" s="167"/>
      <c r="F132" s="168"/>
      <c r="G132" s="169">
        <f>SUMIF(AG133:AG136,"&lt;&gt;NOR",G133:G136)</f>
        <v>0</v>
      </c>
      <c r="H132" s="170"/>
      <c r="I132" s="170">
        <f>SUM(I133:I136)</f>
        <v>0</v>
      </c>
      <c r="J132" s="170"/>
      <c r="K132" s="170">
        <f>SUM(K133:K136)</f>
        <v>0</v>
      </c>
      <c r="L132" s="170"/>
      <c r="M132" s="170">
        <f>SUM(M133:M136)</f>
        <v>0</v>
      </c>
      <c r="N132" s="171"/>
      <c r="O132" s="171">
        <f>SUM(O133:O136)</f>
        <v>0.3</v>
      </c>
      <c r="P132" s="171"/>
      <c r="Q132" s="171">
        <f>SUM(Q133:Q136)</f>
        <v>0</v>
      </c>
      <c r="R132" s="170"/>
      <c r="S132" s="170"/>
      <c r="T132" s="170"/>
      <c r="U132" s="170"/>
      <c r="V132" s="170">
        <f>SUM(V133:V136)</f>
        <v>19</v>
      </c>
      <c r="W132" s="170"/>
      <c r="X132" s="170"/>
      <c r="Y132" s="170"/>
      <c r="AG132" t="s">
        <v>144</v>
      </c>
    </row>
    <row r="133" spans="1:60" ht="13.2" outlineLevel="1" x14ac:dyDescent="0.25">
      <c r="A133" s="172">
        <v>57</v>
      </c>
      <c r="B133" s="173" t="s">
        <v>319</v>
      </c>
      <c r="C133" s="174" t="s">
        <v>320</v>
      </c>
      <c r="D133" s="175" t="s">
        <v>176</v>
      </c>
      <c r="E133" s="176">
        <v>38</v>
      </c>
      <c r="F133" s="177"/>
      <c r="G133" s="178">
        <f>ROUND(E133*F133,2)</f>
        <v>0</v>
      </c>
      <c r="H133" s="179"/>
      <c r="I133" s="180">
        <f>ROUND(E133*H133,2)</f>
        <v>0</v>
      </c>
      <c r="J133" s="179"/>
      <c r="K133" s="180">
        <f>ROUND(E133*J133,2)</f>
        <v>0</v>
      </c>
      <c r="L133" s="180">
        <v>21</v>
      </c>
      <c r="M133" s="180">
        <f>G133*(1+L133/100)</f>
        <v>0</v>
      </c>
      <c r="N133" s="181">
        <v>2.9999999999999997E-4</v>
      </c>
      <c r="O133" s="181">
        <f>ROUND(E133*N133,2)</f>
        <v>0.01</v>
      </c>
      <c r="P133" s="181">
        <v>0</v>
      </c>
      <c r="Q133" s="181">
        <f>ROUND(E133*P133,2)</f>
        <v>0</v>
      </c>
      <c r="R133" s="180"/>
      <c r="S133" s="180" t="s">
        <v>149</v>
      </c>
      <c r="T133" s="180" t="s">
        <v>150</v>
      </c>
      <c r="U133" s="180">
        <v>0.5</v>
      </c>
      <c r="V133" s="180">
        <f>ROUND(E133*U133,2)</f>
        <v>19</v>
      </c>
      <c r="W133" s="180"/>
      <c r="X133" s="180" t="s">
        <v>159</v>
      </c>
      <c r="Y133" s="180" t="s">
        <v>152</v>
      </c>
      <c r="Z133" s="182"/>
      <c r="AA133" s="182"/>
      <c r="AB133" s="182"/>
      <c r="AC133" s="182"/>
      <c r="AD133" s="182"/>
      <c r="AE133" s="182"/>
      <c r="AF133" s="182"/>
      <c r="AG133" s="182" t="s">
        <v>160</v>
      </c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82"/>
      <c r="AT133" s="182"/>
      <c r="AU133" s="182"/>
      <c r="AV133" s="182"/>
      <c r="AW133" s="182"/>
      <c r="AX133" s="182"/>
      <c r="AY133" s="182"/>
      <c r="AZ133" s="182"/>
      <c r="BA133" s="182"/>
      <c r="BB133" s="182"/>
      <c r="BC133" s="182"/>
      <c r="BD133" s="182"/>
      <c r="BE133" s="182"/>
      <c r="BF133" s="182"/>
      <c r="BG133" s="182"/>
      <c r="BH133" s="182"/>
    </row>
    <row r="134" spans="1:60" ht="13.2" outlineLevel="2" x14ac:dyDescent="0.25">
      <c r="A134" s="183"/>
      <c r="B134" s="184"/>
      <c r="C134" s="185" t="s">
        <v>321</v>
      </c>
      <c r="D134" s="186"/>
      <c r="E134" s="187">
        <v>38</v>
      </c>
      <c r="F134" s="180"/>
      <c r="G134" s="180"/>
      <c r="H134" s="180"/>
      <c r="I134" s="180"/>
      <c r="J134" s="180"/>
      <c r="K134" s="180"/>
      <c r="L134" s="180"/>
      <c r="M134" s="180"/>
      <c r="N134" s="181"/>
      <c r="O134" s="181"/>
      <c r="P134" s="181"/>
      <c r="Q134" s="181"/>
      <c r="R134" s="180"/>
      <c r="S134" s="180"/>
      <c r="T134" s="180"/>
      <c r="U134" s="180"/>
      <c r="V134" s="180"/>
      <c r="W134" s="180"/>
      <c r="X134" s="180"/>
      <c r="Y134" s="180"/>
      <c r="Z134" s="182"/>
      <c r="AA134" s="182"/>
      <c r="AB134" s="182"/>
      <c r="AC134" s="182"/>
      <c r="AD134" s="182"/>
      <c r="AE134" s="182"/>
      <c r="AF134" s="182"/>
      <c r="AG134" s="182" t="s">
        <v>155</v>
      </c>
      <c r="AH134" s="182">
        <v>0</v>
      </c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  <c r="AU134" s="182"/>
      <c r="AV134" s="182"/>
      <c r="AW134" s="182"/>
      <c r="AX134" s="182"/>
      <c r="AY134" s="182"/>
      <c r="AZ134" s="182"/>
      <c r="BA134" s="182"/>
      <c r="BB134" s="182"/>
      <c r="BC134" s="182"/>
      <c r="BD134" s="182"/>
      <c r="BE134" s="182"/>
      <c r="BF134" s="182"/>
      <c r="BG134" s="182"/>
      <c r="BH134" s="182"/>
    </row>
    <row r="135" spans="1:60" ht="20.399999999999999" outlineLevel="1" x14ac:dyDescent="0.25">
      <c r="A135" s="172">
        <v>58</v>
      </c>
      <c r="B135" s="173" t="s">
        <v>322</v>
      </c>
      <c r="C135" s="174" t="s">
        <v>323</v>
      </c>
      <c r="D135" s="175" t="s">
        <v>176</v>
      </c>
      <c r="E135" s="176">
        <v>38</v>
      </c>
      <c r="F135" s="177"/>
      <c r="G135" s="178">
        <f>ROUND(E135*F135,2)</f>
        <v>0</v>
      </c>
      <c r="H135" s="179"/>
      <c r="I135" s="180">
        <f>ROUND(E135*H135,2)</f>
        <v>0</v>
      </c>
      <c r="J135" s="179"/>
      <c r="K135" s="180">
        <f>ROUND(E135*J135,2)</f>
        <v>0</v>
      </c>
      <c r="L135" s="180">
        <v>21</v>
      </c>
      <c r="M135" s="180">
        <f>G135*(1+L135/100)</f>
        <v>0</v>
      </c>
      <c r="N135" s="181">
        <v>7.4999999999999997E-3</v>
      </c>
      <c r="O135" s="181">
        <f>ROUND(E135*N135,2)</f>
        <v>0.28999999999999998</v>
      </c>
      <c r="P135" s="181">
        <v>0</v>
      </c>
      <c r="Q135" s="181">
        <f>ROUND(E135*P135,2)</f>
        <v>0</v>
      </c>
      <c r="R135" s="180" t="s">
        <v>148</v>
      </c>
      <c r="S135" s="180" t="s">
        <v>149</v>
      </c>
      <c r="T135" s="180" t="s">
        <v>150</v>
      </c>
      <c r="U135" s="180">
        <v>0</v>
      </c>
      <c r="V135" s="180">
        <f>ROUND(E135*U135,2)</f>
        <v>0</v>
      </c>
      <c r="W135" s="180"/>
      <c r="X135" s="180" t="s">
        <v>151</v>
      </c>
      <c r="Y135" s="180" t="s">
        <v>152</v>
      </c>
      <c r="Z135" s="182"/>
      <c r="AA135" s="182"/>
      <c r="AB135" s="182"/>
      <c r="AC135" s="182"/>
      <c r="AD135" s="182"/>
      <c r="AE135" s="182"/>
      <c r="AF135" s="182"/>
      <c r="AG135" s="182" t="s">
        <v>153</v>
      </c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182"/>
      <c r="AT135" s="182"/>
      <c r="AU135" s="182"/>
      <c r="AV135" s="182"/>
      <c r="AW135" s="182"/>
      <c r="AX135" s="182"/>
      <c r="AY135" s="182"/>
      <c r="AZ135" s="182"/>
      <c r="BA135" s="182"/>
      <c r="BB135" s="182"/>
      <c r="BC135" s="182"/>
      <c r="BD135" s="182"/>
      <c r="BE135" s="182"/>
      <c r="BF135" s="182"/>
      <c r="BG135" s="182"/>
      <c r="BH135" s="182"/>
    </row>
    <row r="136" spans="1:60" ht="13.2" outlineLevel="2" x14ac:dyDescent="0.25">
      <c r="A136" s="183"/>
      <c r="B136" s="184"/>
      <c r="C136" s="185" t="s">
        <v>269</v>
      </c>
      <c r="D136" s="186"/>
      <c r="E136" s="187">
        <v>38</v>
      </c>
      <c r="F136" s="180"/>
      <c r="G136" s="180"/>
      <c r="H136" s="180"/>
      <c r="I136" s="180"/>
      <c r="J136" s="180"/>
      <c r="K136" s="180"/>
      <c r="L136" s="180"/>
      <c r="M136" s="180"/>
      <c r="N136" s="181"/>
      <c r="O136" s="181"/>
      <c r="P136" s="181"/>
      <c r="Q136" s="181"/>
      <c r="R136" s="180"/>
      <c r="S136" s="180"/>
      <c r="T136" s="180"/>
      <c r="U136" s="180"/>
      <c r="V136" s="180"/>
      <c r="W136" s="180"/>
      <c r="X136" s="180"/>
      <c r="Y136" s="180"/>
      <c r="Z136" s="182"/>
      <c r="AA136" s="182"/>
      <c r="AB136" s="182"/>
      <c r="AC136" s="182"/>
      <c r="AD136" s="182"/>
      <c r="AE136" s="182"/>
      <c r="AF136" s="182"/>
      <c r="AG136" s="182" t="s">
        <v>155</v>
      </c>
      <c r="AH136" s="182">
        <v>0</v>
      </c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  <c r="AU136" s="182"/>
      <c r="AV136" s="182"/>
      <c r="AW136" s="182"/>
      <c r="AX136" s="182"/>
      <c r="AY136" s="182"/>
      <c r="AZ136" s="182"/>
      <c r="BA136" s="182"/>
      <c r="BB136" s="182"/>
      <c r="BC136" s="182"/>
      <c r="BD136" s="182"/>
      <c r="BE136" s="182"/>
      <c r="BF136" s="182"/>
      <c r="BG136" s="182"/>
      <c r="BH136" s="182"/>
    </row>
    <row r="137" spans="1:60" ht="13.2" x14ac:dyDescent="0.25">
      <c r="A137" s="163" t="s">
        <v>143</v>
      </c>
      <c r="B137" s="164" t="s">
        <v>98</v>
      </c>
      <c r="C137" s="165" t="s">
        <v>99</v>
      </c>
      <c r="D137" s="166"/>
      <c r="E137" s="167"/>
      <c r="F137" s="168"/>
      <c r="G137" s="169">
        <f>SUMIF(AG138:AG145,"&lt;&gt;NOR",G138:G145)</f>
        <v>0</v>
      </c>
      <c r="H137" s="170"/>
      <c r="I137" s="170">
        <f>SUM(I138:I145)</f>
        <v>0</v>
      </c>
      <c r="J137" s="170"/>
      <c r="K137" s="170">
        <f>SUM(K138:K145)</f>
        <v>0</v>
      </c>
      <c r="L137" s="170"/>
      <c r="M137" s="170">
        <f>SUM(M138:M145)</f>
        <v>0</v>
      </c>
      <c r="N137" s="171"/>
      <c r="O137" s="171">
        <f>SUM(O138:O145)</f>
        <v>2.79</v>
      </c>
      <c r="P137" s="171"/>
      <c r="Q137" s="171">
        <f>SUM(Q138:Q145)</f>
        <v>0.01</v>
      </c>
      <c r="R137" s="170"/>
      <c r="S137" s="170"/>
      <c r="T137" s="170"/>
      <c r="U137" s="170"/>
      <c r="V137" s="170">
        <f>SUM(V138:V145)</f>
        <v>104.73</v>
      </c>
      <c r="W137" s="170"/>
      <c r="X137" s="170"/>
      <c r="Y137" s="170"/>
      <c r="AG137" t="s">
        <v>144</v>
      </c>
    </row>
    <row r="138" spans="1:60" ht="13.2" outlineLevel="1" x14ac:dyDescent="0.25">
      <c r="A138" s="172">
        <v>59</v>
      </c>
      <c r="B138" s="173" t="s">
        <v>324</v>
      </c>
      <c r="C138" s="174" t="s">
        <v>325</v>
      </c>
      <c r="D138" s="175" t="s">
        <v>246</v>
      </c>
      <c r="E138" s="176">
        <v>6</v>
      </c>
      <c r="F138" s="177"/>
      <c r="G138" s="178">
        <f>ROUND(E138*F138,2)</f>
        <v>0</v>
      </c>
      <c r="H138" s="179"/>
      <c r="I138" s="180">
        <f>ROUND(E138*H138,2)</f>
        <v>0</v>
      </c>
      <c r="J138" s="179"/>
      <c r="K138" s="180">
        <f>ROUND(E138*J138,2)</f>
        <v>0</v>
      </c>
      <c r="L138" s="180">
        <v>21</v>
      </c>
      <c r="M138" s="180">
        <f>G138*(1+L138/100)</f>
        <v>0</v>
      </c>
      <c r="N138" s="181">
        <v>5.0000000000000002E-5</v>
      </c>
      <c r="O138" s="181">
        <f>ROUND(E138*N138,2)</f>
        <v>0</v>
      </c>
      <c r="P138" s="181">
        <v>1E-3</v>
      </c>
      <c r="Q138" s="181">
        <f>ROUND(E138*P138,2)</f>
        <v>0.01</v>
      </c>
      <c r="R138" s="180"/>
      <c r="S138" s="180" t="s">
        <v>149</v>
      </c>
      <c r="T138" s="180" t="s">
        <v>150</v>
      </c>
      <c r="U138" s="180">
        <v>0.05</v>
      </c>
      <c r="V138" s="180">
        <f>ROUND(E138*U138,2)</f>
        <v>0.3</v>
      </c>
      <c r="W138" s="180"/>
      <c r="X138" s="180" t="s">
        <v>159</v>
      </c>
      <c r="Y138" s="180" t="s">
        <v>152</v>
      </c>
      <c r="Z138" s="182"/>
      <c r="AA138" s="182"/>
      <c r="AB138" s="182"/>
      <c r="AC138" s="182"/>
      <c r="AD138" s="182"/>
      <c r="AE138" s="182"/>
      <c r="AF138" s="182"/>
      <c r="AG138" s="182" t="s">
        <v>160</v>
      </c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182"/>
      <c r="AT138" s="182"/>
      <c r="AU138" s="182"/>
      <c r="AV138" s="182"/>
      <c r="AW138" s="182"/>
      <c r="AX138" s="182"/>
      <c r="AY138" s="182"/>
      <c r="AZ138" s="182"/>
      <c r="BA138" s="182"/>
      <c r="BB138" s="182"/>
      <c r="BC138" s="182"/>
      <c r="BD138" s="182"/>
      <c r="BE138" s="182"/>
      <c r="BF138" s="182"/>
      <c r="BG138" s="182"/>
      <c r="BH138" s="182"/>
    </row>
    <row r="139" spans="1:60" ht="13.2" outlineLevel="2" x14ac:dyDescent="0.25">
      <c r="A139" s="183"/>
      <c r="B139" s="184"/>
      <c r="C139" s="185" t="s">
        <v>326</v>
      </c>
      <c r="D139" s="186"/>
      <c r="E139" s="187">
        <v>6</v>
      </c>
      <c r="F139" s="180"/>
      <c r="G139" s="180"/>
      <c r="H139" s="180"/>
      <c r="I139" s="180"/>
      <c r="J139" s="180"/>
      <c r="K139" s="180"/>
      <c r="L139" s="180"/>
      <c r="M139" s="180"/>
      <c r="N139" s="181"/>
      <c r="O139" s="181"/>
      <c r="P139" s="181"/>
      <c r="Q139" s="181"/>
      <c r="R139" s="180"/>
      <c r="S139" s="180"/>
      <c r="T139" s="180"/>
      <c r="U139" s="180"/>
      <c r="V139" s="180"/>
      <c r="W139" s="180"/>
      <c r="X139" s="180"/>
      <c r="Y139" s="180"/>
      <c r="Z139" s="182"/>
      <c r="AA139" s="182"/>
      <c r="AB139" s="182"/>
      <c r="AC139" s="182"/>
      <c r="AD139" s="182"/>
      <c r="AE139" s="182"/>
      <c r="AF139" s="182"/>
      <c r="AG139" s="182" t="s">
        <v>155</v>
      </c>
      <c r="AH139" s="182">
        <v>0</v>
      </c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182"/>
      <c r="AT139" s="182"/>
      <c r="AU139" s="182"/>
      <c r="AV139" s="182"/>
      <c r="AW139" s="182"/>
      <c r="AX139" s="182"/>
      <c r="AY139" s="182"/>
      <c r="AZ139" s="182"/>
      <c r="BA139" s="182"/>
      <c r="BB139" s="182"/>
      <c r="BC139" s="182"/>
      <c r="BD139" s="182"/>
      <c r="BE139" s="182"/>
      <c r="BF139" s="182"/>
      <c r="BG139" s="182"/>
      <c r="BH139" s="182"/>
    </row>
    <row r="140" spans="1:60" ht="13.2" outlineLevel="1" x14ac:dyDescent="0.25">
      <c r="A140" s="172">
        <v>60</v>
      </c>
      <c r="B140" s="173" t="s">
        <v>327</v>
      </c>
      <c r="C140" s="174" t="s">
        <v>328</v>
      </c>
      <c r="D140" s="175" t="s">
        <v>30</v>
      </c>
      <c r="E140" s="176">
        <v>2850</v>
      </c>
      <c r="F140" s="177"/>
      <c r="G140" s="178">
        <f>ROUND(E140*F140,2)</f>
        <v>0</v>
      </c>
      <c r="H140" s="179"/>
      <c r="I140" s="180">
        <f>ROUND(E140*H140,2)</f>
        <v>0</v>
      </c>
      <c r="J140" s="179"/>
      <c r="K140" s="180">
        <f>ROUND(E140*J140,2)</f>
        <v>0</v>
      </c>
      <c r="L140" s="180">
        <v>21</v>
      </c>
      <c r="M140" s="180">
        <f>G140*(1+L140/100)</f>
        <v>0</v>
      </c>
      <c r="N140" s="181">
        <v>0</v>
      </c>
      <c r="O140" s="181">
        <f>ROUND(E140*N140,2)</f>
        <v>0</v>
      </c>
      <c r="P140" s="181">
        <v>0</v>
      </c>
      <c r="Q140" s="181">
        <f>ROUND(E140*P140,2)</f>
        <v>0</v>
      </c>
      <c r="R140" s="180"/>
      <c r="S140" s="180" t="s">
        <v>149</v>
      </c>
      <c r="T140" s="180" t="s">
        <v>149</v>
      </c>
      <c r="U140" s="180">
        <v>0</v>
      </c>
      <c r="V140" s="180">
        <f>ROUND(E140*U140,2)</f>
        <v>0</v>
      </c>
      <c r="W140" s="180"/>
      <c r="X140" s="180" t="s">
        <v>159</v>
      </c>
      <c r="Y140" s="180" t="s">
        <v>152</v>
      </c>
      <c r="Z140" s="182"/>
      <c r="AA140" s="182"/>
      <c r="AB140" s="182"/>
      <c r="AC140" s="182"/>
      <c r="AD140" s="182"/>
      <c r="AE140" s="182"/>
      <c r="AF140" s="182"/>
      <c r="AG140" s="182" t="s">
        <v>160</v>
      </c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182"/>
      <c r="AT140" s="182"/>
      <c r="AU140" s="182"/>
      <c r="AV140" s="182"/>
      <c r="AW140" s="182"/>
      <c r="AX140" s="182"/>
      <c r="AY140" s="182"/>
      <c r="AZ140" s="182"/>
      <c r="BA140" s="182"/>
      <c r="BB140" s="182"/>
      <c r="BC140" s="182"/>
      <c r="BD140" s="182"/>
      <c r="BE140" s="182"/>
      <c r="BF140" s="182"/>
      <c r="BG140" s="182"/>
      <c r="BH140" s="182"/>
    </row>
    <row r="141" spans="1:60" ht="13.2" outlineLevel="2" x14ac:dyDescent="0.25">
      <c r="A141" s="183"/>
      <c r="B141" s="184"/>
      <c r="C141" s="185" t="s">
        <v>329</v>
      </c>
      <c r="D141" s="186"/>
      <c r="E141" s="187">
        <v>2850</v>
      </c>
      <c r="F141" s="180"/>
      <c r="G141" s="180"/>
      <c r="H141" s="180"/>
      <c r="I141" s="180"/>
      <c r="J141" s="180"/>
      <c r="K141" s="180"/>
      <c r="L141" s="180"/>
      <c r="M141" s="180"/>
      <c r="N141" s="181"/>
      <c r="O141" s="181"/>
      <c r="P141" s="181"/>
      <c r="Q141" s="181"/>
      <c r="R141" s="180"/>
      <c r="S141" s="180"/>
      <c r="T141" s="180"/>
      <c r="U141" s="180"/>
      <c r="V141" s="180"/>
      <c r="W141" s="180"/>
      <c r="X141" s="180"/>
      <c r="Y141" s="180"/>
      <c r="Z141" s="182"/>
      <c r="AA141" s="182"/>
      <c r="AB141" s="182"/>
      <c r="AC141" s="182"/>
      <c r="AD141" s="182"/>
      <c r="AE141" s="182"/>
      <c r="AF141" s="182"/>
      <c r="AG141" s="182" t="s">
        <v>155</v>
      </c>
      <c r="AH141" s="182">
        <v>0</v>
      </c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182"/>
      <c r="AT141" s="182"/>
      <c r="AU141" s="182"/>
      <c r="AV141" s="182"/>
      <c r="AW141" s="182"/>
      <c r="AX141" s="182"/>
      <c r="AY141" s="182"/>
      <c r="AZ141" s="182"/>
      <c r="BA141" s="182"/>
      <c r="BB141" s="182"/>
      <c r="BC141" s="182"/>
      <c r="BD141" s="182"/>
      <c r="BE141" s="182"/>
      <c r="BF141" s="182"/>
      <c r="BG141" s="182"/>
      <c r="BH141" s="182"/>
    </row>
    <row r="142" spans="1:60" ht="20.399999999999999" outlineLevel="1" x14ac:dyDescent="0.25">
      <c r="A142" s="172">
        <v>61</v>
      </c>
      <c r="B142" s="173" t="s">
        <v>330</v>
      </c>
      <c r="C142" s="174" t="s">
        <v>331</v>
      </c>
      <c r="D142" s="175" t="s">
        <v>332</v>
      </c>
      <c r="E142" s="176">
        <v>1</v>
      </c>
      <c r="F142" s="177"/>
      <c r="G142" s="178">
        <f>ROUND(E142*F142,2)</f>
        <v>0</v>
      </c>
      <c r="H142" s="179"/>
      <c r="I142" s="180">
        <f>ROUND(E142*H142,2)</f>
        <v>0</v>
      </c>
      <c r="J142" s="179"/>
      <c r="K142" s="180">
        <f>ROUND(E142*J142,2)</f>
        <v>0</v>
      </c>
      <c r="L142" s="180">
        <v>21</v>
      </c>
      <c r="M142" s="180">
        <f>G142*(1+L142/100)</f>
        <v>0</v>
      </c>
      <c r="N142" s="181">
        <v>0</v>
      </c>
      <c r="O142" s="181">
        <f>ROUND(E142*N142,2)</f>
        <v>0</v>
      </c>
      <c r="P142" s="181">
        <v>0</v>
      </c>
      <c r="Q142" s="181">
        <f>ROUND(E142*P142,2)</f>
        <v>0</v>
      </c>
      <c r="R142" s="180"/>
      <c r="S142" s="180" t="s">
        <v>149</v>
      </c>
      <c r="T142" s="180" t="s">
        <v>150</v>
      </c>
      <c r="U142" s="180">
        <v>0</v>
      </c>
      <c r="V142" s="180">
        <f>ROUND(E142*U142,2)</f>
        <v>0</v>
      </c>
      <c r="W142" s="180"/>
      <c r="X142" s="180" t="s">
        <v>159</v>
      </c>
      <c r="Y142" s="180" t="s">
        <v>152</v>
      </c>
      <c r="Z142" s="182"/>
      <c r="AA142" s="182"/>
      <c r="AB142" s="182"/>
      <c r="AC142" s="182"/>
      <c r="AD142" s="182"/>
      <c r="AE142" s="182"/>
      <c r="AF142" s="182"/>
      <c r="AG142" s="182" t="s">
        <v>160</v>
      </c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2"/>
      <c r="AT142" s="182"/>
      <c r="AU142" s="182"/>
      <c r="AV142" s="182"/>
      <c r="AW142" s="182"/>
      <c r="AX142" s="182"/>
      <c r="AY142" s="182"/>
      <c r="AZ142" s="182"/>
      <c r="BA142" s="182"/>
      <c r="BB142" s="182"/>
      <c r="BC142" s="182"/>
      <c r="BD142" s="182"/>
      <c r="BE142" s="182"/>
      <c r="BF142" s="182"/>
      <c r="BG142" s="182"/>
      <c r="BH142" s="182"/>
    </row>
    <row r="143" spans="1:60" ht="13.2" outlineLevel="2" x14ac:dyDescent="0.25">
      <c r="A143" s="183"/>
      <c r="B143" s="184"/>
      <c r="C143" s="185" t="s">
        <v>60</v>
      </c>
      <c r="D143" s="186"/>
      <c r="E143" s="187">
        <v>1</v>
      </c>
      <c r="F143" s="180"/>
      <c r="G143" s="180"/>
      <c r="H143" s="180"/>
      <c r="I143" s="180"/>
      <c r="J143" s="180"/>
      <c r="K143" s="180"/>
      <c r="L143" s="180"/>
      <c r="M143" s="180"/>
      <c r="N143" s="181"/>
      <c r="O143" s="181"/>
      <c r="P143" s="181"/>
      <c r="Q143" s="181"/>
      <c r="R143" s="180"/>
      <c r="S143" s="180"/>
      <c r="T143" s="180"/>
      <c r="U143" s="180"/>
      <c r="V143" s="180"/>
      <c r="W143" s="180"/>
      <c r="X143" s="180"/>
      <c r="Y143" s="180"/>
      <c r="Z143" s="182"/>
      <c r="AA143" s="182"/>
      <c r="AB143" s="182"/>
      <c r="AC143" s="182"/>
      <c r="AD143" s="182"/>
      <c r="AE143" s="182"/>
      <c r="AF143" s="182"/>
      <c r="AG143" s="182" t="s">
        <v>155</v>
      </c>
      <c r="AH143" s="182">
        <v>0</v>
      </c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182"/>
      <c r="AT143" s="182"/>
      <c r="AU143" s="182"/>
      <c r="AV143" s="182"/>
      <c r="AW143" s="182"/>
      <c r="AX143" s="182"/>
      <c r="AY143" s="182"/>
      <c r="AZ143" s="182"/>
      <c r="BA143" s="182"/>
      <c r="BB143" s="182"/>
      <c r="BC143" s="182"/>
      <c r="BD143" s="182"/>
      <c r="BE143" s="182"/>
      <c r="BF143" s="182"/>
      <c r="BG143" s="182"/>
      <c r="BH143" s="182"/>
    </row>
    <row r="144" spans="1:60" ht="13.2" outlineLevel="1" x14ac:dyDescent="0.25">
      <c r="A144" s="172">
        <v>62</v>
      </c>
      <c r="B144" s="173" t="s">
        <v>333</v>
      </c>
      <c r="C144" s="174" t="s">
        <v>334</v>
      </c>
      <c r="D144" s="175" t="s">
        <v>335</v>
      </c>
      <c r="E144" s="176">
        <v>20</v>
      </c>
      <c r="F144" s="177"/>
      <c r="G144" s="178">
        <f>ROUND(E144*F144,2)</f>
        <v>0</v>
      </c>
      <c r="H144" s="179"/>
      <c r="I144" s="180">
        <f>ROUND(E144*H144,2)</f>
        <v>0</v>
      </c>
      <c r="J144" s="179"/>
      <c r="K144" s="180">
        <f>ROUND(E144*J144,2)</f>
        <v>0</v>
      </c>
      <c r="L144" s="180">
        <v>21</v>
      </c>
      <c r="M144" s="180">
        <f>G144*(1+L144/100)</f>
        <v>0</v>
      </c>
      <c r="N144" s="181">
        <v>0.13963999999999999</v>
      </c>
      <c r="O144" s="181">
        <f>ROUND(E144*N144,2)</f>
        <v>2.79</v>
      </c>
      <c r="P144" s="181">
        <v>0</v>
      </c>
      <c r="Q144" s="181">
        <f>ROUND(E144*P144,2)</f>
        <v>0</v>
      </c>
      <c r="R144" s="180"/>
      <c r="S144" s="180" t="s">
        <v>149</v>
      </c>
      <c r="T144" s="180" t="s">
        <v>150</v>
      </c>
      <c r="U144" s="180">
        <v>5.2212500000000004</v>
      </c>
      <c r="V144" s="180">
        <f>ROUND(E144*U144,2)</f>
        <v>104.43</v>
      </c>
      <c r="W144" s="180"/>
      <c r="X144" s="180" t="s">
        <v>164</v>
      </c>
      <c r="Y144" s="180" t="s">
        <v>152</v>
      </c>
      <c r="Z144" s="182"/>
      <c r="AA144" s="182"/>
      <c r="AB144" s="182"/>
      <c r="AC144" s="182"/>
      <c r="AD144" s="182"/>
      <c r="AE144" s="182"/>
      <c r="AF144" s="182"/>
      <c r="AG144" s="182" t="s">
        <v>165</v>
      </c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2"/>
      <c r="AT144" s="182"/>
      <c r="AU144" s="182"/>
      <c r="AV144" s="182"/>
      <c r="AW144" s="182"/>
      <c r="AX144" s="182"/>
      <c r="AY144" s="182"/>
      <c r="AZ144" s="182"/>
      <c r="BA144" s="182"/>
      <c r="BB144" s="182"/>
      <c r="BC144" s="182"/>
      <c r="BD144" s="182"/>
      <c r="BE144" s="182"/>
      <c r="BF144" s="182"/>
      <c r="BG144" s="182"/>
      <c r="BH144" s="182"/>
    </row>
    <row r="145" spans="1:60" ht="13.2" outlineLevel="2" x14ac:dyDescent="0.25">
      <c r="A145" s="183"/>
      <c r="B145" s="184"/>
      <c r="C145" s="185" t="s">
        <v>336</v>
      </c>
      <c r="D145" s="186"/>
      <c r="E145" s="187">
        <v>20</v>
      </c>
      <c r="F145" s="180"/>
      <c r="G145" s="180"/>
      <c r="H145" s="180"/>
      <c r="I145" s="180"/>
      <c r="J145" s="180"/>
      <c r="K145" s="180"/>
      <c r="L145" s="180"/>
      <c r="M145" s="180"/>
      <c r="N145" s="181"/>
      <c r="O145" s="181"/>
      <c r="P145" s="181"/>
      <c r="Q145" s="181"/>
      <c r="R145" s="180"/>
      <c r="S145" s="180"/>
      <c r="T145" s="180"/>
      <c r="U145" s="180"/>
      <c r="V145" s="180"/>
      <c r="W145" s="180"/>
      <c r="X145" s="180"/>
      <c r="Y145" s="180"/>
      <c r="Z145" s="182"/>
      <c r="AA145" s="182"/>
      <c r="AB145" s="182"/>
      <c r="AC145" s="182"/>
      <c r="AD145" s="182"/>
      <c r="AE145" s="182"/>
      <c r="AF145" s="182"/>
      <c r="AG145" s="182" t="s">
        <v>155</v>
      </c>
      <c r="AH145" s="182">
        <v>0</v>
      </c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2"/>
      <c r="AT145" s="182"/>
      <c r="AU145" s="182"/>
      <c r="AV145" s="182"/>
      <c r="AW145" s="182"/>
      <c r="AX145" s="182"/>
      <c r="AY145" s="182"/>
      <c r="AZ145" s="182"/>
      <c r="BA145" s="182"/>
      <c r="BB145" s="182"/>
      <c r="BC145" s="182"/>
      <c r="BD145" s="182"/>
      <c r="BE145" s="182"/>
      <c r="BF145" s="182"/>
      <c r="BG145" s="182"/>
      <c r="BH145" s="182"/>
    </row>
    <row r="146" spans="1:60" ht="13.2" x14ac:dyDescent="0.25">
      <c r="A146" s="163" t="s">
        <v>143</v>
      </c>
      <c r="B146" s="164" t="s">
        <v>100</v>
      </c>
      <c r="C146" s="165" t="s">
        <v>101</v>
      </c>
      <c r="D146" s="166"/>
      <c r="E146" s="167"/>
      <c r="F146" s="168"/>
      <c r="G146" s="169">
        <f>SUMIF(AG147:AG150,"&lt;&gt;NOR",G147:G150)</f>
        <v>0</v>
      </c>
      <c r="H146" s="170"/>
      <c r="I146" s="170">
        <f>SUM(I147:I150)</f>
        <v>0</v>
      </c>
      <c r="J146" s="170"/>
      <c r="K146" s="170">
        <f>SUM(K147:K150)</f>
        <v>0</v>
      </c>
      <c r="L146" s="170"/>
      <c r="M146" s="170">
        <f>SUM(M147:M150)</f>
        <v>0</v>
      </c>
      <c r="N146" s="171"/>
      <c r="O146" s="171">
        <f>SUM(O147:O150)</f>
        <v>0.13</v>
      </c>
      <c r="P146" s="171"/>
      <c r="Q146" s="171">
        <f>SUM(Q147:Q150)</f>
        <v>0</v>
      </c>
      <c r="R146" s="170"/>
      <c r="S146" s="170"/>
      <c r="T146" s="170"/>
      <c r="U146" s="170"/>
      <c r="V146" s="170">
        <f>SUM(V147:V150)</f>
        <v>199.26000000000002</v>
      </c>
      <c r="W146" s="170"/>
      <c r="X146" s="170"/>
      <c r="Y146" s="170"/>
      <c r="AG146" t="s">
        <v>144</v>
      </c>
    </row>
    <row r="147" spans="1:60" ht="13.2" outlineLevel="1" x14ac:dyDescent="0.25">
      <c r="A147" s="172">
        <v>63</v>
      </c>
      <c r="B147" s="173" t="s">
        <v>337</v>
      </c>
      <c r="C147" s="174" t="s">
        <v>338</v>
      </c>
      <c r="D147" s="175" t="s">
        <v>176</v>
      </c>
      <c r="E147" s="176">
        <v>38</v>
      </c>
      <c r="F147" s="177"/>
      <c r="G147" s="178">
        <f>ROUND(E147*F147,2)</f>
        <v>0</v>
      </c>
      <c r="H147" s="179"/>
      <c r="I147" s="180">
        <f>ROUND(E147*H147,2)</f>
        <v>0</v>
      </c>
      <c r="J147" s="179"/>
      <c r="K147" s="180">
        <f>ROUND(E147*J147,2)</f>
        <v>0</v>
      </c>
      <c r="L147" s="180">
        <v>21</v>
      </c>
      <c r="M147" s="180">
        <f>G147*(1+L147/100)</f>
        <v>0</v>
      </c>
      <c r="N147" s="181">
        <v>2.7E-4</v>
      </c>
      <c r="O147" s="181">
        <f>ROUND(E147*N147,2)</f>
        <v>0.01</v>
      </c>
      <c r="P147" s="181">
        <v>0</v>
      </c>
      <c r="Q147" s="181">
        <f>ROUND(E147*P147,2)</f>
        <v>0</v>
      </c>
      <c r="R147" s="180"/>
      <c r="S147" s="180" t="s">
        <v>149</v>
      </c>
      <c r="T147" s="180" t="s">
        <v>150</v>
      </c>
      <c r="U147" s="180">
        <v>0.28999999999999998</v>
      </c>
      <c r="V147" s="180">
        <f>ROUND(E147*U147,2)</f>
        <v>11.02</v>
      </c>
      <c r="W147" s="180"/>
      <c r="X147" s="180" t="s">
        <v>159</v>
      </c>
      <c r="Y147" s="180" t="s">
        <v>152</v>
      </c>
      <c r="Z147" s="182"/>
      <c r="AA147" s="182"/>
      <c r="AB147" s="182"/>
      <c r="AC147" s="182"/>
      <c r="AD147" s="182"/>
      <c r="AE147" s="182"/>
      <c r="AF147" s="182"/>
      <c r="AG147" s="182" t="s">
        <v>160</v>
      </c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2"/>
      <c r="AT147" s="182"/>
      <c r="AU147" s="182"/>
      <c r="AV147" s="182"/>
      <c r="AW147" s="182"/>
      <c r="AX147" s="182"/>
      <c r="AY147" s="182"/>
      <c r="AZ147" s="182"/>
      <c r="BA147" s="182"/>
      <c r="BB147" s="182"/>
      <c r="BC147" s="182"/>
      <c r="BD147" s="182"/>
      <c r="BE147" s="182"/>
      <c r="BF147" s="182"/>
      <c r="BG147" s="182"/>
      <c r="BH147" s="182"/>
    </row>
    <row r="148" spans="1:60" ht="13.2" outlineLevel="2" x14ac:dyDescent="0.25">
      <c r="A148" s="183"/>
      <c r="B148" s="184"/>
      <c r="C148" s="185" t="s">
        <v>269</v>
      </c>
      <c r="D148" s="186"/>
      <c r="E148" s="187">
        <v>38</v>
      </c>
      <c r="F148" s="180"/>
      <c r="G148" s="180"/>
      <c r="H148" s="180"/>
      <c r="I148" s="180"/>
      <c r="J148" s="180"/>
      <c r="K148" s="180"/>
      <c r="L148" s="180"/>
      <c r="M148" s="180"/>
      <c r="N148" s="181"/>
      <c r="O148" s="181"/>
      <c r="P148" s="181"/>
      <c r="Q148" s="181"/>
      <c r="R148" s="180"/>
      <c r="S148" s="180"/>
      <c r="T148" s="180"/>
      <c r="U148" s="180"/>
      <c r="V148" s="180"/>
      <c r="W148" s="180"/>
      <c r="X148" s="180"/>
      <c r="Y148" s="180"/>
      <c r="Z148" s="182"/>
      <c r="AA148" s="182"/>
      <c r="AB148" s="182"/>
      <c r="AC148" s="182"/>
      <c r="AD148" s="182"/>
      <c r="AE148" s="182"/>
      <c r="AF148" s="182"/>
      <c r="AG148" s="182" t="s">
        <v>155</v>
      </c>
      <c r="AH148" s="182">
        <v>0</v>
      </c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2"/>
      <c r="AT148" s="182"/>
      <c r="AU148" s="182"/>
      <c r="AV148" s="182"/>
      <c r="AW148" s="182"/>
      <c r="AX148" s="182"/>
      <c r="AY148" s="182"/>
      <c r="AZ148" s="182"/>
      <c r="BA148" s="182"/>
      <c r="BB148" s="182"/>
      <c r="BC148" s="182"/>
      <c r="BD148" s="182"/>
      <c r="BE148" s="182"/>
      <c r="BF148" s="182"/>
      <c r="BG148" s="182"/>
      <c r="BH148" s="182"/>
    </row>
    <row r="149" spans="1:60" ht="20.399999999999999" outlineLevel="1" x14ac:dyDescent="0.25">
      <c r="A149" s="172">
        <v>64</v>
      </c>
      <c r="B149" s="173" t="s">
        <v>339</v>
      </c>
      <c r="C149" s="174" t="s">
        <v>340</v>
      </c>
      <c r="D149" s="175" t="s">
        <v>176</v>
      </c>
      <c r="E149" s="176">
        <v>445</v>
      </c>
      <c r="F149" s="177"/>
      <c r="G149" s="178">
        <f>ROUND(E149*F149,2)</f>
        <v>0</v>
      </c>
      <c r="H149" s="179"/>
      <c r="I149" s="180">
        <f>ROUND(E149*H149,2)</f>
        <v>0</v>
      </c>
      <c r="J149" s="179"/>
      <c r="K149" s="180">
        <f>ROUND(E149*J149,2)</f>
        <v>0</v>
      </c>
      <c r="L149" s="180">
        <v>21</v>
      </c>
      <c r="M149" s="180">
        <f>G149*(1+L149/100)</f>
        <v>0</v>
      </c>
      <c r="N149" s="181">
        <v>2.7E-4</v>
      </c>
      <c r="O149" s="181">
        <f>ROUND(E149*N149,2)</f>
        <v>0.12</v>
      </c>
      <c r="P149" s="181">
        <v>0</v>
      </c>
      <c r="Q149" s="181">
        <f>ROUND(E149*P149,2)</f>
        <v>0</v>
      </c>
      <c r="R149" s="180"/>
      <c r="S149" s="180" t="s">
        <v>149</v>
      </c>
      <c r="T149" s="180" t="s">
        <v>150</v>
      </c>
      <c r="U149" s="180">
        <v>0.42299999999999999</v>
      </c>
      <c r="V149" s="180">
        <f>ROUND(E149*U149,2)</f>
        <v>188.24</v>
      </c>
      <c r="W149" s="180"/>
      <c r="X149" s="180" t="s">
        <v>164</v>
      </c>
      <c r="Y149" s="180" t="s">
        <v>152</v>
      </c>
      <c r="Z149" s="182"/>
      <c r="AA149" s="182"/>
      <c r="AB149" s="182"/>
      <c r="AC149" s="182"/>
      <c r="AD149" s="182"/>
      <c r="AE149" s="182"/>
      <c r="AF149" s="182"/>
      <c r="AG149" s="182" t="s">
        <v>165</v>
      </c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2"/>
      <c r="AT149" s="182"/>
      <c r="AU149" s="182"/>
      <c r="AV149" s="182"/>
      <c r="AW149" s="182"/>
      <c r="AX149" s="182"/>
      <c r="AY149" s="182"/>
      <c r="AZ149" s="182"/>
      <c r="BA149" s="182"/>
      <c r="BB149" s="182"/>
      <c r="BC149" s="182"/>
      <c r="BD149" s="182"/>
      <c r="BE149" s="182"/>
      <c r="BF149" s="182"/>
      <c r="BG149" s="182"/>
      <c r="BH149" s="182"/>
    </row>
    <row r="150" spans="1:60" ht="13.2" outlineLevel="2" x14ac:dyDescent="0.25">
      <c r="A150" s="183"/>
      <c r="B150" s="184"/>
      <c r="C150" s="185" t="s">
        <v>215</v>
      </c>
      <c r="D150" s="186"/>
      <c r="E150" s="187">
        <v>445</v>
      </c>
      <c r="F150" s="180"/>
      <c r="G150" s="180"/>
      <c r="H150" s="180"/>
      <c r="I150" s="180"/>
      <c r="J150" s="180"/>
      <c r="K150" s="180"/>
      <c r="L150" s="180"/>
      <c r="M150" s="180"/>
      <c r="N150" s="181"/>
      <c r="O150" s="181"/>
      <c r="P150" s="181"/>
      <c r="Q150" s="181"/>
      <c r="R150" s="180"/>
      <c r="S150" s="180"/>
      <c r="T150" s="180"/>
      <c r="U150" s="180"/>
      <c r="V150" s="180"/>
      <c r="W150" s="180"/>
      <c r="X150" s="180"/>
      <c r="Y150" s="180"/>
      <c r="Z150" s="182"/>
      <c r="AA150" s="182"/>
      <c r="AB150" s="182"/>
      <c r="AC150" s="182"/>
      <c r="AD150" s="182"/>
      <c r="AE150" s="182"/>
      <c r="AF150" s="182"/>
      <c r="AG150" s="182" t="s">
        <v>155</v>
      </c>
      <c r="AH150" s="182">
        <v>0</v>
      </c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2"/>
      <c r="AT150" s="182"/>
      <c r="AU150" s="182"/>
      <c r="AV150" s="182"/>
      <c r="AW150" s="182"/>
      <c r="AX150" s="182"/>
      <c r="AY150" s="182"/>
      <c r="AZ150" s="182"/>
      <c r="BA150" s="182"/>
      <c r="BB150" s="182"/>
      <c r="BC150" s="182"/>
      <c r="BD150" s="182"/>
      <c r="BE150" s="182"/>
      <c r="BF150" s="182"/>
      <c r="BG150" s="182"/>
      <c r="BH150" s="182"/>
    </row>
    <row r="151" spans="1:60" ht="13.2" x14ac:dyDescent="0.25">
      <c r="A151" s="163" t="s">
        <v>143</v>
      </c>
      <c r="B151" s="164" t="s">
        <v>102</v>
      </c>
      <c r="C151" s="165" t="s">
        <v>103</v>
      </c>
      <c r="D151" s="166"/>
      <c r="E151" s="167"/>
      <c r="F151" s="168"/>
      <c r="G151" s="169">
        <f>SUMIF(AG152,"&lt;&gt;NOR",G152)</f>
        <v>0</v>
      </c>
      <c r="H151" s="170"/>
      <c r="I151" s="170">
        <f>SUM(I152)</f>
        <v>0</v>
      </c>
      <c r="J151" s="170"/>
      <c r="K151" s="170">
        <f>SUM(K152)</f>
        <v>0</v>
      </c>
      <c r="L151" s="170"/>
      <c r="M151" s="170">
        <f>SUM(M152)</f>
        <v>0</v>
      </c>
      <c r="N151" s="171"/>
      <c r="O151" s="171">
        <f>SUM(O152)</f>
        <v>0</v>
      </c>
      <c r="P151" s="171"/>
      <c r="Q151" s="171">
        <f>SUM(Q152)</f>
        <v>0</v>
      </c>
      <c r="R151" s="170"/>
      <c r="S151" s="170"/>
      <c r="T151" s="170"/>
      <c r="U151" s="170"/>
      <c r="V151" s="170">
        <f>SUM(V152)</f>
        <v>0</v>
      </c>
      <c r="W151" s="170"/>
      <c r="X151" s="170"/>
      <c r="Y151" s="170"/>
      <c r="AG151" t="s">
        <v>144</v>
      </c>
    </row>
    <row r="152" spans="1:60" ht="13.2" outlineLevel="1" x14ac:dyDescent="0.25">
      <c r="A152" s="188">
        <v>65</v>
      </c>
      <c r="B152" s="189" t="s">
        <v>341</v>
      </c>
      <c r="C152" s="190" t="s">
        <v>342</v>
      </c>
      <c r="D152" s="191" t="s">
        <v>147</v>
      </c>
      <c r="E152" s="192">
        <v>1</v>
      </c>
      <c r="F152" s="193"/>
      <c r="G152" s="194">
        <f>ROUND(E152*F152,2)</f>
        <v>0</v>
      </c>
      <c r="H152" s="179"/>
      <c r="I152" s="180">
        <f>ROUND(E152*H152,2)</f>
        <v>0</v>
      </c>
      <c r="J152" s="179"/>
      <c r="K152" s="180">
        <f>ROUND(E152*J152,2)</f>
        <v>0</v>
      </c>
      <c r="L152" s="180">
        <v>21</v>
      </c>
      <c r="M152" s="180">
        <f>G152*(1+L152/100)</f>
        <v>0</v>
      </c>
      <c r="N152" s="181">
        <v>0</v>
      </c>
      <c r="O152" s="181">
        <f>ROUND(E152*N152,2)</f>
        <v>0</v>
      </c>
      <c r="P152" s="181">
        <v>0</v>
      </c>
      <c r="Q152" s="181">
        <f>ROUND(E152*P152,2)</f>
        <v>0</v>
      </c>
      <c r="R152" s="180"/>
      <c r="S152" s="180" t="s">
        <v>149</v>
      </c>
      <c r="T152" s="180" t="s">
        <v>150</v>
      </c>
      <c r="U152" s="180">
        <v>0</v>
      </c>
      <c r="V152" s="180">
        <f>ROUND(E152*U152,2)</f>
        <v>0</v>
      </c>
      <c r="W152" s="180"/>
      <c r="X152" s="180" t="s">
        <v>164</v>
      </c>
      <c r="Y152" s="180" t="s">
        <v>152</v>
      </c>
      <c r="Z152" s="182"/>
      <c r="AA152" s="182"/>
      <c r="AB152" s="182"/>
      <c r="AC152" s="182"/>
      <c r="AD152" s="182"/>
      <c r="AE152" s="182"/>
      <c r="AF152" s="182"/>
      <c r="AG152" s="182" t="s">
        <v>165</v>
      </c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2"/>
      <c r="AT152" s="182"/>
      <c r="AU152" s="182"/>
      <c r="AV152" s="182"/>
      <c r="AW152" s="182"/>
      <c r="AX152" s="182"/>
      <c r="AY152" s="182"/>
      <c r="AZ152" s="182"/>
      <c r="BA152" s="182"/>
      <c r="BB152" s="182"/>
      <c r="BC152" s="182"/>
      <c r="BD152" s="182"/>
      <c r="BE152" s="182"/>
      <c r="BF152" s="182"/>
      <c r="BG152" s="182"/>
      <c r="BH152" s="182"/>
    </row>
    <row r="153" spans="1:60" ht="13.2" x14ac:dyDescent="0.25">
      <c r="A153" s="163" t="s">
        <v>143</v>
      </c>
      <c r="B153" s="164" t="s">
        <v>104</v>
      </c>
      <c r="C153" s="165" t="s">
        <v>105</v>
      </c>
      <c r="D153" s="166"/>
      <c r="E153" s="167"/>
      <c r="F153" s="168"/>
      <c r="G153" s="169">
        <f>SUMIF(AG154:AG155,"&lt;&gt;NOR",G154:G155)</f>
        <v>0</v>
      </c>
      <c r="H153" s="170"/>
      <c r="I153" s="170">
        <f>SUM(I154:I155)</f>
        <v>0</v>
      </c>
      <c r="J153" s="170"/>
      <c r="K153" s="170">
        <f>SUM(K154:K155)</f>
        <v>0</v>
      </c>
      <c r="L153" s="170"/>
      <c r="M153" s="170">
        <f>SUM(M154:M155)</f>
        <v>0</v>
      </c>
      <c r="N153" s="171"/>
      <c r="O153" s="171">
        <f>SUM(O154:O155)</f>
        <v>0</v>
      </c>
      <c r="P153" s="171"/>
      <c r="Q153" s="171">
        <f>SUM(Q154:Q155)</f>
        <v>0</v>
      </c>
      <c r="R153" s="170"/>
      <c r="S153" s="170"/>
      <c r="T153" s="170"/>
      <c r="U153" s="170"/>
      <c r="V153" s="170">
        <f>SUM(V154:V155)</f>
        <v>0.12</v>
      </c>
      <c r="W153" s="170"/>
      <c r="X153" s="170"/>
      <c r="Y153" s="170"/>
      <c r="AG153" t="s">
        <v>144</v>
      </c>
    </row>
    <row r="154" spans="1:60" ht="20.399999999999999" outlineLevel="1" x14ac:dyDescent="0.25">
      <c r="A154" s="172">
        <v>66</v>
      </c>
      <c r="B154" s="173" t="s">
        <v>343</v>
      </c>
      <c r="C154" s="174" t="s">
        <v>344</v>
      </c>
      <c r="D154" s="175" t="s">
        <v>147</v>
      </c>
      <c r="E154" s="176">
        <v>1</v>
      </c>
      <c r="F154" s="177"/>
      <c r="G154" s="178">
        <f>ROUND(E154*F154,2)</f>
        <v>0</v>
      </c>
      <c r="H154" s="179"/>
      <c r="I154" s="180">
        <f>ROUND(E154*H154,2)</f>
        <v>0</v>
      </c>
      <c r="J154" s="179"/>
      <c r="K154" s="180">
        <f>ROUND(E154*J154,2)</f>
        <v>0</v>
      </c>
      <c r="L154" s="180">
        <v>21</v>
      </c>
      <c r="M154" s="180">
        <f>G154*(1+L154/100)</f>
        <v>0</v>
      </c>
      <c r="N154" s="181">
        <v>3.5E-4</v>
      </c>
      <c r="O154" s="181">
        <f>ROUND(E154*N154,2)</f>
        <v>0</v>
      </c>
      <c r="P154" s="181">
        <v>0</v>
      </c>
      <c r="Q154" s="181">
        <f>ROUND(E154*P154,2)</f>
        <v>0</v>
      </c>
      <c r="R154" s="180"/>
      <c r="S154" s="180" t="s">
        <v>149</v>
      </c>
      <c r="T154" s="180" t="s">
        <v>150</v>
      </c>
      <c r="U154" s="180">
        <v>0.12</v>
      </c>
      <c r="V154" s="180">
        <f>ROUND(E154*U154,2)</f>
        <v>0.12</v>
      </c>
      <c r="W154" s="180"/>
      <c r="X154" s="180" t="s">
        <v>159</v>
      </c>
      <c r="Y154" s="180" t="s">
        <v>152</v>
      </c>
      <c r="Z154" s="182"/>
      <c r="AA154" s="182"/>
      <c r="AB154" s="182"/>
      <c r="AC154" s="182"/>
      <c r="AD154" s="182"/>
      <c r="AE154" s="182"/>
      <c r="AF154" s="182"/>
      <c r="AG154" s="182" t="s">
        <v>160</v>
      </c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2"/>
      <c r="AT154" s="182"/>
      <c r="AU154" s="182"/>
      <c r="AV154" s="182"/>
      <c r="AW154" s="182"/>
      <c r="AX154" s="182"/>
      <c r="AY154" s="182"/>
      <c r="AZ154" s="182"/>
      <c r="BA154" s="182"/>
      <c r="BB154" s="182"/>
      <c r="BC154" s="182"/>
      <c r="BD154" s="182"/>
      <c r="BE154" s="182"/>
      <c r="BF154" s="182"/>
      <c r="BG154" s="182"/>
      <c r="BH154" s="182"/>
    </row>
    <row r="155" spans="1:60" ht="13.2" outlineLevel="2" x14ac:dyDescent="0.25">
      <c r="A155" s="183"/>
      <c r="B155" s="184"/>
      <c r="C155" s="185" t="s">
        <v>60</v>
      </c>
      <c r="D155" s="186"/>
      <c r="E155" s="187">
        <v>1</v>
      </c>
      <c r="F155" s="180"/>
      <c r="G155" s="180"/>
      <c r="H155" s="180"/>
      <c r="I155" s="180"/>
      <c r="J155" s="180"/>
      <c r="K155" s="180"/>
      <c r="L155" s="180"/>
      <c r="M155" s="180"/>
      <c r="N155" s="181"/>
      <c r="O155" s="181"/>
      <c r="P155" s="181"/>
      <c r="Q155" s="181"/>
      <c r="R155" s="180"/>
      <c r="S155" s="180"/>
      <c r="T155" s="180"/>
      <c r="U155" s="180"/>
      <c r="V155" s="180"/>
      <c r="W155" s="180"/>
      <c r="X155" s="180"/>
      <c r="Y155" s="180"/>
      <c r="Z155" s="182"/>
      <c r="AA155" s="182"/>
      <c r="AB155" s="182"/>
      <c r="AC155" s="182"/>
      <c r="AD155" s="182"/>
      <c r="AE155" s="182"/>
      <c r="AF155" s="182"/>
      <c r="AG155" s="182" t="s">
        <v>155</v>
      </c>
      <c r="AH155" s="182">
        <v>0</v>
      </c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2"/>
      <c r="BH155" s="182"/>
    </row>
    <row r="156" spans="1:60" ht="13.2" x14ac:dyDescent="0.25">
      <c r="A156" s="163" t="s">
        <v>143</v>
      </c>
      <c r="B156" s="164" t="s">
        <v>106</v>
      </c>
      <c r="C156" s="165" t="s">
        <v>107</v>
      </c>
      <c r="D156" s="166"/>
      <c r="E156" s="167"/>
      <c r="F156" s="168"/>
      <c r="G156" s="169">
        <f>SUMIF(AG157:AG177,"&lt;&gt;NOR",G157:G177)</f>
        <v>0</v>
      </c>
      <c r="H156" s="170"/>
      <c r="I156" s="170">
        <f>SUM(I157:I177)</f>
        <v>0</v>
      </c>
      <c r="J156" s="170"/>
      <c r="K156" s="170">
        <f>SUM(K157:K177)</f>
        <v>0</v>
      </c>
      <c r="L156" s="170"/>
      <c r="M156" s="170">
        <f>SUM(M157:M177)</f>
        <v>0</v>
      </c>
      <c r="N156" s="171"/>
      <c r="O156" s="171">
        <f>SUM(O157:O177)</f>
        <v>0</v>
      </c>
      <c r="P156" s="171"/>
      <c r="Q156" s="171">
        <f>SUM(Q157:Q177)</f>
        <v>0</v>
      </c>
      <c r="R156" s="170"/>
      <c r="S156" s="170"/>
      <c r="T156" s="170"/>
      <c r="U156" s="170"/>
      <c r="V156" s="170">
        <f>SUM(V157:V177)</f>
        <v>49.91</v>
      </c>
      <c r="W156" s="170"/>
      <c r="X156" s="170"/>
      <c r="Y156" s="170"/>
      <c r="AG156" t="s">
        <v>144</v>
      </c>
    </row>
    <row r="157" spans="1:60" ht="13.2" outlineLevel="1" x14ac:dyDescent="0.25">
      <c r="A157" s="172">
        <v>67</v>
      </c>
      <c r="B157" s="173" t="s">
        <v>345</v>
      </c>
      <c r="C157" s="174" t="s">
        <v>346</v>
      </c>
      <c r="D157" s="175" t="s">
        <v>261</v>
      </c>
      <c r="E157" s="176">
        <v>34.869999999999997</v>
      </c>
      <c r="F157" s="177"/>
      <c r="G157" s="178">
        <f>ROUND(E157*F157,2)</f>
        <v>0</v>
      </c>
      <c r="H157" s="179"/>
      <c r="I157" s="180">
        <f>ROUND(E157*H157,2)</f>
        <v>0</v>
      </c>
      <c r="J157" s="179"/>
      <c r="K157" s="180">
        <f>ROUND(E157*J157,2)</f>
        <v>0</v>
      </c>
      <c r="L157" s="180">
        <v>21</v>
      </c>
      <c r="M157" s="180">
        <f>G157*(1+L157/100)</f>
        <v>0</v>
      </c>
      <c r="N157" s="181">
        <v>0</v>
      </c>
      <c r="O157" s="181">
        <f>ROUND(E157*N157,2)</f>
        <v>0</v>
      </c>
      <c r="P157" s="181">
        <v>0</v>
      </c>
      <c r="Q157" s="181">
        <f>ROUND(E157*P157,2)</f>
        <v>0</v>
      </c>
      <c r="R157" s="180"/>
      <c r="S157" s="180" t="s">
        <v>149</v>
      </c>
      <c r="T157" s="180" t="s">
        <v>150</v>
      </c>
      <c r="U157" s="180">
        <v>0.49</v>
      </c>
      <c r="V157" s="180">
        <f>ROUND(E157*U157,2)</f>
        <v>17.09</v>
      </c>
      <c r="W157" s="180"/>
      <c r="X157" s="180" t="s">
        <v>159</v>
      </c>
      <c r="Y157" s="180" t="s">
        <v>152</v>
      </c>
      <c r="Z157" s="182"/>
      <c r="AA157" s="182"/>
      <c r="AB157" s="182"/>
      <c r="AC157" s="182"/>
      <c r="AD157" s="182"/>
      <c r="AE157" s="182"/>
      <c r="AF157" s="182"/>
      <c r="AG157" s="182" t="s">
        <v>160</v>
      </c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  <c r="AU157" s="182"/>
      <c r="AV157" s="182"/>
      <c r="AW157" s="182"/>
      <c r="AX157" s="182"/>
      <c r="AY157" s="182"/>
      <c r="AZ157" s="182"/>
      <c r="BA157" s="182"/>
      <c r="BB157" s="182"/>
      <c r="BC157" s="182"/>
      <c r="BD157" s="182"/>
      <c r="BE157" s="182"/>
      <c r="BF157" s="182"/>
      <c r="BG157" s="182"/>
      <c r="BH157" s="182"/>
    </row>
    <row r="158" spans="1:60" ht="12.75" customHeight="1" outlineLevel="2" x14ac:dyDescent="0.25">
      <c r="A158" s="183"/>
      <c r="B158" s="184"/>
      <c r="C158" s="228" t="s">
        <v>347</v>
      </c>
      <c r="D158" s="228"/>
      <c r="E158" s="228"/>
      <c r="F158" s="228"/>
      <c r="G158" s="228"/>
      <c r="H158" s="180"/>
      <c r="I158" s="180"/>
      <c r="J158" s="180"/>
      <c r="K158" s="180"/>
      <c r="L158" s="180"/>
      <c r="M158" s="180"/>
      <c r="N158" s="181"/>
      <c r="O158" s="181"/>
      <c r="P158" s="181"/>
      <c r="Q158" s="181"/>
      <c r="R158" s="180"/>
      <c r="S158" s="180"/>
      <c r="T158" s="180"/>
      <c r="U158" s="180"/>
      <c r="V158" s="180"/>
      <c r="W158" s="180"/>
      <c r="X158" s="180"/>
      <c r="Y158" s="180"/>
      <c r="Z158" s="182"/>
      <c r="AA158" s="182"/>
      <c r="AB158" s="182"/>
      <c r="AC158" s="182"/>
      <c r="AD158" s="182"/>
      <c r="AE158" s="182"/>
      <c r="AF158" s="182"/>
      <c r="AG158" s="182" t="s">
        <v>236</v>
      </c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2"/>
      <c r="AT158" s="182"/>
      <c r="AU158" s="182"/>
      <c r="AV158" s="182"/>
      <c r="AW158" s="182"/>
      <c r="AX158" s="182"/>
      <c r="AY158" s="182"/>
      <c r="AZ158" s="182"/>
      <c r="BA158" s="182"/>
      <c r="BB158" s="182"/>
      <c r="BC158" s="182"/>
      <c r="BD158" s="182"/>
      <c r="BE158" s="182"/>
      <c r="BF158" s="182"/>
      <c r="BG158" s="182"/>
      <c r="BH158" s="182"/>
    </row>
    <row r="159" spans="1:60" ht="13.2" outlineLevel="2" x14ac:dyDescent="0.25">
      <c r="A159" s="183"/>
      <c r="B159" s="184"/>
      <c r="C159" s="185" t="s">
        <v>348</v>
      </c>
      <c r="D159" s="186"/>
      <c r="E159" s="187">
        <v>15.65</v>
      </c>
      <c r="F159" s="180"/>
      <c r="G159" s="180"/>
      <c r="H159" s="180"/>
      <c r="I159" s="180"/>
      <c r="J159" s="180"/>
      <c r="K159" s="180"/>
      <c r="L159" s="180"/>
      <c r="M159" s="180"/>
      <c r="N159" s="181"/>
      <c r="O159" s="181"/>
      <c r="P159" s="181"/>
      <c r="Q159" s="181"/>
      <c r="R159" s="180"/>
      <c r="S159" s="180"/>
      <c r="T159" s="180"/>
      <c r="U159" s="180"/>
      <c r="V159" s="180"/>
      <c r="W159" s="180"/>
      <c r="X159" s="180"/>
      <c r="Y159" s="180"/>
      <c r="Z159" s="182"/>
      <c r="AA159" s="182"/>
      <c r="AB159" s="182"/>
      <c r="AC159" s="182"/>
      <c r="AD159" s="182"/>
      <c r="AE159" s="182"/>
      <c r="AF159" s="182"/>
      <c r="AG159" s="182" t="s">
        <v>155</v>
      </c>
      <c r="AH159" s="182">
        <v>0</v>
      </c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2"/>
      <c r="AT159" s="182"/>
      <c r="AU159" s="182"/>
      <c r="AV159" s="182"/>
      <c r="AW159" s="182"/>
      <c r="AX159" s="182"/>
      <c r="AY159" s="182"/>
      <c r="AZ159" s="182"/>
      <c r="BA159" s="182"/>
      <c r="BB159" s="182"/>
      <c r="BC159" s="182"/>
      <c r="BD159" s="182"/>
      <c r="BE159" s="182"/>
      <c r="BF159" s="182"/>
      <c r="BG159" s="182"/>
      <c r="BH159" s="182"/>
    </row>
    <row r="160" spans="1:60" ht="13.2" outlineLevel="3" x14ac:dyDescent="0.25">
      <c r="A160" s="183"/>
      <c r="B160" s="184"/>
      <c r="C160" s="185" t="s">
        <v>349</v>
      </c>
      <c r="D160" s="186"/>
      <c r="E160" s="187">
        <v>13.96</v>
      </c>
      <c r="F160" s="180"/>
      <c r="G160" s="180"/>
      <c r="H160" s="180"/>
      <c r="I160" s="180"/>
      <c r="J160" s="180"/>
      <c r="K160" s="180"/>
      <c r="L160" s="180"/>
      <c r="M160" s="180"/>
      <c r="N160" s="181"/>
      <c r="O160" s="181"/>
      <c r="P160" s="181"/>
      <c r="Q160" s="181"/>
      <c r="R160" s="180"/>
      <c r="S160" s="180"/>
      <c r="T160" s="180"/>
      <c r="U160" s="180"/>
      <c r="V160" s="180"/>
      <c r="W160" s="180"/>
      <c r="X160" s="180"/>
      <c r="Y160" s="180"/>
      <c r="Z160" s="182"/>
      <c r="AA160" s="182"/>
      <c r="AB160" s="182"/>
      <c r="AC160" s="182"/>
      <c r="AD160" s="182"/>
      <c r="AE160" s="182"/>
      <c r="AF160" s="182"/>
      <c r="AG160" s="182" t="s">
        <v>155</v>
      </c>
      <c r="AH160" s="182">
        <v>0</v>
      </c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2"/>
      <c r="AT160" s="182"/>
      <c r="AU160" s="182"/>
      <c r="AV160" s="182"/>
      <c r="AW160" s="182"/>
      <c r="AX160" s="182"/>
      <c r="AY160" s="182"/>
      <c r="AZ160" s="182"/>
      <c r="BA160" s="182"/>
      <c r="BB160" s="182"/>
      <c r="BC160" s="182"/>
      <c r="BD160" s="182"/>
      <c r="BE160" s="182"/>
      <c r="BF160" s="182"/>
      <c r="BG160" s="182"/>
      <c r="BH160" s="182"/>
    </row>
    <row r="161" spans="1:60" ht="13.2" outlineLevel="3" x14ac:dyDescent="0.25">
      <c r="A161" s="183"/>
      <c r="B161" s="184"/>
      <c r="C161" s="185" t="s">
        <v>350</v>
      </c>
      <c r="D161" s="186"/>
      <c r="E161" s="187">
        <v>5.26</v>
      </c>
      <c r="F161" s="180"/>
      <c r="G161" s="180"/>
      <c r="H161" s="180"/>
      <c r="I161" s="180"/>
      <c r="J161" s="180"/>
      <c r="K161" s="180"/>
      <c r="L161" s="180"/>
      <c r="M161" s="180"/>
      <c r="N161" s="181"/>
      <c r="O161" s="181"/>
      <c r="P161" s="181"/>
      <c r="Q161" s="181"/>
      <c r="R161" s="180"/>
      <c r="S161" s="180"/>
      <c r="T161" s="180"/>
      <c r="U161" s="180"/>
      <c r="V161" s="180"/>
      <c r="W161" s="180"/>
      <c r="X161" s="180"/>
      <c r="Y161" s="180"/>
      <c r="Z161" s="182"/>
      <c r="AA161" s="182"/>
      <c r="AB161" s="182"/>
      <c r="AC161" s="182"/>
      <c r="AD161" s="182"/>
      <c r="AE161" s="182"/>
      <c r="AF161" s="182"/>
      <c r="AG161" s="182" t="s">
        <v>155</v>
      </c>
      <c r="AH161" s="182">
        <v>0</v>
      </c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2"/>
      <c r="AT161" s="182"/>
      <c r="AU161" s="182"/>
      <c r="AV161" s="182"/>
      <c r="AW161" s="182"/>
      <c r="AX161" s="182"/>
      <c r="AY161" s="182"/>
      <c r="AZ161" s="182"/>
      <c r="BA161" s="182"/>
      <c r="BB161" s="182"/>
      <c r="BC161" s="182"/>
      <c r="BD161" s="182"/>
      <c r="BE161" s="182"/>
      <c r="BF161" s="182"/>
      <c r="BG161" s="182"/>
      <c r="BH161" s="182"/>
    </row>
    <row r="162" spans="1:60" ht="13.2" outlineLevel="1" x14ac:dyDescent="0.25">
      <c r="A162" s="172">
        <v>68</v>
      </c>
      <c r="B162" s="173" t="s">
        <v>351</v>
      </c>
      <c r="C162" s="174" t="s">
        <v>352</v>
      </c>
      <c r="D162" s="175" t="s">
        <v>261</v>
      </c>
      <c r="E162" s="176">
        <v>34.869999999999997</v>
      </c>
      <c r="F162" s="177"/>
      <c r="G162" s="178">
        <f>ROUND(E162*F162,2)</f>
        <v>0</v>
      </c>
      <c r="H162" s="179"/>
      <c r="I162" s="180">
        <f>ROUND(E162*H162,2)</f>
        <v>0</v>
      </c>
      <c r="J162" s="179"/>
      <c r="K162" s="180">
        <f>ROUND(E162*J162,2)</f>
        <v>0</v>
      </c>
      <c r="L162" s="180">
        <v>21</v>
      </c>
      <c r="M162" s="180">
        <f>G162*(1+L162/100)</f>
        <v>0</v>
      </c>
      <c r="N162" s="181">
        <v>0</v>
      </c>
      <c r="O162" s="181">
        <f>ROUND(E162*N162,2)</f>
        <v>0</v>
      </c>
      <c r="P162" s="181">
        <v>0</v>
      </c>
      <c r="Q162" s="181">
        <f>ROUND(E162*P162,2)</f>
        <v>0</v>
      </c>
      <c r="R162" s="180"/>
      <c r="S162" s="180" t="s">
        <v>149</v>
      </c>
      <c r="T162" s="180" t="s">
        <v>150</v>
      </c>
      <c r="U162" s="180">
        <v>0</v>
      </c>
      <c r="V162" s="180">
        <f>ROUND(E162*U162,2)</f>
        <v>0</v>
      </c>
      <c r="W162" s="180"/>
      <c r="X162" s="180" t="s">
        <v>159</v>
      </c>
      <c r="Y162" s="180" t="s">
        <v>152</v>
      </c>
      <c r="Z162" s="182"/>
      <c r="AA162" s="182"/>
      <c r="AB162" s="182"/>
      <c r="AC162" s="182"/>
      <c r="AD162" s="182"/>
      <c r="AE162" s="182"/>
      <c r="AF162" s="182"/>
      <c r="AG162" s="182" t="s">
        <v>160</v>
      </c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2"/>
      <c r="AT162" s="182"/>
      <c r="AU162" s="182"/>
      <c r="AV162" s="182"/>
      <c r="AW162" s="182"/>
      <c r="AX162" s="182"/>
      <c r="AY162" s="182"/>
      <c r="AZ162" s="182"/>
      <c r="BA162" s="182"/>
      <c r="BB162" s="182"/>
      <c r="BC162" s="182"/>
      <c r="BD162" s="182"/>
      <c r="BE162" s="182"/>
      <c r="BF162" s="182"/>
      <c r="BG162" s="182"/>
      <c r="BH162" s="182"/>
    </row>
    <row r="163" spans="1:60" ht="13.2" outlineLevel="2" x14ac:dyDescent="0.25">
      <c r="A163" s="183"/>
      <c r="B163" s="184"/>
      <c r="C163" s="185" t="s">
        <v>348</v>
      </c>
      <c r="D163" s="186"/>
      <c r="E163" s="187">
        <v>15.65</v>
      </c>
      <c r="F163" s="180"/>
      <c r="G163" s="180"/>
      <c r="H163" s="180"/>
      <c r="I163" s="180"/>
      <c r="J163" s="180"/>
      <c r="K163" s="180"/>
      <c r="L163" s="180"/>
      <c r="M163" s="180"/>
      <c r="N163" s="181"/>
      <c r="O163" s="181"/>
      <c r="P163" s="181"/>
      <c r="Q163" s="181"/>
      <c r="R163" s="180"/>
      <c r="S163" s="180"/>
      <c r="T163" s="180"/>
      <c r="U163" s="180"/>
      <c r="V163" s="180"/>
      <c r="W163" s="180"/>
      <c r="X163" s="180"/>
      <c r="Y163" s="180"/>
      <c r="Z163" s="182"/>
      <c r="AA163" s="182"/>
      <c r="AB163" s="182"/>
      <c r="AC163" s="182"/>
      <c r="AD163" s="182"/>
      <c r="AE163" s="182"/>
      <c r="AF163" s="182"/>
      <c r="AG163" s="182" t="s">
        <v>155</v>
      </c>
      <c r="AH163" s="182">
        <v>0</v>
      </c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  <c r="AU163" s="182"/>
      <c r="AV163" s="182"/>
      <c r="AW163" s="182"/>
      <c r="AX163" s="182"/>
      <c r="AY163" s="182"/>
      <c r="AZ163" s="182"/>
      <c r="BA163" s="182"/>
      <c r="BB163" s="182"/>
      <c r="BC163" s="182"/>
      <c r="BD163" s="182"/>
      <c r="BE163" s="182"/>
      <c r="BF163" s="182"/>
      <c r="BG163" s="182"/>
      <c r="BH163" s="182"/>
    </row>
    <row r="164" spans="1:60" ht="13.2" outlineLevel="3" x14ac:dyDescent="0.25">
      <c r="A164" s="183"/>
      <c r="B164" s="184"/>
      <c r="C164" s="185" t="s">
        <v>349</v>
      </c>
      <c r="D164" s="186"/>
      <c r="E164" s="187">
        <v>13.96</v>
      </c>
      <c r="F164" s="180"/>
      <c r="G164" s="180"/>
      <c r="H164" s="180"/>
      <c r="I164" s="180"/>
      <c r="J164" s="180"/>
      <c r="K164" s="180"/>
      <c r="L164" s="180"/>
      <c r="M164" s="180"/>
      <c r="N164" s="181"/>
      <c r="O164" s="181"/>
      <c r="P164" s="181"/>
      <c r="Q164" s="181"/>
      <c r="R164" s="180"/>
      <c r="S164" s="180"/>
      <c r="T164" s="180"/>
      <c r="U164" s="180"/>
      <c r="V164" s="180"/>
      <c r="W164" s="180"/>
      <c r="X164" s="180"/>
      <c r="Y164" s="180"/>
      <c r="Z164" s="182"/>
      <c r="AA164" s="182"/>
      <c r="AB164" s="182"/>
      <c r="AC164" s="182"/>
      <c r="AD164" s="182"/>
      <c r="AE164" s="182"/>
      <c r="AF164" s="182"/>
      <c r="AG164" s="182" t="s">
        <v>155</v>
      </c>
      <c r="AH164" s="182">
        <v>0</v>
      </c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2"/>
      <c r="AT164" s="182"/>
      <c r="AU164" s="182"/>
      <c r="AV164" s="182"/>
      <c r="AW164" s="182"/>
      <c r="AX164" s="182"/>
      <c r="AY164" s="182"/>
      <c r="AZ164" s="182"/>
      <c r="BA164" s="182"/>
      <c r="BB164" s="182"/>
      <c r="BC164" s="182"/>
      <c r="BD164" s="182"/>
      <c r="BE164" s="182"/>
      <c r="BF164" s="182"/>
      <c r="BG164" s="182"/>
      <c r="BH164" s="182"/>
    </row>
    <row r="165" spans="1:60" ht="13.2" outlineLevel="3" x14ac:dyDescent="0.25">
      <c r="A165" s="183"/>
      <c r="B165" s="184"/>
      <c r="C165" s="185" t="s">
        <v>350</v>
      </c>
      <c r="D165" s="186"/>
      <c r="E165" s="187">
        <v>5.26</v>
      </c>
      <c r="F165" s="180"/>
      <c r="G165" s="180"/>
      <c r="H165" s="180"/>
      <c r="I165" s="180"/>
      <c r="J165" s="180"/>
      <c r="K165" s="180"/>
      <c r="L165" s="180"/>
      <c r="M165" s="180"/>
      <c r="N165" s="181"/>
      <c r="O165" s="181"/>
      <c r="P165" s="181"/>
      <c r="Q165" s="181"/>
      <c r="R165" s="180"/>
      <c r="S165" s="180"/>
      <c r="T165" s="180"/>
      <c r="U165" s="180"/>
      <c r="V165" s="180"/>
      <c r="W165" s="180"/>
      <c r="X165" s="180"/>
      <c r="Y165" s="180"/>
      <c r="Z165" s="182"/>
      <c r="AA165" s="182"/>
      <c r="AB165" s="182"/>
      <c r="AC165" s="182"/>
      <c r="AD165" s="182"/>
      <c r="AE165" s="182"/>
      <c r="AF165" s="182"/>
      <c r="AG165" s="182" t="s">
        <v>155</v>
      </c>
      <c r="AH165" s="182">
        <v>0</v>
      </c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U165" s="182"/>
      <c r="AV165" s="182"/>
      <c r="AW165" s="182"/>
      <c r="AX165" s="182"/>
      <c r="AY165" s="182"/>
      <c r="AZ165" s="182"/>
      <c r="BA165" s="182"/>
      <c r="BB165" s="182"/>
      <c r="BC165" s="182"/>
      <c r="BD165" s="182"/>
      <c r="BE165" s="182"/>
      <c r="BF165" s="182"/>
      <c r="BG165" s="182"/>
      <c r="BH165" s="182"/>
    </row>
    <row r="166" spans="1:60" ht="13.2" outlineLevel="1" x14ac:dyDescent="0.25">
      <c r="A166" s="172">
        <v>69</v>
      </c>
      <c r="B166" s="173" t="s">
        <v>353</v>
      </c>
      <c r="C166" s="174" t="s">
        <v>354</v>
      </c>
      <c r="D166" s="175" t="s">
        <v>261</v>
      </c>
      <c r="E166" s="176">
        <v>34.840000000000003</v>
      </c>
      <c r="F166" s="177"/>
      <c r="G166" s="178">
        <f>ROUND(E166*F166,2)</f>
        <v>0</v>
      </c>
      <c r="H166" s="179"/>
      <c r="I166" s="180">
        <f>ROUND(E166*H166,2)</f>
        <v>0</v>
      </c>
      <c r="J166" s="179"/>
      <c r="K166" s="180">
        <f>ROUND(E166*J166,2)</f>
        <v>0</v>
      </c>
      <c r="L166" s="180">
        <v>21</v>
      </c>
      <c r="M166" s="180">
        <f>G166*(1+L166/100)</f>
        <v>0</v>
      </c>
      <c r="N166" s="181">
        <v>0</v>
      </c>
      <c r="O166" s="181">
        <f>ROUND(E166*N166,2)</f>
        <v>0</v>
      </c>
      <c r="P166" s="181">
        <v>0</v>
      </c>
      <c r="Q166" s="181">
        <f>ROUND(E166*P166,2)</f>
        <v>0</v>
      </c>
      <c r="R166" s="180"/>
      <c r="S166" s="180" t="s">
        <v>149</v>
      </c>
      <c r="T166" s="180" t="s">
        <v>150</v>
      </c>
      <c r="U166" s="180">
        <v>0.94199999999999995</v>
      </c>
      <c r="V166" s="180">
        <f>ROUND(E166*U166,2)</f>
        <v>32.82</v>
      </c>
      <c r="W166" s="180"/>
      <c r="X166" s="180" t="s">
        <v>159</v>
      </c>
      <c r="Y166" s="180" t="s">
        <v>152</v>
      </c>
      <c r="Z166" s="182"/>
      <c r="AA166" s="182"/>
      <c r="AB166" s="182"/>
      <c r="AC166" s="182"/>
      <c r="AD166" s="182"/>
      <c r="AE166" s="182"/>
      <c r="AF166" s="182"/>
      <c r="AG166" s="182" t="s">
        <v>160</v>
      </c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82"/>
      <c r="AT166" s="182"/>
      <c r="AU166" s="182"/>
      <c r="AV166" s="182"/>
      <c r="AW166" s="182"/>
      <c r="AX166" s="182"/>
      <c r="AY166" s="182"/>
      <c r="AZ166" s="182"/>
      <c r="BA166" s="182"/>
      <c r="BB166" s="182"/>
      <c r="BC166" s="182"/>
      <c r="BD166" s="182"/>
      <c r="BE166" s="182"/>
      <c r="BF166" s="182"/>
      <c r="BG166" s="182"/>
      <c r="BH166" s="182"/>
    </row>
    <row r="167" spans="1:60" ht="13.2" outlineLevel="2" x14ac:dyDescent="0.25">
      <c r="A167" s="183"/>
      <c r="B167" s="184"/>
      <c r="C167" s="185" t="s">
        <v>355</v>
      </c>
      <c r="D167" s="186"/>
      <c r="E167" s="187">
        <v>15.62</v>
      </c>
      <c r="F167" s="180"/>
      <c r="G167" s="180"/>
      <c r="H167" s="180"/>
      <c r="I167" s="180"/>
      <c r="J167" s="180"/>
      <c r="K167" s="180"/>
      <c r="L167" s="180"/>
      <c r="M167" s="180"/>
      <c r="N167" s="181"/>
      <c r="O167" s="181"/>
      <c r="P167" s="181"/>
      <c r="Q167" s="181"/>
      <c r="R167" s="180"/>
      <c r="S167" s="180"/>
      <c r="T167" s="180"/>
      <c r="U167" s="180"/>
      <c r="V167" s="180"/>
      <c r="W167" s="180"/>
      <c r="X167" s="180"/>
      <c r="Y167" s="180"/>
      <c r="Z167" s="182"/>
      <c r="AA167" s="182"/>
      <c r="AB167" s="182"/>
      <c r="AC167" s="182"/>
      <c r="AD167" s="182"/>
      <c r="AE167" s="182"/>
      <c r="AF167" s="182"/>
      <c r="AG167" s="182" t="s">
        <v>155</v>
      </c>
      <c r="AH167" s="182">
        <v>0</v>
      </c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182"/>
      <c r="AT167" s="182"/>
      <c r="AU167" s="182"/>
      <c r="AV167" s="182"/>
      <c r="AW167" s="182"/>
      <c r="AX167" s="182"/>
      <c r="AY167" s="182"/>
      <c r="AZ167" s="182"/>
      <c r="BA167" s="182"/>
      <c r="BB167" s="182"/>
      <c r="BC167" s="182"/>
      <c r="BD167" s="182"/>
      <c r="BE167" s="182"/>
      <c r="BF167" s="182"/>
      <c r="BG167" s="182"/>
      <c r="BH167" s="182"/>
    </row>
    <row r="168" spans="1:60" ht="13.2" outlineLevel="3" x14ac:dyDescent="0.25">
      <c r="A168" s="183"/>
      <c r="B168" s="184"/>
      <c r="C168" s="185" t="s">
        <v>349</v>
      </c>
      <c r="D168" s="186"/>
      <c r="E168" s="187">
        <v>13.96</v>
      </c>
      <c r="F168" s="180"/>
      <c r="G168" s="180"/>
      <c r="H168" s="180"/>
      <c r="I168" s="180"/>
      <c r="J168" s="180"/>
      <c r="K168" s="180"/>
      <c r="L168" s="180"/>
      <c r="M168" s="180"/>
      <c r="N168" s="181"/>
      <c r="O168" s="181"/>
      <c r="P168" s="181"/>
      <c r="Q168" s="181"/>
      <c r="R168" s="180"/>
      <c r="S168" s="180"/>
      <c r="T168" s="180"/>
      <c r="U168" s="180"/>
      <c r="V168" s="180"/>
      <c r="W168" s="180"/>
      <c r="X168" s="180"/>
      <c r="Y168" s="180"/>
      <c r="Z168" s="182"/>
      <c r="AA168" s="182"/>
      <c r="AB168" s="182"/>
      <c r="AC168" s="182"/>
      <c r="AD168" s="182"/>
      <c r="AE168" s="182"/>
      <c r="AF168" s="182"/>
      <c r="AG168" s="182" t="s">
        <v>155</v>
      </c>
      <c r="AH168" s="182">
        <v>0</v>
      </c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2"/>
      <c r="AU168" s="182"/>
      <c r="AV168" s="182"/>
      <c r="AW168" s="182"/>
      <c r="AX168" s="182"/>
      <c r="AY168" s="182"/>
      <c r="AZ168" s="182"/>
      <c r="BA168" s="182"/>
      <c r="BB168" s="182"/>
      <c r="BC168" s="182"/>
      <c r="BD168" s="182"/>
      <c r="BE168" s="182"/>
      <c r="BF168" s="182"/>
      <c r="BG168" s="182"/>
      <c r="BH168" s="182"/>
    </row>
    <row r="169" spans="1:60" ht="13.2" outlineLevel="3" x14ac:dyDescent="0.25">
      <c r="A169" s="183"/>
      <c r="B169" s="184"/>
      <c r="C169" s="185" t="s">
        <v>350</v>
      </c>
      <c r="D169" s="186"/>
      <c r="E169" s="187">
        <v>5.26</v>
      </c>
      <c r="F169" s="180"/>
      <c r="G169" s="180"/>
      <c r="H169" s="180"/>
      <c r="I169" s="180"/>
      <c r="J169" s="180"/>
      <c r="K169" s="180"/>
      <c r="L169" s="180"/>
      <c r="M169" s="180"/>
      <c r="N169" s="181"/>
      <c r="O169" s="181"/>
      <c r="P169" s="181"/>
      <c r="Q169" s="181"/>
      <c r="R169" s="180"/>
      <c r="S169" s="180"/>
      <c r="T169" s="180"/>
      <c r="U169" s="180"/>
      <c r="V169" s="180"/>
      <c r="W169" s="180"/>
      <c r="X169" s="180"/>
      <c r="Y169" s="180"/>
      <c r="Z169" s="182"/>
      <c r="AA169" s="182"/>
      <c r="AB169" s="182"/>
      <c r="AC169" s="182"/>
      <c r="AD169" s="182"/>
      <c r="AE169" s="182"/>
      <c r="AF169" s="182"/>
      <c r="AG169" s="182" t="s">
        <v>155</v>
      </c>
      <c r="AH169" s="182">
        <v>0</v>
      </c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2"/>
      <c r="AU169" s="182"/>
      <c r="AV169" s="182"/>
      <c r="AW169" s="182"/>
      <c r="AX169" s="182"/>
      <c r="AY169" s="182"/>
      <c r="AZ169" s="182"/>
      <c r="BA169" s="182"/>
      <c r="BB169" s="182"/>
      <c r="BC169" s="182"/>
      <c r="BD169" s="182"/>
      <c r="BE169" s="182"/>
      <c r="BF169" s="182"/>
      <c r="BG169" s="182"/>
      <c r="BH169" s="182"/>
    </row>
    <row r="170" spans="1:60" ht="13.2" outlineLevel="1" x14ac:dyDescent="0.25">
      <c r="A170" s="172">
        <v>70</v>
      </c>
      <c r="B170" s="173" t="s">
        <v>356</v>
      </c>
      <c r="C170" s="174" t="s">
        <v>357</v>
      </c>
      <c r="D170" s="175" t="s">
        <v>261</v>
      </c>
      <c r="E170" s="176">
        <v>20.36</v>
      </c>
      <c r="F170" s="177"/>
      <c r="G170" s="178">
        <f>ROUND(E170*F170,2)</f>
        <v>0</v>
      </c>
      <c r="H170" s="179"/>
      <c r="I170" s="180">
        <f>ROUND(E170*H170,2)</f>
        <v>0</v>
      </c>
      <c r="J170" s="179"/>
      <c r="K170" s="180">
        <f>ROUND(E170*J170,2)</f>
        <v>0</v>
      </c>
      <c r="L170" s="180">
        <v>21</v>
      </c>
      <c r="M170" s="180">
        <f>G170*(1+L170/100)</f>
        <v>0</v>
      </c>
      <c r="N170" s="181">
        <v>0</v>
      </c>
      <c r="O170" s="181">
        <f>ROUND(E170*N170,2)</f>
        <v>0</v>
      </c>
      <c r="P170" s="181">
        <v>0</v>
      </c>
      <c r="Q170" s="181">
        <f>ROUND(E170*P170,2)</f>
        <v>0</v>
      </c>
      <c r="R170" s="180"/>
      <c r="S170" s="180" t="s">
        <v>149</v>
      </c>
      <c r="T170" s="180" t="s">
        <v>150</v>
      </c>
      <c r="U170" s="180">
        <v>0</v>
      </c>
      <c r="V170" s="180">
        <f>ROUND(E170*U170,2)</f>
        <v>0</v>
      </c>
      <c r="W170" s="180"/>
      <c r="X170" s="180" t="s">
        <v>159</v>
      </c>
      <c r="Y170" s="180" t="s">
        <v>152</v>
      </c>
      <c r="Z170" s="182"/>
      <c r="AA170" s="182"/>
      <c r="AB170" s="182"/>
      <c r="AC170" s="182"/>
      <c r="AD170" s="182"/>
      <c r="AE170" s="182"/>
      <c r="AF170" s="182"/>
      <c r="AG170" s="182" t="s">
        <v>160</v>
      </c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  <c r="AU170" s="182"/>
      <c r="AV170" s="182"/>
      <c r="AW170" s="182"/>
      <c r="AX170" s="182"/>
      <c r="AY170" s="182"/>
      <c r="AZ170" s="182"/>
      <c r="BA170" s="182"/>
      <c r="BB170" s="182"/>
      <c r="BC170" s="182"/>
      <c r="BD170" s="182"/>
      <c r="BE170" s="182"/>
      <c r="BF170" s="182"/>
      <c r="BG170" s="182"/>
      <c r="BH170" s="182"/>
    </row>
    <row r="171" spans="1:60" ht="13.2" outlineLevel="2" x14ac:dyDescent="0.25">
      <c r="A171" s="183"/>
      <c r="B171" s="184"/>
      <c r="C171" s="185" t="s">
        <v>358</v>
      </c>
      <c r="D171" s="186"/>
      <c r="E171" s="187">
        <v>15.1</v>
      </c>
      <c r="F171" s="180"/>
      <c r="G171" s="180"/>
      <c r="H171" s="180"/>
      <c r="I171" s="180"/>
      <c r="J171" s="180"/>
      <c r="K171" s="180"/>
      <c r="L171" s="180"/>
      <c r="M171" s="180"/>
      <c r="N171" s="181"/>
      <c r="O171" s="181"/>
      <c r="P171" s="181"/>
      <c r="Q171" s="181"/>
      <c r="R171" s="180"/>
      <c r="S171" s="180"/>
      <c r="T171" s="180"/>
      <c r="U171" s="180"/>
      <c r="V171" s="180"/>
      <c r="W171" s="180"/>
      <c r="X171" s="180"/>
      <c r="Y171" s="180"/>
      <c r="Z171" s="182"/>
      <c r="AA171" s="182"/>
      <c r="AB171" s="182"/>
      <c r="AC171" s="182"/>
      <c r="AD171" s="182"/>
      <c r="AE171" s="182"/>
      <c r="AF171" s="182"/>
      <c r="AG171" s="182" t="s">
        <v>155</v>
      </c>
      <c r="AH171" s="182">
        <v>0</v>
      </c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  <c r="AU171" s="182"/>
      <c r="AV171" s="182"/>
      <c r="AW171" s="182"/>
      <c r="AX171" s="182"/>
      <c r="AY171" s="182"/>
      <c r="AZ171" s="182"/>
      <c r="BA171" s="182"/>
      <c r="BB171" s="182"/>
      <c r="BC171" s="182"/>
      <c r="BD171" s="182"/>
      <c r="BE171" s="182"/>
      <c r="BF171" s="182"/>
      <c r="BG171" s="182"/>
      <c r="BH171" s="182"/>
    </row>
    <row r="172" spans="1:60" ht="13.2" outlineLevel="3" x14ac:dyDescent="0.25">
      <c r="A172" s="183"/>
      <c r="B172" s="184"/>
      <c r="C172" s="185" t="s">
        <v>350</v>
      </c>
      <c r="D172" s="186"/>
      <c r="E172" s="187">
        <v>5.26</v>
      </c>
      <c r="F172" s="180"/>
      <c r="G172" s="180"/>
      <c r="H172" s="180"/>
      <c r="I172" s="180"/>
      <c r="J172" s="180"/>
      <c r="K172" s="180"/>
      <c r="L172" s="180"/>
      <c r="M172" s="180"/>
      <c r="N172" s="181"/>
      <c r="O172" s="181"/>
      <c r="P172" s="181"/>
      <c r="Q172" s="181"/>
      <c r="R172" s="180"/>
      <c r="S172" s="180"/>
      <c r="T172" s="180"/>
      <c r="U172" s="180"/>
      <c r="V172" s="180"/>
      <c r="W172" s="180"/>
      <c r="X172" s="180"/>
      <c r="Y172" s="180"/>
      <c r="Z172" s="182"/>
      <c r="AA172" s="182"/>
      <c r="AB172" s="182"/>
      <c r="AC172" s="182"/>
      <c r="AD172" s="182"/>
      <c r="AE172" s="182"/>
      <c r="AF172" s="182"/>
      <c r="AG172" s="182" t="s">
        <v>155</v>
      </c>
      <c r="AH172" s="182">
        <v>0</v>
      </c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  <c r="AU172" s="182"/>
      <c r="AV172" s="182"/>
      <c r="AW172" s="182"/>
      <c r="AX172" s="182"/>
      <c r="AY172" s="182"/>
      <c r="AZ172" s="182"/>
      <c r="BA172" s="182"/>
      <c r="BB172" s="182"/>
      <c r="BC172" s="182"/>
      <c r="BD172" s="182"/>
      <c r="BE172" s="182"/>
      <c r="BF172" s="182"/>
      <c r="BG172" s="182"/>
      <c r="BH172" s="182"/>
    </row>
    <row r="173" spans="1:60" ht="13.2" outlineLevel="1" x14ac:dyDescent="0.25">
      <c r="A173" s="172">
        <v>71</v>
      </c>
      <c r="B173" s="173" t="s">
        <v>359</v>
      </c>
      <c r="C173" s="174" t="s">
        <v>360</v>
      </c>
      <c r="D173" s="175" t="s">
        <v>261</v>
      </c>
      <c r="E173" s="176">
        <v>0.45</v>
      </c>
      <c r="F173" s="177"/>
      <c r="G173" s="178">
        <f>ROUND(E173*F173,2)</f>
        <v>0</v>
      </c>
      <c r="H173" s="179"/>
      <c r="I173" s="180">
        <f>ROUND(E173*H173,2)</f>
        <v>0</v>
      </c>
      <c r="J173" s="179"/>
      <c r="K173" s="180">
        <f>ROUND(E173*J173,2)</f>
        <v>0</v>
      </c>
      <c r="L173" s="180">
        <v>21</v>
      </c>
      <c r="M173" s="180">
        <f>G173*(1+L173/100)</f>
        <v>0</v>
      </c>
      <c r="N173" s="181">
        <v>0</v>
      </c>
      <c r="O173" s="181">
        <f>ROUND(E173*N173,2)</f>
        <v>0</v>
      </c>
      <c r="P173" s="181">
        <v>0</v>
      </c>
      <c r="Q173" s="181">
        <f>ROUND(E173*P173,2)</f>
        <v>0</v>
      </c>
      <c r="R173" s="180"/>
      <c r="S173" s="180" t="s">
        <v>149</v>
      </c>
      <c r="T173" s="180" t="s">
        <v>150</v>
      </c>
      <c r="U173" s="180">
        <v>0</v>
      </c>
      <c r="V173" s="180">
        <f>ROUND(E173*U173,2)</f>
        <v>0</v>
      </c>
      <c r="W173" s="180"/>
      <c r="X173" s="180" t="s">
        <v>159</v>
      </c>
      <c r="Y173" s="180" t="s">
        <v>152</v>
      </c>
      <c r="Z173" s="182"/>
      <c r="AA173" s="182"/>
      <c r="AB173" s="182"/>
      <c r="AC173" s="182"/>
      <c r="AD173" s="182"/>
      <c r="AE173" s="182"/>
      <c r="AF173" s="182"/>
      <c r="AG173" s="182" t="s">
        <v>160</v>
      </c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2"/>
      <c r="AT173" s="182"/>
      <c r="AU173" s="182"/>
      <c r="AV173" s="182"/>
      <c r="AW173" s="182"/>
      <c r="AX173" s="182"/>
      <c r="AY173" s="182"/>
      <c r="AZ173" s="182"/>
      <c r="BA173" s="182"/>
      <c r="BB173" s="182"/>
      <c r="BC173" s="182"/>
      <c r="BD173" s="182"/>
      <c r="BE173" s="182"/>
      <c r="BF173" s="182"/>
      <c r="BG173" s="182"/>
      <c r="BH173" s="182"/>
    </row>
    <row r="174" spans="1:60" ht="13.2" outlineLevel="2" x14ac:dyDescent="0.25">
      <c r="A174" s="183"/>
      <c r="B174" s="184"/>
      <c r="C174" s="185" t="s">
        <v>361</v>
      </c>
      <c r="D174" s="186"/>
      <c r="E174" s="187">
        <v>0.45</v>
      </c>
      <c r="F174" s="180"/>
      <c r="G174" s="180"/>
      <c r="H174" s="180"/>
      <c r="I174" s="180"/>
      <c r="J174" s="180"/>
      <c r="K174" s="180"/>
      <c r="L174" s="180"/>
      <c r="M174" s="180"/>
      <c r="N174" s="181"/>
      <c r="O174" s="181"/>
      <c r="P174" s="181"/>
      <c r="Q174" s="181"/>
      <c r="R174" s="180"/>
      <c r="S174" s="180"/>
      <c r="T174" s="180"/>
      <c r="U174" s="180"/>
      <c r="V174" s="180"/>
      <c r="W174" s="180"/>
      <c r="X174" s="180"/>
      <c r="Y174" s="180"/>
      <c r="Z174" s="182"/>
      <c r="AA174" s="182"/>
      <c r="AB174" s="182"/>
      <c r="AC174" s="182"/>
      <c r="AD174" s="182"/>
      <c r="AE174" s="182"/>
      <c r="AF174" s="182"/>
      <c r="AG174" s="182" t="s">
        <v>155</v>
      </c>
      <c r="AH174" s="182">
        <v>0</v>
      </c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  <c r="AU174" s="182"/>
      <c r="AV174" s="182"/>
      <c r="AW174" s="182"/>
      <c r="AX174" s="182"/>
      <c r="AY174" s="182"/>
      <c r="AZ174" s="182"/>
      <c r="BA174" s="182"/>
      <c r="BB174" s="182"/>
      <c r="BC174" s="182"/>
      <c r="BD174" s="182"/>
      <c r="BE174" s="182"/>
      <c r="BF174" s="182"/>
      <c r="BG174" s="182"/>
      <c r="BH174" s="182"/>
    </row>
    <row r="175" spans="1:60" ht="13.2" outlineLevel="1" x14ac:dyDescent="0.25">
      <c r="A175" s="172">
        <v>72</v>
      </c>
      <c r="B175" s="173" t="s">
        <v>362</v>
      </c>
      <c r="C175" s="174" t="s">
        <v>363</v>
      </c>
      <c r="D175" s="175" t="s">
        <v>261</v>
      </c>
      <c r="E175" s="176">
        <v>0.1</v>
      </c>
      <c r="F175" s="177"/>
      <c r="G175" s="178">
        <f>ROUND(E175*F175,2)</f>
        <v>0</v>
      </c>
      <c r="H175" s="179"/>
      <c r="I175" s="180">
        <f>ROUND(E175*H175,2)</f>
        <v>0</v>
      </c>
      <c r="J175" s="179"/>
      <c r="K175" s="180">
        <f>ROUND(E175*J175,2)</f>
        <v>0</v>
      </c>
      <c r="L175" s="180">
        <v>21</v>
      </c>
      <c r="M175" s="180">
        <f>G175*(1+L175/100)</f>
        <v>0</v>
      </c>
      <c r="N175" s="181">
        <v>0</v>
      </c>
      <c r="O175" s="181">
        <f>ROUND(E175*N175,2)</f>
        <v>0</v>
      </c>
      <c r="P175" s="181">
        <v>0</v>
      </c>
      <c r="Q175" s="181">
        <f>ROUND(E175*P175,2)</f>
        <v>0</v>
      </c>
      <c r="R175" s="180"/>
      <c r="S175" s="180" t="s">
        <v>149</v>
      </c>
      <c r="T175" s="180" t="s">
        <v>150</v>
      </c>
      <c r="U175" s="180">
        <v>0</v>
      </c>
      <c r="V175" s="180">
        <f>ROUND(E175*U175,2)</f>
        <v>0</v>
      </c>
      <c r="W175" s="180"/>
      <c r="X175" s="180" t="s">
        <v>159</v>
      </c>
      <c r="Y175" s="180" t="s">
        <v>152</v>
      </c>
      <c r="Z175" s="182"/>
      <c r="AA175" s="182"/>
      <c r="AB175" s="182"/>
      <c r="AC175" s="182"/>
      <c r="AD175" s="182"/>
      <c r="AE175" s="182"/>
      <c r="AF175" s="182"/>
      <c r="AG175" s="182" t="s">
        <v>160</v>
      </c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  <c r="AU175" s="182"/>
      <c r="AV175" s="182"/>
      <c r="AW175" s="182"/>
      <c r="AX175" s="182"/>
      <c r="AY175" s="182"/>
      <c r="AZ175" s="182"/>
      <c r="BA175" s="182"/>
      <c r="BB175" s="182"/>
      <c r="BC175" s="182"/>
      <c r="BD175" s="182"/>
      <c r="BE175" s="182"/>
      <c r="BF175" s="182"/>
      <c r="BG175" s="182"/>
      <c r="BH175" s="182"/>
    </row>
    <row r="176" spans="1:60" ht="13.2" outlineLevel="2" x14ac:dyDescent="0.25">
      <c r="A176" s="183"/>
      <c r="B176" s="184"/>
      <c r="C176" s="185" t="s">
        <v>364</v>
      </c>
      <c r="D176" s="186"/>
      <c r="E176" s="187">
        <v>0.1</v>
      </c>
      <c r="F176" s="180"/>
      <c r="G176" s="180"/>
      <c r="H176" s="180"/>
      <c r="I176" s="180"/>
      <c r="J176" s="180"/>
      <c r="K176" s="180"/>
      <c r="L176" s="180"/>
      <c r="M176" s="180"/>
      <c r="N176" s="181"/>
      <c r="O176" s="181"/>
      <c r="P176" s="181"/>
      <c r="Q176" s="181"/>
      <c r="R176" s="180"/>
      <c r="S176" s="180"/>
      <c r="T176" s="180"/>
      <c r="U176" s="180"/>
      <c r="V176" s="180"/>
      <c r="W176" s="180"/>
      <c r="X176" s="180"/>
      <c r="Y176" s="180"/>
      <c r="Z176" s="182"/>
      <c r="AA176" s="182"/>
      <c r="AB176" s="182"/>
      <c r="AC176" s="182"/>
      <c r="AD176" s="182"/>
      <c r="AE176" s="182"/>
      <c r="AF176" s="182"/>
      <c r="AG176" s="182" t="s">
        <v>155</v>
      </c>
      <c r="AH176" s="182">
        <v>0</v>
      </c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  <c r="AW176" s="182"/>
      <c r="AX176" s="182"/>
      <c r="AY176" s="182"/>
      <c r="AZ176" s="182"/>
      <c r="BA176" s="182"/>
      <c r="BB176" s="182"/>
      <c r="BC176" s="182"/>
      <c r="BD176" s="182"/>
      <c r="BE176" s="182"/>
      <c r="BF176" s="182"/>
      <c r="BG176" s="182"/>
      <c r="BH176" s="182"/>
    </row>
    <row r="177" spans="1:60" ht="20.399999999999999" outlineLevel="1" x14ac:dyDescent="0.25">
      <c r="A177" s="188">
        <v>73</v>
      </c>
      <c r="B177" s="189" t="s">
        <v>365</v>
      </c>
      <c r="C177" s="190" t="s">
        <v>366</v>
      </c>
      <c r="D177" s="191" t="s">
        <v>261</v>
      </c>
      <c r="E177" s="192">
        <v>13.96</v>
      </c>
      <c r="F177" s="193"/>
      <c r="G177" s="194">
        <f>ROUND(E177*F177,2)</f>
        <v>0</v>
      </c>
      <c r="H177" s="179"/>
      <c r="I177" s="180">
        <f>ROUND(E177*H177,2)</f>
        <v>0</v>
      </c>
      <c r="J177" s="179"/>
      <c r="K177" s="180">
        <f>ROUND(E177*J177,2)</f>
        <v>0</v>
      </c>
      <c r="L177" s="180">
        <v>21</v>
      </c>
      <c r="M177" s="180">
        <f>G177*(1+L177/100)</f>
        <v>0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0"/>
      <c r="S177" s="180" t="s">
        <v>149</v>
      </c>
      <c r="T177" s="180" t="s">
        <v>150</v>
      </c>
      <c r="U177" s="180">
        <v>0</v>
      </c>
      <c r="V177" s="180">
        <f>ROUND(E177*U177,2)</f>
        <v>0</v>
      </c>
      <c r="W177" s="180"/>
      <c r="X177" s="180" t="s">
        <v>159</v>
      </c>
      <c r="Y177" s="180" t="s">
        <v>152</v>
      </c>
      <c r="Z177" s="182"/>
      <c r="AA177" s="182"/>
      <c r="AB177" s="182"/>
      <c r="AC177" s="182"/>
      <c r="AD177" s="182"/>
      <c r="AE177" s="182"/>
      <c r="AF177" s="182"/>
      <c r="AG177" s="182" t="s">
        <v>160</v>
      </c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  <c r="AU177" s="182"/>
      <c r="AV177" s="182"/>
      <c r="AW177" s="182"/>
      <c r="AX177" s="182"/>
      <c r="AY177" s="182"/>
      <c r="AZ177" s="182"/>
      <c r="BA177" s="182"/>
      <c r="BB177" s="182"/>
      <c r="BC177" s="182"/>
      <c r="BD177" s="182"/>
      <c r="BE177" s="182"/>
      <c r="BF177" s="182"/>
      <c r="BG177" s="182"/>
      <c r="BH177" s="182"/>
    </row>
    <row r="178" spans="1:60" ht="13.2" x14ac:dyDescent="0.25">
      <c r="A178" s="163" t="s">
        <v>143</v>
      </c>
      <c r="B178" s="164" t="s">
        <v>24</v>
      </c>
      <c r="C178" s="165" t="s">
        <v>25</v>
      </c>
      <c r="D178" s="166"/>
      <c r="E178" s="167"/>
      <c r="F178" s="168"/>
      <c r="G178" s="169">
        <f>SUMIF(AG179:AG183,"&lt;&gt;NOR",G179:G183)</f>
        <v>0</v>
      </c>
      <c r="H178" s="170"/>
      <c r="I178" s="170">
        <f>SUM(I179:I183)</f>
        <v>0</v>
      </c>
      <c r="J178" s="170"/>
      <c r="K178" s="170">
        <f>SUM(K179:K183)</f>
        <v>0</v>
      </c>
      <c r="L178" s="170"/>
      <c r="M178" s="170">
        <f>SUM(M179:M183)</f>
        <v>0</v>
      </c>
      <c r="N178" s="171"/>
      <c r="O178" s="171">
        <f>SUM(O179:O183)</f>
        <v>0</v>
      </c>
      <c r="P178" s="171"/>
      <c r="Q178" s="171">
        <f>SUM(Q179:Q183)</f>
        <v>0</v>
      </c>
      <c r="R178" s="170"/>
      <c r="S178" s="170"/>
      <c r="T178" s="170"/>
      <c r="U178" s="170"/>
      <c r="V178" s="170">
        <f>SUM(V179:V183)</f>
        <v>0</v>
      </c>
      <c r="W178" s="170"/>
      <c r="X178" s="170"/>
      <c r="Y178" s="170"/>
      <c r="AG178" t="s">
        <v>144</v>
      </c>
    </row>
    <row r="179" spans="1:60" ht="13.2" outlineLevel="1" x14ac:dyDescent="0.25">
      <c r="A179" s="172">
        <v>74</v>
      </c>
      <c r="B179" s="173" t="s">
        <v>367</v>
      </c>
      <c r="C179" s="174" t="s">
        <v>368</v>
      </c>
      <c r="D179" s="175" t="s">
        <v>226</v>
      </c>
      <c r="E179" s="176">
        <v>1</v>
      </c>
      <c r="F179" s="177"/>
      <c r="G179" s="178">
        <f>ROUND(E179*F179,2)</f>
        <v>0</v>
      </c>
      <c r="H179" s="179"/>
      <c r="I179" s="180">
        <f>ROUND(E179*H179,2)</f>
        <v>0</v>
      </c>
      <c r="J179" s="179"/>
      <c r="K179" s="180">
        <f>ROUND(E179*J179,2)</f>
        <v>0</v>
      </c>
      <c r="L179" s="180">
        <v>21</v>
      </c>
      <c r="M179" s="180">
        <f>G179*(1+L179/100)</f>
        <v>0</v>
      </c>
      <c r="N179" s="181">
        <v>0</v>
      </c>
      <c r="O179" s="181">
        <f>ROUND(E179*N179,2)</f>
        <v>0</v>
      </c>
      <c r="P179" s="181">
        <v>0</v>
      </c>
      <c r="Q179" s="181">
        <f>ROUND(E179*P179,2)</f>
        <v>0</v>
      </c>
      <c r="R179" s="180"/>
      <c r="S179" s="180" t="s">
        <v>218</v>
      </c>
      <c r="T179" s="180" t="s">
        <v>150</v>
      </c>
      <c r="U179" s="180">
        <v>0</v>
      </c>
      <c r="V179" s="180">
        <f>ROUND(E179*U179,2)</f>
        <v>0</v>
      </c>
      <c r="W179" s="180"/>
      <c r="X179" s="180" t="s">
        <v>159</v>
      </c>
      <c r="Y179" s="180" t="s">
        <v>152</v>
      </c>
      <c r="Z179" s="182"/>
      <c r="AA179" s="182"/>
      <c r="AB179" s="182"/>
      <c r="AC179" s="182"/>
      <c r="AD179" s="182"/>
      <c r="AE179" s="182"/>
      <c r="AF179" s="182"/>
      <c r="AG179" s="182" t="s">
        <v>160</v>
      </c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  <c r="AW179" s="182"/>
      <c r="AX179" s="182"/>
      <c r="AY179" s="182"/>
      <c r="AZ179" s="182"/>
      <c r="BA179" s="182"/>
      <c r="BB179" s="182"/>
      <c r="BC179" s="182"/>
      <c r="BD179" s="182"/>
      <c r="BE179" s="182"/>
      <c r="BF179" s="182"/>
      <c r="BG179" s="182"/>
      <c r="BH179" s="182"/>
    </row>
    <row r="180" spans="1:60" ht="13.2" outlineLevel="2" x14ac:dyDescent="0.25">
      <c r="A180" s="183"/>
      <c r="B180" s="184"/>
      <c r="C180" s="185" t="s">
        <v>60</v>
      </c>
      <c r="D180" s="186"/>
      <c r="E180" s="187">
        <v>1</v>
      </c>
      <c r="F180" s="180"/>
      <c r="G180" s="180"/>
      <c r="H180" s="180"/>
      <c r="I180" s="180"/>
      <c r="J180" s="180"/>
      <c r="K180" s="180"/>
      <c r="L180" s="180"/>
      <c r="M180" s="180"/>
      <c r="N180" s="181"/>
      <c r="O180" s="181"/>
      <c r="P180" s="181"/>
      <c r="Q180" s="181"/>
      <c r="R180" s="180"/>
      <c r="S180" s="180"/>
      <c r="T180" s="180"/>
      <c r="U180" s="180"/>
      <c r="V180" s="180"/>
      <c r="W180" s="180"/>
      <c r="X180" s="180"/>
      <c r="Y180" s="180"/>
      <c r="Z180" s="182"/>
      <c r="AA180" s="182"/>
      <c r="AB180" s="182"/>
      <c r="AC180" s="182"/>
      <c r="AD180" s="182"/>
      <c r="AE180" s="182"/>
      <c r="AF180" s="182"/>
      <c r="AG180" s="182" t="s">
        <v>155</v>
      </c>
      <c r="AH180" s="182">
        <v>0</v>
      </c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  <c r="AU180" s="182"/>
      <c r="AV180" s="182"/>
      <c r="AW180" s="182"/>
      <c r="AX180" s="182"/>
      <c r="AY180" s="182"/>
      <c r="AZ180" s="182"/>
      <c r="BA180" s="182"/>
      <c r="BB180" s="182"/>
      <c r="BC180" s="182"/>
      <c r="BD180" s="182"/>
      <c r="BE180" s="182"/>
      <c r="BF180" s="182"/>
      <c r="BG180" s="182"/>
      <c r="BH180" s="182"/>
    </row>
    <row r="181" spans="1:60" ht="13.2" outlineLevel="1" x14ac:dyDescent="0.25">
      <c r="A181" s="188">
        <v>75</v>
      </c>
      <c r="B181" s="189" t="s">
        <v>369</v>
      </c>
      <c r="C181" s="190" t="s">
        <v>370</v>
      </c>
      <c r="D181" s="191" t="s">
        <v>226</v>
      </c>
      <c r="E181" s="192">
        <v>1</v>
      </c>
      <c r="F181" s="193"/>
      <c r="G181" s="194">
        <f>ROUND(E181*F181,2)</f>
        <v>0</v>
      </c>
      <c r="H181" s="179"/>
      <c r="I181" s="180">
        <f>ROUND(E181*H181,2)</f>
        <v>0</v>
      </c>
      <c r="J181" s="179"/>
      <c r="K181" s="180">
        <f>ROUND(E181*J181,2)</f>
        <v>0</v>
      </c>
      <c r="L181" s="180">
        <v>21</v>
      </c>
      <c r="M181" s="180">
        <f>G181*(1+L181/100)</f>
        <v>0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0"/>
      <c r="S181" s="180" t="s">
        <v>218</v>
      </c>
      <c r="T181" s="180" t="s">
        <v>150</v>
      </c>
      <c r="U181" s="180">
        <v>0</v>
      </c>
      <c r="V181" s="180">
        <f>ROUND(E181*U181,2)</f>
        <v>0</v>
      </c>
      <c r="W181" s="180"/>
      <c r="X181" s="180" t="s">
        <v>159</v>
      </c>
      <c r="Y181" s="180" t="s">
        <v>152</v>
      </c>
      <c r="Z181" s="182"/>
      <c r="AA181" s="182"/>
      <c r="AB181" s="182"/>
      <c r="AC181" s="182"/>
      <c r="AD181" s="182"/>
      <c r="AE181" s="182"/>
      <c r="AF181" s="182"/>
      <c r="AG181" s="182" t="s">
        <v>160</v>
      </c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  <c r="AU181" s="182"/>
      <c r="AV181" s="182"/>
      <c r="AW181" s="182"/>
      <c r="AX181" s="182"/>
      <c r="AY181" s="182"/>
      <c r="AZ181" s="182"/>
      <c r="BA181" s="182"/>
      <c r="BB181" s="182"/>
      <c r="BC181" s="182"/>
      <c r="BD181" s="182"/>
      <c r="BE181" s="182"/>
      <c r="BF181" s="182"/>
      <c r="BG181" s="182"/>
      <c r="BH181" s="182"/>
    </row>
    <row r="182" spans="1:60" ht="13.2" outlineLevel="1" x14ac:dyDescent="0.25">
      <c r="A182" s="188">
        <v>76</v>
      </c>
      <c r="B182" s="189" t="s">
        <v>371</v>
      </c>
      <c r="C182" s="190" t="s">
        <v>372</v>
      </c>
      <c r="D182" s="191" t="s">
        <v>226</v>
      </c>
      <c r="E182" s="192">
        <v>1</v>
      </c>
      <c r="F182" s="193"/>
      <c r="G182" s="194">
        <f>ROUND(E182*F182,2)</f>
        <v>0</v>
      </c>
      <c r="H182" s="179"/>
      <c r="I182" s="180">
        <f>ROUND(E182*H182,2)</f>
        <v>0</v>
      </c>
      <c r="J182" s="179"/>
      <c r="K182" s="180">
        <f>ROUND(E182*J182,2)</f>
        <v>0</v>
      </c>
      <c r="L182" s="180">
        <v>21</v>
      </c>
      <c r="M182" s="180">
        <f>G182*(1+L182/100)</f>
        <v>0</v>
      </c>
      <c r="N182" s="181">
        <v>0</v>
      </c>
      <c r="O182" s="181">
        <f>ROUND(E182*N182,2)</f>
        <v>0</v>
      </c>
      <c r="P182" s="181">
        <v>0</v>
      </c>
      <c r="Q182" s="181">
        <f>ROUND(E182*P182,2)</f>
        <v>0</v>
      </c>
      <c r="R182" s="180"/>
      <c r="S182" s="180" t="s">
        <v>218</v>
      </c>
      <c r="T182" s="180" t="s">
        <v>150</v>
      </c>
      <c r="U182" s="180">
        <v>0</v>
      </c>
      <c r="V182" s="180">
        <f>ROUND(E182*U182,2)</f>
        <v>0</v>
      </c>
      <c r="W182" s="180"/>
      <c r="X182" s="180" t="s">
        <v>159</v>
      </c>
      <c r="Y182" s="180" t="s">
        <v>152</v>
      </c>
      <c r="Z182" s="182"/>
      <c r="AA182" s="182"/>
      <c r="AB182" s="182"/>
      <c r="AC182" s="182"/>
      <c r="AD182" s="182"/>
      <c r="AE182" s="182"/>
      <c r="AF182" s="182"/>
      <c r="AG182" s="182" t="s">
        <v>160</v>
      </c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  <c r="AU182" s="182"/>
      <c r="AV182" s="182"/>
      <c r="AW182" s="182"/>
      <c r="AX182" s="182"/>
      <c r="AY182" s="182"/>
      <c r="AZ182" s="182"/>
      <c r="BA182" s="182"/>
      <c r="BB182" s="182"/>
      <c r="BC182" s="182"/>
      <c r="BD182" s="182"/>
      <c r="BE182" s="182"/>
      <c r="BF182" s="182"/>
      <c r="BG182" s="182"/>
      <c r="BH182" s="182"/>
    </row>
    <row r="183" spans="1:60" ht="13.2" outlineLevel="1" x14ac:dyDescent="0.25">
      <c r="A183" s="188">
        <v>77</v>
      </c>
      <c r="B183" s="189" t="s">
        <v>373</v>
      </c>
      <c r="C183" s="190" t="s">
        <v>374</v>
      </c>
      <c r="D183" s="191" t="s">
        <v>375</v>
      </c>
      <c r="E183" s="192">
        <v>1</v>
      </c>
      <c r="F183" s="193"/>
      <c r="G183" s="194">
        <f>ROUND(E183*F183,2)</f>
        <v>0</v>
      </c>
      <c r="H183" s="179"/>
      <c r="I183" s="180">
        <f>ROUND(E183*H183,2)</f>
        <v>0</v>
      </c>
      <c r="J183" s="179"/>
      <c r="K183" s="180">
        <f>ROUND(E183*J183,2)</f>
        <v>0</v>
      </c>
      <c r="L183" s="180">
        <v>21</v>
      </c>
      <c r="M183" s="180">
        <f>G183*(1+L183/100)</f>
        <v>0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0"/>
      <c r="S183" s="180" t="s">
        <v>149</v>
      </c>
      <c r="T183" s="180" t="s">
        <v>150</v>
      </c>
      <c r="U183" s="180">
        <v>0</v>
      </c>
      <c r="V183" s="180">
        <f>ROUND(E183*U183,2)</f>
        <v>0</v>
      </c>
      <c r="W183" s="180"/>
      <c r="X183" s="180" t="s">
        <v>376</v>
      </c>
      <c r="Y183" s="180" t="s">
        <v>152</v>
      </c>
      <c r="Z183" s="182"/>
      <c r="AA183" s="182"/>
      <c r="AB183" s="182"/>
      <c r="AC183" s="182"/>
      <c r="AD183" s="182"/>
      <c r="AE183" s="182"/>
      <c r="AF183" s="182"/>
      <c r="AG183" s="182" t="s">
        <v>377</v>
      </c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  <c r="AW183" s="182"/>
      <c r="AX183" s="182"/>
      <c r="AY183" s="182"/>
      <c r="AZ183" s="182"/>
      <c r="BA183" s="182"/>
      <c r="BB183" s="182"/>
      <c r="BC183" s="182"/>
      <c r="BD183" s="182"/>
      <c r="BE183" s="182"/>
      <c r="BF183" s="182"/>
      <c r="BG183" s="182"/>
      <c r="BH183" s="182"/>
    </row>
    <row r="184" spans="1:60" ht="13.2" x14ac:dyDescent="0.25">
      <c r="A184" s="163" t="s">
        <v>143</v>
      </c>
      <c r="B184" s="164" t="s">
        <v>109</v>
      </c>
      <c r="C184" s="165" t="s">
        <v>110</v>
      </c>
      <c r="D184" s="166"/>
      <c r="E184" s="167"/>
      <c r="F184" s="168"/>
      <c r="G184" s="169">
        <f>SUMIF(AG185,"&lt;&gt;NOR",G185)</f>
        <v>0</v>
      </c>
      <c r="H184" s="170"/>
      <c r="I184" s="170">
        <f>SUM(I185)</f>
        <v>0</v>
      </c>
      <c r="J184" s="170"/>
      <c r="K184" s="170">
        <f>SUM(K185)</f>
        <v>0</v>
      </c>
      <c r="L184" s="170"/>
      <c r="M184" s="170">
        <f>SUM(M185)</f>
        <v>0</v>
      </c>
      <c r="N184" s="171"/>
      <c r="O184" s="171">
        <f>SUM(O185)</f>
        <v>0</v>
      </c>
      <c r="P184" s="171"/>
      <c r="Q184" s="171">
        <f>SUM(Q185)</f>
        <v>0</v>
      </c>
      <c r="R184" s="170"/>
      <c r="S184" s="170"/>
      <c r="T184" s="170"/>
      <c r="U184" s="170"/>
      <c r="V184" s="170">
        <f>SUM(V185)</f>
        <v>0</v>
      </c>
      <c r="W184" s="170"/>
      <c r="X184" s="170"/>
      <c r="Y184" s="170"/>
      <c r="AG184" t="s">
        <v>144</v>
      </c>
    </row>
    <row r="185" spans="1:60" ht="13.2" outlineLevel="1" x14ac:dyDescent="0.25">
      <c r="A185" s="172">
        <v>78</v>
      </c>
      <c r="B185" s="173" t="s">
        <v>378</v>
      </c>
      <c r="C185" s="174" t="s">
        <v>379</v>
      </c>
      <c r="D185" s="175" t="s">
        <v>180</v>
      </c>
      <c r="E185" s="176">
        <v>1</v>
      </c>
      <c r="F185" s="177"/>
      <c r="G185" s="178">
        <f>ROUND(E185*F185,2)</f>
        <v>0</v>
      </c>
      <c r="H185" s="179"/>
      <c r="I185" s="180">
        <f>ROUND(E185*H185,2)</f>
        <v>0</v>
      </c>
      <c r="J185" s="179"/>
      <c r="K185" s="180">
        <f>ROUND(E185*J185,2)</f>
        <v>0</v>
      </c>
      <c r="L185" s="180">
        <v>21</v>
      </c>
      <c r="M185" s="180">
        <f>G185*(1+L185/100)</f>
        <v>0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0"/>
      <c r="S185" s="180" t="s">
        <v>218</v>
      </c>
      <c r="T185" s="180" t="s">
        <v>150</v>
      </c>
      <c r="U185" s="180">
        <v>0</v>
      </c>
      <c r="V185" s="180">
        <f>ROUND(E185*U185,2)</f>
        <v>0</v>
      </c>
      <c r="W185" s="180"/>
      <c r="X185" s="180" t="s">
        <v>159</v>
      </c>
      <c r="Y185" s="180" t="s">
        <v>152</v>
      </c>
      <c r="Z185" s="182"/>
      <c r="AA185" s="182"/>
      <c r="AB185" s="182"/>
      <c r="AC185" s="182"/>
      <c r="AD185" s="182"/>
      <c r="AE185" s="182"/>
      <c r="AF185" s="182"/>
      <c r="AG185" s="182" t="s">
        <v>160</v>
      </c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  <c r="AU185" s="182"/>
      <c r="AV185" s="182"/>
      <c r="AW185" s="182"/>
      <c r="AX185" s="182"/>
      <c r="AY185" s="182"/>
      <c r="AZ185" s="182"/>
      <c r="BA185" s="182"/>
      <c r="BB185" s="182"/>
      <c r="BC185" s="182"/>
      <c r="BD185" s="182"/>
      <c r="BE185" s="182"/>
      <c r="BF185" s="182"/>
      <c r="BG185" s="182"/>
      <c r="BH185" s="182"/>
    </row>
    <row r="186" spans="1:60" ht="13.2" x14ac:dyDescent="0.25">
      <c r="A186" s="146"/>
      <c r="B186" s="150"/>
      <c r="C186" s="198"/>
      <c r="D186" s="152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AE186">
        <v>12</v>
      </c>
      <c r="AF186">
        <v>21</v>
      </c>
      <c r="AG186" t="s">
        <v>129</v>
      </c>
    </row>
    <row r="187" spans="1:60" ht="13.2" x14ac:dyDescent="0.25">
      <c r="A187" s="199"/>
      <c r="B187" s="200" t="s">
        <v>20</v>
      </c>
      <c r="C187" s="201"/>
      <c r="D187" s="202"/>
      <c r="E187" s="203"/>
      <c r="F187" s="203"/>
      <c r="G187" s="204">
        <f>G8+G11+G16+G21+G26+G29+G36+G53+G56+G63+G71+G83+G85+G90+G100+G106+G112+G115+G129+G132+G137+G146+G151+G153+G156+G178+G184</f>
        <v>0</v>
      </c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AE187">
        <f>SUMIF(L7:L185,AE186,G7:G185)</f>
        <v>0</v>
      </c>
      <c r="AF187">
        <f>SUMIF(L7:L185,AF186,G7:G185)</f>
        <v>0</v>
      </c>
      <c r="AG187" t="s">
        <v>380</v>
      </c>
    </row>
    <row r="188" spans="1:60" ht="13.2" x14ac:dyDescent="0.25">
      <c r="A188" s="146"/>
      <c r="B188" s="150"/>
      <c r="C188" s="198"/>
      <c r="D188" s="152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</row>
    <row r="189" spans="1:60" ht="13.2" x14ac:dyDescent="0.25">
      <c r="A189" s="146"/>
      <c r="B189" s="150"/>
      <c r="C189" s="198"/>
      <c r="D189" s="152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</row>
    <row r="190" spans="1:60" ht="13.2" x14ac:dyDescent="0.25">
      <c r="A190" s="229" t="s">
        <v>381</v>
      </c>
      <c r="B190" s="229"/>
      <c r="C190" s="229"/>
      <c r="D190" s="152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</row>
    <row r="191" spans="1:60" ht="13.2" x14ac:dyDescent="0.25">
      <c r="A191" s="230"/>
      <c r="B191" s="230"/>
      <c r="C191" s="230"/>
      <c r="D191" s="230"/>
      <c r="E191" s="230"/>
      <c r="F191" s="230"/>
      <c r="G191" s="230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AG191" t="s">
        <v>382</v>
      </c>
    </row>
    <row r="192" spans="1:60" ht="13.2" x14ac:dyDescent="0.25">
      <c r="A192" s="230"/>
      <c r="B192" s="230"/>
      <c r="C192" s="230"/>
      <c r="D192" s="230"/>
      <c r="E192" s="230"/>
      <c r="F192" s="230"/>
      <c r="G192" s="230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</row>
    <row r="193" spans="1:33" ht="13.2" x14ac:dyDescent="0.25">
      <c r="A193" s="230"/>
      <c r="B193" s="230"/>
      <c r="C193" s="230"/>
      <c r="D193" s="230"/>
      <c r="E193" s="230"/>
      <c r="F193" s="230"/>
      <c r="G193" s="230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</row>
    <row r="194" spans="1:33" ht="13.2" x14ac:dyDescent="0.25">
      <c r="A194" s="230"/>
      <c r="B194" s="230"/>
      <c r="C194" s="230"/>
      <c r="D194" s="230"/>
      <c r="E194" s="230"/>
      <c r="F194" s="230"/>
      <c r="G194" s="230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</row>
    <row r="195" spans="1:33" ht="13.2" x14ac:dyDescent="0.25">
      <c r="A195" s="230"/>
      <c r="B195" s="230"/>
      <c r="C195" s="230"/>
      <c r="D195" s="230"/>
      <c r="E195" s="230"/>
      <c r="F195" s="230"/>
      <c r="G195" s="230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</row>
    <row r="196" spans="1:33" ht="13.2" x14ac:dyDescent="0.25">
      <c r="A196" s="146"/>
      <c r="B196" s="150"/>
      <c r="C196" s="198"/>
      <c r="D196" s="152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</row>
    <row r="197" spans="1:33" ht="13.2" x14ac:dyDescent="0.25">
      <c r="C197" s="205"/>
      <c r="D197" s="98"/>
      <c r="AG197" t="s">
        <v>383</v>
      </c>
    </row>
    <row r="198" spans="1:33" ht="13.2" x14ac:dyDescent="0.25">
      <c r="D198" s="98"/>
    </row>
    <row r="199" spans="1:33" ht="13.2" x14ac:dyDescent="0.25">
      <c r="D199" s="98"/>
    </row>
    <row r="200" spans="1:33" ht="13.2" x14ac:dyDescent="0.25">
      <c r="D200" s="98"/>
    </row>
    <row r="201" spans="1:33" ht="13.2" x14ac:dyDescent="0.25">
      <c r="D201" s="98"/>
    </row>
    <row r="202" spans="1:33" ht="13.2" x14ac:dyDescent="0.25">
      <c r="D202" s="98"/>
    </row>
    <row r="203" spans="1:33" ht="13.2" x14ac:dyDescent="0.25">
      <c r="D203" s="98"/>
    </row>
    <row r="204" spans="1:33" ht="13.2" x14ac:dyDescent="0.25">
      <c r="D204" s="98"/>
    </row>
    <row r="205" spans="1:33" ht="13.2" x14ac:dyDescent="0.25">
      <c r="D205" s="98"/>
    </row>
    <row r="206" spans="1:33" ht="13.2" x14ac:dyDescent="0.25">
      <c r="D206" s="98"/>
    </row>
    <row r="207" spans="1:33" ht="13.2" x14ac:dyDescent="0.25">
      <c r="D207" s="98"/>
    </row>
    <row r="208" spans="1:33" ht="13.2" x14ac:dyDescent="0.25">
      <c r="D208" s="98"/>
    </row>
    <row r="209" spans="4:4" ht="13.2" x14ac:dyDescent="0.25">
      <c r="D209" s="98"/>
    </row>
    <row r="210" spans="4:4" ht="13.2" x14ac:dyDescent="0.25">
      <c r="D210" s="98"/>
    </row>
    <row r="211" spans="4:4" ht="13.2" x14ac:dyDescent="0.25">
      <c r="D211" s="98"/>
    </row>
    <row r="212" spans="4:4" ht="13.2" x14ac:dyDescent="0.25">
      <c r="D212" s="98"/>
    </row>
    <row r="213" spans="4:4" ht="13.2" x14ac:dyDescent="0.25">
      <c r="D213" s="98"/>
    </row>
    <row r="214" spans="4:4" ht="13.2" x14ac:dyDescent="0.25">
      <c r="D214" s="98"/>
    </row>
    <row r="215" spans="4:4" ht="13.2" x14ac:dyDescent="0.25">
      <c r="D215" s="98"/>
    </row>
    <row r="216" spans="4:4" ht="13.2" x14ac:dyDescent="0.25">
      <c r="D216" s="98"/>
    </row>
    <row r="217" spans="4:4" ht="13.2" x14ac:dyDescent="0.25">
      <c r="D217" s="98"/>
    </row>
    <row r="218" spans="4:4" ht="13.2" x14ac:dyDescent="0.25">
      <c r="D218" s="98"/>
    </row>
    <row r="219" spans="4:4" ht="13.2" x14ac:dyDescent="0.25">
      <c r="D219" s="98"/>
    </row>
    <row r="220" spans="4:4" ht="13.2" x14ac:dyDescent="0.25">
      <c r="D220" s="98"/>
    </row>
    <row r="221" spans="4:4" ht="13.2" x14ac:dyDescent="0.25">
      <c r="D221" s="98"/>
    </row>
    <row r="222" spans="4:4" ht="13.2" x14ac:dyDescent="0.25">
      <c r="D222" s="98"/>
    </row>
    <row r="223" spans="4:4" ht="13.2" x14ac:dyDescent="0.25">
      <c r="D223" s="98"/>
    </row>
    <row r="224" spans="4:4" ht="13.2" x14ac:dyDescent="0.25">
      <c r="D224" s="98"/>
    </row>
    <row r="225" spans="4:4" ht="13.2" x14ac:dyDescent="0.25">
      <c r="D225" s="98"/>
    </row>
    <row r="226" spans="4:4" ht="13.2" x14ac:dyDescent="0.25">
      <c r="D226" s="98"/>
    </row>
    <row r="227" spans="4:4" ht="13.2" x14ac:dyDescent="0.25">
      <c r="D227" s="98"/>
    </row>
    <row r="228" spans="4:4" ht="13.2" x14ac:dyDescent="0.25">
      <c r="D228" s="98"/>
    </row>
    <row r="229" spans="4:4" ht="13.2" x14ac:dyDescent="0.25">
      <c r="D229" s="98"/>
    </row>
    <row r="230" spans="4:4" ht="13.2" x14ac:dyDescent="0.25">
      <c r="D230" s="98"/>
    </row>
    <row r="231" spans="4:4" ht="13.2" x14ac:dyDescent="0.25">
      <c r="D231" s="98"/>
    </row>
    <row r="232" spans="4:4" ht="13.2" x14ac:dyDescent="0.25">
      <c r="D232" s="98"/>
    </row>
    <row r="233" spans="4:4" ht="13.2" x14ac:dyDescent="0.25">
      <c r="D233" s="98"/>
    </row>
    <row r="234" spans="4:4" ht="13.2" x14ac:dyDescent="0.25">
      <c r="D234" s="98"/>
    </row>
    <row r="235" spans="4:4" ht="13.2" x14ac:dyDescent="0.25">
      <c r="D235" s="98"/>
    </row>
    <row r="236" spans="4:4" ht="13.2" x14ac:dyDescent="0.25">
      <c r="D236" s="98"/>
    </row>
    <row r="237" spans="4:4" ht="13.2" x14ac:dyDescent="0.25">
      <c r="D237" s="98"/>
    </row>
    <row r="238" spans="4:4" ht="13.2" x14ac:dyDescent="0.25">
      <c r="D238" s="98"/>
    </row>
    <row r="239" spans="4:4" ht="13.2" x14ac:dyDescent="0.25">
      <c r="D239" s="98"/>
    </row>
    <row r="240" spans="4:4" ht="13.2" x14ac:dyDescent="0.25">
      <c r="D240" s="98"/>
    </row>
    <row r="241" spans="4:4" ht="13.2" x14ac:dyDescent="0.25">
      <c r="D241" s="98"/>
    </row>
    <row r="242" spans="4:4" ht="13.2" x14ac:dyDescent="0.25">
      <c r="D242" s="98"/>
    </row>
    <row r="243" spans="4:4" ht="13.2" x14ac:dyDescent="0.25">
      <c r="D243" s="98"/>
    </row>
    <row r="244" spans="4:4" ht="13.2" x14ac:dyDescent="0.25">
      <c r="D244" s="98"/>
    </row>
    <row r="245" spans="4:4" ht="13.2" x14ac:dyDescent="0.25">
      <c r="D245" s="98"/>
    </row>
    <row r="246" spans="4:4" ht="13.2" x14ac:dyDescent="0.25">
      <c r="D246" s="98"/>
    </row>
    <row r="247" spans="4:4" ht="13.2" x14ac:dyDescent="0.25">
      <c r="D247" s="98"/>
    </row>
    <row r="248" spans="4:4" ht="13.2" x14ac:dyDescent="0.25">
      <c r="D248" s="98"/>
    </row>
    <row r="249" spans="4:4" ht="13.2" x14ac:dyDescent="0.25">
      <c r="D249" s="98"/>
    </row>
    <row r="250" spans="4:4" ht="13.2" x14ac:dyDescent="0.25">
      <c r="D250" s="98"/>
    </row>
    <row r="251" spans="4:4" ht="13.2" x14ac:dyDescent="0.25">
      <c r="D251" s="98"/>
    </row>
    <row r="252" spans="4:4" ht="13.2" x14ac:dyDescent="0.25">
      <c r="D252" s="98"/>
    </row>
    <row r="253" spans="4:4" ht="13.2" x14ac:dyDescent="0.25">
      <c r="D253" s="98"/>
    </row>
    <row r="254" spans="4:4" ht="13.2" x14ac:dyDescent="0.25">
      <c r="D254" s="98"/>
    </row>
    <row r="255" spans="4:4" ht="13.2" x14ac:dyDescent="0.25">
      <c r="D255" s="98"/>
    </row>
    <row r="256" spans="4:4" ht="13.2" x14ac:dyDescent="0.25">
      <c r="D256" s="98"/>
    </row>
    <row r="257" spans="4:4" ht="13.2" x14ac:dyDescent="0.25">
      <c r="D257" s="98"/>
    </row>
    <row r="258" spans="4:4" ht="13.2" x14ac:dyDescent="0.25">
      <c r="D258" s="98"/>
    </row>
    <row r="259" spans="4:4" ht="13.2" x14ac:dyDescent="0.25">
      <c r="D259" s="98"/>
    </row>
    <row r="260" spans="4:4" ht="13.2" x14ac:dyDescent="0.25">
      <c r="D260" s="98"/>
    </row>
    <row r="261" spans="4:4" ht="13.2" x14ac:dyDescent="0.25">
      <c r="D261" s="98"/>
    </row>
    <row r="262" spans="4:4" ht="13.2" x14ac:dyDescent="0.25">
      <c r="D262" s="98"/>
    </row>
    <row r="263" spans="4:4" ht="13.2" x14ac:dyDescent="0.25">
      <c r="D263" s="98"/>
    </row>
    <row r="264" spans="4:4" ht="13.2" x14ac:dyDescent="0.25">
      <c r="D264" s="98"/>
    </row>
    <row r="265" spans="4:4" ht="13.2" x14ac:dyDescent="0.25">
      <c r="D265" s="98"/>
    </row>
    <row r="266" spans="4:4" ht="13.2" x14ac:dyDescent="0.25">
      <c r="D266" s="98"/>
    </row>
    <row r="267" spans="4:4" ht="13.2" x14ac:dyDescent="0.25">
      <c r="D267" s="98"/>
    </row>
    <row r="268" spans="4:4" ht="13.2" x14ac:dyDescent="0.25">
      <c r="D268" s="98"/>
    </row>
    <row r="269" spans="4:4" ht="13.2" x14ac:dyDescent="0.25">
      <c r="D269" s="98"/>
    </row>
    <row r="270" spans="4:4" ht="13.2" x14ac:dyDescent="0.25">
      <c r="D270" s="98"/>
    </row>
    <row r="271" spans="4:4" ht="13.2" x14ac:dyDescent="0.25">
      <c r="D271" s="98"/>
    </row>
    <row r="272" spans="4:4" ht="13.2" x14ac:dyDescent="0.25">
      <c r="D272" s="98"/>
    </row>
    <row r="273" spans="4:4" ht="13.2" x14ac:dyDescent="0.25">
      <c r="D273" s="98"/>
    </row>
    <row r="274" spans="4:4" ht="13.2" x14ac:dyDescent="0.25">
      <c r="D274" s="98"/>
    </row>
    <row r="275" spans="4:4" ht="13.2" x14ac:dyDescent="0.25">
      <c r="D275" s="98"/>
    </row>
    <row r="276" spans="4:4" ht="13.2" x14ac:dyDescent="0.25">
      <c r="D276" s="98"/>
    </row>
    <row r="277" spans="4:4" ht="13.2" x14ac:dyDescent="0.25">
      <c r="D277" s="98"/>
    </row>
    <row r="278" spans="4:4" ht="13.2" x14ac:dyDescent="0.25">
      <c r="D278" s="98"/>
    </row>
    <row r="279" spans="4:4" ht="13.2" x14ac:dyDescent="0.25">
      <c r="D279" s="98"/>
    </row>
    <row r="280" spans="4:4" ht="13.2" x14ac:dyDescent="0.25">
      <c r="D280" s="98"/>
    </row>
    <row r="281" spans="4:4" ht="13.2" x14ac:dyDescent="0.25">
      <c r="D281" s="98"/>
    </row>
    <row r="282" spans="4:4" ht="13.2" x14ac:dyDescent="0.25">
      <c r="D282" s="98"/>
    </row>
    <row r="283" spans="4:4" ht="13.2" x14ac:dyDescent="0.25">
      <c r="D283" s="98"/>
    </row>
    <row r="284" spans="4:4" ht="13.2" x14ac:dyDescent="0.25">
      <c r="D284" s="98"/>
    </row>
    <row r="285" spans="4:4" ht="13.2" x14ac:dyDescent="0.25">
      <c r="D285" s="98"/>
    </row>
    <row r="286" spans="4:4" ht="13.2" x14ac:dyDescent="0.25">
      <c r="D286" s="98"/>
    </row>
    <row r="287" spans="4:4" ht="13.2" x14ac:dyDescent="0.25">
      <c r="D287" s="98"/>
    </row>
    <row r="288" spans="4:4" ht="13.2" x14ac:dyDescent="0.25">
      <c r="D288" s="98"/>
    </row>
    <row r="289" spans="4:4" ht="13.2" x14ac:dyDescent="0.25">
      <c r="D289" s="98"/>
    </row>
    <row r="290" spans="4:4" ht="13.2" x14ac:dyDescent="0.25">
      <c r="D290" s="98"/>
    </row>
    <row r="291" spans="4:4" ht="13.2" x14ac:dyDescent="0.25">
      <c r="D291" s="98"/>
    </row>
    <row r="292" spans="4:4" ht="13.2" x14ac:dyDescent="0.25">
      <c r="D292" s="98"/>
    </row>
    <row r="293" spans="4:4" ht="13.2" x14ac:dyDescent="0.25">
      <c r="D293" s="98"/>
    </row>
    <row r="294" spans="4:4" ht="13.2" x14ac:dyDescent="0.25">
      <c r="D294" s="98"/>
    </row>
    <row r="295" spans="4:4" ht="13.2" x14ac:dyDescent="0.25">
      <c r="D295" s="98"/>
    </row>
    <row r="296" spans="4:4" ht="13.2" x14ac:dyDescent="0.25">
      <c r="D296" s="98"/>
    </row>
    <row r="297" spans="4:4" ht="13.2" x14ac:dyDescent="0.25">
      <c r="D297" s="98"/>
    </row>
    <row r="298" spans="4:4" ht="13.2" x14ac:dyDescent="0.25">
      <c r="D298" s="98"/>
    </row>
    <row r="299" spans="4:4" ht="13.2" x14ac:dyDescent="0.25">
      <c r="D299" s="98"/>
    </row>
    <row r="300" spans="4:4" ht="13.2" x14ac:dyDescent="0.25">
      <c r="D300" s="98"/>
    </row>
    <row r="301" spans="4:4" ht="13.2" x14ac:dyDescent="0.25">
      <c r="D301" s="98"/>
    </row>
    <row r="302" spans="4:4" ht="13.2" x14ac:dyDescent="0.25">
      <c r="D302" s="98"/>
    </row>
    <row r="303" spans="4:4" ht="13.2" x14ac:dyDescent="0.25">
      <c r="D303" s="98"/>
    </row>
    <row r="304" spans="4:4" ht="13.2" x14ac:dyDescent="0.25">
      <c r="D304" s="98"/>
    </row>
    <row r="305" spans="4:4" ht="13.2" x14ac:dyDescent="0.25">
      <c r="D305" s="98"/>
    </row>
    <row r="306" spans="4:4" ht="13.2" x14ac:dyDescent="0.25">
      <c r="D306" s="98"/>
    </row>
    <row r="307" spans="4:4" ht="13.2" x14ac:dyDescent="0.25">
      <c r="D307" s="98"/>
    </row>
    <row r="308" spans="4:4" ht="13.2" x14ac:dyDescent="0.25">
      <c r="D308" s="98"/>
    </row>
    <row r="309" spans="4:4" ht="13.2" x14ac:dyDescent="0.25">
      <c r="D309" s="98"/>
    </row>
    <row r="310" spans="4:4" ht="13.2" x14ac:dyDescent="0.25">
      <c r="D310" s="98"/>
    </row>
    <row r="311" spans="4:4" ht="13.2" x14ac:dyDescent="0.25">
      <c r="D311" s="98"/>
    </row>
    <row r="312" spans="4:4" ht="13.2" x14ac:dyDescent="0.25">
      <c r="D312" s="98"/>
    </row>
    <row r="313" spans="4:4" ht="13.2" x14ac:dyDescent="0.25">
      <c r="D313" s="98"/>
    </row>
    <row r="314" spans="4:4" ht="13.2" x14ac:dyDescent="0.25">
      <c r="D314" s="98"/>
    </row>
    <row r="315" spans="4:4" ht="13.2" x14ac:dyDescent="0.25">
      <c r="D315" s="98"/>
    </row>
    <row r="316" spans="4:4" ht="13.2" x14ac:dyDescent="0.25">
      <c r="D316" s="98"/>
    </row>
    <row r="317" spans="4:4" ht="13.2" x14ac:dyDescent="0.25">
      <c r="D317" s="98"/>
    </row>
    <row r="318" spans="4:4" ht="13.2" x14ac:dyDescent="0.25">
      <c r="D318" s="98"/>
    </row>
    <row r="319" spans="4:4" ht="13.2" x14ac:dyDescent="0.25">
      <c r="D319" s="98"/>
    </row>
    <row r="320" spans="4:4" ht="13.2" x14ac:dyDescent="0.25">
      <c r="D320" s="98"/>
    </row>
    <row r="321" spans="4:4" ht="13.2" x14ac:dyDescent="0.25">
      <c r="D321" s="98"/>
    </row>
    <row r="322" spans="4:4" ht="13.2" x14ac:dyDescent="0.25">
      <c r="D322" s="98"/>
    </row>
    <row r="323" spans="4:4" ht="13.2" x14ac:dyDescent="0.25">
      <c r="D323" s="98"/>
    </row>
    <row r="324" spans="4:4" ht="13.2" x14ac:dyDescent="0.25">
      <c r="D324" s="98"/>
    </row>
    <row r="325" spans="4:4" ht="13.2" x14ac:dyDescent="0.25">
      <c r="D325" s="98"/>
    </row>
    <row r="326" spans="4:4" ht="13.2" x14ac:dyDescent="0.25">
      <c r="D326" s="98"/>
    </row>
    <row r="327" spans="4:4" ht="13.2" x14ac:dyDescent="0.25">
      <c r="D327" s="98"/>
    </row>
    <row r="328" spans="4:4" ht="13.2" x14ac:dyDescent="0.25">
      <c r="D328" s="98"/>
    </row>
    <row r="329" spans="4:4" ht="13.2" x14ac:dyDescent="0.25">
      <c r="D329" s="98"/>
    </row>
    <row r="330" spans="4:4" ht="13.2" x14ac:dyDescent="0.25">
      <c r="D330" s="98"/>
    </row>
    <row r="331" spans="4:4" ht="13.2" x14ac:dyDescent="0.25">
      <c r="D331" s="98"/>
    </row>
    <row r="332" spans="4:4" ht="13.2" x14ac:dyDescent="0.25">
      <c r="D332" s="98"/>
    </row>
    <row r="333" spans="4:4" ht="13.2" x14ac:dyDescent="0.25">
      <c r="D333" s="98"/>
    </row>
    <row r="334" spans="4:4" ht="13.2" x14ac:dyDescent="0.25">
      <c r="D334" s="98"/>
    </row>
    <row r="335" spans="4:4" ht="13.2" x14ac:dyDescent="0.25">
      <c r="D335" s="98"/>
    </row>
    <row r="336" spans="4:4" ht="13.2" x14ac:dyDescent="0.25">
      <c r="D336" s="98"/>
    </row>
    <row r="337" spans="4:4" ht="13.2" x14ac:dyDescent="0.25">
      <c r="D337" s="98"/>
    </row>
    <row r="338" spans="4:4" ht="13.2" x14ac:dyDescent="0.25">
      <c r="D338" s="98"/>
    </row>
    <row r="339" spans="4:4" ht="13.2" x14ac:dyDescent="0.25">
      <c r="D339" s="98"/>
    </row>
    <row r="340" spans="4:4" ht="13.2" x14ac:dyDescent="0.25">
      <c r="D340" s="98"/>
    </row>
    <row r="341" spans="4:4" ht="13.2" x14ac:dyDescent="0.25">
      <c r="D341" s="98"/>
    </row>
    <row r="342" spans="4:4" ht="13.2" x14ac:dyDescent="0.25">
      <c r="D342" s="98"/>
    </row>
    <row r="343" spans="4:4" ht="13.2" x14ac:dyDescent="0.25">
      <c r="D343" s="98"/>
    </row>
    <row r="344" spans="4:4" ht="13.2" x14ac:dyDescent="0.25">
      <c r="D344" s="98"/>
    </row>
    <row r="345" spans="4:4" ht="13.2" x14ac:dyDescent="0.25">
      <c r="D345" s="98"/>
    </row>
    <row r="346" spans="4:4" ht="13.2" x14ac:dyDescent="0.25">
      <c r="D346" s="98"/>
    </row>
    <row r="347" spans="4:4" ht="13.2" x14ac:dyDescent="0.25">
      <c r="D347" s="98"/>
    </row>
    <row r="348" spans="4:4" ht="13.2" x14ac:dyDescent="0.25">
      <c r="D348" s="98"/>
    </row>
    <row r="349" spans="4:4" ht="13.2" x14ac:dyDescent="0.25">
      <c r="D349" s="98"/>
    </row>
    <row r="350" spans="4:4" ht="13.2" x14ac:dyDescent="0.25">
      <c r="D350" s="98"/>
    </row>
    <row r="351" spans="4:4" ht="13.2" x14ac:dyDescent="0.25">
      <c r="D351" s="98"/>
    </row>
    <row r="352" spans="4:4" ht="13.2" x14ac:dyDescent="0.25">
      <c r="D352" s="98"/>
    </row>
    <row r="353" spans="4:4" ht="13.2" x14ac:dyDescent="0.25">
      <c r="D353" s="98"/>
    </row>
    <row r="354" spans="4:4" ht="13.2" x14ac:dyDescent="0.25">
      <c r="D354" s="98"/>
    </row>
    <row r="355" spans="4:4" ht="13.2" x14ac:dyDescent="0.25">
      <c r="D355" s="98"/>
    </row>
    <row r="356" spans="4:4" ht="13.2" x14ac:dyDescent="0.25">
      <c r="D356" s="98"/>
    </row>
    <row r="357" spans="4:4" ht="13.2" x14ac:dyDescent="0.25">
      <c r="D357" s="98"/>
    </row>
    <row r="358" spans="4:4" ht="13.2" x14ac:dyDescent="0.25">
      <c r="D358" s="98"/>
    </row>
    <row r="359" spans="4:4" ht="13.2" x14ac:dyDescent="0.25">
      <c r="D359" s="98"/>
    </row>
    <row r="360" spans="4:4" ht="13.2" x14ac:dyDescent="0.25">
      <c r="D360" s="98"/>
    </row>
    <row r="361" spans="4:4" ht="13.2" x14ac:dyDescent="0.25">
      <c r="D361" s="98"/>
    </row>
    <row r="362" spans="4:4" ht="13.2" x14ac:dyDescent="0.25">
      <c r="D362" s="98"/>
    </row>
    <row r="363" spans="4:4" ht="13.2" x14ac:dyDescent="0.25">
      <c r="D363" s="98"/>
    </row>
    <row r="364" spans="4:4" ht="13.2" x14ac:dyDescent="0.25">
      <c r="D364" s="98"/>
    </row>
    <row r="365" spans="4:4" ht="13.2" x14ac:dyDescent="0.25">
      <c r="D365" s="98"/>
    </row>
    <row r="366" spans="4:4" ht="13.2" x14ac:dyDescent="0.25">
      <c r="D366" s="98"/>
    </row>
    <row r="367" spans="4:4" ht="13.2" x14ac:dyDescent="0.25">
      <c r="D367" s="98"/>
    </row>
    <row r="368" spans="4:4" ht="13.2" x14ac:dyDescent="0.25">
      <c r="D368" s="98"/>
    </row>
    <row r="369" spans="4:4" ht="13.2" x14ac:dyDescent="0.25">
      <c r="D369" s="98"/>
    </row>
    <row r="370" spans="4:4" ht="13.2" x14ac:dyDescent="0.25">
      <c r="D370" s="98"/>
    </row>
    <row r="371" spans="4:4" ht="13.2" x14ac:dyDescent="0.25">
      <c r="D371" s="98"/>
    </row>
    <row r="372" spans="4:4" ht="13.2" x14ac:dyDescent="0.25">
      <c r="D372" s="98"/>
    </row>
    <row r="373" spans="4:4" ht="13.2" x14ac:dyDescent="0.25">
      <c r="D373" s="98"/>
    </row>
    <row r="374" spans="4:4" ht="13.2" x14ac:dyDescent="0.25">
      <c r="D374" s="98"/>
    </row>
    <row r="375" spans="4:4" ht="13.2" x14ac:dyDescent="0.25">
      <c r="D375" s="98"/>
    </row>
    <row r="376" spans="4:4" ht="13.2" x14ac:dyDescent="0.25">
      <c r="D376" s="98"/>
    </row>
    <row r="377" spans="4:4" ht="13.2" x14ac:dyDescent="0.25">
      <c r="D377" s="98"/>
    </row>
    <row r="378" spans="4:4" ht="13.2" x14ac:dyDescent="0.25">
      <c r="D378" s="98"/>
    </row>
    <row r="379" spans="4:4" ht="13.2" x14ac:dyDescent="0.25">
      <c r="D379" s="98"/>
    </row>
    <row r="380" spans="4:4" ht="13.2" x14ac:dyDescent="0.25">
      <c r="D380" s="98"/>
    </row>
    <row r="381" spans="4:4" ht="13.2" x14ac:dyDescent="0.25">
      <c r="D381" s="98"/>
    </row>
    <row r="382" spans="4:4" ht="13.2" x14ac:dyDescent="0.25">
      <c r="D382" s="98"/>
    </row>
    <row r="383" spans="4:4" ht="13.2" x14ac:dyDescent="0.25">
      <c r="D383" s="98"/>
    </row>
    <row r="384" spans="4:4" ht="13.2" x14ac:dyDescent="0.25">
      <c r="D384" s="98"/>
    </row>
    <row r="385" spans="4:4" ht="13.2" x14ac:dyDescent="0.25">
      <c r="D385" s="98"/>
    </row>
    <row r="386" spans="4:4" ht="13.2" x14ac:dyDescent="0.25">
      <c r="D386" s="98"/>
    </row>
    <row r="387" spans="4:4" ht="13.2" x14ac:dyDescent="0.25">
      <c r="D387" s="98"/>
    </row>
    <row r="388" spans="4:4" ht="13.2" x14ac:dyDescent="0.25">
      <c r="D388" s="98"/>
    </row>
    <row r="389" spans="4:4" ht="13.2" x14ac:dyDescent="0.25">
      <c r="D389" s="98"/>
    </row>
    <row r="390" spans="4:4" ht="13.2" x14ac:dyDescent="0.25">
      <c r="D390" s="98"/>
    </row>
    <row r="391" spans="4:4" ht="13.2" x14ac:dyDescent="0.25">
      <c r="D391" s="98"/>
    </row>
    <row r="392" spans="4:4" ht="13.2" x14ac:dyDescent="0.25">
      <c r="D392" s="98"/>
    </row>
    <row r="393" spans="4:4" ht="13.2" x14ac:dyDescent="0.25">
      <c r="D393" s="98"/>
    </row>
    <row r="394" spans="4:4" ht="13.2" x14ac:dyDescent="0.25">
      <c r="D394" s="98"/>
    </row>
    <row r="395" spans="4:4" ht="13.2" x14ac:dyDescent="0.25">
      <c r="D395" s="98"/>
    </row>
    <row r="396" spans="4:4" ht="13.2" x14ac:dyDescent="0.25">
      <c r="D396" s="98"/>
    </row>
    <row r="397" spans="4:4" ht="13.2" x14ac:dyDescent="0.25">
      <c r="D397" s="98"/>
    </row>
    <row r="398" spans="4:4" ht="13.2" x14ac:dyDescent="0.25">
      <c r="D398" s="98"/>
    </row>
    <row r="399" spans="4:4" ht="13.2" x14ac:dyDescent="0.25">
      <c r="D399" s="98"/>
    </row>
    <row r="400" spans="4:4" ht="13.2" x14ac:dyDescent="0.25">
      <c r="D400" s="98"/>
    </row>
    <row r="401" spans="4:4" ht="13.2" x14ac:dyDescent="0.25">
      <c r="D401" s="98"/>
    </row>
    <row r="402" spans="4:4" ht="13.2" x14ac:dyDescent="0.25">
      <c r="D402" s="98"/>
    </row>
    <row r="403" spans="4:4" ht="13.2" x14ac:dyDescent="0.25">
      <c r="D403" s="98"/>
    </row>
    <row r="404" spans="4:4" ht="13.2" x14ac:dyDescent="0.25">
      <c r="D404" s="98"/>
    </row>
    <row r="405" spans="4:4" ht="13.2" x14ac:dyDescent="0.25">
      <c r="D405" s="98"/>
    </row>
    <row r="406" spans="4:4" ht="13.2" x14ac:dyDescent="0.25">
      <c r="D406" s="98"/>
    </row>
    <row r="407" spans="4:4" ht="13.2" x14ac:dyDescent="0.25">
      <c r="D407" s="98"/>
    </row>
    <row r="408" spans="4:4" ht="13.2" x14ac:dyDescent="0.25">
      <c r="D408" s="98"/>
    </row>
    <row r="409" spans="4:4" ht="13.2" x14ac:dyDescent="0.25">
      <c r="D409" s="98"/>
    </row>
    <row r="410" spans="4:4" ht="13.2" x14ac:dyDescent="0.25">
      <c r="D410" s="98"/>
    </row>
    <row r="411" spans="4:4" ht="13.2" x14ac:dyDescent="0.25">
      <c r="D411" s="98"/>
    </row>
    <row r="412" spans="4:4" ht="13.2" x14ac:dyDescent="0.25">
      <c r="D412" s="98"/>
    </row>
    <row r="413" spans="4:4" ht="13.2" x14ac:dyDescent="0.25">
      <c r="D413" s="98"/>
    </row>
    <row r="414" spans="4:4" ht="13.2" x14ac:dyDescent="0.25">
      <c r="D414" s="98"/>
    </row>
    <row r="415" spans="4:4" ht="13.2" x14ac:dyDescent="0.25">
      <c r="D415" s="98"/>
    </row>
    <row r="416" spans="4:4" ht="13.2" x14ac:dyDescent="0.25">
      <c r="D416" s="98"/>
    </row>
    <row r="417" spans="4:4" ht="13.2" x14ac:dyDescent="0.25">
      <c r="D417" s="98"/>
    </row>
    <row r="418" spans="4:4" ht="13.2" x14ac:dyDescent="0.25">
      <c r="D418" s="98"/>
    </row>
    <row r="419" spans="4:4" ht="13.2" x14ac:dyDescent="0.25">
      <c r="D419" s="98"/>
    </row>
    <row r="420" spans="4:4" ht="13.2" x14ac:dyDescent="0.25">
      <c r="D420" s="98"/>
    </row>
    <row r="421" spans="4:4" ht="13.2" x14ac:dyDescent="0.25">
      <c r="D421" s="98"/>
    </row>
    <row r="422" spans="4:4" ht="13.2" x14ac:dyDescent="0.25">
      <c r="D422" s="98"/>
    </row>
    <row r="423" spans="4:4" ht="13.2" x14ac:dyDescent="0.25">
      <c r="D423" s="98"/>
    </row>
    <row r="424" spans="4:4" ht="13.2" x14ac:dyDescent="0.25">
      <c r="D424" s="98"/>
    </row>
    <row r="425" spans="4:4" ht="13.2" x14ac:dyDescent="0.25">
      <c r="D425" s="98"/>
    </row>
    <row r="426" spans="4:4" ht="13.2" x14ac:dyDescent="0.25">
      <c r="D426" s="98"/>
    </row>
    <row r="427" spans="4:4" ht="13.2" x14ac:dyDescent="0.25">
      <c r="D427" s="98"/>
    </row>
    <row r="428" spans="4:4" ht="13.2" x14ac:dyDescent="0.25">
      <c r="D428" s="98"/>
    </row>
    <row r="429" spans="4:4" ht="13.2" x14ac:dyDescent="0.25">
      <c r="D429" s="98"/>
    </row>
    <row r="430" spans="4:4" ht="13.2" x14ac:dyDescent="0.25">
      <c r="D430" s="98"/>
    </row>
    <row r="431" spans="4:4" ht="13.2" x14ac:dyDescent="0.25">
      <c r="D431" s="98"/>
    </row>
    <row r="432" spans="4:4" ht="13.2" x14ac:dyDescent="0.25">
      <c r="D432" s="98"/>
    </row>
    <row r="433" spans="4:4" ht="13.2" x14ac:dyDescent="0.25">
      <c r="D433" s="98"/>
    </row>
    <row r="434" spans="4:4" ht="13.2" x14ac:dyDescent="0.25">
      <c r="D434" s="98"/>
    </row>
    <row r="435" spans="4:4" ht="13.2" x14ac:dyDescent="0.25">
      <c r="D435" s="98"/>
    </row>
    <row r="436" spans="4:4" ht="13.2" x14ac:dyDescent="0.25">
      <c r="D436" s="98"/>
    </row>
    <row r="437" spans="4:4" ht="13.2" x14ac:dyDescent="0.25">
      <c r="D437" s="98"/>
    </row>
    <row r="438" spans="4:4" ht="13.2" x14ac:dyDescent="0.25">
      <c r="D438" s="98"/>
    </row>
    <row r="439" spans="4:4" ht="13.2" x14ac:dyDescent="0.25">
      <c r="D439" s="98"/>
    </row>
    <row r="440" spans="4:4" ht="13.2" x14ac:dyDescent="0.25">
      <c r="D440" s="98"/>
    </row>
    <row r="441" spans="4:4" ht="13.2" x14ac:dyDescent="0.25">
      <c r="D441" s="98"/>
    </row>
    <row r="442" spans="4:4" ht="13.2" x14ac:dyDescent="0.25">
      <c r="D442" s="98"/>
    </row>
    <row r="443" spans="4:4" ht="13.2" x14ac:dyDescent="0.25">
      <c r="D443" s="98"/>
    </row>
    <row r="444" spans="4:4" ht="13.2" x14ac:dyDescent="0.25">
      <c r="D444" s="98"/>
    </row>
    <row r="445" spans="4:4" ht="13.2" x14ac:dyDescent="0.25">
      <c r="D445" s="98"/>
    </row>
    <row r="446" spans="4:4" ht="13.2" x14ac:dyDescent="0.25">
      <c r="D446" s="98"/>
    </row>
    <row r="447" spans="4:4" ht="13.2" x14ac:dyDescent="0.25">
      <c r="D447" s="98"/>
    </row>
    <row r="448" spans="4:4" ht="13.2" x14ac:dyDescent="0.25">
      <c r="D448" s="98"/>
    </row>
    <row r="449" spans="4:4" ht="13.2" x14ac:dyDescent="0.25">
      <c r="D449" s="98"/>
    </row>
    <row r="450" spans="4:4" ht="13.2" x14ac:dyDescent="0.25">
      <c r="D450" s="98"/>
    </row>
    <row r="451" spans="4:4" ht="13.2" x14ac:dyDescent="0.25">
      <c r="D451" s="98"/>
    </row>
    <row r="452" spans="4:4" ht="13.2" x14ac:dyDescent="0.25">
      <c r="D452" s="98"/>
    </row>
    <row r="453" spans="4:4" ht="13.2" x14ac:dyDescent="0.25">
      <c r="D453" s="98"/>
    </row>
    <row r="454" spans="4:4" ht="13.2" x14ac:dyDescent="0.25">
      <c r="D454" s="98"/>
    </row>
    <row r="455" spans="4:4" ht="13.2" x14ac:dyDescent="0.25">
      <c r="D455" s="98"/>
    </row>
    <row r="456" spans="4:4" ht="13.2" x14ac:dyDescent="0.25">
      <c r="D456" s="98"/>
    </row>
    <row r="457" spans="4:4" ht="13.2" x14ac:dyDescent="0.25">
      <c r="D457" s="98"/>
    </row>
    <row r="458" spans="4:4" ht="13.2" x14ac:dyDescent="0.25">
      <c r="D458" s="98"/>
    </row>
    <row r="459" spans="4:4" ht="13.2" x14ac:dyDescent="0.25">
      <c r="D459" s="98"/>
    </row>
    <row r="460" spans="4:4" ht="13.2" x14ac:dyDescent="0.25">
      <c r="D460" s="98"/>
    </row>
    <row r="461" spans="4:4" ht="13.2" x14ac:dyDescent="0.25">
      <c r="D461" s="98"/>
    </row>
    <row r="462" spans="4:4" ht="13.2" x14ac:dyDescent="0.25">
      <c r="D462" s="98"/>
    </row>
    <row r="463" spans="4:4" ht="13.2" x14ac:dyDescent="0.25">
      <c r="D463" s="98"/>
    </row>
    <row r="464" spans="4:4" ht="13.2" x14ac:dyDescent="0.25">
      <c r="D464" s="98"/>
    </row>
    <row r="465" spans="4:4" ht="13.2" x14ac:dyDescent="0.25">
      <c r="D465" s="98"/>
    </row>
    <row r="466" spans="4:4" ht="13.2" x14ac:dyDescent="0.25">
      <c r="D466" s="98"/>
    </row>
    <row r="467" spans="4:4" ht="13.2" x14ac:dyDescent="0.25">
      <c r="D467" s="98"/>
    </row>
    <row r="468" spans="4:4" ht="13.2" x14ac:dyDescent="0.25">
      <c r="D468" s="98"/>
    </row>
    <row r="469" spans="4:4" ht="13.2" x14ac:dyDescent="0.25">
      <c r="D469" s="98"/>
    </row>
    <row r="470" spans="4:4" ht="13.2" x14ac:dyDescent="0.25">
      <c r="D470" s="98"/>
    </row>
    <row r="471" spans="4:4" ht="13.2" x14ac:dyDescent="0.25">
      <c r="D471" s="98"/>
    </row>
    <row r="472" spans="4:4" ht="13.2" x14ac:dyDescent="0.25">
      <c r="D472" s="98"/>
    </row>
    <row r="473" spans="4:4" ht="13.2" x14ac:dyDescent="0.25">
      <c r="D473" s="98"/>
    </row>
    <row r="474" spans="4:4" ht="13.2" x14ac:dyDescent="0.25">
      <c r="D474" s="98"/>
    </row>
    <row r="475" spans="4:4" ht="13.2" x14ac:dyDescent="0.25">
      <c r="D475" s="98"/>
    </row>
    <row r="476" spans="4:4" ht="13.2" x14ac:dyDescent="0.25">
      <c r="D476" s="98"/>
    </row>
    <row r="477" spans="4:4" ht="13.2" x14ac:dyDescent="0.25">
      <c r="D477" s="98"/>
    </row>
    <row r="478" spans="4:4" ht="13.2" x14ac:dyDescent="0.25">
      <c r="D478" s="98"/>
    </row>
    <row r="479" spans="4:4" ht="13.2" x14ac:dyDescent="0.25">
      <c r="D479" s="98"/>
    </row>
    <row r="480" spans="4:4" ht="13.2" x14ac:dyDescent="0.25">
      <c r="D480" s="98"/>
    </row>
    <row r="481" spans="4:4" ht="13.2" x14ac:dyDescent="0.25">
      <c r="D481" s="98"/>
    </row>
    <row r="482" spans="4:4" ht="13.2" x14ac:dyDescent="0.25">
      <c r="D482" s="98"/>
    </row>
    <row r="483" spans="4:4" ht="13.2" x14ac:dyDescent="0.25">
      <c r="D483" s="98"/>
    </row>
    <row r="484" spans="4:4" ht="13.2" x14ac:dyDescent="0.25">
      <c r="D484" s="98"/>
    </row>
    <row r="485" spans="4:4" ht="13.2" x14ac:dyDescent="0.25">
      <c r="D485" s="98"/>
    </row>
    <row r="486" spans="4:4" ht="13.2" x14ac:dyDescent="0.25">
      <c r="D486" s="98"/>
    </row>
    <row r="487" spans="4:4" ht="13.2" x14ac:dyDescent="0.25">
      <c r="D487" s="98"/>
    </row>
    <row r="488" spans="4:4" ht="13.2" x14ac:dyDescent="0.25">
      <c r="D488" s="98"/>
    </row>
    <row r="489" spans="4:4" ht="13.2" x14ac:dyDescent="0.25">
      <c r="D489" s="98"/>
    </row>
    <row r="490" spans="4:4" ht="13.2" x14ac:dyDescent="0.25">
      <c r="D490" s="98"/>
    </row>
    <row r="491" spans="4:4" ht="13.2" x14ac:dyDescent="0.25">
      <c r="D491" s="98"/>
    </row>
    <row r="492" spans="4:4" ht="13.2" x14ac:dyDescent="0.25">
      <c r="D492" s="98"/>
    </row>
    <row r="493" spans="4:4" ht="13.2" x14ac:dyDescent="0.25">
      <c r="D493" s="98"/>
    </row>
    <row r="494" spans="4:4" ht="13.2" x14ac:dyDescent="0.25">
      <c r="D494" s="98"/>
    </row>
    <row r="495" spans="4:4" ht="13.2" x14ac:dyDescent="0.25">
      <c r="D495" s="98"/>
    </row>
    <row r="496" spans="4:4" ht="13.2" x14ac:dyDescent="0.25">
      <c r="D496" s="98"/>
    </row>
    <row r="497" spans="4:4" ht="13.2" x14ac:dyDescent="0.25">
      <c r="D497" s="98"/>
    </row>
    <row r="498" spans="4:4" ht="13.2" x14ac:dyDescent="0.25">
      <c r="D498" s="98"/>
    </row>
    <row r="499" spans="4:4" ht="13.2" x14ac:dyDescent="0.25">
      <c r="D499" s="98"/>
    </row>
    <row r="500" spans="4:4" ht="13.2" x14ac:dyDescent="0.25">
      <c r="D500" s="98"/>
    </row>
    <row r="501" spans="4:4" ht="13.2" x14ac:dyDescent="0.25">
      <c r="D501" s="98"/>
    </row>
    <row r="502" spans="4:4" ht="13.2" x14ac:dyDescent="0.25">
      <c r="D502" s="98"/>
    </row>
    <row r="503" spans="4:4" ht="13.2" x14ac:dyDescent="0.25">
      <c r="D503" s="98"/>
    </row>
    <row r="504" spans="4:4" ht="13.2" x14ac:dyDescent="0.25">
      <c r="D504" s="98"/>
    </row>
    <row r="505" spans="4:4" ht="13.2" x14ac:dyDescent="0.25">
      <c r="D505" s="98"/>
    </row>
    <row r="506" spans="4:4" ht="13.2" x14ac:dyDescent="0.25">
      <c r="D506" s="98"/>
    </row>
    <row r="507" spans="4:4" ht="13.2" x14ac:dyDescent="0.25">
      <c r="D507" s="98"/>
    </row>
    <row r="508" spans="4:4" ht="13.2" x14ac:dyDescent="0.25">
      <c r="D508" s="98"/>
    </row>
    <row r="509" spans="4:4" ht="13.2" x14ac:dyDescent="0.25">
      <c r="D509" s="98"/>
    </row>
    <row r="510" spans="4:4" ht="13.2" x14ac:dyDescent="0.25">
      <c r="D510" s="98"/>
    </row>
    <row r="511" spans="4:4" ht="13.2" x14ac:dyDescent="0.25">
      <c r="D511" s="98"/>
    </row>
    <row r="512" spans="4:4" ht="13.2" x14ac:dyDescent="0.25">
      <c r="D512" s="98"/>
    </row>
    <row r="513" spans="4:4" ht="13.2" x14ac:dyDescent="0.25">
      <c r="D513" s="98"/>
    </row>
    <row r="514" spans="4:4" ht="13.2" x14ac:dyDescent="0.25">
      <c r="D514" s="98"/>
    </row>
    <row r="515" spans="4:4" ht="13.2" x14ac:dyDescent="0.25">
      <c r="D515" s="98"/>
    </row>
    <row r="516" spans="4:4" ht="13.2" x14ac:dyDescent="0.25">
      <c r="D516" s="98"/>
    </row>
    <row r="517" spans="4:4" ht="13.2" x14ac:dyDescent="0.25">
      <c r="D517" s="98"/>
    </row>
    <row r="518" spans="4:4" ht="13.2" x14ac:dyDescent="0.25">
      <c r="D518" s="98"/>
    </row>
    <row r="519" spans="4:4" ht="13.2" x14ac:dyDescent="0.25">
      <c r="D519" s="98"/>
    </row>
    <row r="520" spans="4:4" ht="13.2" x14ac:dyDescent="0.25">
      <c r="D520" s="98"/>
    </row>
    <row r="521" spans="4:4" ht="13.2" x14ac:dyDescent="0.25">
      <c r="D521" s="98"/>
    </row>
    <row r="522" spans="4:4" ht="13.2" x14ac:dyDescent="0.25">
      <c r="D522" s="98"/>
    </row>
    <row r="523" spans="4:4" ht="13.2" x14ac:dyDescent="0.25">
      <c r="D523" s="98"/>
    </row>
    <row r="524" spans="4:4" ht="13.2" x14ac:dyDescent="0.25">
      <c r="D524" s="98"/>
    </row>
    <row r="525" spans="4:4" ht="13.2" x14ac:dyDescent="0.25">
      <c r="D525" s="98"/>
    </row>
    <row r="526" spans="4:4" ht="13.2" x14ac:dyDescent="0.25">
      <c r="D526" s="98"/>
    </row>
    <row r="527" spans="4:4" ht="13.2" x14ac:dyDescent="0.25">
      <c r="D527" s="98"/>
    </row>
    <row r="528" spans="4:4" ht="13.2" x14ac:dyDescent="0.25">
      <c r="D528" s="98"/>
    </row>
    <row r="529" spans="4:4" ht="13.2" x14ac:dyDescent="0.25">
      <c r="D529" s="98"/>
    </row>
    <row r="530" spans="4:4" ht="13.2" x14ac:dyDescent="0.25">
      <c r="D530" s="98"/>
    </row>
    <row r="531" spans="4:4" ht="13.2" x14ac:dyDescent="0.25">
      <c r="D531" s="98"/>
    </row>
    <row r="532" spans="4:4" ht="13.2" x14ac:dyDescent="0.25">
      <c r="D532" s="98"/>
    </row>
    <row r="533" spans="4:4" ht="13.2" x14ac:dyDescent="0.25">
      <c r="D533" s="98"/>
    </row>
    <row r="534" spans="4:4" ht="13.2" x14ac:dyDescent="0.25">
      <c r="D534" s="98"/>
    </row>
    <row r="535" spans="4:4" ht="13.2" x14ac:dyDescent="0.25">
      <c r="D535" s="98"/>
    </row>
    <row r="536" spans="4:4" ht="13.2" x14ac:dyDescent="0.25">
      <c r="D536" s="98"/>
    </row>
    <row r="537" spans="4:4" ht="13.2" x14ac:dyDescent="0.25">
      <c r="D537" s="98"/>
    </row>
    <row r="538" spans="4:4" ht="13.2" x14ac:dyDescent="0.25">
      <c r="D538" s="98"/>
    </row>
    <row r="539" spans="4:4" ht="13.2" x14ac:dyDescent="0.25">
      <c r="D539" s="98"/>
    </row>
    <row r="540" spans="4:4" ht="13.2" x14ac:dyDescent="0.25">
      <c r="D540" s="98"/>
    </row>
    <row r="541" spans="4:4" ht="13.2" x14ac:dyDescent="0.25">
      <c r="D541" s="98"/>
    </row>
    <row r="542" spans="4:4" ht="13.2" x14ac:dyDescent="0.25">
      <c r="D542" s="98"/>
    </row>
    <row r="543" spans="4:4" ht="13.2" x14ac:dyDescent="0.25">
      <c r="D543" s="98"/>
    </row>
    <row r="544" spans="4:4" ht="13.2" x14ac:dyDescent="0.25">
      <c r="D544" s="98"/>
    </row>
    <row r="545" spans="4:4" ht="13.2" x14ac:dyDescent="0.25">
      <c r="D545" s="98"/>
    </row>
    <row r="546" spans="4:4" ht="13.2" x14ac:dyDescent="0.25">
      <c r="D546" s="98"/>
    </row>
    <row r="547" spans="4:4" ht="13.2" x14ac:dyDescent="0.25">
      <c r="D547" s="98"/>
    </row>
    <row r="548" spans="4:4" ht="13.2" x14ac:dyDescent="0.25">
      <c r="D548" s="98"/>
    </row>
    <row r="549" spans="4:4" ht="13.2" x14ac:dyDescent="0.25">
      <c r="D549" s="98"/>
    </row>
    <row r="550" spans="4:4" ht="13.2" x14ac:dyDescent="0.25">
      <c r="D550" s="98"/>
    </row>
    <row r="551" spans="4:4" ht="13.2" x14ac:dyDescent="0.25">
      <c r="D551" s="98"/>
    </row>
    <row r="552" spans="4:4" ht="13.2" x14ac:dyDescent="0.25">
      <c r="D552" s="98"/>
    </row>
    <row r="553" spans="4:4" ht="13.2" x14ac:dyDescent="0.25">
      <c r="D553" s="98"/>
    </row>
    <row r="554" spans="4:4" ht="13.2" x14ac:dyDescent="0.25">
      <c r="D554" s="98"/>
    </row>
    <row r="555" spans="4:4" ht="13.2" x14ac:dyDescent="0.25">
      <c r="D555" s="98"/>
    </row>
    <row r="556" spans="4:4" ht="13.2" x14ac:dyDescent="0.25">
      <c r="D556" s="98"/>
    </row>
    <row r="557" spans="4:4" ht="13.2" x14ac:dyDescent="0.25">
      <c r="D557" s="98"/>
    </row>
    <row r="558" spans="4:4" ht="13.2" x14ac:dyDescent="0.25">
      <c r="D558" s="98"/>
    </row>
    <row r="559" spans="4:4" ht="13.2" x14ac:dyDescent="0.25">
      <c r="D559" s="98"/>
    </row>
    <row r="560" spans="4:4" ht="13.2" x14ac:dyDescent="0.25">
      <c r="D560" s="98"/>
    </row>
    <row r="561" spans="4:4" ht="13.2" x14ac:dyDescent="0.25">
      <c r="D561" s="98"/>
    </row>
    <row r="562" spans="4:4" ht="13.2" x14ac:dyDescent="0.25">
      <c r="D562" s="98"/>
    </row>
    <row r="563" spans="4:4" ht="13.2" x14ac:dyDescent="0.25">
      <c r="D563" s="98"/>
    </row>
    <row r="564" spans="4:4" ht="13.2" x14ac:dyDescent="0.25">
      <c r="D564" s="98"/>
    </row>
    <row r="565" spans="4:4" ht="13.2" x14ac:dyDescent="0.25">
      <c r="D565" s="98"/>
    </row>
    <row r="566" spans="4:4" ht="13.2" x14ac:dyDescent="0.25">
      <c r="D566" s="98"/>
    </row>
    <row r="567" spans="4:4" ht="13.2" x14ac:dyDescent="0.25">
      <c r="D567" s="98"/>
    </row>
    <row r="568" spans="4:4" ht="13.2" x14ac:dyDescent="0.25">
      <c r="D568" s="98"/>
    </row>
    <row r="569" spans="4:4" ht="13.2" x14ac:dyDescent="0.25">
      <c r="D569" s="98"/>
    </row>
    <row r="570" spans="4:4" ht="13.2" x14ac:dyDescent="0.25">
      <c r="D570" s="98"/>
    </row>
    <row r="571" spans="4:4" ht="13.2" x14ac:dyDescent="0.25">
      <c r="D571" s="98"/>
    </row>
    <row r="572" spans="4:4" ht="13.2" x14ac:dyDescent="0.25">
      <c r="D572" s="98"/>
    </row>
    <row r="573" spans="4:4" ht="13.2" x14ac:dyDescent="0.25">
      <c r="D573" s="98"/>
    </row>
    <row r="574" spans="4:4" ht="13.2" x14ac:dyDescent="0.25">
      <c r="D574" s="98"/>
    </row>
    <row r="575" spans="4:4" ht="13.2" x14ac:dyDescent="0.25">
      <c r="D575" s="98"/>
    </row>
    <row r="576" spans="4:4" ht="13.2" x14ac:dyDescent="0.25">
      <c r="D576" s="98"/>
    </row>
    <row r="577" spans="4:4" ht="13.2" x14ac:dyDescent="0.25">
      <c r="D577" s="98"/>
    </row>
    <row r="578" spans="4:4" ht="13.2" x14ac:dyDescent="0.25">
      <c r="D578" s="98"/>
    </row>
    <row r="579" spans="4:4" ht="13.2" x14ac:dyDescent="0.25">
      <c r="D579" s="98"/>
    </row>
    <row r="580" spans="4:4" ht="13.2" x14ac:dyDescent="0.25">
      <c r="D580" s="98"/>
    </row>
    <row r="581" spans="4:4" ht="13.2" x14ac:dyDescent="0.25">
      <c r="D581" s="98"/>
    </row>
    <row r="582" spans="4:4" ht="13.2" x14ac:dyDescent="0.25">
      <c r="D582" s="98"/>
    </row>
    <row r="583" spans="4:4" ht="13.2" x14ac:dyDescent="0.25">
      <c r="D583" s="98"/>
    </row>
    <row r="584" spans="4:4" ht="13.2" x14ac:dyDescent="0.25">
      <c r="D584" s="98"/>
    </row>
    <row r="585" spans="4:4" ht="13.2" x14ac:dyDescent="0.25">
      <c r="D585" s="98"/>
    </row>
    <row r="586" spans="4:4" ht="13.2" x14ac:dyDescent="0.25">
      <c r="D586" s="98"/>
    </row>
    <row r="587" spans="4:4" ht="13.2" x14ac:dyDescent="0.25">
      <c r="D587" s="98"/>
    </row>
    <row r="588" spans="4:4" ht="13.2" x14ac:dyDescent="0.25">
      <c r="D588" s="98"/>
    </row>
    <row r="589" spans="4:4" ht="13.2" x14ac:dyDescent="0.25">
      <c r="D589" s="98"/>
    </row>
    <row r="590" spans="4:4" ht="13.2" x14ac:dyDescent="0.25">
      <c r="D590" s="98"/>
    </row>
    <row r="591" spans="4:4" ht="13.2" x14ac:dyDescent="0.25">
      <c r="D591" s="98"/>
    </row>
    <row r="592" spans="4:4" ht="13.2" x14ac:dyDescent="0.25">
      <c r="D592" s="98"/>
    </row>
    <row r="593" spans="4:4" ht="13.2" x14ac:dyDescent="0.25">
      <c r="D593" s="98"/>
    </row>
    <row r="594" spans="4:4" ht="13.2" x14ac:dyDescent="0.25">
      <c r="D594" s="98"/>
    </row>
    <row r="595" spans="4:4" ht="13.2" x14ac:dyDescent="0.25">
      <c r="D595" s="98"/>
    </row>
    <row r="596" spans="4:4" ht="13.2" x14ac:dyDescent="0.25">
      <c r="D596" s="98"/>
    </row>
    <row r="597" spans="4:4" ht="13.2" x14ac:dyDescent="0.25">
      <c r="D597" s="98"/>
    </row>
    <row r="598" spans="4:4" ht="13.2" x14ac:dyDescent="0.25">
      <c r="D598" s="98"/>
    </row>
    <row r="599" spans="4:4" ht="13.2" x14ac:dyDescent="0.25">
      <c r="D599" s="98"/>
    </row>
    <row r="600" spans="4:4" ht="13.2" x14ac:dyDescent="0.25">
      <c r="D600" s="98"/>
    </row>
    <row r="601" spans="4:4" ht="13.2" x14ac:dyDescent="0.25">
      <c r="D601" s="98"/>
    </row>
    <row r="602" spans="4:4" ht="13.2" x14ac:dyDescent="0.25">
      <c r="D602" s="98"/>
    </row>
    <row r="603" spans="4:4" ht="13.2" x14ac:dyDescent="0.25">
      <c r="D603" s="98"/>
    </row>
    <row r="604" spans="4:4" ht="13.2" x14ac:dyDescent="0.25">
      <c r="D604" s="98"/>
    </row>
    <row r="605" spans="4:4" ht="13.2" x14ac:dyDescent="0.25">
      <c r="D605" s="98"/>
    </row>
    <row r="606" spans="4:4" ht="13.2" x14ac:dyDescent="0.25">
      <c r="D606" s="98"/>
    </row>
    <row r="607" spans="4:4" ht="13.2" x14ac:dyDescent="0.25">
      <c r="D607" s="98"/>
    </row>
    <row r="608" spans="4:4" ht="13.2" x14ac:dyDescent="0.25">
      <c r="D608" s="98"/>
    </row>
    <row r="609" spans="4:4" ht="13.2" x14ac:dyDescent="0.25">
      <c r="D609" s="98"/>
    </row>
    <row r="610" spans="4:4" ht="13.2" x14ac:dyDescent="0.25">
      <c r="D610" s="98"/>
    </row>
    <row r="611" spans="4:4" ht="13.2" x14ac:dyDescent="0.25">
      <c r="D611" s="98"/>
    </row>
    <row r="612" spans="4:4" ht="13.2" x14ac:dyDescent="0.25">
      <c r="D612" s="98"/>
    </row>
    <row r="613" spans="4:4" ht="13.2" x14ac:dyDescent="0.25">
      <c r="D613" s="98"/>
    </row>
    <row r="614" spans="4:4" ht="13.2" x14ac:dyDescent="0.25">
      <c r="D614" s="98"/>
    </row>
    <row r="615" spans="4:4" ht="13.2" x14ac:dyDescent="0.25">
      <c r="D615" s="98"/>
    </row>
    <row r="616" spans="4:4" ht="13.2" x14ac:dyDescent="0.25">
      <c r="D616" s="98"/>
    </row>
    <row r="617" spans="4:4" ht="13.2" x14ac:dyDescent="0.25">
      <c r="D617" s="98"/>
    </row>
    <row r="618" spans="4:4" ht="13.2" x14ac:dyDescent="0.25">
      <c r="D618" s="98"/>
    </row>
    <row r="619" spans="4:4" ht="13.2" x14ac:dyDescent="0.25">
      <c r="D619" s="98"/>
    </row>
    <row r="620" spans="4:4" ht="13.2" x14ac:dyDescent="0.25">
      <c r="D620" s="98"/>
    </row>
    <row r="621" spans="4:4" ht="13.2" x14ac:dyDescent="0.25">
      <c r="D621" s="98"/>
    </row>
    <row r="622" spans="4:4" ht="13.2" x14ac:dyDescent="0.25">
      <c r="D622" s="98"/>
    </row>
    <row r="623" spans="4:4" ht="13.2" x14ac:dyDescent="0.25">
      <c r="D623" s="98"/>
    </row>
    <row r="624" spans="4:4" ht="13.2" x14ac:dyDescent="0.25">
      <c r="D624" s="98"/>
    </row>
    <row r="625" spans="4:4" ht="13.2" x14ac:dyDescent="0.25">
      <c r="D625" s="98"/>
    </row>
    <row r="626" spans="4:4" ht="13.2" x14ac:dyDescent="0.25">
      <c r="D626" s="98"/>
    </row>
    <row r="627" spans="4:4" ht="13.2" x14ac:dyDescent="0.25">
      <c r="D627" s="98"/>
    </row>
    <row r="628" spans="4:4" ht="13.2" x14ac:dyDescent="0.25">
      <c r="D628" s="98"/>
    </row>
    <row r="629" spans="4:4" ht="13.2" x14ac:dyDescent="0.25">
      <c r="D629" s="98"/>
    </row>
    <row r="630" spans="4:4" ht="13.2" x14ac:dyDescent="0.25">
      <c r="D630" s="98"/>
    </row>
    <row r="631" spans="4:4" ht="13.2" x14ac:dyDescent="0.25">
      <c r="D631" s="98"/>
    </row>
    <row r="632" spans="4:4" ht="13.2" x14ac:dyDescent="0.25">
      <c r="D632" s="98"/>
    </row>
    <row r="633" spans="4:4" ht="13.2" x14ac:dyDescent="0.25">
      <c r="D633" s="98"/>
    </row>
    <row r="634" spans="4:4" ht="13.2" x14ac:dyDescent="0.25">
      <c r="D634" s="98"/>
    </row>
    <row r="635" spans="4:4" ht="13.2" x14ac:dyDescent="0.25">
      <c r="D635" s="98"/>
    </row>
    <row r="636" spans="4:4" ht="13.2" x14ac:dyDescent="0.25">
      <c r="D636" s="98"/>
    </row>
    <row r="637" spans="4:4" ht="13.2" x14ac:dyDescent="0.25">
      <c r="D637" s="98"/>
    </row>
    <row r="638" spans="4:4" ht="13.2" x14ac:dyDescent="0.25">
      <c r="D638" s="98"/>
    </row>
    <row r="639" spans="4:4" ht="13.2" x14ac:dyDescent="0.25">
      <c r="D639" s="98"/>
    </row>
    <row r="640" spans="4:4" ht="13.2" x14ac:dyDescent="0.25">
      <c r="D640" s="98"/>
    </row>
    <row r="641" spans="4:4" ht="13.2" x14ac:dyDescent="0.25">
      <c r="D641" s="98"/>
    </row>
    <row r="642" spans="4:4" ht="13.2" x14ac:dyDescent="0.25">
      <c r="D642" s="98"/>
    </row>
    <row r="643" spans="4:4" ht="13.2" x14ac:dyDescent="0.25">
      <c r="D643" s="98"/>
    </row>
    <row r="644" spans="4:4" ht="13.2" x14ac:dyDescent="0.25">
      <c r="D644" s="98"/>
    </row>
    <row r="645" spans="4:4" ht="13.2" x14ac:dyDescent="0.25">
      <c r="D645" s="98"/>
    </row>
    <row r="646" spans="4:4" ht="13.2" x14ac:dyDescent="0.25">
      <c r="D646" s="98"/>
    </row>
    <row r="647" spans="4:4" ht="13.2" x14ac:dyDescent="0.25">
      <c r="D647" s="98"/>
    </row>
    <row r="648" spans="4:4" ht="13.2" x14ac:dyDescent="0.25">
      <c r="D648" s="98"/>
    </row>
    <row r="649" spans="4:4" ht="13.2" x14ac:dyDescent="0.25">
      <c r="D649" s="98"/>
    </row>
    <row r="650" spans="4:4" ht="13.2" x14ac:dyDescent="0.25">
      <c r="D650" s="98"/>
    </row>
    <row r="651" spans="4:4" ht="13.2" x14ac:dyDescent="0.25">
      <c r="D651" s="98"/>
    </row>
    <row r="652" spans="4:4" ht="13.2" x14ac:dyDescent="0.25">
      <c r="D652" s="98"/>
    </row>
    <row r="653" spans="4:4" ht="13.2" x14ac:dyDescent="0.25">
      <c r="D653" s="98"/>
    </row>
    <row r="654" spans="4:4" ht="13.2" x14ac:dyDescent="0.25">
      <c r="D654" s="98"/>
    </row>
    <row r="655" spans="4:4" ht="13.2" x14ac:dyDescent="0.25">
      <c r="D655" s="98"/>
    </row>
    <row r="656" spans="4:4" ht="13.2" x14ac:dyDescent="0.25">
      <c r="D656" s="98"/>
    </row>
    <row r="657" spans="4:4" ht="13.2" x14ac:dyDescent="0.25">
      <c r="D657" s="98"/>
    </row>
    <row r="658" spans="4:4" ht="13.2" x14ac:dyDescent="0.25">
      <c r="D658" s="98"/>
    </row>
    <row r="659" spans="4:4" ht="13.2" x14ac:dyDescent="0.25">
      <c r="D659" s="98"/>
    </row>
    <row r="660" spans="4:4" ht="13.2" x14ac:dyDescent="0.25">
      <c r="D660" s="98"/>
    </row>
    <row r="661" spans="4:4" ht="13.2" x14ac:dyDescent="0.25">
      <c r="D661" s="98"/>
    </row>
    <row r="662" spans="4:4" ht="13.2" x14ac:dyDescent="0.25">
      <c r="D662" s="98"/>
    </row>
    <row r="663" spans="4:4" ht="13.2" x14ac:dyDescent="0.25">
      <c r="D663" s="98"/>
    </row>
    <row r="664" spans="4:4" ht="13.2" x14ac:dyDescent="0.25">
      <c r="D664" s="98"/>
    </row>
    <row r="665" spans="4:4" ht="13.2" x14ac:dyDescent="0.25">
      <c r="D665" s="98"/>
    </row>
    <row r="666" spans="4:4" ht="13.2" x14ac:dyDescent="0.25">
      <c r="D666" s="98"/>
    </row>
    <row r="667" spans="4:4" ht="13.2" x14ac:dyDescent="0.25">
      <c r="D667" s="98"/>
    </row>
    <row r="668" spans="4:4" ht="13.2" x14ac:dyDescent="0.25">
      <c r="D668" s="98"/>
    </row>
    <row r="669" spans="4:4" ht="13.2" x14ac:dyDescent="0.25">
      <c r="D669" s="98"/>
    </row>
    <row r="670" spans="4:4" ht="13.2" x14ac:dyDescent="0.25">
      <c r="D670" s="98"/>
    </row>
    <row r="671" spans="4:4" ht="13.2" x14ac:dyDescent="0.25">
      <c r="D671" s="98"/>
    </row>
    <row r="672" spans="4:4" ht="13.2" x14ac:dyDescent="0.25">
      <c r="D672" s="98"/>
    </row>
    <row r="673" spans="4:4" ht="13.2" x14ac:dyDescent="0.25">
      <c r="D673" s="98"/>
    </row>
    <row r="674" spans="4:4" ht="13.2" x14ac:dyDescent="0.25">
      <c r="D674" s="98"/>
    </row>
    <row r="675" spans="4:4" ht="13.2" x14ac:dyDescent="0.25">
      <c r="D675" s="98"/>
    </row>
    <row r="676" spans="4:4" ht="13.2" x14ac:dyDescent="0.25">
      <c r="D676" s="98"/>
    </row>
    <row r="677" spans="4:4" ht="13.2" x14ac:dyDescent="0.25">
      <c r="D677" s="98"/>
    </row>
    <row r="678" spans="4:4" ht="13.2" x14ac:dyDescent="0.25">
      <c r="D678" s="98"/>
    </row>
    <row r="679" spans="4:4" ht="13.2" x14ac:dyDescent="0.25">
      <c r="D679" s="98"/>
    </row>
    <row r="680" spans="4:4" ht="13.2" x14ac:dyDescent="0.25">
      <c r="D680" s="98"/>
    </row>
    <row r="681" spans="4:4" ht="13.2" x14ac:dyDescent="0.25">
      <c r="D681" s="98"/>
    </row>
    <row r="682" spans="4:4" ht="13.2" x14ac:dyDescent="0.25">
      <c r="D682" s="98"/>
    </row>
    <row r="683" spans="4:4" ht="13.2" x14ac:dyDescent="0.25">
      <c r="D683" s="98"/>
    </row>
    <row r="684" spans="4:4" ht="13.2" x14ac:dyDescent="0.25">
      <c r="D684" s="98"/>
    </row>
    <row r="685" spans="4:4" ht="13.2" x14ac:dyDescent="0.25">
      <c r="D685" s="98"/>
    </row>
    <row r="686" spans="4:4" ht="13.2" x14ac:dyDescent="0.25">
      <c r="D686" s="98"/>
    </row>
    <row r="687" spans="4:4" ht="13.2" x14ac:dyDescent="0.25">
      <c r="D687" s="98"/>
    </row>
    <row r="688" spans="4:4" ht="13.2" x14ac:dyDescent="0.25">
      <c r="D688" s="98"/>
    </row>
    <row r="689" spans="4:4" ht="13.2" x14ac:dyDescent="0.25">
      <c r="D689" s="98"/>
    </row>
    <row r="690" spans="4:4" ht="13.2" x14ac:dyDescent="0.25">
      <c r="D690" s="98"/>
    </row>
    <row r="691" spans="4:4" ht="13.2" x14ac:dyDescent="0.25">
      <c r="D691" s="98"/>
    </row>
    <row r="692" spans="4:4" ht="13.2" x14ac:dyDescent="0.25">
      <c r="D692" s="98"/>
    </row>
    <row r="693" spans="4:4" ht="13.2" x14ac:dyDescent="0.25">
      <c r="D693" s="98"/>
    </row>
    <row r="694" spans="4:4" ht="13.2" x14ac:dyDescent="0.25">
      <c r="D694" s="98"/>
    </row>
    <row r="695" spans="4:4" ht="13.2" x14ac:dyDescent="0.25">
      <c r="D695" s="98"/>
    </row>
    <row r="696" spans="4:4" ht="13.2" x14ac:dyDescent="0.25">
      <c r="D696" s="98"/>
    </row>
    <row r="697" spans="4:4" ht="13.2" x14ac:dyDescent="0.25">
      <c r="D697" s="98"/>
    </row>
    <row r="698" spans="4:4" ht="13.2" x14ac:dyDescent="0.25">
      <c r="D698" s="98"/>
    </row>
    <row r="699" spans="4:4" ht="13.2" x14ac:dyDescent="0.25">
      <c r="D699" s="98"/>
    </row>
    <row r="700" spans="4:4" ht="13.2" x14ac:dyDescent="0.25">
      <c r="D700" s="98"/>
    </row>
    <row r="701" spans="4:4" ht="13.2" x14ac:dyDescent="0.25">
      <c r="D701" s="98"/>
    </row>
    <row r="702" spans="4:4" ht="13.2" x14ac:dyDescent="0.25">
      <c r="D702" s="98"/>
    </row>
    <row r="703" spans="4:4" ht="13.2" x14ac:dyDescent="0.25">
      <c r="D703" s="98"/>
    </row>
    <row r="704" spans="4:4" ht="13.2" x14ac:dyDescent="0.25">
      <c r="D704" s="98"/>
    </row>
    <row r="705" spans="4:4" ht="13.2" x14ac:dyDescent="0.25">
      <c r="D705" s="98"/>
    </row>
    <row r="706" spans="4:4" ht="13.2" x14ac:dyDescent="0.25">
      <c r="D706" s="98"/>
    </row>
    <row r="707" spans="4:4" ht="13.2" x14ac:dyDescent="0.25">
      <c r="D707" s="98"/>
    </row>
    <row r="708" spans="4:4" ht="13.2" x14ac:dyDescent="0.25">
      <c r="D708" s="98"/>
    </row>
    <row r="709" spans="4:4" ht="13.2" x14ac:dyDescent="0.25">
      <c r="D709" s="98"/>
    </row>
    <row r="710" spans="4:4" ht="13.2" x14ac:dyDescent="0.25">
      <c r="D710" s="98"/>
    </row>
    <row r="711" spans="4:4" ht="13.2" x14ac:dyDescent="0.25">
      <c r="D711" s="98"/>
    </row>
    <row r="712" spans="4:4" ht="13.2" x14ac:dyDescent="0.25">
      <c r="D712" s="98"/>
    </row>
    <row r="713" spans="4:4" ht="13.2" x14ac:dyDescent="0.25">
      <c r="D713" s="98"/>
    </row>
    <row r="714" spans="4:4" ht="13.2" x14ac:dyDescent="0.25">
      <c r="D714" s="98"/>
    </row>
    <row r="715" spans="4:4" ht="13.2" x14ac:dyDescent="0.25">
      <c r="D715" s="98"/>
    </row>
    <row r="716" spans="4:4" ht="13.2" x14ac:dyDescent="0.25">
      <c r="D716" s="98"/>
    </row>
    <row r="717" spans="4:4" ht="13.2" x14ac:dyDescent="0.25">
      <c r="D717" s="98"/>
    </row>
    <row r="718" spans="4:4" ht="13.2" x14ac:dyDescent="0.25">
      <c r="D718" s="98"/>
    </row>
    <row r="719" spans="4:4" ht="13.2" x14ac:dyDescent="0.25">
      <c r="D719" s="98"/>
    </row>
    <row r="720" spans="4:4" ht="13.2" x14ac:dyDescent="0.25">
      <c r="D720" s="98"/>
    </row>
    <row r="721" spans="4:4" ht="13.2" x14ac:dyDescent="0.25">
      <c r="D721" s="98"/>
    </row>
    <row r="722" spans="4:4" ht="13.2" x14ac:dyDescent="0.25">
      <c r="D722" s="98"/>
    </row>
    <row r="723" spans="4:4" ht="13.2" x14ac:dyDescent="0.25">
      <c r="D723" s="98"/>
    </row>
    <row r="724" spans="4:4" ht="13.2" x14ac:dyDescent="0.25">
      <c r="D724" s="98"/>
    </row>
    <row r="725" spans="4:4" ht="13.2" x14ac:dyDescent="0.25">
      <c r="D725" s="98"/>
    </row>
    <row r="726" spans="4:4" ht="13.2" x14ac:dyDescent="0.25">
      <c r="D726" s="98"/>
    </row>
    <row r="727" spans="4:4" ht="13.2" x14ac:dyDescent="0.25">
      <c r="D727" s="98"/>
    </row>
    <row r="728" spans="4:4" ht="13.2" x14ac:dyDescent="0.25">
      <c r="D728" s="98"/>
    </row>
    <row r="729" spans="4:4" ht="13.2" x14ac:dyDescent="0.25">
      <c r="D729" s="98"/>
    </row>
    <row r="730" spans="4:4" ht="13.2" x14ac:dyDescent="0.25">
      <c r="D730" s="98"/>
    </row>
    <row r="731" spans="4:4" ht="13.2" x14ac:dyDescent="0.25">
      <c r="D731" s="98"/>
    </row>
    <row r="732" spans="4:4" ht="13.2" x14ac:dyDescent="0.25">
      <c r="D732" s="98"/>
    </row>
    <row r="733" spans="4:4" ht="13.2" x14ac:dyDescent="0.25">
      <c r="D733" s="98"/>
    </row>
    <row r="734" spans="4:4" ht="13.2" x14ac:dyDescent="0.25">
      <c r="D734" s="98"/>
    </row>
    <row r="735" spans="4:4" ht="13.2" x14ac:dyDescent="0.25">
      <c r="D735" s="98"/>
    </row>
    <row r="736" spans="4:4" ht="13.2" x14ac:dyDescent="0.25">
      <c r="D736" s="98"/>
    </row>
    <row r="737" spans="4:4" ht="13.2" x14ac:dyDescent="0.25">
      <c r="D737" s="98"/>
    </row>
    <row r="738" spans="4:4" ht="13.2" x14ac:dyDescent="0.25">
      <c r="D738" s="98"/>
    </row>
    <row r="739" spans="4:4" ht="13.2" x14ac:dyDescent="0.25">
      <c r="D739" s="98"/>
    </row>
    <row r="740" spans="4:4" ht="13.2" x14ac:dyDescent="0.25">
      <c r="D740" s="98"/>
    </row>
    <row r="741" spans="4:4" ht="13.2" x14ac:dyDescent="0.25">
      <c r="D741" s="98"/>
    </row>
    <row r="742" spans="4:4" ht="13.2" x14ac:dyDescent="0.25">
      <c r="D742" s="98"/>
    </row>
    <row r="743" spans="4:4" ht="13.2" x14ac:dyDescent="0.25">
      <c r="D743" s="98"/>
    </row>
    <row r="744" spans="4:4" ht="13.2" x14ac:dyDescent="0.25">
      <c r="D744" s="98"/>
    </row>
    <row r="745" spans="4:4" ht="13.2" x14ac:dyDescent="0.25">
      <c r="D745" s="98"/>
    </row>
    <row r="746" spans="4:4" ht="13.2" x14ac:dyDescent="0.25">
      <c r="D746" s="98"/>
    </row>
    <row r="747" spans="4:4" ht="13.2" x14ac:dyDescent="0.25">
      <c r="D747" s="98"/>
    </row>
    <row r="748" spans="4:4" ht="13.2" x14ac:dyDescent="0.25">
      <c r="D748" s="98"/>
    </row>
    <row r="749" spans="4:4" ht="13.2" x14ac:dyDescent="0.25">
      <c r="D749" s="98"/>
    </row>
    <row r="750" spans="4:4" ht="13.2" x14ac:dyDescent="0.25">
      <c r="D750" s="98"/>
    </row>
    <row r="751" spans="4:4" ht="13.2" x14ac:dyDescent="0.25">
      <c r="D751" s="98"/>
    </row>
    <row r="752" spans="4:4" ht="13.2" x14ac:dyDescent="0.25">
      <c r="D752" s="98"/>
    </row>
    <row r="753" spans="4:4" ht="13.2" x14ac:dyDescent="0.25">
      <c r="D753" s="98"/>
    </row>
    <row r="754" spans="4:4" ht="13.2" x14ac:dyDescent="0.25">
      <c r="D754" s="98"/>
    </row>
    <row r="755" spans="4:4" ht="13.2" x14ac:dyDescent="0.25">
      <c r="D755" s="98"/>
    </row>
    <row r="756" spans="4:4" ht="13.2" x14ac:dyDescent="0.25">
      <c r="D756" s="98"/>
    </row>
    <row r="757" spans="4:4" ht="13.2" x14ac:dyDescent="0.25">
      <c r="D757" s="98"/>
    </row>
    <row r="758" spans="4:4" ht="13.2" x14ac:dyDescent="0.25">
      <c r="D758" s="98"/>
    </row>
    <row r="759" spans="4:4" ht="13.2" x14ac:dyDescent="0.25">
      <c r="D759" s="98"/>
    </row>
    <row r="760" spans="4:4" ht="13.2" x14ac:dyDescent="0.25">
      <c r="D760" s="98"/>
    </row>
    <row r="761" spans="4:4" ht="13.2" x14ac:dyDescent="0.25">
      <c r="D761" s="98"/>
    </row>
    <row r="762" spans="4:4" ht="13.2" x14ac:dyDescent="0.25">
      <c r="D762" s="98"/>
    </row>
    <row r="763" spans="4:4" ht="13.2" x14ac:dyDescent="0.25">
      <c r="D763" s="98"/>
    </row>
    <row r="764" spans="4:4" ht="13.2" x14ac:dyDescent="0.25">
      <c r="D764" s="98"/>
    </row>
    <row r="765" spans="4:4" ht="13.2" x14ac:dyDescent="0.25">
      <c r="D765" s="98"/>
    </row>
    <row r="766" spans="4:4" ht="13.2" x14ac:dyDescent="0.25">
      <c r="D766" s="98"/>
    </row>
    <row r="767" spans="4:4" ht="13.2" x14ac:dyDescent="0.25">
      <c r="D767" s="98"/>
    </row>
    <row r="768" spans="4:4" ht="13.2" x14ac:dyDescent="0.25">
      <c r="D768" s="98"/>
    </row>
    <row r="769" spans="4:4" ht="13.2" x14ac:dyDescent="0.25">
      <c r="D769" s="98"/>
    </row>
    <row r="770" spans="4:4" ht="13.2" x14ac:dyDescent="0.25">
      <c r="D770" s="98"/>
    </row>
    <row r="771" spans="4:4" ht="13.2" x14ac:dyDescent="0.25">
      <c r="D771" s="98"/>
    </row>
    <row r="772" spans="4:4" ht="13.2" x14ac:dyDescent="0.25">
      <c r="D772" s="98"/>
    </row>
    <row r="773" spans="4:4" ht="13.2" x14ac:dyDescent="0.25">
      <c r="D773" s="98"/>
    </row>
    <row r="774" spans="4:4" ht="13.2" x14ac:dyDescent="0.25">
      <c r="D774" s="98"/>
    </row>
    <row r="775" spans="4:4" ht="13.2" x14ac:dyDescent="0.25">
      <c r="D775" s="98"/>
    </row>
    <row r="776" spans="4:4" ht="13.2" x14ac:dyDescent="0.25">
      <c r="D776" s="98"/>
    </row>
    <row r="777" spans="4:4" ht="13.2" x14ac:dyDescent="0.25">
      <c r="D777" s="98"/>
    </row>
    <row r="778" spans="4:4" ht="13.2" x14ac:dyDescent="0.25">
      <c r="D778" s="98"/>
    </row>
    <row r="779" spans="4:4" ht="13.2" x14ac:dyDescent="0.25">
      <c r="D779" s="98"/>
    </row>
    <row r="780" spans="4:4" ht="13.2" x14ac:dyDescent="0.25">
      <c r="D780" s="98"/>
    </row>
    <row r="781" spans="4:4" ht="13.2" x14ac:dyDescent="0.25">
      <c r="D781" s="98"/>
    </row>
    <row r="782" spans="4:4" ht="13.2" x14ac:dyDescent="0.25">
      <c r="D782" s="98"/>
    </row>
    <row r="783" spans="4:4" ht="13.2" x14ac:dyDescent="0.25">
      <c r="D783" s="98"/>
    </row>
    <row r="784" spans="4:4" ht="13.2" x14ac:dyDescent="0.25">
      <c r="D784" s="98"/>
    </row>
    <row r="785" spans="4:4" ht="13.2" x14ac:dyDescent="0.25">
      <c r="D785" s="98"/>
    </row>
    <row r="786" spans="4:4" ht="13.2" x14ac:dyDescent="0.25">
      <c r="D786" s="98"/>
    </row>
    <row r="787" spans="4:4" ht="13.2" x14ac:dyDescent="0.25">
      <c r="D787" s="98"/>
    </row>
    <row r="788" spans="4:4" ht="13.2" x14ac:dyDescent="0.25">
      <c r="D788" s="98"/>
    </row>
    <row r="789" spans="4:4" ht="13.2" x14ac:dyDescent="0.25">
      <c r="D789" s="98"/>
    </row>
    <row r="790" spans="4:4" ht="13.2" x14ac:dyDescent="0.25">
      <c r="D790" s="98"/>
    </row>
    <row r="791" spans="4:4" ht="13.2" x14ac:dyDescent="0.25">
      <c r="D791" s="98"/>
    </row>
    <row r="792" spans="4:4" ht="13.2" x14ac:dyDescent="0.25">
      <c r="D792" s="98"/>
    </row>
    <row r="793" spans="4:4" ht="13.2" x14ac:dyDescent="0.25">
      <c r="D793" s="98"/>
    </row>
    <row r="794" spans="4:4" ht="13.2" x14ac:dyDescent="0.25">
      <c r="D794" s="98"/>
    </row>
    <row r="795" spans="4:4" ht="13.2" x14ac:dyDescent="0.25">
      <c r="D795" s="98"/>
    </row>
    <row r="796" spans="4:4" ht="13.2" x14ac:dyDescent="0.25">
      <c r="D796" s="98"/>
    </row>
    <row r="797" spans="4:4" ht="13.2" x14ac:dyDescent="0.25">
      <c r="D797" s="98"/>
    </row>
    <row r="798" spans="4:4" ht="13.2" x14ac:dyDescent="0.25">
      <c r="D798" s="98"/>
    </row>
    <row r="799" spans="4:4" ht="13.2" x14ac:dyDescent="0.25">
      <c r="D799" s="98"/>
    </row>
    <row r="800" spans="4:4" ht="13.2" x14ac:dyDescent="0.25">
      <c r="D800" s="98"/>
    </row>
    <row r="801" spans="4:4" ht="13.2" x14ac:dyDescent="0.25">
      <c r="D801" s="98"/>
    </row>
    <row r="802" spans="4:4" ht="13.2" x14ac:dyDescent="0.25">
      <c r="D802" s="98"/>
    </row>
    <row r="803" spans="4:4" ht="13.2" x14ac:dyDescent="0.25">
      <c r="D803" s="98"/>
    </row>
    <row r="804" spans="4:4" ht="13.2" x14ac:dyDescent="0.25">
      <c r="D804" s="98"/>
    </row>
    <row r="805" spans="4:4" ht="13.2" x14ac:dyDescent="0.25">
      <c r="D805" s="98"/>
    </row>
    <row r="806" spans="4:4" ht="13.2" x14ac:dyDescent="0.25">
      <c r="D806" s="98"/>
    </row>
    <row r="807" spans="4:4" ht="13.2" x14ac:dyDescent="0.25">
      <c r="D807" s="98"/>
    </row>
    <row r="808" spans="4:4" ht="13.2" x14ac:dyDescent="0.25">
      <c r="D808" s="98"/>
    </row>
    <row r="809" spans="4:4" ht="13.2" x14ac:dyDescent="0.25">
      <c r="D809" s="98"/>
    </row>
    <row r="810" spans="4:4" ht="13.2" x14ac:dyDescent="0.25">
      <c r="D810" s="98"/>
    </row>
    <row r="811" spans="4:4" ht="13.2" x14ac:dyDescent="0.25">
      <c r="D811" s="98"/>
    </row>
    <row r="812" spans="4:4" ht="13.2" x14ac:dyDescent="0.25">
      <c r="D812" s="98"/>
    </row>
    <row r="813" spans="4:4" ht="13.2" x14ac:dyDescent="0.25">
      <c r="D813" s="98"/>
    </row>
    <row r="814" spans="4:4" ht="13.2" x14ac:dyDescent="0.25">
      <c r="D814" s="98"/>
    </row>
    <row r="815" spans="4:4" ht="13.2" x14ac:dyDescent="0.25">
      <c r="D815" s="98"/>
    </row>
    <row r="816" spans="4:4" ht="13.2" x14ac:dyDescent="0.25">
      <c r="D816" s="98"/>
    </row>
    <row r="817" spans="4:4" ht="13.2" x14ac:dyDescent="0.25">
      <c r="D817" s="98"/>
    </row>
    <row r="818" spans="4:4" ht="13.2" x14ac:dyDescent="0.25">
      <c r="D818" s="98"/>
    </row>
    <row r="819" spans="4:4" ht="13.2" x14ac:dyDescent="0.25">
      <c r="D819" s="98"/>
    </row>
    <row r="820" spans="4:4" ht="13.2" x14ac:dyDescent="0.25">
      <c r="D820" s="98"/>
    </row>
    <row r="821" spans="4:4" ht="13.2" x14ac:dyDescent="0.25">
      <c r="D821" s="98"/>
    </row>
    <row r="822" spans="4:4" ht="13.2" x14ac:dyDescent="0.25">
      <c r="D822" s="98"/>
    </row>
    <row r="823" spans="4:4" ht="13.2" x14ac:dyDescent="0.25">
      <c r="D823" s="98"/>
    </row>
    <row r="824" spans="4:4" ht="13.2" x14ac:dyDescent="0.25">
      <c r="D824" s="98"/>
    </row>
    <row r="825" spans="4:4" ht="13.2" x14ac:dyDescent="0.25">
      <c r="D825" s="98"/>
    </row>
    <row r="826" spans="4:4" ht="13.2" x14ac:dyDescent="0.25">
      <c r="D826" s="98"/>
    </row>
    <row r="827" spans="4:4" ht="13.2" x14ac:dyDescent="0.25">
      <c r="D827" s="98"/>
    </row>
    <row r="828" spans="4:4" ht="13.2" x14ac:dyDescent="0.25">
      <c r="D828" s="98"/>
    </row>
    <row r="829" spans="4:4" ht="13.2" x14ac:dyDescent="0.25">
      <c r="D829" s="98"/>
    </row>
    <row r="830" spans="4:4" ht="13.2" x14ac:dyDescent="0.25">
      <c r="D830" s="98"/>
    </row>
    <row r="831" spans="4:4" ht="13.2" x14ac:dyDescent="0.25">
      <c r="D831" s="98"/>
    </row>
    <row r="832" spans="4:4" ht="13.2" x14ac:dyDescent="0.25">
      <c r="D832" s="98"/>
    </row>
    <row r="833" spans="4:4" ht="13.2" x14ac:dyDescent="0.25">
      <c r="D833" s="98"/>
    </row>
    <row r="834" spans="4:4" ht="13.2" x14ac:dyDescent="0.25">
      <c r="D834" s="98"/>
    </row>
    <row r="835" spans="4:4" ht="13.2" x14ac:dyDescent="0.25">
      <c r="D835" s="98"/>
    </row>
    <row r="836" spans="4:4" ht="13.2" x14ac:dyDescent="0.25">
      <c r="D836" s="98"/>
    </row>
    <row r="837" spans="4:4" ht="13.2" x14ac:dyDescent="0.25">
      <c r="D837" s="98"/>
    </row>
    <row r="838" spans="4:4" ht="13.2" x14ac:dyDescent="0.25">
      <c r="D838" s="98"/>
    </row>
    <row r="839" spans="4:4" ht="13.2" x14ac:dyDescent="0.25">
      <c r="D839" s="98"/>
    </row>
    <row r="840" spans="4:4" ht="13.2" x14ac:dyDescent="0.25">
      <c r="D840" s="98"/>
    </row>
    <row r="841" spans="4:4" ht="13.2" x14ac:dyDescent="0.25">
      <c r="D841" s="98"/>
    </row>
    <row r="842" spans="4:4" ht="13.2" x14ac:dyDescent="0.25">
      <c r="D842" s="98"/>
    </row>
    <row r="843" spans="4:4" ht="13.2" x14ac:dyDescent="0.25">
      <c r="D843" s="98"/>
    </row>
    <row r="844" spans="4:4" ht="13.2" x14ac:dyDescent="0.25">
      <c r="D844" s="98"/>
    </row>
    <row r="845" spans="4:4" ht="13.2" x14ac:dyDescent="0.25">
      <c r="D845" s="98"/>
    </row>
    <row r="846" spans="4:4" ht="13.2" x14ac:dyDescent="0.25">
      <c r="D846" s="98"/>
    </row>
    <row r="847" spans="4:4" ht="13.2" x14ac:dyDescent="0.25">
      <c r="D847" s="98"/>
    </row>
    <row r="848" spans="4:4" ht="13.2" x14ac:dyDescent="0.25">
      <c r="D848" s="98"/>
    </row>
    <row r="849" spans="4:4" ht="13.2" x14ac:dyDescent="0.25">
      <c r="D849" s="98"/>
    </row>
    <row r="850" spans="4:4" ht="13.2" x14ac:dyDescent="0.25">
      <c r="D850" s="98"/>
    </row>
    <row r="851" spans="4:4" ht="13.2" x14ac:dyDescent="0.25">
      <c r="D851" s="98"/>
    </row>
    <row r="852" spans="4:4" ht="13.2" x14ac:dyDescent="0.25">
      <c r="D852" s="98"/>
    </row>
    <row r="853" spans="4:4" ht="13.2" x14ac:dyDescent="0.25">
      <c r="D853" s="98"/>
    </row>
    <row r="854" spans="4:4" ht="13.2" x14ac:dyDescent="0.25">
      <c r="D854" s="98"/>
    </row>
    <row r="855" spans="4:4" ht="13.2" x14ac:dyDescent="0.25">
      <c r="D855" s="98"/>
    </row>
    <row r="856" spans="4:4" ht="13.2" x14ac:dyDescent="0.25">
      <c r="D856" s="98"/>
    </row>
    <row r="857" spans="4:4" ht="13.2" x14ac:dyDescent="0.25">
      <c r="D857" s="98"/>
    </row>
    <row r="858" spans="4:4" ht="13.2" x14ac:dyDescent="0.25">
      <c r="D858" s="98"/>
    </row>
    <row r="859" spans="4:4" ht="13.2" x14ac:dyDescent="0.25">
      <c r="D859" s="98"/>
    </row>
    <row r="860" spans="4:4" ht="13.2" x14ac:dyDescent="0.25">
      <c r="D860" s="98"/>
    </row>
    <row r="861" spans="4:4" ht="13.2" x14ac:dyDescent="0.25">
      <c r="D861" s="98"/>
    </row>
    <row r="862" spans="4:4" ht="13.2" x14ac:dyDescent="0.25">
      <c r="D862" s="98"/>
    </row>
    <row r="863" spans="4:4" ht="13.2" x14ac:dyDescent="0.25">
      <c r="D863" s="98"/>
    </row>
    <row r="864" spans="4:4" ht="13.2" x14ac:dyDescent="0.25">
      <c r="D864" s="98"/>
    </row>
    <row r="865" spans="4:4" ht="13.2" x14ac:dyDescent="0.25">
      <c r="D865" s="98"/>
    </row>
    <row r="866" spans="4:4" ht="13.2" x14ac:dyDescent="0.25">
      <c r="D866" s="98"/>
    </row>
    <row r="867" spans="4:4" ht="13.2" x14ac:dyDescent="0.25">
      <c r="D867" s="98"/>
    </row>
    <row r="868" spans="4:4" ht="13.2" x14ac:dyDescent="0.25">
      <c r="D868" s="98"/>
    </row>
    <row r="869" spans="4:4" ht="13.2" x14ac:dyDescent="0.25">
      <c r="D869" s="98"/>
    </row>
    <row r="870" spans="4:4" ht="13.2" x14ac:dyDescent="0.25">
      <c r="D870" s="98"/>
    </row>
    <row r="871" spans="4:4" ht="13.2" x14ac:dyDescent="0.25">
      <c r="D871" s="98"/>
    </row>
    <row r="872" spans="4:4" ht="13.2" x14ac:dyDescent="0.25">
      <c r="D872" s="98"/>
    </row>
    <row r="873" spans="4:4" ht="13.2" x14ac:dyDescent="0.25">
      <c r="D873" s="98"/>
    </row>
    <row r="874" spans="4:4" ht="13.2" x14ac:dyDescent="0.25">
      <c r="D874" s="98"/>
    </row>
    <row r="875" spans="4:4" ht="13.2" x14ac:dyDescent="0.25">
      <c r="D875" s="98"/>
    </row>
    <row r="876" spans="4:4" ht="13.2" x14ac:dyDescent="0.25">
      <c r="D876" s="98"/>
    </row>
    <row r="877" spans="4:4" ht="13.2" x14ac:dyDescent="0.25">
      <c r="D877" s="98"/>
    </row>
    <row r="878" spans="4:4" ht="13.2" x14ac:dyDescent="0.25">
      <c r="D878" s="98"/>
    </row>
    <row r="879" spans="4:4" ht="13.2" x14ac:dyDescent="0.25">
      <c r="D879" s="98"/>
    </row>
    <row r="880" spans="4:4" ht="13.2" x14ac:dyDescent="0.25">
      <c r="D880" s="98"/>
    </row>
    <row r="881" spans="4:4" ht="13.2" x14ac:dyDescent="0.25">
      <c r="D881" s="98"/>
    </row>
    <row r="882" spans="4:4" ht="13.2" x14ac:dyDescent="0.25">
      <c r="D882" s="98"/>
    </row>
    <row r="883" spans="4:4" ht="13.2" x14ac:dyDescent="0.25">
      <c r="D883" s="98"/>
    </row>
    <row r="884" spans="4:4" ht="13.2" x14ac:dyDescent="0.25">
      <c r="D884" s="98"/>
    </row>
    <row r="885" spans="4:4" ht="13.2" x14ac:dyDescent="0.25">
      <c r="D885" s="98"/>
    </row>
    <row r="886" spans="4:4" ht="13.2" x14ac:dyDescent="0.25">
      <c r="D886" s="98"/>
    </row>
    <row r="887" spans="4:4" ht="13.2" x14ac:dyDescent="0.25">
      <c r="D887" s="98"/>
    </row>
    <row r="888" spans="4:4" ht="13.2" x14ac:dyDescent="0.25">
      <c r="D888" s="98"/>
    </row>
    <row r="889" spans="4:4" ht="13.2" x14ac:dyDescent="0.25">
      <c r="D889" s="98"/>
    </row>
    <row r="890" spans="4:4" ht="13.2" x14ac:dyDescent="0.25">
      <c r="D890" s="98"/>
    </row>
    <row r="891" spans="4:4" ht="13.2" x14ac:dyDescent="0.25">
      <c r="D891" s="98"/>
    </row>
    <row r="892" spans="4:4" ht="13.2" x14ac:dyDescent="0.25">
      <c r="D892" s="98"/>
    </row>
    <row r="893" spans="4:4" ht="13.2" x14ac:dyDescent="0.25">
      <c r="D893" s="98"/>
    </row>
    <row r="894" spans="4:4" ht="13.2" x14ac:dyDescent="0.25">
      <c r="D894" s="98"/>
    </row>
    <row r="895" spans="4:4" ht="13.2" x14ac:dyDescent="0.25">
      <c r="D895" s="98"/>
    </row>
    <row r="896" spans="4:4" ht="13.2" x14ac:dyDescent="0.25">
      <c r="D896" s="98"/>
    </row>
    <row r="897" spans="4:4" ht="13.2" x14ac:dyDescent="0.25">
      <c r="D897" s="98"/>
    </row>
    <row r="898" spans="4:4" ht="13.2" x14ac:dyDescent="0.25">
      <c r="D898" s="98"/>
    </row>
    <row r="899" spans="4:4" ht="13.2" x14ac:dyDescent="0.25">
      <c r="D899" s="98"/>
    </row>
    <row r="900" spans="4:4" ht="13.2" x14ac:dyDescent="0.25">
      <c r="D900" s="98"/>
    </row>
    <row r="901" spans="4:4" ht="13.2" x14ac:dyDescent="0.25">
      <c r="D901" s="98"/>
    </row>
    <row r="902" spans="4:4" ht="13.2" x14ac:dyDescent="0.25">
      <c r="D902" s="98"/>
    </row>
    <row r="903" spans="4:4" ht="13.2" x14ac:dyDescent="0.25">
      <c r="D903" s="98"/>
    </row>
    <row r="904" spans="4:4" ht="13.2" x14ac:dyDescent="0.25">
      <c r="D904" s="98"/>
    </row>
    <row r="905" spans="4:4" ht="13.2" x14ac:dyDescent="0.25">
      <c r="D905" s="98"/>
    </row>
    <row r="906" spans="4:4" ht="13.2" x14ac:dyDescent="0.25">
      <c r="D906" s="98"/>
    </row>
    <row r="907" spans="4:4" ht="13.2" x14ac:dyDescent="0.25">
      <c r="D907" s="98"/>
    </row>
    <row r="908" spans="4:4" ht="13.2" x14ac:dyDescent="0.25">
      <c r="D908" s="98"/>
    </row>
    <row r="909" spans="4:4" ht="13.2" x14ac:dyDescent="0.25">
      <c r="D909" s="98"/>
    </row>
    <row r="910" spans="4:4" ht="13.2" x14ac:dyDescent="0.25">
      <c r="D910" s="98"/>
    </row>
    <row r="911" spans="4:4" ht="13.2" x14ac:dyDescent="0.25">
      <c r="D911" s="98"/>
    </row>
    <row r="912" spans="4:4" ht="13.2" x14ac:dyDescent="0.25">
      <c r="D912" s="98"/>
    </row>
    <row r="913" spans="4:4" ht="13.2" x14ac:dyDescent="0.25">
      <c r="D913" s="98"/>
    </row>
    <row r="914" spans="4:4" ht="13.2" x14ac:dyDescent="0.25">
      <c r="D914" s="98"/>
    </row>
    <row r="915" spans="4:4" ht="13.2" x14ac:dyDescent="0.25">
      <c r="D915" s="98"/>
    </row>
    <row r="916" spans="4:4" ht="13.2" x14ac:dyDescent="0.25">
      <c r="D916" s="98"/>
    </row>
    <row r="917" spans="4:4" ht="13.2" x14ac:dyDescent="0.25">
      <c r="D917" s="98"/>
    </row>
    <row r="918" spans="4:4" ht="13.2" x14ac:dyDescent="0.25">
      <c r="D918" s="98"/>
    </row>
    <row r="919" spans="4:4" ht="13.2" x14ac:dyDescent="0.25">
      <c r="D919" s="98"/>
    </row>
    <row r="920" spans="4:4" ht="13.2" x14ac:dyDescent="0.25">
      <c r="D920" s="98"/>
    </row>
    <row r="921" spans="4:4" ht="13.2" x14ac:dyDescent="0.25">
      <c r="D921" s="98"/>
    </row>
    <row r="922" spans="4:4" ht="13.2" x14ac:dyDescent="0.25">
      <c r="D922" s="98"/>
    </row>
    <row r="923" spans="4:4" ht="13.2" x14ac:dyDescent="0.25">
      <c r="D923" s="98"/>
    </row>
    <row r="924" spans="4:4" ht="13.2" x14ac:dyDescent="0.25">
      <c r="D924" s="98"/>
    </row>
    <row r="925" spans="4:4" ht="13.2" x14ac:dyDescent="0.25">
      <c r="D925" s="98"/>
    </row>
    <row r="926" spans="4:4" ht="13.2" x14ac:dyDescent="0.25">
      <c r="D926" s="98"/>
    </row>
    <row r="927" spans="4:4" ht="13.2" x14ac:dyDescent="0.25">
      <c r="D927" s="98"/>
    </row>
    <row r="928" spans="4:4" ht="13.2" x14ac:dyDescent="0.25">
      <c r="D928" s="98"/>
    </row>
    <row r="929" spans="4:4" ht="13.2" x14ac:dyDescent="0.25">
      <c r="D929" s="98"/>
    </row>
    <row r="930" spans="4:4" ht="13.2" x14ac:dyDescent="0.25">
      <c r="D930" s="98"/>
    </row>
    <row r="931" spans="4:4" ht="13.2" x14ac:dyDescent="0.25">
      <c r="D931" s="98"/>
    </row>
    <row r="932" spans="4:4" ht="13.2" x14ac:dyDescent="0.25">
      <c r="D932" s="98"/>
    </row>
    <row r="933" spans="4:4" ht="13.2" x14ac:dyDescent="0.25">
      <c r="D933" s="98"/>
    </row>
    <row r="934" spans="4:4" ht="13.2" x14ac:dyDescent="0.25">
      <c r="D934" s="98"/>
    </row>
    <row r="935" spans="4:4" ht="13.2" x14ac:dyDescent="0.25">
      <c r="D935" s="98"/>
    </row>
    <row r="936" spans="4:4" ht="13.2" x14ac:dyDescent="0.25">
      <c r="D936" s="98"/>
    </row>
    <row r="937" spans="4:4" ht="13.2" x14ac:dyDescent="0.25">
      <c r="D937" s="98"/>
    </row>
    <row r="938" spans="4:4" ht="13.2" x14ac:dyDescent="0.25">
      <c r="D938" s="98"/>
    </row>
    <row r="939" spans="4:4" ht="13.2" x14ac:dyDescent="0.25">
      <c r="D939" s="98"/>
    </row>
    <row r="940" spans="4:4" ht="13.2" x14ac:dyDescent="0.25">
      <c r="D940" s="98"/>
    </row>
    <row r="941" spans="4:4" ht="13.2" x14ac:dyDescent="0.25">
      <c r="D941" s="98"/>
    </row>
    <row r="942" spans="4:4" ht="13.2" x14ac:dyDescent="0.25">
      <c r="D942" s="98"/>
    </row>
    <row r="943" spans="4:4" ht="13.2" x14ac:dyDescent="0.25">
      <c r="D943" s="98"/>
    </row>
    <row r="944" spans="4:4" ht="13.2" x14ac:dyDescent="0.25">
      <c r="D944" s="98"/>
    </row>
    <row r="945" spans="4:4" ht="13.2" x14ac:dyDescent="0.25">
      <c r="D945" s="98"/>
    </row>
    <row r="946" spans="4:4" ht="13.2" x14ac:dyDescent="0.25">
      <c r="D946" s="98"/>
    </row>
    <row r="947" spans="4:4" ht="13.2" x14ac:dyDescent="0.25">
      <c r="D947" s="98"/>
    </row>
    <row r="948" spans="4:4" ht="13.2" x14ac:dyDescent="0.25">
      <c r="D948" s="98"/>
    </row>
    <row r="949" spans="4:4" ht="13.2" x14ac:dyDescent="0.25">
      <c r="D949" s="98"/>
    </row>
    <row r="950" spans="4:4" ht="13.2" x14ac:dyDescent="0.25">
      <c r="D950" s="98"/>
    </row>
    <row r="951" spans="4:4" ht="13.2" x14ac:dyDescent="0.25">
      <c r="D951" s="98"/>
    </row>
    <row r="952" spans="4:4" ht="13.2" x14ac:dyDescent="0.25">
      <c r="D952" s="98"/>
    </row>
    <row r="953" spans="4:4" ht="13.2" x14ac:dyDescent="0.25">
      <c r="D953" s="98"/>
    </row>
    <row r="954" spans="4:4" ht="13.2" x14ac:dyDescent="0.25">
      <c r="D954" s="98"/>
    </row>
    <row r="955" spans="4:4" ht="13.2" x14ac:dyDescent="0.25">
      <c r="D955" s="98"/>
    </row>
    <row r="956" spans="4:4" ht="13.2" x14ac:dyDescent="0.25">
      <c r="D956" s="98"/>
    </row>
    <row r="957" spans="4:4" ht="13.2" x14ac:dyDescent="0.25">
      <c r="D957" s="98"/>
    </row>
    <row r="958" spans="4:4" ht="13.2" x14ac:dyDescent="0.25">
      <c r="D958" s="98"/>
    </row>
    <row r="959" spans="4:4" ht="13.2" x14ac:dyDescent="0.25">
      <c r="D959" s="98"/>
    </row>
    <row r="960" spans="4:4" ht="13.2" x14ac:dyDescent="0.25">
      <c r="D960" s="98"/>
    </row>
    <row r="961" spans="4:4" ht="13.2" x14ac:dyDescent="0.25">
      <c r="D961" s="98"/>
    </row>
    <row r="962" spans="4:4" ht="13.2" x14ac:dyDescent="0.25">
      <c r="D962" s="98"/>
    </row>
    <row r="963" spans="4:4" ht="13.2" x14ac:dyDescent="0.25">
      <c r="D963" s="98"/>
    </row>
    <row r="964" spans="4:4" ht="13.2" x14ac:dyDescent="0.25">
      <c r="D964" s="98"/>
    </row>
    <row r="965" spans="4:4" ht="13.2" x14ac:dyDescent="0.25">
      <c r="D965" s="98"/>
    </row>
    <row r="966" spans="4:4" ht="13.2" x14ac:dyDescent="0.25">
      <c r="D966" s="98"/>
    </row>
    <row r="967" spans="4:4" ht="13.2" x14ac:dyDescent="0.25">
      <c r="D967" s="98"/>
    </row>
    <row r="968" spans="4:4" ht="13.2" x14ac:dyDescent="0.25">
      <c r="D968" s="98"/>
    </row>
    <row r="969" spans="4:4" ht="13.2" x14ac:dyDescent="0.25">
      <c r="D969" s="98"/>
    </row>
    <row r="970" spans="4:4" ht="13.2" x14ac:dyDescent="0.25">
      <c r="D970" s="98"/>
    </row>
    <row r="971" spans="4:4" ht="13.2" x14ac:dyDescent="0.25">
      <c r="D971" s="98"/>
    </row>
    <row r="972" spans="4:4" ht="13.2" x14ac:dyDescent="0.25">
      <c r="D972" s="98"/>
    </row>
    <row r="973" spans="4:4" ht="13.2" x14ac:dyDescent="0.25">
      <c r="D973" s="98"/>
    </row>
    <row r="974" spans="4:4" ht="13.2" x14ac:dyDescent="0.25">
      <c r="D974" s="98"/>
    </row>
    <row r="975" spans="4:4" ht="13.2" x14ac:dyDescent="0.25">
      <c r="D975" s="98"/>
    </row>
    <row r="976" spans="4:4" ht="13.2" x14ac:dyDescent="0.25">
      <c r="D976" s="98"/>
    </row>
    <row r="977" spans="4:4" ht="13.2" x14ac:dyDescent="0.25">
      <c r="D977" s="98"/>
    </row>
    <row r="978" spans="4:4" ht="13.2" x14ac:dyDescent="0.25">
      <c r="D978" s="98"/>
    </row>
    <row r="979" spans="4:4" ht="13.2" x14ac:dyDescent="0.25">
      <c r="D979" s="98"/>
    </row>
    <row r="980" spans="4:4" ht="13.2" x14ac:dyDescent="0.25">
      <c r="D980" s="98"/>
    </row>
    <row r="981" spans="4:4" ht="13.2" x14ac:dyDescent="0.25">
      <c r="D981" s="98"/>
    </row>
    <row r="982" spans="4:4" ht="13.2" x14ac:dyDescent="0.25">
      <c r="D982" s="98"/>
    </row>
    <row r="983" spans="4:4" ht="13.2" x14ac:dyDescent="0.25">
      <c r="D983" s="98"/>
    </row>
    <row r="984" spans="4:4" ht="13.2" x14ac:dyDescent="0.25">
      <c r="D984" s="98"/>
    </row>
    <row r="985" spans="4:4" ht="13.2" x14ac:dyDescent="0.25">
      <c r="D985" s="98"/>
    </row>
    <row r="986" spans="4:4" ht="13.2" x14ac:dyDescent="0.25">
      <c r="D986" s="98"/>
    </row>
    <row r="987" spans="4:4" ht="13.2" x14ac:dyDescent="0.25">
      <c r="D987" s="98"/>
    </row>
    <row r="988" spans="4:4" ht="13.2" x14ac:dyDescent="0.25">
      <c r="D988" s="98"/>
    </row>
    <row r="989" spans="4:4" ht="13.2" x14ac:dyDescent="0.25">
      <c r="D989" s="98"/>
    </row>
    <row r="990" spans="4:4" ht="13.2" x14ac:dyDescent="0.25">
      <c r="D990" s="98"/>
    </row>
    <row r="991" spans="4:4" ht="13.2" x14ac:dyDescent="0.25">
      <c r="D991" s="98"/>
    </row>
    <row r="992" spans="4:4" ht="13.2" x14ac:dyDescent="0.25">
      <c r="D992" s="98"/>
    </row>
    <row r="993" spans="4:4" ht="13.2" x14ac:dyDescent="0.25">
      <c r="D993" s="98"/>
    </row>
    <row r="994" spans="4:4" ht="13.2" x14ac:dyDescent="0.25">
      <c r="D994" s="98"/>
    </row>
    <row r="995" spans="4:4" ht="13.2" x14ac:dyDescent="0.25">
      <c r="D995" s="98"/>
    </row>
    <row r="996" spans="4:4" ht="13.2" x14ac:dyDescent="0.25">
      <c r="D996" s="98"/>
    </row>
    <row r="997" spans="4:4" ht="13.2" x14ac:dyDescent="0.25">
      <c r="D997" s="98"/>
    </row>
    <row r="998" spans="4:4" ht="13.2" x14ac:dyDescent="0.25">
      <c r="D998" s="98"/>
    </row>
    <row r="999" spans="4:4" ht="13.2" x14ac:dyDescent="0.25">
      <c r="D999" s="98"/>
    </row>
    <row r="1000" spans="4:4" ht="13.2" x14ac:dyDescent="0.25">
      <c r="D1000" s="98"/>
    </row>
    <row r="1001" spans="4:4" ht="13.2" x14ac:dyDescent="0.25">
      <c r="D1001" s="98"/>
    </row>
    <row r="1002" spans="4:4" ht="13.2" x14ac:dyDescent="0.25">
      <c r="D1002" s="98"/>
    </row>
    <row r="1003" spans="4:4" ht="13.2" x14ac:dyDescent="0.25">
      <c r="D1003" s="98"/>
    </row>
    <row r="1004" spans="4:4" ht="13.2" x14ac:dyDescent="0.25">
      <c r="D1004" s="98"/>
    </row>
    <row r="1005" spans="4:4" ht="13.2" x14ac:dyDescent="0.25">
      <c r="D1005" s="98"/>
    </row>
    <row r="1006" spans="4:4" ht="13.2" x14ac:dyDescent="0.25">
      <c r="D1006" s="98"/>
    </row>
    <row r="1007" spans="4:4" ht="13.2" x14ac:dyDescent="0.25">
      <c r="D1007" s="98"/>
    </row>
    <row r="1008" spans="4:4" ht="13.2" x14ac:dyDescent="0.25">
      <c r="D1008" s="98"/>
    </row>
    <row r="1009" spans="4:4" ht="13.2" x14ac:dyDescent="0.25">
      <c r="D1009" s="98"/>
    </row>
    <row r="1010" spans="4:4" ht="13.2" x14ac:dyDescent="0.25">
      <c r="D1010" s="98"/>
    </row>
    <row r="1011" spans="4:4" ht="13.2" x14ac:dyDescent="0.25">
      <c r="D1011" s="98"/>
    </row>
    <row r="1012" spans="4:4" ht="13.2" x14ac:dyDescent="0.25">
      <c r="D1012" s="98"/>
    </row>
    <row r="1013" spans="4:4" ht="13.2" x14ac:dyDescent="0.25">
      <c r="D1013" s="98"/>
    </row>
    <row r="1014" spans="4:4" ht="13.2" x14ac:dyDescent="0.25">
      <c r="D1014" s="98"/>
    </row>
    <row r="1015" spans="4:4" ht="13.2" x14ac:dyDescent="0.25">
      <c r="D1015" s="98"/>
    </row>
    <row r="1016" spans="4:4" ht="13.2" x14ac:dyDescent="0.25">
      <c r="D1016" s="98"/>
    </row>
    <row r="1017" spans="4:4" ht="13.2" x14ac:dyDescent="0.25">
      <c r="D1017" s="98"/>
    </row>
    <row r="1018" spans="4:4" ht="13.2" x14ac:dyDescent="0.25">
      <c r="D1018" s="98"/>
    </row>
    <row r="1019" spans="4:4" ht="13.2" x14ac:dyDescent="0.25">
      <c r="D1019" s="98"/>
    </row>
    <row r="1020" spans="4:4" ht="13.2" x14ac:dyDescent="0.25">
      <c r="D1020" s="98"/>
    </row>
    <row r="1021" spans="4:4" ht="13.2" x14ac:dyDescent="0.25">
      <c r="D1021" s="98"/>
    </row>
    <row r="1022" spans="4:4" ht="13.2" x14ac:dyDescent="0.25">
      <c r="D1022" s="98"/>
    </row>
    <row r="1023" spans="4:4" ht="13.2" x14ac:dyDescent="0.25">
      <c r="D1023" s="98"/>
    </row>
    <row r="1024" spans="4:4" ht="13.2" x14ac:dyDescent="0.25">
      <c r="D1024" s="98"/>
    </row>
    <row r="1025" spans="4:4" ht="13.2" x14ac:dyDescent="0.25">
      <c r="D1025" s="98"/>
    </row>
    <row r="1026" spans="4:4" ht="13.2" x14ac:dyDescent="0.25">
      <c r="D1026" s="98"/>
    </row>
    <row r="1027" spans="4:4" ht="13.2" x14ac:dyDescent="0.25">
      <c r="D1027" s="98"/>
    </row>
    <row r="1028" spans="4:4" ht="13.2" x14ac:dyDescent="0.25">
      <c r="D1028" s="98"/>
    </row>
    <row r="1029" spans="4:4" ht="13.2" x14ac:dyDescent="0.25">
      <c r="D1029" s="98"/>
    </row>
    <row r="1030" spans="4:4" ht="13.2" x14ac:dyDescent="0.25">
      <c r="D1030" s="98"/>
    </row>
    <row r="1031" spans="4:4" ht="13.2" x14ac:dyDescent="0.25">
      <c r="D1031" s="98"/>
    </row>
    <row r="1032" spans="4:4" ht="13.2" x14ac:dyDescent="0.25">
      <c r="D1032" s="98"/>
    </row>
    <row r="1033" spans="4:4" ht="13.2" x14ac:dyDescent="0.25">
      <c r="D1033" s="98"/>
    </row>
    <row r="1034" spans="4:4" ht="13.2" x14ac:dyDescent="0.25">
      <c r="D1034" s="98"/>
    </row>
    <row r="1035" spans="4:4" ht="13.2" x14ac:dyDescent="0.25">
      <c r="D1035" s="98"/>
    </row>
    <row r="1036" spans="4:4" ht="13.2" x14ac:dyDescent="0.25">
      <c r="D1036" s="98"/>
    </row>
    <row r="1037" spans="4:4" ht="13.2" x14ac:dyDescent="0.25">
      <c r="D1037" s="98"/>
    </row>
    <row r="1038" spans="4:4" ht="13.2" x14ac:dyDescent="0.25">
      <c r="D1038" s="98"/>
    </row>
    <row r="1039" spans="4:4" ht="13.2" x14ac:dyDescent="0.25">
      <c r="D1039" s="98"/>
    </row>
    <row r="1040" spans="4:4" ht="13.2" x14ac:dyDescent="0.25">
      <c r="D1040" s="98"/>
    </row>
    <row r="1041" spans="4:4" ht="13.2" x14ac:dyDescent="0.25">
      <c r="D1041" s="98"/>
    </row>
    <row r="1042" spans="4:4" ht="13.2" x14ac:dyDescent="0.25">
      <c r="D1042" s="98"/>
    </row>
    <row r="1043" spans="4:4" ht="13.2" x14ac:dyDescent="0.25">
      <c r="D1043" s="98"/>
    </row>
    <row r="1044" spans="4:4" ht="13.2" x14ac:dyDescent="0.25">
      <c r="D1044" s="98"/>
    </row>
    <row r="1045" spans="4:4" ht="13.2" x14ac:dyDescent="0.25">
      <c r="D1045" s="98"/>
    </row>
    <row r="1046" spans="4:4" ht="13.2" x14ac:dyDescent="0.25">
      <c r="D1046" s="98"/>
    </row>
    <row r="1047" spans="4:4" ht="13.2" x14ac:dyDescent="0.25">
      <c r="D1047" s="98"/>
    </row>
    <row r="1048" spans="4:4" ht="13.2" x14ac:dyDescent="0.25">
      <c r="D1048" s="98"/>
    </row>
    <row r="1049" spans="4:4" ht="13.2" x14ac:dyDescent="0.25">
      <c r="D1049" s="98"/>
    </row>
    <row r="1050" spans="4:4" ht="13.2" x14ac:dyDescent="0.25">
      <c r="D1050" s="98"/>
    </row>
    <row r="1051" spans="4:4" ht="13.2" x14ac:dyDescent="0.25">
      <c r="D1051" s="98"/>
    </row>
    <row r="1052" spans="4:4" ht="13.2" x14ac:dyDescent="0.25">
      <c r="D1052" s="98"/>
    </row>
    <row r="1053" spans="4:4" ht="13.2" x14ac:dyDescent="0.25">
      <c r="D1053" s="98"/>
    </row>
    <row r="1054" spans="4:4" ht="13.2" x14ac:dyDescent="0.25">
      <c r="D1054" s="98"/>
    </row>
    <row r="1055" spans="4:4" ht="13.2" x14ac:dyDescent="0.25">
      <c r="D1055" s="98"/>
    </row>
    <row r="1056" spans="4:4" ht="13.2" x14ac:dyDescent="0.25">
      <c r="D1056" s="98"/>
    </row>
    <row r="1057" spans="4:4" ht="13.2" x14ac:dyDescent="0.25">
      <c r="D1057" s="98"/>
    </row>
    <row r="1058" spans="4:4" ht="13.2" x14ac:dyDescent="0.25">
      <c r="D1058" s="98"/>
    </row>
    <row r="1059" spans="4:4" ht="13.2" x14ac:dyDescent="0.25">
      <c r="D1059" s="98"/>
    </row>
    <row r="1060" spans="4:4" ht="13.2" x14ac:dyDescent="0.25">
      <c r="D1060" s="98"/>
    </row>
    <row r="1061" spans="4:4" ht="13.2" x14ac:dyDescent="0.25">
      <c r="D1061" s="98"/>
    </row>
    <row r="1062" spans="4:4" ht="13.2" x14ac:dyDescent="0.25">
      <c r="D1062" s="98"/>
    </row>
    <row r="1063" spans="4:4" ht="13.2" x14ac:dyDescent="0.25">
      <c r="D1063" s="98"/>
    </row>
    <row r="1064" spans="4:4" ht="13.2" x14ac:dyDescent="0.25">
      <c r="D1064" s="98"/>
    </row>
    <row r="1065" spans="4:4" ht="13.2" x14ac:dyDescent="0.25">
      <c r="D1065" s="98"/>
    </row>
    <row r="1066" spans="4:4" ht="13.2" x14ac:dyDescent="0.25">
      <c r="D1066" s="98"/>
    </row>
    <row r="1067" spans="4:4" ht="13.2" x14ac:dyDescent="0.25">
      <c r="D1067" s="98"/>
    </row>
    <row r="1068" spans="4:4" ht="13.2" x14ac:dyDescent="0.25">
      <c r="D1068" s="98"/>
    </row>
    <row r="1069" spans="4:4" ht="13.2" x14ac:dyDescent="0.25">
      <c r="D1069" s="98"/>
    </row>
    <row r="1070" spans="4:4" ht="13.2" x14ac:dyDescent="0.25">
      <c r="D1070" s="98"/>
    </row>
    <row r="1071" spans="4:4" ht="13.2" x14ac:dyDescent="0.25">
      <c r="D1071" s="98"/>
    </row>
    <row r="1072" spans="4:4" ht="13.2" x14ac:dyDescent="0.25">
      <c r="D1072" s="98"/>
    </row>
    <row r="1073" spans="4:4" ht="13.2" x14ac:dyDescent="0.25">
      <c r="D1073" s="98"/>
    </row>
    <row r="1074" spans="4:4" ht="13.2" x14ac:dyDescent="0.25">
      <c r="D1074" s="98"/>
    </row>
    <row r="1075" spans="4:4" ht="13.2" x14ac:dyDescent="0.25">
      <c r="D1075" s="98"/>
    </row>
    <row r="1076" spans="4:4" ht="13.2" x14ac:dyDescent="0.25">
      <c r="D1076" s="98"/>
    </row>
    <row r="1077" spans="4:4" ht="13.2" x14ac:dyDescent="0.25">
      <c r="D1077" s="98"/>
    </row>
    <row r="1078" spans="4:4" ht="13.2" x14ac:dyDescent="0.25">
      <c r="D1078" s="98"/>
    </row>
    <row r="1079" spans="4:4" ht="13.2" x14ac:dyDescent="0.25">
      <c r="D1079" s="98"/>
    </row>
    <row r="1080" spans="4:4" ht="13.2" x14ac:dyDescent="0.25">
      <c r="D1080" s="98"/>
    </row>
    <row r="1081" spans="4:4" ht="13.2" x14ac:dyDescent="0.25">
      <c r="D1081" s="98"/>
    </row>
    <row r="1082" spans="4:4" ht="13.2" x14ac:dyDescent="0.25">
      <c r="D1082" s="98"/>
    </row>
    <row r="1083" spans="4:4" ht="13.2" x14ac:dyDescent="0.25">
      <c r="D1083" s="98"/>
    </row>
    <row r="1084" spans="4:4" ht="13.2" x14ac:dyDescent="0.25">
      <c r="D1084" s="98"/>
    </row>
    <row r="1085" spans="4:4" ht="13.2" x14ac:dyDescent="0.25">
      <c r="D1085" s="98"/>
    </row>
    <row r="1086" spans="4:4" ht="13.2" x14ac:dyDescent="0.25">
      <c r="D1086" s="98"/>
    </row>
    <row r="1087" spans="4:4" ht="13.2" x14ac:dyDescent="0.25">
      <c r="D1087" s="98"/>
    </row>
    <row r="1088" spans="4:4" ht="13.2" x14ac:dyDescent="0.25">
      <c r="D1088" s="98"/>
    </row>
    <row r="1089" spans="4:4" ht="13.2" x14ac:dyDescent="0.25">
      <c r="D1089" s="98"/>
    </row>
    <row r="1090" spans="4:4" ht="13.2" x14ac:dyDescent="0.25">
      <c r="D1090" s="98"/>
    </row>
    <row r="1091" spans="4:4" ht="13.2" x14ac:dyDescent="0.25">
      <c r="D1091" s="98"/>
    </row>
    <row r="1092" spans="4:4" ht="13.2" x14ac:dyDescent="0.25">
      <c r="D1092" s="98"/>
    </row>
    <row r="1093" spans="4:4" ht="13.2" x14ac:dyDescent="0.25">
      <c r="D1093" s="98"/>
    </row>
    <row r="1094" spans="4:4" ht="13.2" x14ac:dyDescent="0.25">
      <c r="D1094" s="98"/>
    </row>
    <row r="1095" spans="4:4" ht="13.2" x14ac:dyDescent="0.25">
      <c r="D1095" s="98"/>
    </row>
    <row r="1096" spans="4:4" ht="13.2" x14ac:dyDescent="0.25">
      <c r="D1096" s="98"/>
    </row>
    <row r="1097" spans="4:4" ht="13.2" x14ac:dyDescent="0.25">
      <c r="D1097" s="98"/>
    </row>
    <row r="1098" spans="4:4" ht="13.2" x14ac:dyDescent="0.25">
      <c r="D1098" s="98"/>
    </row>
    <row r="1099" spans="4:4" ht="13.2" x14ac:dyDescent="0.25">
      <c r="D1099" s="98"/>
    </row>
    <row r="1100" spans="4:4" ht="13.2" x14ac:dyDescent="0.25">
      <c r="D1100" s="98"/>
    </row>
    <row r="1101" spans="4:4" ht="13.2" x14ac:dyDescent="0.25">
      <c r="D1101" s="98"/>
    </row>
    <row r="1102" spans="4:4" ht="13.2" x14ac:dyDescent="0.25">
      <c r="D1102" s="98"/>
    </row>
    <row r="1103" spans="4:4" ht="13.2" x14ac:dyDescent="0.25">
      <c r="D1103" s="98"/>
    </row>
    <row r="1104" spans="4:4" ht="13.2" x14ac:dyDescent="0.25">
      <c r="D1104" s="98"/>
    </row>
    <row r="1105" spans="4:4" ht="13.2" x14ac:dyDescent="0.25">
      <c r="D1105" s="98"/>
    </row>
    <row r="1106" spans="4:4" ht="13.2" x14ac:dyDescent="0.25">
      <c r="D1106" s="98"/>
    </row>
    <row r="1107" spans="4:4" ht="13.2" x14ac:dyDescent="0.25">
      <c r="D1107" s="98"/>
    </row>
    <row r="1108" spans="4:4" ht="13.2" x14ac:dyDescent="0.25">
      <c r="D1108" s="98"/>
    </row>
    <row r="1109" spans="4:4" ht="13.2" x14ac:dyDescent="0.25">
      <c r="D1109" s="98"/>
    </row>
    <row r="1110" spans="4:4" ht="13.2" x14ac:dyDescent="0.25">
      <c r="D1110" s="98"/>
    </row>
    <row r="1111" spans="4:4" ht="13.2" x14ac:dyDescent="0.25">
      <c r="D1111" s="98"/>
    </row>
    <row r="1112" spans="4:4" ht="13.2" x14ac:dyDescent="0.25">
      <c r="D1112" s="98"/>
    </row>
    <row r="1113" spans="4:4" ht="13.2" x14ac:dyDescent="0.25">
      <c r="D1113" s="98"/>
    </row>
    <row r="1114" spans="4:4" ht="13.2" x14ac:dyDescent="0.25">
      <c r="D1114" s="98"/>
    </row>
    <row r="1115" spans="4:4" ht="13.2" x14ac:dyDescent="0.25">
      <c r="D1115" s="98"/>
    </row>
    <row r="1116" spans="4:4" ht="13.2" x14ac:dyDescent="0.25">
      <c r="D1116" s="98"/>
    </row>
    <row r="1117" spans="4:4" ht="13.2" x14ac:dyDescent="0.25">
      <c r="D1117" s="98"/>
    </row>
    <row r="1118" spans="4:4" ht="13.2" x14ac:dyDescent="0.25">
      <c r="D1118" s="98"/>
    </row>
    <row r="1119" spans="4:4" ht="13.2" x14ac:dyDescent="0.25">
      <c r="D1119" s="98"/>
    </row>
    <row r="1120" spans="4:4" ht="13.2" x14ac:dyDescent="0.25">
      <c r="D1120" s="98"/>
    </row>
    <row r="1121" spans="4:4" ht="13.2" x14ac:dyDescent="0.25">
      <c r="D1121" s="98"/>
    </row>
    <row r="1122" spans="4:4" ht="13.2" x14ac:dyDescent="0.25">
      <c r="D1122" s="98"/>
    </row>
    <row r="1123" spans="4:4" ht="13.2" x14ac:dyDescent="0.25">
      <c r="D1123" s="98"/>
    </row>
    <row r="1124" spans="4:4" ht="13.2" x14ac:dyDescent="0.25">
      <c r="D1124" s="98"/>
    </row>
    <row r="1125" spans="4:4" ht="13.2" x14ac:dyDescent="0.25">
      <c r="D1125" s="98"/>
    </row>
    <row r="1126" spans="4:4" ht="13.2" x14ac:dyDescent="0.25">
      <c r="D1126" s="98"/>
    </row>
    <row r="1127" spans="4:4" ht="13.2" x14ac:dyDescent="0.25">
      <c r="D1127" s="98"/>
    </row>
    <row r="1128" spans="4:4" ht="13.2" x14ac:dyDescent="0.25">
      <c r="D1128" s="98"/>
    </row>
    <row r="1129" spans="4:4" ht="13.2" x14ac:dyDescent="0.25">
      <c r="D1129" s="98"/>
    </row>
    <row r="1130" spans="4:4" ht="13.2" x14ac:dyDescent="0.25">
      <c r="D1130" s="98"/>
    </row>
    <row r="1131" spans="4:4" ht="13.2" x14ac:dyDescent="0.25">
      <c r="D1131" s="98"/>
    </row>
    <row r="1132" spans="4:4" ht="13.2" x14ac:dyDescent="0.25">
      <c r="D1132" s="98"/>
    </row>
    <row r="1133" spans="4:4" ht="13.2" x14ac:dyDescent="0.25">
      <c r="D1133" s="98"/>
    </row>
    <row r="1134" spans="4:4" ht="13.2" x14ac:dyDescent="0.25">
      <c r="D1134" s="98"/>
    </row>
    <row r="1135" spans="4:4" ht="13.2" x14ac:dyDescent="0.25">
      <c r="D1135" s="98"/>
    </row>
    <row r="1136" spans="4:4" ht="13.2" x14ac:dyDescent="0.25">
      <c r="D1136" s="98"/>
    </row>
    <row r="1137" spans="4:4" ht="13.2" x14ac:dyDescent="0.25">
      <c r="D1137" s="98"/>
    </row>
    <row r="1138" spans="4:4" ht="13.2" x14ac:dyDescent="0.25">
      <c r="D1138" s="98"/>
    </row>
    <row r="1139" spans="4:4" ht="13.2" x14ac:dyDescent="0.25">
      <c r="D1139" s="98"/>
    </row>
    <row r="1140" spans="4:4" ht="13.2" x14ac:dyDescent="0.25">
      <c r="D1140" s="98"/>
    </row>
    <row r="1141" spans="4:4" ht="13.2" x14ac:dyDescent="0.25">
      <c r="D1141" s="98"/>
    </row>
    <row r="1142" spans="4:4" ht="13.2" x14ac:dyDescent="0.25">
      <c r="D1142" s="98"/>
    </row>
    <row r="1143" spans="4:4" ht="13.2" x14ac:dyDescent="0.25">
      <c r="D1143" s="98"/>
    </row>
    <row r="1144" spans="4:4" ht="13.2" x14ac:dyDescent="0.25">
      <c r="D1144" s="98"/>
    </row>
    <row r="1145" spans="4:4" ht="13.2" x14ac:dyDescent="0.25">
      <c r="D1145" s="98"/>
    </row>
    <row r="1146" spans="4:4" ht="13.2" x14ac:dyDescent="0.25">
      <c r="D1146" s="98"/>
    </row>
    <row r="1147" spans="4:4" ht="13.2" x14ac:dyDescent="0.25">
      <c r="D1147" s="98"/>
    </row>
    <row r="1148" spans="4:4" ht="13.2" x14ac:dyDescent="0.25">
      <c r="D1148" s="98"/>
    </row>
    <row r="1149" spans="4:4" ht="13.2" x14ac:dyDescent="0.25">
      <c r="D1149" s="98"/>
    </row>
    <row r="1150" spans="4:4" ht="13.2" x14ac:dyDescent="0.25">
      <c r="D1150" s="98"/>
    </row>
    <row r="1151" spans="4:4" ht="13.2" x14ac:dyDescent="0.25">
      <c r="D1151" s="98"/>
    </row>
    <row r="1152" spans="4:4" ht="13.2" x14ac:dyDescent="0.25">
      <c r="D1152" s="98"/>
    </row>
    <row r="1153" spans="4:4" ht="13.2" x14ac:dyDescent="0.25">
      <c r="D1153" s="98"/>
    </row>
    <row r="1154" spans="4:4" ht="13.2" x14ac:dyDescent="0.25">
      <c r="D1154" s="98"/>
    </row>
    <row r="1155" spans="4:4" ht="13.2" x14ac:dyDescent="0.25">
      <c r="D1155" s="98"/>
    </row>
    <row r="1156" spans="4:4" ht="13.2" x14ac:dyDescent="0.25">
      <c r="D1156" s="98"/>
    </row>
    <row r="1157" spans="4:4" ht="13.2" x14ac:dyDescent="0.25">
      <c r="D1157" s="98"/>
    </row>
    <row r="1158" spans="4:4" ht="13.2" x14ac:dyDescent="0.25">
      <c r="D1158" s="98"/>
    </row>
    <row r="1159" spans="4:4" ht="13.2" x14ac:dyDescent="0.25">
      <c r="D1159" s="98"/>
    </row>
    <row r="1160" spans="4:4" ht="13.2" x14ac:dyDescent="0.25">
      <c r="D1160" s="98"/>
    </row>
    <row r="1161" spans="4:4" ht="13.2" x14ac:dyDescent="0.25">
      <c r="D1161" s="98"/>
    </row>
    <row r="1162" spans="4:4" ht="13.2" x14ac:dyDescent="0.25">
      <c r="D1162" s="98"/>
    </row>
    <row r="1163" spans="4:4" ht="13.2" x14ac:dyDescent="0.25">
      <c r="D1163" s="98"/>
    </row>
    <row r="1164" spans="4:4" ht="13.2" x14ac:dyDescent="0.25">
      <c r="D1164" s="98"/>
    </row>
    <row r="1165" spans="4:4" ht="13.2" x14ac:dyDescent="0.25">
      <c r="D1165" s="98"/>
    </row>
    <row r="1166" spans="4:4" ht="13.2" x14ac:dyDescent="0.25">
      <c r="D1166" s="98"/>
    </row>
    <row r="1167" spans="4:4" ht="13.2" x14ac:dyDescent="0.25">
      <c r="D1167" s="98"/>
    </row>
    <row r="1168" spans="4:4" ht="13.2" x14ac:dyDescent="0.25">
      <c r="D1168" s="98"/>
    </row>
    <row r="1169" spans="4:4" ht="13.2" x14ac:dyDescent="0.25">
      <c r="D1169" s="98"/>
    </row>
    <row r="1170" spans="4:4" ht="13.2" x14ac:dyDescent="0.25">
      <c r="D1170" s="98"/>
    </row>
    <row r="1171" spans="4:4" ht="13.2" x14ac:dyDescent="0.25">
      <c r="D1171" s="98"/>
    </row>
    <row r="1172" spans="4:4" ht="13.2" x14ac:dyDescent="0.25">
      <c r="D1172" s="98"/>
    </row>
    <row r="1173" spans="4:4" ht="13.2" x14ac:dyDescent="0.25">
      <c r="D1173" s="98"/>
    </row>
    <row r="1174" spans="4:4" ht="13.2" x14ac:dyDescent="0.25">
      <c r="D1174" s="98"/>
    </row>
    <row r="1175" spans="4:4" ht="13.2" x14ac:dyDescent="0.25">
      <c r="D1175" s="98"/>
    </row>
    <row r="1176" spans="4:4" ht="13.2" x14ac:dyDescent="0.25">
      <c r="D1176" s="98"/>
    </row>
    <row r="1177" spans="4:4" ht="13.2" x14ac:dyDescent="0.25">
      <c r="D1177" s="98"/>
    </row>
    <row r="1178" spans="4:4" ht="13.2" x14ac:dyDescent="0.25">
      <c r="D1178" s="98"/>
    </row>
    <row r="1179" spans="4:4" ht="13.2" x14ac:dyDescent="0.25">
      <c r="D1179" s="98"/>
    </row>
    <row r="1180" spans="4:4" ht="13.2" x14ac:dyDescent="0.25">
      <c r="D1180" s="98"/>
    </row>
    <row r="1181" spans="4:4" ht="13.2" x14ac:dyDescent="0.25">
      <c r="D1181" s="98"/>
    </row>
    <row r="1182" spans="4:4" ht="13.2" x14ac:dyDescent="0.25">
      <c r="D1182" s="98"/>
    </row>
    <row r="1183" spans="4:4" ht="13.2" x14ac:dyDescent="0.25">
      <c r="D1183" s="98"/>
    </row>
    <row r="1184" spans="4:4" ht="13.2" x14ac:dyDescent="0.25">
      <c r="D1184" s="98"/>
    </row>
    <row r="1185" spans="4:4" ht="13.2" x14ac:dyDescent="0.25">
      <c r="D1185" s="98"/>
    </row>
    <row r="1186" spans="4:4" ht="13.2" x14ac:dyDescent="0.25">
      <c r="D1186" s="98"/>
    </row>
    <row r="1187" spans="4:4" ht="13.2" x14ac:dyDescent="0.25">
      <c r="D1187" s="98"/>
    </row>
    <row r="1188" spans="4:4" ht="13.2" x14ac:dyDescent="0.25">
      <c r="D1188" s="98"/>
    </row>
    <row r="1189" spans="4:4" ht="13.2" x14ac:dyDescent="0.25">
      <c r="D1189" s="98"/>
    </row>
    <row r="1190" spans="4:4" ht="13.2" x14ac:dyDescent="0.25">
      <c r="D1190" s="98"/>
    </row>
    <row r="1191" spans="4:4" ht="13.2" x14ac:dyDescent="0.25">
      <c r="D1191" s="98"/>
    </row>
    <row r="1192" spans="4:4" ht="13.2" x14ac:dyDescent="0.25">
      <c r="D1192" s="98"/>
    </row>
    <row r="1193" spans="4:4" ht="13.2" x14ac:dyDescent="0.25">
      <c r="D1193" s="98"/>
    </row>
    <row r="1194" spans="4:4" ht="13.2" x14ac:dyDescent="0.25">
      <c r="D1194" s="98"/>
    </row>
    <row r="1195" spans="4:4" ht="13.2" x14ac:dyDescent="0.25">
      <c r="D1195" s="98"/>
    </row>
  </sheetData>
  <mergeCells count="9">
    <mergeCell ref="C125:G125"/>
    <mergeCell ref="C158:G158"/>
    <mergeCell ref="A190:C190"/>
    <mergeCell ref="A191:G195"/>
    <mergeCell ref="A1:G1"/>
    <mergeCell ref="C2:G2"/>
    <mergeCell ref="C3:G3"/>
    <mergeCell ref="C4:G4"/>
    <mergeCell ref="C65:G65"/>
  </mergeCells>
  <pageMargins left="0.59027777777777801" right="0.196527777777778" top="0.78749999999999998" bottom="0.78749999999999998" header="0.511811023622047" footer="0.3"/>
  <pageSetup paperSize="9" orientation="portrait" horizontalDpi="300" verticalDpi="300"/>
  <headerFooter>
    <oddFooter>&amp;LZpracováno programem BUILDpower S,  © RTS, a.s.&amp;RStránka &amp;P z &amp;N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'S01 01 Pol'!Názvy_tisku</vt:lpstr>
      <vt:lpstr>oadresa</vt:lpstr>
      <vt:lpstr>Stavba!Objednatel</vt:lpstr>
      <vt:lpstr>Stavba!Objekt</vt:lpstr>
      <vt:lpstr>'S01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Dvořák</dc:creator>
  <dc:description/>
  <cp:lastModifiedBy>Wasserbauerová Eva Mgr.</cp:lastModifiedBy>
  <cp:revision>2</cp:revision>
  <cp:lastPrinted>2019-03-19T12:27:02Z</cp:lastPrinted>
  <dcterms:created xsi:type="dcterms:W3CDTF">2009-04-08T07:15:50Z</dcterms:created>
  <dcterms:modified xsi:type="dcterms:W3CDTF">2025-10-06T08:56:46Z</dcterms:modified>
  <dc:language>cs-CZ</dc:language>
</cp:coreProperties>
</file>