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V:\SpacekO\2023\Žďár nad Sázavou - Velký Žďárský DPS\_VÝSTUPY\"/>
    </mc:Choice>
  </mc:AlternateContent>
  <bookViews>
    <workbookView xWindow="0" yWindow="0" windowWidth="0" windowHeight="0"/>
  </bookViews>
  <sheets>
    <sheet name="Rekapitulace stavby" sheetId="1" r:id="rId1"/>
    <sheet name="SO-01 PP - Propustné povrchy" sheetId="2" r:id="rId2"/>
    <sheet name="SO-01 NP - Nepropustné po..." sheetId="3" r:id="rId3"/>
    <sheet name="SO-02 - Úprava zátopy a b..." sheetId="4" r:id="rId4"/>
    <sheet name="SO-03 - Rekonstrukce výpu..." sheetId="5" r:id="rId5"/>
    <sheet name="SO-04 - Rekonstrukce bezp..." sheetId="6" r:id="rId6"/>
    <sheet name="SO-05 - Nouzový přeliv" sheetId="7" r:id="rId7"/>
    <sheet name="SO-06 PP - Propustné povrchy" sheetId="8" r:id="rId8"/>
    <sheet name="SO-06 NP - Nepropustné po..." sheetId="9" r:id="rId9"/>
    <sheet name="SO-07 - Rekonstrukce veře..." sheetId="10" r:id="rId10"/>
    <sheet name="VRN - Vedlejší rozpočtové..." sheetId="11" r:id="rId11"/>
    <sheet name="Pokyny pro vyplnění" sheetId="12" r:id="rId12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'SO-01 PP - Propustné povrchy'!$C$92:$K$357</definedName>
    <definedName name="_xlnm.Print_Area" localSheetId="1">'SO-01 PP - Propustné povrchy'!$C$4:$J$41,'SO-01 PP - Propustné povrchy'!$C$47:$J$72,'SO-01 PP - Propustné povrchy'!$C$78:$K$357</definedName>
    <definedName name="_xlnm.Print_Titles" localSheetId="1">'SO-01 PP - Propustné povrchy'!$92:$92</definedName>
    <definedName name="_xlnm._FilterDatabase" localSheetId="2" hidden="1">'SO-01 NP - Nepropustné po...'!$C$87:$K$101</definedName>
    <definedName name="_xlnm.Print_Area" localSheetId="2">'SO-01 NP - Nepropustné po...'!$C$4:$J$41,'SO-01 NP - Nepropustné po...'!$C$47:$J$67,'SO-01 NP - Nepropustné po...'!$C$73:$K$101</definedName>
    <definedName name="_xlnm.Print_Titles" localSheetId="2">'SO-01 NP - Nepropustné po...'!$87:$87</definedName>
    <definedName name="_xlnm._FilterDatabase" localSheetId="3" hidden="1">'SO-02 - Úprava zátopy a b...'!$C$85:$K$256</definedName>
    <definedName name="_xlnm.Print_Area" localSheetId="3">'SO-02 - Úprava zátopy a b...'!$C$4:$J$39,'SO-02 - Úprava zátopy a b...'!$C$45:$J$67,'SO-02 - Úprava zátopy a b...'!$C$73:$K$256</definedName>
    <definedName name="_xlnm.Print_Titles" localSheetId="3">'SO-02 - Úprava zátopy a b...'!$85:$85</definedName>
    <definedName name="_xlnm._FilterDatabase" localSheetId="4" hidden="1">'SO-03 - Rekonstrukce výpu...'!$C$88:$K$262</definedName>
    <definedName name="_xlnm.Print_Area" localSheetId="4">'SO-03 - Rekonstrukce výpu...'!$C$4:$J$39,'SO-03 - Rekonstrukce výpu...'!$C$45:$J$70,'SO-03 - Rekonstrukce výpu...'!$C$76:$K$262</definedName>
    <definedName name="_xlnm.Print_Titles" localSheetId="4">'SO-03 - Rekonstrukce výpu...'!$88:$88</definedName>
    <definedName name="_xlnm._FilterDatabase" localSheetId="5" hidden="1">'SO-04 - Rekonstrukce bezp...'!$C$85:$K$179</definedName>
    <definedName name="_xlnm.Print_Area" localSheetId="5">'SO-04 - Rekonstrukce bezp...'!$C$4:$J$39,'SO-04 - Rekonstrukce bezp...'!$C$45:$J$67,'SO-04 - Rekonstrukce bezp...'!$C$73:$K$179</definedName>
    <definedName name="_xlnm.Print_Titles" localSheetId="5">'SO-04 - Rekonstrukce bezp...'!$85:$85</definedName>
    <definedName name="_xlnm._FilterDatabase" localSheetId="6" hidden="1">'SO-05 - Nouzový přeliv'!$C$83:$K$119</definedName>
    <definedName name="_xlnm.Print_Area" localSheetId="6">'SO-05 - Nouzový přeliv'!$C$4:$J$39,'SO-05 - Nouzový přeliv'!$C$45:$J$65,'SO-05 - Nouzový přeliv'!$C$71:$K$119</definedName>
    <definedName name="_xlnm.Print_Titles" localSheetId="6">'SO-05 - Nouzový přeliv'!$83:$83</definedName>
    <definedName name="_xlnm._FilterDatabase" localSheetId="7" hidden="1">'SO-06 PP - Propustné povrchy'!$C$93:$K$421</definedName>
    <definedName name="_xlnm.Print_Area" localSheetId="7">'SO-06 PP - Propustné povrchy'!$C$4:$J$41,'SO-06 PP - Propustné povrchy'!$C$47:$J$73,'SO-06 PP - Propustné povrchy'!$C$79:$K$421</definedName>
    <definedName name="_xlnm.Print_Titles" localSheetId="7">'SO-06 PP - Propustné povrchy'!$93:$93</definedName>
    <definedName name="_xlnm._FilterDatabase" localSheetId="8" hidden="1">'SO-06 NP - Nepropustné po...'!$C$87:$K$103</definedName>
    <definedName name="_xlnm.Print_Area" localSheetId="8">'SO-06 NP - Nepropustné po...'!$C$4:$J$41,'SO-06 NP - Nepropustné po...'!$C$47:$J$67,'SO-06 NP - Nepropustné po...'!$C$73:$K$103</definedName>
    <definedName name="_xlnm.Print_Titles" localSheetId="8">'SO-06 NP - Nepropustné po...'!$87:$87</definedName>
    <definedName name="_xlnm._FilterDatabase" localSheetId="9" hidden="1">'SO-07 - Rekonstrukce veře...'!$C$84:$K$182</definedName>
    <definedName name="_xlnm.Print_Area" localSheetId="9">'SO-07 - Rekonstrukce veře...'!$C$4:$J$39,'SO-07 - Rekonstrukce veře...'!$C$45:$J$66,'SO-07 - Rekonstrukce veře...'!$C$72:$K$182</definedName>
    <definedName name="_xlnm.Print_Titles" localSheetId="9">'SO-07 - Rekonstrukce veře...'!$84:$84</definedName>
    <definedName name="_xlnm._FilterDatabase" localSheetId="10" hidden="1">'VRN - Vedlejší rozpočtové...'!$C$87:$K$130</definedName>
    <definedName name="_xlnm.Print_Area" localSheetId="10">'VRN - Vedlejší rozpočtové...'!$C$4:$J$39,'VRN - Vedlejší rozpočtové...'!$C$45:$J$69,'VRN - Vedlejší rozpočtové...'!$C$75:$K$130</definedName>
    <definedName name="_xlnm.Print_Titles" localSheetId="10">'VRN - Vedlejší rozpočtové...'!$87:$87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J37"/>
  <c r="J36"/>
  <c i="1" r="AY66"/>
  <c i="11" r="J35"/>
  <c i="1" r="AX66"/>
  <c i="11" r="BI128"/>
  <c r="BH128"/>
  <c r="BG128"/>
  <c r="BF128"/>
  <c r="T128"/>
  <c r="T127"/>
  <c r="R128"/>
  <c r="R127"/>
  <c r="P128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T116"/>
  <c r="T115"/>
  <c r="R117"/>
  <c r="R116"/>
  <c r="R115"/>
  <c r="P117"/>
  <c r="P116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T98"/>
  <c r="R99"/>
  <c r="R98"/>
  <c r="P99"/>
  <c r="P98"/>
  <c r="BI91"/>
  <c r="BH91"/>
  <c r="BG91"/>
  <c r="BF91"/>
  <c r="T91"/>
  <c r="T90"/>
  <c r="R91"/>
  <c r="R90"/>
  <c r="P91"/>
  <c r="P90"/>
  <c r="J85"/>
  <c r="J84"/>
  <c r="F84"/>
  <c r="F82"/>
  <c r="E80"/>
  <c r="J55"/>
  <c r="J54"/>
  <c r="F54"/>
  <c r="F52"/>
  <c r="E50"/>
  <c r="J18"/>
  <c r="E18"/>
  <c r="F55"/>
  <c r="J17"/>
  <c r="J12"/>
  <c r="J82"/>
  <c r="E7"/>
  <c r="E78"/>
  <c i="10" r="J37"/>
  <c r="J36"/>
  <c i="1" r="AY65"/>
  <c i="10" r="J35"/>
  <c i="1" r="AX65"/>
  <c i="10"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T147"/>
  <c r="R148"/>
  <c r="R147"/>
  <c r="P148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9" r="J39"/>
  <c r="J38"/>
  <c i="1" r="AY64"/>
  <c i="9" r="J37"/>
  <c i="1" r="AX64"/>
  <c i="9" r="BI101"/>
  <c r="BH101"/>
  <c r="BG101"/>
  <c r="BF101"/>
  <c r="T101"/>
  <c r="T100"/>
  <c r="R101"/>
  <c r="R100"/>
  <c r="P101"/>
  <c r="P100"/>
  <c r="BI97"/>
  <c r="BH97"/>
  <c r="BG97"/>
  <c r="BF97"/>
  <c r="T97"/>
  <c r="R97"/>
  <c r="P97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59"/>
  <c r="J19"/>
  <c r="J14"/>
  <c r="J56"/>
  <c r="E7"/>
  <c r="E76"/>
  <c i="8" r="J39"/>
  <c r="J38"/>
  <c i="1" r="AY63"/>
  <c i="8" r="J37"/>
  <c i="1" r="AX63"/>
  <c i="8" r="BI419"/>
  <c r="BH419"/>
  <c r="BG419"/>
  <c r="BF419"/>
  <c r="T419"/>
  <c r="T418"/>
  <c r="R419"/>
  <c r="R418"/>
  <c r="P419"/>
  <c r="P418"/>
  <c r="BI415"/>
  <c r="BH415"/>
  <c r="BG415"/>
  <c r="BF415"/>
  <c r="T415"/>
  <c r="R415"/>
  <c r="P415"/>
  <c r="BI412"/>
  <c r="BH412"/>
  <c r="BG412"/>
  <c r="BF412"/>
  <c r="T412"/>
  <c r="R412"/>
  <c r="P412"/>
  <c r="BI410"/>
  <c r="BH410"/>
  <c r="BG410"/>
  <c r="BF410"/>
  <c r="T410"/>
  <c r="R410"/>
  <c r="P410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87"/>
  <c r="BH387"/>
  <c r="BG387"/>
  <c r="BF387"/>
  <c r="T387"/>
  <c r="R387"/>
  <c r="P387"/>
  <c r="BI383"/>
  <c r="BH383"/>
  <c r="BG383"/>
  <c r="BF383"/>
  <c r="T383"/>
  <c r="R383"/>
  <c r="P383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70"/>
  <c r="BH370"/>
  <c r="BG370"/>
  <c r="BF370"/>
  <c r="T370"/>
  <c r="R370"/>
  <c r="P370"/>
  <c r="BI366"/>
  <c r="BH366"/>
  <c r="BG366"/>
  <c r="BF366"/>
  <c r="T366"/>
  <c r="R366"/>
  <c r="P366"/>
  <c r="BI358"/>
  <c r="BH358"/>
  <c r="BG358"/>
  <c r="BF358"/>
  <c r="T358"/>
  <c r="R358"/>
  <c r="P358"/>
  <c r="BI353"/>
  <c r="BH353"/>
  <c r="BG353"/>
  <c r="BF353"/>
  <c r="T353"/>
  <c r="R353"/>
  <c r="P353"/>
  <c r="BI349"/>
  <c r="BH349"/>
  <c r="BG349"/>
  <c r="BF349"/>
  <c r="T349"/>
  <c r="R349"/>
  <c r="P349"/>
  <c r="BI342"/>
  <c r="BH342"/>
  <c r="BG342"/>
  <c r="BF342"/>
  <c r="T342"/>
  <c r="R342"/>
  <c r="P342"/>
  <c r="BI337"/>
  <c r="BH337"/>
  <c r="BG337"/>
  <c r="BF337"/>
  <c r="T337"/>
  <c r="R337"/>
  <c r="P337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76"/>
  <c r="BH276"/>
  <c r="BG276"/>
  <c r="BF276"/>
  <c r="T276"/>
  <c r="R276"/>
  <c r="P276"/>
  <c r="BI269"/>
  <c r="BH269"/>
  <c r="BG269"/>
  <c r="BF269"/>
  <c r="T269"/>
  <c r="R269"/>
  <c r="P269"/>
  <c r="BI264"/>
  <c r="BH264"/>
  <c r="BG264"/>
  <c r="BF264"/>
  <c r="T264"/>
  <c r="R264"/>
  <c r="P264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5"/>
  <c r="BH245"/>
  <c r="BG245"/>
  <c r="BF245"/>
  <c r="T245"/>
  <c r="R245"/>
  <c r="P245"/>
  <c r="BI242"/>
  <c r="BH242"/>
  <c r="BG242"/>
  <c r="BF242"/>
  <c r="T242"/>
  <c r="R242"/>
  <c r="P242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6"/>
  <c r="BH186"/>
  <c r="BG186"/>
  <c r="BF186"/>
  <c r="T186"/>
  <c r="R186"/>
  <c r="P186"/>
  <c r="BI182"/>
  <c r="BH182"/>
  <c r="BG182"/>
  <c r="BF182"/>
  <c r="T182"/>
  <c r="R182"/>
  <c r="P182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7"/>
  <c r="BH137"/>
  <c r="BG137"/>
  <c r="BF137"/>
  <c r="T137"/>
  <c r="R137"/>
  <c r="P137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50"/>
  <c i="7" r="J37"/>
  <c r="J36"/>
  <c i="1" r="AY61"/>
  <c i="7" r="J35"/>
  <c i="1" r="AX61"/>
  <c i="7" r="BI117"/>
  <c r="BH117"/>
  <c r="BG117"/>
  <c r="BF117"/>
  <c r="T117"/>
  <c r="T116"/>
  <c r="R117"/>
  <c r="R116"/>
  <c r="P117"/>
  <c r="P116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1"/>
  <c r="BH91"/>
  <c r="BG91"/>
  <c r="BF91"/>
  <c r="T91"/>
  <c r="R91"/>
  <c r="P91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6" r="J37"/>
  <c r="J36"/>
  <c i="1" r="AY60"/>
  <c i="6" r="J35"/>
  <c i="1" r="AX60"/>
  <c i="6" r="BI177"/>
  <c r="BH177"/>
  <c r="BG177"/>
  <c r="BF177"/>
  <c r="T177"/>
  <c r="T176"/>
  <c r="R177"/>
  <c r="R176"/>
  <c r="P177"/>
  <c r="P176"/>
  <c r="BI171"/>
  <c r="BH171"/>
  <c r="BG171"/>
  <c r="BF171"/>
  <c r="T171"/>
  <c r="R171"/>
  <c r="P171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17"/>
  <c r="BH117"/>
  <c r="BG117"/>
  <c r="BF117"/>
  <c r="T117"/>
  <c r="R117"/>
  <c r="P117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5" r="J37"/>
  <c r="J36"/>
  <c i="1" r="AY59"/>
  <c i="5" r="J35"/>
  <c i="1" r="AX59"/>
  <c i="5"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T252"/>
  <c r="R253"/>
  <c r="R252"/>
  <c r="P253"/>
  <c r="P252"/>
  <c r="BI246"/>
  <c r="BH246"/>
  <c r="BG246"/>
  <c r="BF246"/>
  <c r="T246"/>
  <c r="R246"/>
  <c r="P246"/>
  <c r="BI240"/>
  <c r="BH240"/>
  <c r="BG240"/>
  <c r="BF240"/>
  <c r="T240"/>
  <c r="R240"/>
  <c r="P240"/>
  <c r="BI233"/>
  <c r="BH233"/>
  <c r="BG233"/>
  <c r="BF233"/>
  <c r="T233"/>
  <c r="R233"/>
  <c r="P233"/>
  <c r="BI226"/>
  <c r="BH226"/>
  <c r="BG226"/>
  <c r="BF226"/>
  <c r="T226"/>
  <c r="R226"/>
  <c r="P226"/>
  <c r="BI223"/>
  <c r="BH223"/>
  <c r="BG223"/>
  <c r="BF223"/>
  <c r="T223"/>
  <c r="R223"/>
  <c r="P223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79"/>
  <c r="BH179"/>
  <c r="BG179"/>
  <c r="BF179"/>
  <c r="T179"/>
  <c r="R179"/>
  <c r="P179"/>
  <c r="BI174"/>
  <c r="BH174"/>
  <c r="BG174"/>
  <c r="BF174"/>
  <c r="T174"/>
  <c r="R174"/>
  <c r="P174"/>
  <c r="BI168"/>
  <c r="BH168"/>
  <c r="BG168"/>
  <c r="BF168"/>
  <c r="T168"/>
  <c r="R168"/>
  <c r="P168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5"/>
  <c r="BH145"/>
  <c r="BG145"/>
  <c r="BF145"/>
  <c r="T145"/>
  <c r="R145"/>
  <c r="P145"/>
  <c r="BI137"/>
  <c r="BH137"/>
  <c r="BG137"/>
  <c r="BF137"/>
  <c r="T137"/>
  <c r="R137"/>
  <c r="P137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55"/>
  <c r="J17"/>
  <c r="J12"/>
  <c r="J83"/>
  <c r="E7"/>
  <c r="E79"/>
  <c i="4" r="J37"/>
  <c r="J36"/>
  <c i="1" r="AY58"/>
  <c i="4" r="J35"/>
  <c i="1" r="AX58"/>
  <c i="4"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7"/>
  <c r="BH247"/>
  <c r="BG247"/>
  <c r="BF247"/>
  <c r="T247"/>
  <c r="R247"/>
  <c r="P247"/>
  <c r="BI241"/>
  <c r="BH241"/>
  <c r="BG241"/>
  <c r="BF241"/>
  <c r="T241"/>
  <c r="R241"/>
  <c r="P241"/>
  <c r="BI236"/>
  <c r="BH236"/>
  <c r="BG236"/>
  <c r="BF236"/>
  <c r="T236"/>
  <c r="R236"/>
  <c r="P236"/>
  <c r="BI231"/>
  <c r="BH231"/>
  <c r="BG231"/>
  <c r="BF231"/>
  <c r="T231"/>
  <c r="R231"/>
  <c r="P231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78"/>
  <c r="BH178"/>
  <c r="BG178"/>
  <c r="BF178"/>
  <c r="T178"/>
  <c r="R178"/>
  <c r="P178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4"/>
  <c r="BH94"/>
  <c r="BG94"/>
  <c r="BF94"/>
  <c r="T94"/>
  <c r="R94"/>
  <c r="P94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3" r="J39"/>
  <c r="J38"/>
  <c i="1" r="AY57"/>
  <c i="3" r="J37"/>
  <c i="1" r="AX57"/>
  <c i="3" r="BI99"/>
  <c r="BH99"/>
  <c r="BG99"/>
  <c r="BF99"/>
  <c r="T99"/>
  <c r="T98"/>
  <c r="R99"/>
  <c r="R98"/>
  <c r="P99"/>
  <c r="P98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85"/>
  <c r="J19"/>
  <c r="J14"/>
  <c r="J82"/>
  <c r="E7"/>
  <c r="E76"/>
  <c i="2" r="J39"/>
  <c r="J38"/>
  <c i="1" r="AY56"/>
  <c i="2" r="J37"/>
  <c i="1" r="AX56"/>
  <c i="2" r="BI355"/>
  <c r="BH355"/>
  <c r="BG355"/>
  <c r="BF355"/>
  <c r="T355"/>
  <c r="T354"/>
  <c r="R355"/>
  <c r="R354"/>
  <c r="P355"/>
  <c r="P354"/>
  <c r="BI349"/>
  <c r="BH349"/>
  <c r="BG349"/>
  <c r="BF349"/>
  <c r="T349"/>
  <c r="R349"/>
  <c r="P349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8"/>
  <c r="BH328"/>
  <c r="BG328"/>
  <c r="BF328"/>
  <c r="T328"/>
  <c r="R328"/>
  <c r="P328"/>
  <c r="BI323"/>
  <c r="BH323"/>
  <c r="BG323"/>
  <c r="BF323"/>
  <c r="T323"/>
  <c r="T322"/>
  <c r="R323"/>
  <c r="R322"/>
  <c r="P323"/>
  <c r="P322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4"/>
  <c r="BH214"/>
  <c r="BG214"/>
  <c r="BF214"/>
  <c r="T214"/>
  <c r="R214"/>
  <c r="P214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6"/>
  <c r="BH96"/>
  <c r="BG96"/>
  <c r="BF96"/>
  <c r="T96"/>
  <c r="R96"/>
  <c r="P96"/>
  <c r="J90"/>
  <c r="J89"/>
  <c r="F89"/>
  <c r="F87"/>
  <c r="E85"/>
  <c r="J59"/>
  <c r="J58"/>
  <c r="F58"/>
  <c r="F56"/>
  <c r="E54"/>
  <c r="J20"/>
  <c r="E20"/>
  <c r="F90"/>
  <c r="J19"/>
  <c r="J14"/>
  <c r="J56"/>
  <c r="E7"/>
  <c r="E81"/>
  <c i="1" r="L50"/>
  <c r="AM50"/>
  <c r="AM49"/>
  <c r="L49"/>
  <c r="AM47"/>
  <c r="L47"/>
  <c r="L45"/>
  <c r="L44"/>
  <c i="2" r="BK280"/>
  <c r="J229"/>
  <c r="J147"/>
  <c r="BK300"/>
  <c r="J159"/>
  <c r="BK266"/>
  <c r="J198"/>
  <c r="BK344"/>
  <c r="J220"/>
  <c i="3" r="J91"/>
  <c i="4" r="J150"/>
  <c r="J130"/>
  <c r="BK171"/>
  <c r="BK195"/>
  <c i="5" r="J104"/>
  <c r="BK153"/>
  <c r="J186"/>
  <c r="J157"/>
  <c i="6" r="J165"/>
  <c r="BK109"/>
  <c i="7" r="J87"/>
  <c i="8" r="BK403"/>
  <c r="BK255"/>
  <c r="BK380"/>
  <c r="J220"/>
  <c r="BK102"/>
  <c r="J302"/>
  <c r="J195"/>
  <c r="J406"/>
  <c r="BK252"/>
  <c r="BK125"/>
  <c i="10" r="BK176"/>
  <c r="BK100"/>
  <c r="J122"/>
  <c r="BK94"/>
  <c i="11" r="BK107"/>
  <c i="2" r="J309"/>
  <c r="BK246"/>
  <c r="J155"/>
  <c r="BK355"/>
  <c r="BK223"/>
  <c r="BK134"/>
  <c r="BK233"/>
  <c r="J328"/>
  <c r="BK269"/>
  <c r="BK137"/>
  <c i="4" r="BK254"/>
  <c r="BK130"/>
  <c r="BK178"/>
  <c r="J214"/>
  <c r="J185"/>
  <c i="5" r="J189"/>
  <c r="BK186"/>
  <c r="BK246"/>
  <c r="J118"/>
  <c r="J192"/>
  <c i="6" r="J149"/>
  <c r="BK144"/>
  <c r="J134"/>
  <c i="7" r="BK87"/>
  <c i="8" r="J410"/>
  <c r="J300"/>
  <c r="BK137"/>
  <c r="BK342"/>
  <c r="BK164"/>
  <c r="J106"/>
  <c r="BK376"/>
  <c r="J307"/>
  <c r="BK245"/>
  <c r="J198"/>
  <c r="J412"/>
  <c r="J294"/>
  <c r="BK210"/>
  <c i="10" r="BK180"/>
  <c r="BK135"/>
  <c r="BK88"/>
  <c r="J153"/>
  <c i="11" r="J102"/>
  <c r="J117"/>
  <c i="2" r="J113"/>
  <c r="BK292"/>
  <c r="J162"/>
  <c i="3" r="J99"/>
  <c i="4" r="J94"/>
  <c r="BK138"/>
  <c r="J199"/>
  <c r="BK199"/>
  <c i="5" r="J125"/>
  <c r="BK240"/>
  <c r="J108"/>
  <c r="BK196"/>
  <c r="BK101"/>
  <c i="6" r="J171"/>
  <c r="J100"/>
  <c i="7" r="J91"/>
  <c i="8" r="J318"/>
  <c r="BK206"/>
  <c r="BK330"/>
  <c r="J255"/>
  <c r="J419"/>
  <c r="BK297"/>
  <c r="BK202"/>
  <c r="J399"/>
  <c r="BK286"/>
  <c r="BK172"/>
  <c i="10" r="J130"/>
  <c r="BK163"/>
  <c r="J156"/>
  <c i="11" r="BK110"/>
  <c r="J121"/>
  <c i="2" r="BK313"/>
  <c r="BK113"/>
  <c r="J203"/>
  <c r="J151"/>
  <c r="J256"/>
  <c r="J166"/>
  <c r="BK288"/>
  <c r="BK151"/>
  <c i="4" r="BK251"/>
  <c r="J126"/>
  <c r="J134"/>
  <c r="BK134"/>
  <c r="BK126"/>
  <c i="5" r="BK108"/>
  <c r="J179"/>
  <c r="BK214"/>
  <c r="BK128"/>
  <c i="6" r="BK89"/>
  <c r="BK161"/>
  <c i="7" r="J117"/>
  <c i="8" r="BK415"/>
  <c r="J290"/>
  <c r="BK175"/>
  <c r="BK290"/>
  <c r="BK182"/>
  <c r="BK399"/>
  <c r="BK300"/>
  <c r="J182"/>
  <c r="J380"/>
  <c r="BK230"/>
  <c r="BK110"/>
  <c i="9" r="J97"/>
  <c i="10" r="J176"/>
  <c r="BK159"/>
  <c r="BK103"/>
  <c i="11" r="BK112"/>
  <c i="2" r="J323"/>
  <c r="BK208"/>
  <c r="BK166"/>
  <c r="BK334"/>
  <c r="J183"/>
  <c r="BK96"/>
  <c r="BK186"/>
  <c r="J313"/>
  <c r="BK252"/>
  <c i="1" r="AS62"/>
  <c i="4" r="J205"/>
  <c r="J201"/>
  <c i="5" r="BK253"/>
  <c r="J253"/>
  <c r="BK121"/>
  <c r="J199"/>
  <c r="J226"/>
  <c r="BK118"/>
  <c i="6" r="BK165"/>
  <c r="J144"/>
  <c i="7" r="BK117"/>
  <c i="8" r="BK311"/>
  <c r="BK152"/>
  <c r="J264"/>
  <c r="BK114"/>
  <c r="BK337"/>
  <c r="J210"/>
  <c r="J148"/>
  <c r="BK372"/>
  <c r="BK223"/>
  <c i="9" r="J101"/>
  <c i="10" r="BK133"/>
  <c r="J170"/>
  <c r="BK156"/>
  <c r="J111"/>
  <c i="11" r="J110"/>
  <c i="2" r="BK328"/>
  <c r="BK239"/>
  <c r="J103"/>
  <c r="J292"/>
  <c r="BK177"/>
  <c r="BK103"/>
  <c r="J214"/>
  <c r="BK108"/>
  <c r="J246"/>
  <c i="3" r="BK91"/>
  <c i="4" r="J195"/>
  <c r="J247"/>
  <c r="J231"/>
  <c r="BK214"/>
  <c i="5" r="BK226"/>
  <c r="BK223"/>
  <c r="BK98"/>
  <c r="BK207"/>
  <c r="BK204"/>
  <c r="J98"/>
  <c i="6" r="BK96"/>
  <c r="BK153"/>
  <c i="7" r="BK108"/>
  <c i="8" r="BK349"/>
  <c r="J245"/>
  <c r="BK122"/>
  <c r="BK276"/>
  <c r="J125"/>
  <c r="J383"/>
  <c r="J192"/>
  <c i="9" r="BK101"/>
  <c i="10" r="J103"/>
  <c r="J94"/>
  <c r="J124"/>
  <c r="J163"/>
  <c r="J91"/>
  <c i="11" r="J107"/>
  <c i="2" r="BK162"/>
  <c r="BK263"/>
  <c r="J134"/>
  <c i="3" r="BK99"/>
  <c i="4" r="J144"/>
  <c r="BK185"/>
  <c r="J220"/>
  <c r="BK220"/>
  <c i="5" r="J258"/>
  <c r="J101"/>
  <c r="J145"/>
  <c r="J207"/>
  <c r="BK137"/>
  <c i="6" r="BK117"/>
  <c r="J157"/>
  <c i="7" r="BK112"/>
  <c i="8" r="BK406"/>
  <c r="BK234"/>
  <c r="BK387"/>
  <c r="J283"/>
  <c r="J128"/>
  <c r="J311"/>
  <c r="BK168"/>
  <c r="J387"/>
  <c r="J258"/>
  <c r="BK131"/>
  <c i="10" r="J116"/>
  <c r="BK138"/>
  <c r="J167"/>
  <c r="J135"/>
  <c i="11" r="BK128"/>
  <c r="J99"/>
  <c i="2" r="J296"/>
  <c r="BK305"/>
  <c r="J252"/>
  <c r="J137"/>
  <c r="J263"/>
  <c r="BK183"/>
  <c r="BK349"/>
  <c r="J266"/>
  <c r="J190"/>
  <c i="4" r="BK205"/>
  <c r="J190"/>
  <c r="BK209"/>
  <c r="J209"/>
  <c i="5" r="BK233"/>
  <c r="BK125"/>
  <c r="BK258"/>
  <c r="J153"/>
  <c i="6" r="BK171"/>
  <c r="BK104"/>
  <c r="BK129"/>
  <c i="7" r="BK100"/>
  <c i="8" r="J326"/>
  <c r="J376"/>
  <c r="J242"/>
  <c r="J144"/>
  <c r="J370"/>
  <c r="J223"/>
  <c r="J164"/>
  <c r="BK366"/>
  <c r="J168"/>
  <c i="10" r="J138"/>
  <c r="BK141"/>
  <c r="BK130"/>
  <c r="BK144"/>
  <c i="11" r="J112"/>
  <c i="2" r="J305"/>
  <c r="J243"/>
  <c r="BK126"/>
  <c r="J96"/>
  <c r="BK226"/>
  <c r="BK140"/>
  <c r="J223"/>
  <c r="BK147"/>
  <c r="BK296"/>
  <c r="J186"/>
  <c i="4" r="BK231"/>
  <c r="BK100"/>
  <c r="BK226"/>
  <c r="J236"/>
  <c r="BK155"/>
  <c i="5" r="BK210"/>
  <c r="BK174"/>
  <c r="J210"/>
  <c r="J261"/>
  <c r="BK179"/>
  <c i="6" r="BK157"/>
  <c r="J92"/>
  <c r="BK177"/>
  <c i="7" r="BK103"/>
  <c i="8" r="J330"/>
  <c r="J230"/>
  <c r="J114"/>
  <c r="BK304"/>
  <c r="BK158"/>
  <c r="J372"/>
  <c r="J226"/>
  <c r="J122"/>
  <c r="J349"/>
  <c i="9" r="J91"/>
  <c i="10" r="J118"/>
  <c r="J88"/>
  <c r="BK170"/>
  <c i="11" r="J128"/>
  <c r="BK91"/>
  <c i="2" r="J288"/>
  <c r="BK220"/>
  <c r="J130"/>
  <c r="BK323"/>
  <c r="BK198"/>
  <c r="J276"/>
  <c r="BK190"/>
  <c r="BK159"/>
  <c r="J284"/>
  <c r="BK171"/>
  <c i="3" r="J95"/>
  <c i="4" r="J159"/>
  <c r="BK115"/>
  <c r="BK105"/>
  <c r="J168"/>
  <c i="5" r="BK114"/>
  <c r="J137"/>
  <c r="J196"/>
  <c r="J233"/>
  <c r="BK145"/>
  <c i="6" r="J117"/>
  <c r="J104"/>
  <c i="7" r="BK96"/>
  <c i="8" r="BK307"/>
  <c r="J217"/>
  <c r="BK383"/>
  <c r="BK236"/>
  <c r="J118"/>
  <c r="J415"/>
  <c r="J342"/>
  <c r="J286"/>
  <c r="BK220"/>
  <c r="J152"/>
  <c r="BK396"/>
  <c r="BK264"/>
  <c r="BK148"/>
  <c i="10" r="BK153"/>
  <c r="BK128"/>
  <c r="BK167"/>
  <c r="BK111"/>
  <c r="J113"/>
  <c i="11" r="J105"/>
  <c i="2" r="BK339"/>
  <c r="J233"/>
  <c r="J122"/>
  <c i="4" r="BK247"/>
  <c r="J163"/>
  <c r="BK236"/>
  <c r="J105"/>
  <c r="J89"/>
  <c r="BK119"/>
  <c i="5" r="BK189"/>
  <c r="J128"/>
  <c r="BK162"/>
  <c i="6" r="J177"/>
  <c r="BK100"/>
  <c i="7" r="J108"/>
  <c i="8" r="BK419"/>
  <c r="BK302"/>
  <c r="J158"/>
  <c r="J366"/>
  <c r="BK161"/>
  <c r="BK358"/>
  <c r="BK258"/>
  <c r="J97"/>
  <c r="BK322"/>
  <c r="BK198"/>
  <c i="9" r="BK97"/>
  <c i="10" r="BK173"/>
  <c r="J148"/>
  <c r="BK116"/>
  <c i="11" r="BK117"/>
  <c i="2" r="J355"/>
  <c r="BK276"/>
  <c r="J339"/>
  <c r="BK256"/>
  <c r="J118"/>
  <c r="J226"/>
  <c r="BK155"/>
  <c r="BK243"/>
  <c r="J126"/>
  <c i="4" r="J155"/>
  <c r="J254"/>
  <c r="BK241"/>
  <c r="J241"/>
  <c r="BK94"/>
  <c i="5" r="BK261"/>
  <c r="BK157"/>
  <c r="J121"/>
  <c r="BK199"/>
  <c i="6" r="BK134"/>
  <c r="BK125"/>
  <c r="J89"/>
  <c i="7" r="J100"/>
  <c i="8" r="J304"/>
  <c r="J252"/>
  <c r="J353"/>
  <c r="BK217"/>
  <c r="BK97"/>
  <c r="J269"/>
  <c r="J137"/>
  <c r="BK318"/>
  <c r="BK195"/>
  <c i="10" r="BK122"/>
  <c r="BK118"/>
  <c r="J108"/>
  <c r="BK124"/>
  <c i="11" r="BK124"/>
  <c r="BK102"/>
  <c i="2" r="J344"/>
  <c r="BK260"/>
  <c r="BK203"/>
  <c r="BK118"/>
  <c r="J280"/>
  <c r="BK130"/>
  <c r="J239"/>
  <c r="J171"/>
  <c r="BK272"/>
  <c r="J140"/>
  <c i="4" r="BK168"/>
  <c r="BK159"/>
  <c r="J110"/>
  <c r="J100"/>
  <c r="BK110"/>
  <c i="5" r="BK192"/>
  <c r="J240"/>
  <c r="J114"/>
  <c r="J202"/>
  <c i="6" r="BK92"/>
  <c r="J129"/>
  <c r="J109"/>
  <c i="7" r="BK91"/>
  <c i="8" r="BK294"/>
  <c r="J202"/>
  <c r="J358"/>
  <c r="J186"/>
  <c r="BK412"/>
  <c r="J276"/>
  <c r="J172"/>
  <c r="BK393"/>
  <c r="J297"/>
  <c r="BK186"/>
  <c i="10" r="BK148"/>
  <c r="BK108"/>
  <c r="J128"/>
  <c i="11" r="J124"/>
  <c i="2" r="J349"/>
  <c r="J269"/>
  <c r="BK180"/>
  <c r="BK122"/>
  <c r="J272"/>
  <c r="J143"/>
  <c r="J260"/>
  <c r="J177"/>
  <c r="J300"/>
  <c r="BK229"/>
  <c r="J108"/>
  <c i="4" r="J226"/>
  <c r="BK89"/>
  <c r="J138"/>
  <c r="J178"/>
  <c r="J115"/>
  <c i="5" r="BK95"/>
  <c r="J162"/>
  <c r="J214"/>
  <c r="BK104"/>
  <c r="J168"/>
  <c i="6" r="J125"/>
  <c r="J96"/>
  <c i="7" r="J96"/>
  <c i="8" r="J322"/>
  <c r="J161"/>
  <c r="J102"/>
  <c r="BK192"/>
  <c r="J175"/>
  <c r="BK353"/>
  <c r="J236"/>
  <c r="BK106"/>
  <c i="10" r="J141"/>
  <c r="J180"/>
  <c r="J144"/>
  <c r="J133"/>
  <c i="11" r="BK121"/>
  <c i="2" r="BK194"/>
  <c r="BK309"/>
  <c r="J194"/>
  <c i="3" r="BK95"/>
  <c i="4" r="BK201"/>
  <c r="J251"/>
  <c r="J119"/>
  <c r="BK150"/>
  <c r="BK163"/>
  <c i="5" r="J223"/>
  <c r="BK168"/>
  <c r="BK92"/>
  <c r="J246"/>
  <c i="6" r="J153"/>
  <c r="BK140"/>
  <c r="J140"/>
  <c i="7" r="J112"/>
  <c i="8" r="J337"/>
  <c r="BK283"/>
  <c r="BK128"/>
  <c r="BK213"/>
  <c r="J396"/>
  <c r="J213"/>
  <c r="BK144"/>
  <c r="BK370"/>
  <c r="J234"/>
  <c i="9" r="BK91"/>
  <c i="10" r="BK91"/>
  <c r="J97"/>
  <c r="BK113"/>
  <c r="J100"/>
  <c i="11" r="BK105"/>
  <c i="2" r="J334"/>
  <c r="BK143"/>
  <c r="BK284"/>
  <c r="J180"/>
  <c r="J317"/>
  <c r="J208"/>
  <c r="BK317"/>
  <c r="BK214"/>
  <c i="1" r="AS55"/>
  <c i="4" r="BK144"/>
  <c r="BK190"/>
  <c r="J171"/>
  <c i="5" r="J204"/>
  <c r="BK202"/>
  <c r="J95"/>
  <c r="J174"/>
  <c r="J92"/>
  <c i="6" r="J161"/>
  <c r="BK149"/>
  <c i="7" r="J103"/>
  <c i="8" r="J393"/>
  <c r="BK226"/>
  <c r="J131"/>
  <c r="BK118"/>
  <c r="J403"/>
  <c r="J110"/>
  <c r="BK326"/>
  <c r="J206"/>
  <c r="BK410"/>
  <c r="BK269"/>
  <c r="BK242"/>
  <c i="10" r="BK97"/>
  <c r="J173"/>
  <c r="J159"/>
  <c i="11" r="BK99"/>
  <c r="J91"/>
  <c i="5" l="1" r="P167"/>
  <c r="R167"/>
  <c r="T167"/>
  <c i="2" r="BK95"/>
  <c r="J95"/>
  <c r="J65"/>
  <c r="BK275"/>
  <c r="J275"/>
  <c r="J66"/>
  <c r="P283"/>
  <c r="R304"/>
  <c r="T327"/>
  <c i="3" r="P90"/>
  <c r="P89"/>
  <c r="P88"/>
  <c i="1" r="AU57"/>
  <c i="4" r="BK88"/>
  <c r="J88"/>
  <c r="J61"/>
  <c r="BK194"/>
  <c r="J194"/>
  <c r="J62"/>
  <c r="BK208"/>
  <c r="J208"/>
  <c r="J63"/>
  <c r="BK225"/>
  <c r="J225"/>
  <c r="J64"/>
  <c r="BK246"/>
  <c r="J246"/>
  <c r="J65"/>
  <c i="5" r="R91"/>
  <c r="T136"/>
  <c r="R178"/>
  <c r="P209"/>
  <c r="R232"/>
  <c r="P257"/>
  <c r="P256"/>
  <c i="6" r="P88"/>
  <c r="BK103"/>
  <c r="J103"/>
  <c r="J62"/>
  <c r="BK139"/>
  <c r="J139"/>
  <c r="J63"/>
  <c r="R148"/>
  <c r="BK160"/>
  <c r="J160"/>
  <c r="J65"/>
  <c i="7" r="T90"/>
  <c r="T85"/>
  <c r="T84"/>
  <c r="T107"/>
  <c i="8" r="BK96"/>
  <c r="BK225"/>
  <c r="J225"/>
  <c r="J66"/>
  <c r="P268"/>
  <c r="T310"/>
  <c r="BK336"/>
  <c r="J336"/>
  <c r="J69"/>
  <c r="T365"/>
  <c r="P379"/>
  <c i="9" r="P90"/>
  <c r="P89"/>
  <c r="P88"/>
  <c i="1" r="AU64"/>
  <c i="10" r="T87"/>
  <c r="T86"/>
  <c r="R107"/>
  <c r="R152"/>
  <c i="11" r="P104"/>
  <c i="2" r="P95"/>
  <c r="P275"/>
  <c r="BK283"/>
  <c r="J283"/>
  <c r="J67"/>
  <c r="BK304"/>
  <c r="J304"/>
  <c r="J68"/>
  <c r="BK327"/>
  <c r="J327"/>
  <c r="J70"/>
  <c i="3" r="BK90"/>
  <c r="J90"/>
  <c r="J65"/>
  <c i="4" r="P88"/>
  <c r="P87"/>
  <c r="P86"/>
  <c i="1" r="AU58"/>
  <c i="4" r="P194"/>
  <c r="P208"/>
  <c r="P225"/>
  <c r="P246"/>
  <c i="5" r="BK91"/>
  <c r="J91"/>
  <c r="J61"/>
  <c r="R136"/>
  <c r="BK178"/>
  <c r="J178"/>
  <c r="J64"/>
  <c r="BK209"/>
  <c r="J209"/>
  <c r="J65"/>
  <c r="T232"/>
  <c r="T257"/>
  <c r="T256"/>
  <c i="6" r="R88"/>
  <c r="R103"/>
  <c r="P139"/>
  <c r="BK148"/>
  <c r="J148"/>
  <c r="J64"/>
  <c r="P160"/>
  <c i="7" r="R90"/>
  <c r="R85"/>
  <c r="R84"/>
  <c r="R107"/>
  <c i="8" r="R96"/>
  <c r="R225"/>
  <c r="T268"/>
  <c r="R310"/>
  <c r="R336"/>
  <c r="BK365"/>
  <c r="J365"/>
  <c r="J70"/>
  <c r="BK379"/>
  <c r="J379"/>
  <c r="J71"/>
  <c i="9" r="BK90"/>
  <c r="J90"/>
  <c r="J65"/>
  <c i="11" r="BK104"/>
  <c r="J104"/>
  <c r="J64"/>
  <c i="2" r="R95"/>
  <c r="R275"/>
  <c r="R283"/>
  <c r="T304"/>
  <c r="P327"/>
  <c i="3" r="R90"/>
  <c r="R89"/>
  <c r="R88"/>
  <c i="4" r="R88"/>
  <c r="R194"/>
  <c r="T208"/>
  <c r="R225"/>
  <c r="R246"/>
  <c i="5" r="P91"/>
  <c r="P136"/>
  <c r="T178"/>
  <c r="R209"/>
  <c r="P232"/>
  <c r="BK257"/>
  <c r="J257"/>
  <c r="J69"/>
  <c i="6" r="BK88"/>
  <c r="J88"/>
  <c r="J61"/>
  <c r="P103"/>
  <c r="R139"/>
  <c r="P148"/>
  <c r="T160"/>
  <c i="7" r="BK90"/>
  <c r="J90"/>
  <c r="J62"/>
  <c r="BK107"/>
  <c r="J107"/>
  <c r="J63"/>
  <c i="8" r="T96"/>
  <c r="T225"/>
  <c r="BK268"/>
  <c r="J268"/>
  <c r="J67"/>
  <c r="BK310"/>
  <c r="J310"/>
  <c r="J68"/>
  <c r="T336"/>
  <c r="P365"/>
  <c r="T379"/>
  <c i="9" r="T90"/>
  <c r="T89"/>
  <c r="T88"/>
  <c i="10" r="BK87"/>
  <c r="J87"/>
  <c r="J61"/>
  <c r="R87"/>
  <c r="R86"/>
  <c r="P107"/>
  <c r="T152"/>
  <c i="11" r="R104"/>
  <c r="BK120"/>
  <c r="J120"/>
  <c r="J67"/>
  <c r="R120"/>
  <c i="2" r="T95"/>
  <c r="T94"/>
  <c r="T93"/>
  <c r="T275"/>
  <c r="T283"/>
  <c r="P304"/>
  <c r="R327"/>
  <c i="3" r="T90"/>
  <c r="T89"/>
  <c r="T88"/>
  <c i="4" r="T88"/>
  <c r="T87"/>
  <c r="T86"/>
  <c r="T194"/>
  <c r="R208"/>
  <c r="T225"/>
  <c r="T246"/>
  <c i="5" r="T91"/>
  <c r="BK136"/>
  <c r="J136"/>
  <c r="J62"/>
  <c r="P178"/>
  <c r="T209"/>
  <c r="BK232"/>
  <c r="J232"/>
  <c r="J66"/>
  <c r="R257"/>
  <c r="R256"/>
  <c i="6" r="T88"/>
  <c r="T103"/>
  <c r="T139"/>
  <c r="T148"/>
  <c r="R160"/>
  <c i="7" r="P90"/>
  <c r="P85"/>
  <c r="P84"/>
  <c i="1" r="AU61"/>
  <c i="7" r="P107"/>
  <c i="8" r="P96"/>
  <c r="P95"/>
  <c r="P94"/>
  <c i="1" r="AU63"/>
  <c i="8" r="P225"/>
  <c r="R268"/>
  <c r="P310"/>
  <c r="P336"/>
  <c r="R365"/>
  <c r="R379"/>
  <c i="9" r="R90"/>
  <c r="R89"/>
  <c r="R88"/>
  <c i="10" r="P87"/>
  <c r="P86"/>
  <c r="BK107"/>
  <c r="J107"/>
  <c r="J63"/>
  <c r="T107"/>
  <c r="T106"/>
  <c r="BK152"/>
  <c r="J152"/>
  <c r="J65"/>
  <c r="P152"/>
  <c i="11" r="T104"/>
  <c r="T101"/>
  <c r="T89"/>
  <c r="T88"/>
  <c r="P120"/>
  <c r="T120"/>
  <c i="4" r="BK253"/>
  <c r="J253"/>
  <c r="J66"/>
  <c i="5" r="BK167"/>
  <c r="J167"/>
  <c r="J63"/>
  <c r="BK252"/>
  <c r="J252"/>
  <c r="J67"/>
  <c i="6" r="BK176"/>
  <c r="J176"/>
  <c r="J66"/>
  <c i="8" r="BK418"/>
  <c r="J418"/>
  <c r="J72"/>
  <c i="11" r="BK90"/>
  <c i="2" r="BK322"/>
  <c r="J322"/>
  <c r="J69"/>
  <c i="3" r="BK98"/>
  <c r="J98"/>
  <c r="J66"/>
  <c i="11" r="BK98"/>
  <c r="J98"/>
  <c r="J62"/>
  <c i="2" r="BK354"/>
  <c r="J354"/>
  <c r="J71"/>
  <c i="7" r="BK86"/>
  <c r="J86"/>
  <c r="J61"/>
  <c r="BK116"/>
  <c r="J116"/>
  <c r="J64"/>
  <c i="10" r="BK147"/>
  <c r="J147"/>
  <c r="J64"/>
  <c i="11" r="BK116"/>
  <c r="J116"/>
  <c r="J66"/>
  <c r="BK127"/>
  <c r="J127"/>
  <c r="J68"/>
  <c i="9" r="BK100"/>
  <c r="J100"/>
  <c r="J66"/>
  <c i="11" r="E48"/>
  <c r="J52"/>
  <c r="F85"/>
  <c r="BE121"/>
  <c r="BE91"/>
  <c r="BE107"/>
  <c r="BE110"/>
  <c r="BE99"/>
  <c r="BE102"/>
  <c r="BE105"/>
  <c r="BE112"/>
  <c r="BE117"/>
  <c r="BE124"/>
  <c r="BE128"/>
  <c i="10" r="F55"/>
  <c r="J79"/>
  <c r="BE118"/>
  <c r="BE135"/>
  <c r="BE138"/>
  <c r="BE173"/>
  <c r="BE176"/>
  <c r="E48"/>
  <c r="BE88"/>
  <c r="BE94"/>
  <c r="BE116"/>
  <c r="BE124"/>
  <c r="BE133"/>
  <c r="BE141"/>
  <c r="BE153"/>
  <c r="BE156"/>
  <c r="BE159"/>
  <c r="BE91"/>
  <c r="BE97"/>
  <c r="BE100"/>
  <c r="BE108"/>
  <c r="BE113"/>
  <c r="BE122"/>
  <c r="BE128"/>
  <c r="BE130"/>
  <c r="BE144"/>
  <c r="BE148"/>
  <c r="BE170"/>
  <c r="BE180"/>
  <c r="BE103"/>
  <c r="BE111"/>
  <c r="BE163"/>
  <c r="BE167"/>
  <c i="8" r="J96"/>
  <c r="J65"/>
  <c i="9" r="E50"/>
  <c r="J82"/>
  <c r="F85"/>
  <c r="BE91"/>
  <c r="BE101"/>
  <c r="BE97"/>
  <c i="8" r="BE118"/>
  <c r="BE137"/>
  <c r="BE152"/>
  <c r="BE161"/>
  <c r="BE175"/>
  <c r="BE202"/>
  <c r="BE213"/>
  <c r="BE217"/>
  <c r="BE276"/>
  <c r="BE297"/>
  <c r="BE302"/>
  <c r="BE304"/>
  <c r="BE307"/>
  <c r="BE326"/>
  <c r="BE330"/>
  <c r="BE337"/>
  <c r="BE399"/>
  <c r="J56"/>
  <c r="E82"/>
  <c r="BE97"/>
  <c r="BE102"/>
  <c r="BE110"/>
  <c r="BE114"/>
  <c r="BE128"/>
  <c r="BE158"/>
  <c r="BE186"/>
  <c r="BE230"/>
  <c r="BE234"/>
  <c r="BE242"/>
  <c r="BE252"/>
  <c r="BE286"/>
  <c r="BE290"/>
  <c r="BE318"/>
  <c r="BE342"/>
  <c r="BE349"/>
  <c r="BE380"/>
  <c r="BE387"/>
  <c r="BE403"/>
  <c r="BE419"/>
  <c r="BE122"/>
  <c r="BE125"/>
  <c r="BE131"/>
  <c r="BE148"/>
  <c r="BE168"/>
  <c r="BE172"/>
  <c r="BE195"/>
  <c r="BE198"/>
  <c r="BE206"/>
  <c r="BE223"/>
  <c r="BE226"/>
  <c r="BE245"/>
  <c r="BE255"/>
  <c r="BE294"/>
  <c r="BE300"/>
  <c r="BE311"/>
  <c r="BE322"/>
  <c r="BE370"/>
  <c r="BE393"/>
  <c r="BE406"/>
  <c r="BE412"/>
  <c r="BE415"/>
  <c r="F59"/>
  <c r="BE106"/>
  <c r="BE144"/>
  <c r="BE164"/>
  <c r="BE182"/>
  <c r="BE192"/>
  <c r="BE210"/>
  <c r="BE220"/>
  <c r="BE236"/>
  <c r="BE258"/>
  <c r="BE264"/>
  <c r="BE269"/>
  <c r="BE283"/>
  <c r="BE353"/>
  <c r="BE358"/>
  <c r="BE366"/>
  <c r="BE372"/>
  <c r="BE376"/>
  <c r="BE383"/>
  <c r="BE396"/>
  <c r="BE410"/>
  <c i="6" r="BK87"/>
  <c r="J87"/>
  <c r="J60"/>
  <c i="7" r="E48"/>
  <c r="F55"/>
  <c r="BE96"/>
  <c r="BE100"/>
  <c r="BE103"/>
  <c r="J52"/>
  <c r="BE87"/>
  <c r="BE91"/>
  <c r="BE108"/>
  <c r="BE112"/>
  <c r="BE117"/>
  <c i="5" r="BK256"/>
  <c r="J256"/>
  <c r="J68"/>
  <c i="6" r="E76"/>
  <c r="BE92"/>
  <c r="BE117"/>
  <c r="BE125"/>
  <c r="BE165"/>
  <c i="5" r="BK90"/>
  <c r="J90"/>
  <c r="J60"/>
  <c i="6" r="F55"/>
  <c r="BE89"/>
  <c r="BE104"/>
  <c r="BE129"/>
  <c r="BE140"/>
  <c r="BE153"/>
  <c r="J52"/>
  <c r="BE134"/>
  <c r="BE144"/>
  <c r="BE149"/>
  <c r="BE157"/>
  <c r="BE177"/>
  <c r="BE96"/>
  <c r="BE100"/>
  <c r="BE109"/>
  <c r="BE161"/>
  <c r="BE171"/>
  <c i="5" r="E48"/>
  <c r="F86"/>
  <c r="BE95"/>
  <c r="BE104"/>
  <c r="BE108"/>
  <c r="BE121"/>
  <c r="BE145"/>
  <c r="BE162"/>
  <c r="BE186"/>
  <c r="BE207"/>
  <c r="BE253"/>
  <c r="BE92"/>
  <c r="BE98"/>
  <c r="BE125"/>
  <c r="BE189"/>
  <c r="BE202"/>
  <c r="BE214"/>
  <c r="BE223"/>
  <c r="BE233"/>
  <c r="BE101"/>
  <c r="BE114"/>
  <c r="BE118"/>
  <c r="BE128"/>
  <c r="BE137"/>
  <c r="BE153"/>
  <c r="BE157"/>
  <c r="BE168"/>
  <c r="BE174"/>
  <c r="BE179"/>
  <c r="BE196"/>
  <c r="BE204"/>
  <c r="BE210"/>
  <c r="BE226"/>
  <c r="BE240"/>
  <c r="BE258"/>
  <c r="BE261"/>
  <c r="J52"/>
  <c r="BE192"/>
  <c r="BE199"/>
  <c r="BE246"/>
  <c i="4" r="J52"/>
  <c r="E76"/>
  <c r="BE100"/>
  <c r="BE126"/>
  <c r="BE130"/>
  <c r="BE144"/>
  <c r="BE251"/>
  <c r="BE254"/>
  <c i="3" r="BK89"/>
  <c r="J89"/>
  <c r="J64"/>
  <c i="4" r="BE115"/>
  <c r="BE155"/>
  <c r="BE159"/>
  <c r="BE178"/>
  <c r="BE190"/>
  <c r="BE199"/>
  <c r="BE231"/>
  <c r="BE241"/>
  <c r="F55"/>
  <c r="BE89"/>
  <c r="BE94"/>
  <c r="BE119"/>
  <c r="BE138"/>
  <c r="BE150"/>
  <c r="BE163"/>
  <c r="BE168"/>
  <c r="BE195"/>
  <c r="BE201"/>
  <c r="BE205"/>
  <c r="BE214"/>
  <c r="BE220"/>
  <c r="BE226"/>
  <c r="BE105"/>
  <c r="BE110"/>
  <c r="BE134"/>
  <c r="BE171"/>
  <c r="BE185"/>
  <c r="BE209"/>
  <c r="BE236"/>
  <c r="BE247"/>
  <c i="2" r="BK94"/>
  <c r="BK93"/>
  <c r="J93"/>
  <c r="J63"/>
  <c i="3" r="E50"/>
  <c r="BE99"/>
  <c r="J56"/>
  <c r="F59"/>
  <c r="BE91"/>
  <c r="BE95"/>
  <c i="2" r="E50"/>
  <c r="F59"/>
  <c r="BE96"/>
  <c r="BE113"/>
  <c r="BE143"/>
  <c r="BE155"/>
  <c r="BE162"/>
  <c r="BE177"/>
  <c r="BE180"/>
  <c r="BE183"/>
  <c r="BE194"/>
  <c r="BE198"/>
  <c r="BE203"/>
  <c r="BE220"/>
  <c r="BE256"/>
  <c r="BE276"/>
  <c r="BE300"/>
  <c r="BE317"/>
  <c r="BE328"/>
  <c r="J87"/>
  <c r="BE118"/>
  <c r="BE126"/>
  <c r="BE130"/>
  <c r="BE137"/>
  <c r="BE140"/>
  <c r="BE190"/>
  <c r="BE243"/>
  <c r="BE246"/>
  <c r="BE269"/>
  <c r="BE280"/>
  <c r="BE284"/>
  <c r="BE288"/>
  <c r="BE296"/>
  <c r="BE323"/>
  <c r="BE334"/>
  <c r="BE349"/>
  <c r="BE108"/>
  <c r="BE122"/>
  <c r="BE151"/>
  <c r="BE166"/>
  <c r="BE186"/>
  <c r="BE208"/>
  <c r="BE214"/>
  <c r="BE233"/>
  <c r="BE239"/>
  <c r="BE260"/>
  <c r="BE263"/>
  <c r="BE272"/>
  <c r="BE292"/>
  <c r="BE309"/>
  <c r="BE313"/>
  <c r="BE339"/>
  <c r="BE355"/>
  <c r="BE103"/>
  <c r="BE134"/>
  <c r="BE147"/>
  <c r="BE159"/>
  <c r="BE171"/>
  <c r="BE223"/>
  <c r="BE226"/>
  <c r="BE229"/>
  <c r="BE252"/>
  <c r="BE266"/>
  <c r="BE305"/>
  <c r="BE344"/>
  <c i="5" r="F34"/>
  <c i="1" r="BA59"/>
  <c i="7" r="J34"/>
  <c i="1" r="AW61"/>
  <c i="10" r="J34"/>
  <c i="1" r="AW65"/>
  <c i="3" r="F38"/>
  <c i="1" r="BC57"/>
  <c i="4" r="F36"/>
  <c i="1" r="BC58"/>
  <c i="7" r="F37"/>
  <c i="1" r="BD61"/>
  <c i="2" r="F37"/>
  <c i="1" r="BB56"/>
  <c i="7" r="F35"/>
  <c i="1" r="BB61"/>
  <c i="8" r="F39"/>
  <c i="1" r="BD63"/>
  <c i="6" r="F36"/>
  <c i="1" r="BC60"/>
  <c i="11" r="F36"/>
  <c i="1" r="BC66"/>
  <c i="3" r="J36"/>
  <c i="1" r="AW57"/>
  <c i="6" r="F37"/>
  <c i="1" r="BD60"/>
  <c i="6" r="F34"/>
  <c i="1" r="BA60"/>
  <c i="11" r="F35"/>
  <c i="1" r="BB66"/>
  <c i="2" r="J36"/>
  <c i="1" r="AW56"/>
  <c i="6" r="J34"/>
  <c i="1" r="AW60"/>
  <c i="9" r="J36"/>
  <c i="1" r="AW64"/>
  <c i="10" r="F36"/>
  <c i="1" r="BC65"/>
  <c i="4" r="F37"/>
  <c i="1" r="BD58"/>
  <c i="7" r="F36"/>
  <c i="1" r="BC61"/>
  <c i="9" r="F38"/>
  <c i="1" r="BC64"/>
  <c i="11" r="F34"/>
  <c i="1" r="BA66"/>
  <c r="AS54"/>
  <c i="4" r="F34"/>
  <c i="1" r="BA58"/>
  <c i="5" r="F36"/>
  <c i="1" r="BC59"/>
  <c i="9" r="F39"/>
  <c i="1" r="BD64"/>
  <c i="10" r="F37"/>
  <c i="1" r="BD65"/>
  <c i="2" r="F39"/>
  <c i="1" r="BD56"/>
  <c i="9" r="F36"/>
  <c i="1" r="BA64"/>
  <c i="11" r="F37"/>
  <c i="1" r="BD66"/>
  <c i="2" r="F36"/>
  <c i="1" r="BA56"/>
  <c i="7" r="F34"/>
  <c i="1" r="BA61"/>
  <c i="9" r="F37"/>
  <c i="1" r="BB64"/>
  <c i="10" r="F34"/>
  <c i="1" r="BA65"/>
  <c i="3" r="F36"/>
  <c i="1" r="BA57"/>
  <c i="3" r="F39"/>
  <c i="1" r="BD57"/>
  <c i="3" r="F37"/>
  <c i="1" r="BB57"/>
  <c i="5" r="F35"/>
  <c i="1" r="BB59"/>
  <c i="8" r="J36"/>
  <c i="1" r="AW63"/>
  <c i="11" r="J34"/>
  <c i="1" r="AW66"/>
  <c i="2" r="F38"/>
  <c i="1" r="BC56"/>
  <c i="8" r="F38"/>
  <c i="1" r="BC63"/>
  <c i="4" r="J34"/>
  <c i="1" r="AW58"/>
  <c i="8" r="F36"/>
  <c i="1" r="BA63"/>
  <c i="5" r="J34"/>
  <c i="1" r="AW59"/>
  <c i="8" r="F37"/>
  <c i="1" r="BB63"/>
  <c i="5" r="F37"/>
  <c i="1" r="BD59"/>
  <c i="10" r="F35"/>
  <c i="1" r="BB65"/>
  <c i="4" r="F35"/>
  <c i="1" r="BB58"/>
  <c i="6" r="F35"/>
  <c i="1" r="BB60"/>
  <c i="11" l="1" r="R101"/>
  <c r="R89"/>
  <c r="R88"/>
  <c r="P101"/>
  <c r="P89"/>
  <c r="P88"/>
  <c i="1" r="AU66"/>
  <c i="10" r="P106"/>
  <c i="8" r="T95"/>
  <c r="T94"/>
  <c i="5" r="P90"/>
  <c r="P89"/>
  <c i="1" r="AU59"/>
  <c i="6" r="P87"/>
  <c r="P86"/>
  <c i="1" r="AU60"/>
  <c i="4" r="R87"/>
  <c r="R86"/>
  <c i="6" r="R87"/>
  <c r="R86"/>
  <c i="2" r="P94"/>
  <c r="P93"/>
  <c i="1" r="AU56"/>
  <c i="10" r="T85"/>
  <c r="P85"/>
  <c i="1" r="AU65"/>
  <c i="6" r="T87"/>
  <c r="T86"/>
  <c i="8" r="R95"/>
  <c r="R94"/>
  <c r="BK95"/>
  <c r="J95"/>
  <c r="J64"/>
  <c i="5" r="T90"/>
  <c r="T89"/>
  <c i="2" r="R94"/>
  <c r="R93"/>
  <c i="10" r="R106"/>
  <c r="R85"/>
  <c i="5" r="R90"/>
  <c r="R89"/>
  <c i="9" r="BK89"/>
  <c r="J89"/>
  <c r="J64"/>
  <c i="10" r="BK86"/>
  <c r="J86"/>
  <c r="J60"/>
  <c i="11" r="J90"/>
  <c r="J61"/>
  <c r="BK115"/>
  <c r="J115"/>
  <c r="J65"/>
  <c i="10" r="BK106"/>
  <c r="J106"/>
  <c r="J62"/>
  <c i="4" r="BK87"/>
  <c r="J87"/>
  <c r="J60"/>
  <c i="7" r="BK85"/>
  <c r="J85"/>
  <c r="J60"/>
  <c i="6" r="BK86"/>
  <c r="J86"/>
  <c r="J59"/>
  <c i="5" r="BK89"/>
  <c r="J89"/>
  <c i="3" r="BK88"/>
  <c r="J88"/>
  <c r="J63"/>
  <c i="2" r="J94"/>
  <c r="J64"/>
  <c i="5" r="J33"/>
  <c i="1" r="AV59"/>
  <c r="AT59"/>
  <c i="2" r="F35"/>
  <c i="1" r="AZ56"/>
  <c i="5" r="F33"/>
  <c i="1" r="AZ59"/>
  <c i="10" r="J33"/>
  <c i="1" r="AV65"/>
  <c r="AT65"/>
  <c i="3" r="J35"/>
  <c i="1" r="AV57"/>
  <c r="AT57"/>
  <c r="BD55"/>
  <c i="2" r="J32"/>
  <c i="1" r="AG56"/>
  <c i="3" r="F35"/>
  <c i="1" r="AZ57"/>
  <c i="6" r="J33"/>
  <c i="1" r="AV60"/>
  <c r="AT60"/>
  <c r="AU62"/>
  <c r="BA62"/>
  <c r="AW62"/>
  <c r="BD62"/>
  <c r="BB62"/>
  <c r="AX62"/>
  <c i="11" r="J33"/>
  <c i="1" r="AV66"/>
  <c r="AT66"/>
  <c r="BC62"/>
  <c r="AY62"/>
  <c i="9" r="J35"/>
  <c i="1" r="AV64"/>
  <c r="AT64"/>
  <c r="BC55"/>
  <c r="AY55"/>
  <c i="5" r="J30"/>
  <c i="1" r="AG59"/>
  <c i="8" r="F35"/>
  <c i="1" r="AZ63"/>
  <c i="2" r="J35"/>
  <c i="1" r="AV56"/>
  <c r="AT56"/>
  <c i="9" r="F35"/>
  <c i="1" r="AZ64"/>
  <c i="11" r="F33"/>
  <c i="1" r="AZ66"/>
  <c i="4" r="F33"/>
  <c i="1" r="AZ58"/>
  <c i="8" r="J35"/>
  <c i="1" r="AV63"/>
  <c r="AT63"/>
  <c r="AU55"/>
  <c i="7" r="J33"/>
  <c i="1" r="AV61"/>
  <c r="AT61"/>
  <c i="10" r="F33"/>
  <c i="1" r="AZ65"/>
  <c i="7" r="F33"/>
  <c i="1" r="AZ61"/>
  <c r="BB55"/>
  <c r="BA55"/>
  <c r="AW55"/>
  <c i="6" r="F33"/>
  <c i="1" r="AZ60"/>
  <c i="4" r="J33"/>
  <c i="1" r="AV58"/>
  <c r="AT58"/>
  <c i="4" l="1" r="BK86"/>
  <c r="J86"/>
  <c r="J59"/>
  <c i="7" r="BK84"/>
  <c r="J84"/>
  <c r="J59"/>
  <c i="8" r="BK94"/>
  <c r="J94"/>
  <c r="J63"/>
  <c i="9" r="BK88"/>
  <c r="J88"/>
  <c r="J63"/>
  <c i="11" r="BK101"/>
  <c r="J101"/>
  <c r="J63"/>
  <c i="10" r="BK85"/>
  <c r="J85"/>
  <c r="J59"/>
  <c i="1" r="AN59"/>
  <c i="5" r="J59"/>
  <c r="J39"/>
  <c i="1" r="AN56"/>
  <c i="2" r="J41"/>
  <c i="1" r="AZ62"/>
  <c r="AV62"/>
  <c r="AT62"/>
  <c r="BC54"/>
  <c r="W32"/>
  <c r="BA54"/>
  <c r="AW54"/>
  <c r="AK30"/>
  <c r="AU54"/>
  <c r="AZ55"/>
  <c r="AV55"/>
  <c r="AT55"/>
  <c r="AX55"/>
  <c r="BB54"/>
  <c r="AX54"/>
  <c i="6" r="J30"/>
  <c i="1" r="AG60"/>
  <c r="AN60"/>
  <c i="3" r="J32"/>
  <c i="1" r="AG57"/>
  <c r="AG55"/>
  <c r="BD54"/>
  <c r="W33"/>
  <c i="11" l="1" r="BK89"/>
  <c r="BK88"/>
  <c r="J88"/>
  <c r="J59"/>
  <c i="6" r="J39"/>
  <c i="1" r="AN55"/>
  <c i="3" r="J41"/>
  <c i="1" r="AN57"/>
  <c i="7" r="J30"/>
  <c i="1" r="AG61"/>
  <c r="W31"/>
  <c r="AZ54"/>
  <c r="AV54"/>
  <c r="AK29"/>
  <c i="8" r="J32"/>
  <c i="1" r="AG63"/>
  <c r="AN63"/>
  <c i="9" r="J32"/>
  <c i="1" r="AG64"/>
  <c r="W30"/>
  <c i="10" r="J30"/>
  <c i="1" r="AG65"/>
  <c r="AY54"/>
  <c i="4" r="J30"/>
  <c i="1" r="AG58"/>
  <c i="8" l="1" r="J41"/>
  <c i="10" r="J39"/>
  <c i="11" r="J89"/>
  <c r="J60"/>
  <c i="9" r="J41"/>
  <c i="7" r="J39"/>
  <c i="4" r="J39"/>
  <c i="1" r="AN61"/>
  <c r="AN64"/>
  <c r="AN65"/>
  <c r="AN58"/>
  <c r="AG62"/>
  <c r="AT54"/>
  <c i="11" r="J30"/>
  <c i="1" r="AG66"/>
  <c r="W29"/>
  <c i="11" l="1" r="J39"/>
  <c i="1" r="AN66"/>
  <c r="AN62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<sst xmlns="http://schemas.openxmlformats.org/spreadsheetml/2006/main">
  <si>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</si>
  <si>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</si>
  <si>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</si>
  <si>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</si>
  <si>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</si>
  <si>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{70344292-7c59-4963-8580-3917c1828af3}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</si>
  <si>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</si>
  <si>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</si>
  <si>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</si>
  <si>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</si>
  <si>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</si>
  <si>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</si>
  <si>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</si>
  <si>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</si>
  <si>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105-3344-23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</si>
  <si>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</si>
  <si>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</si>
  <si>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rybníka Velký Žďárský</t>
  </si>
  <si>
    <t>KSO:</t>
  </si>
  <si>
    <t/>
  </si>
  <si>
    <t>CC-CZ:</t>
  </si>
  <si>
    <t>Místo:</t>
  </si>
  <si>
    <t>Žďár nad Sázavou</t>
  </si>
  <si>
    <t>Datum:</t>
  </si>
  <si>
    <t>24. 10. 2023</t>
  </si>
  <si>
    <t>Zadavatel:</t>
  </si>
  <si>
    <t>IČ:</t>
  </si>
  <si>
    <t>00295841</t>
  </si>
  <si>
    <t>Město Žďár nad Sázavou</t>
  </si>
  <si>
    <t>DIČ:</t>
  </si>
  <si>
    <t>Účastník:</t>
  </si>
  <si>
    <t>Vyplň údaj</t>
  </si>
  <si>
    <t>Projektant:</t>
  </si>
  <si>
    <t>41601483</t>
  </si>
  <si>
    <t>AGROPROJEKT PSO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</si>
  <si>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</si>
  <si>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</si>
  <si>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</si>
  <si>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</si>
  <si>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</si>
  <si>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</si>
  <si>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</si>
  <si>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</si>
  <si>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</si>
  <si>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</si>
  <si>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</si>
  <si>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</si>
  <si>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</si>
  <si>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</si>
  <si>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</si>
  <si>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</si>
  <si>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</si>
  <si>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</si>
  <si>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</si>
  <si>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</si>
  <si>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</si>
  <si>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</si>
  <si>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</si>
  <si>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</si>
  <si>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</si>
  <si>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</si>
  <si>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</si>
  <si>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</si>
  <si>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</si>
  <si>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</si>
  <si>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</si>
  <si>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</si>
  <si>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</si>
  <si>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</si>
  <si>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</si>
  <si>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</si>
  <si>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</si>
  <si>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</si>
  <si>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</si>
  <si>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</si>
  <si>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</si>
  <si>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</si>
  <si>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SO-01</t>
  </si>
  <si>
    <t>Rekonstrukce hráze</t>
  </si>
  <si>
    <t>STA</t>
  </si>
  <si>
    <t>1</t>
  </si>
  <si>
    <t>{457f3535-96c3-4d34-ab96-90983ff0d91d}</t>
  </si>
  <si>
    <t>2</t>
  </si>
  <si>
    <t>/</t>
  </si>
  <si>
    <t>SO-01 PP</t>
  </si>
  <si>
    <t>Propustné povrchy</t>
  </si>
  <si>
    <t>Soupis</t>
  </si>
  <si>
    <t>{de266f53-4d85-4dd5-a2e3-3d5d83059338}</t>
  </si>
  <si>
    <t>SO-01 NP</t>
  </si>
  <si>
    <t>Nepropustné povrchy</t>
  </si>
  <si>
    <t>{c45ddddc-7f3f-40f5-974b-3007ab60ebe0}</t>
  </si>
  <si>
    <t>SO-02</t>
  </si>
  <si>
    <t>Úprava zátopy a břehů</t>
  </si>
  <si>
    <t>{e5f89e75-b845-4163-8094-b6e238e91d73}</t>
  </si>
  <si>
    <t>SO-03</t>
  </si>
  <si>
    <t>Rekonstrukce výpustného objektu</t>
  </si>
  <si>
    <t>{03cf7fc8-c335-474b-904b-931b90913631}</t>
  </si>
  <si>
    <t>SO-04</t>
  </si>
  <si>
    <t>Rekonstrukce bezpečnostního přelivu</t>
  </si>
  <si>
    <t>{967e15e0-fa5a-4b46-a231-4b69811b12ee}</t>
  </si>
  <si>
    <t>SO-05</t>
  </si>
  <si>
    <t>Nouzový přeliv</t>
  </si>
  <si>
    <t>{24804cc5-bdd5-4738-b478-c8684676e0cb}</t>
  </si>
  <si>
    <t>SO-06</t>
  </si>
  <si>
    <t>Okružní pěšina</t>
  </si>
  <si>
    <t>{10801275-4558-446c-a8ab-32c0bd8901b5}</t>
  </si>
  <si>
    <t>SO-06 PP</t>
  </si>
  <si>
    <t>{d9f44cc1-ca99-421c-a1c5-b24ebaf39bc3}</t>
  </si>
  <si>
    <t>SO-06 NP</t>
  </si>
  <si>
    <t>{dc483f5f-0368-4859-b198-9e66b4df4baf}</t>
  </si>
  <si>
    <t>SO-07</t>
  </si>
  <si>
    <t>Rekonstrukce veřejného osvětlení</t>
  </si>
  <si>
    <t>{c2baa935-b074-4c09-b15b-32ba70faa6c8}</t>
  </si>
  <si>
    <t>VRN</t>
  </si>
  <si>
    <t>Vedlejší rozpočtové náklady</t>
  </si>
  <si>
    <t>VON</t>
  </si>
  <si>
    <t>{b6dea6a6-a4d7-4e82-9970-e0f71fd52863}</t>
  </si>
  <si>
    <t>KRYCÍ LIST SOUPISU PRACÍ</t>
  </si>
  <si>
    <t>Objekt:</t>
  </si>
  <si>
    <t>SO-01 - Rekonstrukce hráze</t>
  </si>
  <si>
    <t>Soupis:</t>
  </si>
  <si>
    <t>SO-01 PP - Propustné povrchy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</si>
  <si>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</si>
  <si>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</si>
  <si>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</si>
  <si>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</si>
  <si>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</si>
  <si>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</si>
  <si>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</si>
  <si>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</si>
  <si>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</si>
  <si>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</si>
  <si>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</si>
  <si>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</si>
  <si>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</si>
  <si>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</si>
  <si>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</si>
  <si>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</si>
  <si>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</si>
  <si>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</si>
  <si>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</si>
  <si>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</si>
  <si>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</si>
  <si>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</si>
  <si>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</si>
  <si>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</si>
  <si>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</si>
  <si>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</si>
  <si>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</si>
  <si>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</si>
  <si>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</si>
  <si>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</si>
  <si>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111251203</t>
  </si>
  <si>
    <t>Odstranění křovin a stromů průměru kmene do 100 mm i s kořeny sklonu terénu přes 1:5 z celkové plochy přes 500 m2 strojně</t>
  </si>
  <si>
    <t>m2</t>
  </si>
  <si>
    <t>CS ÚRS 2025 01</t>
  </si>
  <si>
    <t>4</t>
  </si>
  <si>
    <t>-763484975</t>
  </si>
  <si>
    <t>PP</t>
  </si>
  <si>
    <t>Odstranění křovin a stromů s odstraněním kořenů strojně průměru kmene do 100 mm v rovině nebo ve svahu sklonu terénu přes 1:5, při celkové ploše přes 500 m2</t>
  </si>
  <si>
    <t>Online PSC</t>
  </si>
  <si>
    <t>https://podminky.urs.cz/item/CS_URS_2025_01/111251203</t>
  </si>
  <si>
    <t>P</t>
  </si>
  <si>
    <t>Poznámka k položce:_x000d_
Po označení kácených kusů za přítomnosti městského správce zeleně a dendrologikého dozoru.</t>
  </si>
  <si>
    <t>VV</t>
  </si>
  <si>
    <t>"Křoviny na návodním svahu hráze" 220*3</t>
  </si>
  <si>
    <t>"Křoviny na vzdušním svahu hráze" 400</t>
  </si>
  <si>
    <t>Součet</t>
  </si>
  <si>
    <t>112101101</t>
  </si>
  <si>
    <t>Odstranění stromů listnatých průměru kmene přes 100 do 300 mm</t>
  </si>
  <si>
    <t>kus</t>
  </si>
  <si>
    <t>895113972</t>
  </si>
  <si>
    <t>Odstranění stromů s odřezáním kmene a s odvětvením listnatých, průměru kmene přes 100 do 300 mm</t>
  </si>
  <si>
    <t>https://podminky.urs.cz/item/CS_URS_2025_01/112101101</t>
  </si>
  <si>
    <t>"Viz výkres C5 - skupiny 5, 7, 9" 1+1+2+3</t>
  </si>
  <si>
    <t>3</t>
  </si>
  <si>
    <t>112101102</t>
  </si>
  <si>
    <t>Odstranění stromů listnatých průměru kmene přes 300 do 500 mm</t>
  </si>
  <si>
    <t>-661171737</t>
  </si>
  <si>
    <t>Odstranění stromů s odřezáním kmene a s odvětvením listnatých, průměru kmene přes 300 do 500 mm</t>
  </si>
  <si>
    <t>https://podminky.urs.cz/item/CS_URS_2025_01/112101102</t>
  </si>
  <si>
    <t>"Viz výkres C5 - skupina 8" 1+5</t>
  </si>
  <si>
    <t>112101103</t>
  </si>
  <si>
    <t>Odstranění stromů listnatých průměru kmene přes 500 do 700 mm</t>
  </si>
  <si>
    <t>416893267</t>
  </si>
  <si>
    <t>Odstranění stromů s odřezáním kmene a s odvětvením listnatých, průměru kmene přes 500 do 700 mm</t>
  </si>
  <si>
    <t>https://podminky.urs.cz/item/CS_URS_2025_01/112101103</t>
  </si>
  <si>
    <t>"Viz výkres C5 - skupiny 6 a 8" 2+1+2</t>
  </si>
  <si>
    <t>5</t>
  </si>
  <si>
    <t>112155115</t>
  </si>
  <si>
    <t>Štěpkování stromků a větví v zapojeném porostu průměru kmene do 300 mm s naložením</t>
  </si>
  <si>
    <t>948114158</t>
  </si>
  <si>
    <t>Štěpkování s naložením na dopravní prostředek a odvozem do 20 km stromků a větví v zapojeném porostu, průměru kmene do 300 mm</t>
  </si>
  <si>
    <t>https://podminky.urs.cz/item/CS_URS_2025_01/112155115</t>
  </si>
  <si>
    <t>Poznámka k položce:_x000d_
Štěpka bude využita pro mulčování výsadeb v rámci projektu vybavenosti. Případný přebytek bude odvezen na místo určené investorem.</t>
  </si>
  <si>
    <t>6</t>
  </si>
  <si>
    <t>112155121</t>
  </si>
  <si>
    <t>Štěpkování stromků a větví v zapojeném porostu průměru kmene přes 300 do 500 mm s naložením</t>
  </si>
  <si>
    <t>1838653638</t>
  </si>
  <si>
    <t>Štěpkování s naložením na dopravní prostředek a odvozem do 20 km stromků a větví v zapojeném porostu, průměru kmene přes 300 do 500 mm</t>
  </si>
  <si>
    <t>https://podminky.urs.cz/item/CS_URS_2025_01/112155121</t>
  </si>
  <si>
    <t>7</t>
  </si>
  <si>
    <t>112155125</t>
  </si>
  <si>
    <t>Štěpkování stromků a větví v zapojeném porostu průměru kmene přes 500 do 700 mm s naložením</t>
  </si>
  <si>
    <t>1927972372</t>
  </si>
  <si>
    <t>Štěpkování s naložením na dopravní prostředek a odvozem do 20 km stromků a větví v zapojeném porostu, průměru kmene přes 500 do 700 mm</t>
  </si>
  <si>
    <t>https://podminky.urs.cz/item/CS_URS_2025_01/112155125</t>
  </si>
  <si>
    <t>8</t>
  </si>
  <si>
    <t>112155311</t>
  </si>
  <si>
    <t>Štěpkování keřového porostu středně hustého s naložením</t>
  </si>
  <si>
    <t>-1655408421</t>
  </si>
  <si>
    <t>Štěpkování s naložením na dopravní prostředek a odvozem do 20 km keřového porostu středně hustého</t>
  </si>
  <si>
    <t>https://podminky.urs.cz/item/CS_URS_2025_01/112155311</t>
  </si>
  <si>
    <t>9</t>
  </si>
  <si>
    <t>112251101</t>
  </si>
  <si>
    <t>Odstranění pařezů průměru přes 100 do 300 mm</t>
  </si>
  <si>
    <t>-1346515787</t>
  </si>
  <si>
    <t>Odstranění pařezů strojně s jejich vykopáním nebo vytrháním průměru přes 100 do 300 mm</t>
  </si>
  <si>
    <t>https://podminky.urs.cz/item/CS_URS_2025_01/112251101</t>
  </si>
  <si>
    <t>10</t>
  </si>
  <si>
    <t>112251102</t>
  </si>
  <si>
    <t>Odstranění pařezů průměru přes 300 do 500 mm</t>
  </si>
  <si>
    <t>-463716909</t>
  </si>
  <si>
    <t>Odstranění pařezů strojně s jejich vykopáním nebo vytrháním průměru přes 300 do 500 mm</t>
  </si>
  <si>
    <t>https://podminky.urs.cz/item/CS_URS_2025_01/112251102</t>
  </si>
  <si>
    <t>11</t>
  </si>
  <si>
    <t>112251103</t>
  </si>
  <si>
    <t>Odstranění pařezů průměru přes 500 do 700 mm</t>
  </si>
  <si>
    <t>-1153514385</t>
  </si>
  <si>
    <t>Odstranění pařezů strojně s jejich vykopáním nebo vytrháním průměru přes 500 do 700 mm</t>
  </si>
  <si>
    <t>https://podminky.urs.cz/item/CS_URS_2025_01/112251103</t>
  </si>
  <si>
    <t>113107112</t>
  </si>
  <si>
    <t>Odstranění podkladu z kameniva těženého tl přes 100 do 200 mm ručně</t>
  </si>
  <si>
    <t>1919945434</t>
  </si>
  <si>
    <t>Odstranění podkladů nebo krytů ručně s přemístěním hmot na skládku na vzdálenost do 3 m nebo s naložením na dopravní prostředek z kameniva těženého, o tl. vrstvy přes 100 do 200 mm</t>
  </si>
  <si>
    <t>https://podminky.urs.cz/item/CS_URS_2025_01/113107112</t>
  </si>
  <si>
    <t>"Odtěžení podkladu v blízkosti stromů, odhad 20 % plochy chodníku" 450*0,2</t>
  </si>
  <si>
    <t>13</t>
  </si>
  <si>
    <t>113107212</t>
  </si>
  <si>
    <t>Odstranění podkladu z kameniva těženého tl přes 100 do 200 mm strojně pl přes 200 m2</t>
  </si>
  <si>
    <t>734419309</t>
  </si>
  <si>
    <t>Odstranění podkladů nebo krytů strojně plochy jednotlivě přes 200 m2 s přemístěním hmot na skládku na vzdálenost do 20 m nebo s naložením na dopravní prostředek z kameniva těženého, o tl. vrstvy přes 100 do 200 mm</t>
  </si>
  <si>
    <t>https://podminky.urs.cz/item/CS_URS_2025_01/113107212</t>
  </si>
  <si>
    <t>"Odtěžení podkladu mimo stromy, odhad 80 % plochy chodníku" 450*0,8</t>
  </si>
  <si>
    <t>14</t>
  </si>
  <si>
    <t>113202111</t>
  </si>
  <si>
    <t>Vytrhání obrub krajníků obrubníků stojatých</t>
  </si>
  <si>
    <t>m</t>
  </si>
  <si>
    <t>-632343420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</si>
  <si>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</si>
  <si>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</si>
  <si>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225*2</t>
  </si>
  <si>
    <t>15</t>
  </si>
  <si>
    <t>114203101</t>
  </si>
  <si>
    <t>Rozebrání dlažeb z lomového kamene nebo betonových tvárnic na sucho</t>
  </si>
  <si>
    <t>m3</t>
  </si>
  <si>
    <t>880599997</t>
  </si>
  <si>
    <t>Rozebrání dlažeb nebo záhozů s naložením na dopravní prostředek dlažeb z lomového kamene nebo betonových tvárnic na sucho nebo se spárami vyplněnými pískem nebo drnem</t>
  </si>
  <si>
    <t>https://podminky.urs.cz/item/CS_URS_2025_01/114203101</t>
  </si>
  <si>
    <t>Poznámka k položce:_x000d_
Odstranění původního opevnění a příjezdové cesty k lovišti. Odvoz na mezideponii v rámci staveniště + zpětné využití ke zřízení opevnění.</t>
  </si>
  <si>
    <t>16</t>
  </si>
  <si>
    <t>114203301</t>
  </si>
  <si>
    <t>Třídění lomového kamene nebo betonových tvárnic podle druhu, velikosti nebo tvaru - strojně</t>
  </si>
  <si>
    <t>-1743116242</t>
  </si>
  <si>
    <t>Třídění lomového kamene nebo betonových tvárnic strojně získaných při rozebrání dlažeb, záhozů, rovnanin a soustřeďovacích staveb podle druhu, velikosti nebo tvaru</t>
  </si>
  <si>
    <t>https://podminky.urs.cz/item/CS_URS_2025_01/114203301</t>
  </si>
  <si>
    <t>17</t>
  </si>
  <si>
    <t>121151103</t>
  </si>
  <si>
    <t>Sejmutí ornice plochy do 100 m2 tl vrstvy do 200 mm strojně</t>
  </si>
  <si>
    <t>-539212386</t>
  </si>
  <si>
    <t>Sejmutí ornice strojně při souvislé ploše do 100 m2, tl. vrstvy do 200 mm</t>
  </si>
  <si>
    <t>https://podminky.urs.cz/item/CS_URS_2025_01/121151103</t>
  </si>
  <si>
    <t>Poznámka k položce:_x000d_
Sejmutí humózní vrstvy ze svahů hráze. Odvoz na mezideponii v rámci staveniště + zpětné využití k ohumusování svahů.</t>
  </si>
  <si>
    <t>18</t>
  </si>
  <si>
    <t>122111101</t>
  </si>
  <si>
    <t>Odkopávky a prokopávky v hornině třídy těžitelnosti I, skupiny 1 a 2 ručně</t>
  </si>
  <si>
    <t>628479548</t>
  </si>
  <si>
    <t>Odkopávky a prokopávky ručně zapažené i nezapažené v hornině třídy těžitelnosti I skupiny 1 a 2</t>
  </si>
  <si>
    <t>https://podminky.urs.cz/item/CS_URS_2025_01/122111101</t>
  </si>
  <si>
    <t>Poznámka k položce:_x000d_
Položka pro provádění odkopávek na hrázi v blízkosti zachovávaných stromů.</t>
  </si>
  <si>
    <t>"Ručně - odhad 15 % z celkového objemu odkopávek" 0,15*570</t>
  </si>
  <si>
    <t>19</t>
  </si>
  <si>
    <t>122151106</t>
  </si>
  <si>
    <t>Odkopávky a prokopávky nezapažené v hornině třídy těžitelnosti I skupiny 1 a 2 objem do 5000 m3 strojně</t>
  </si>
  <si>
    <t>-1627227277</t>
  </si>
  <si>
    <t>Odkopávky a prokopávky nezapažené strojně v hornině třídy těžitelnosti I skupiny 1 a 2 přes 1 000 do 5 000 m3</t>
  </si>
  <si>
    <t>https://podminky.urs.cz/item/CS_URS_2025_01/122151106</t>
  </si>
  <si>
    <t>"Strojně - odhad 85 % z celkového objemu odkopávek" 0,85*570</t>
  </si>
  <si>
    <t>"Sanace erozních rýh na vzdušním svahu hráze" 15</t>
  </si>
  <si>
    <t>20</t>
  </si>
  <si>
    <t>162201411</t>
  </si>
  <si>
    <t>Vodorovné přemístění kmenů stromů listnatých do 1 km D kmene přes 100 do 300 mm</t>
  </si>
  <si>
    <t>-700189396</t>
  </si>
  <si>
    <t>Vodorovné přemístění větví, kmenů nebo pařezů s naložením, složením a dopravou do 1000 m kmenů stromů listnatých, průměru přes 100 do 300 mm</t>
  </si>
  <si>
    <t>https://podminky.urs.cz/item/CS_URS_2025_01/162201411</t>
  </si>
  <si>
    <t>162201412</t>
  </si>
  <si>
    <t>Vodorovné přemístění kmenů stromů listnatých do 1 km D kmene přes 300 do 500 mm</t>
  </si>
  <si>
    <t>34465530</t>
  </si>
  <si>
    <t>Vodorovné přemístění větví, kmenů nebo pařezů s naložením, složením a dopravou do 1000 m kmenů stromů listnatých, průměru přes 300 do 500 mm</t>
  </si>
  <si>
    <t>https://podminky.urs.cz/item/CS_URS_2025_01/162201412</t>
  </si>
  <si>
    <t>22</t>
  </si>
  <si>
    <t>162201413</t>
  </si>
  <si>
    <t>Vodorovné přemístění kmenů stromů listnatých do 1 km D kmene přes 500 do 700 mm</t>
  </si>
  <si>
    <t>-469765087</t>
  </si>
  <si>
    <t>Vodorovné přemístění větví, kmenů nebo pařezů s naložením, složením a dopravou do 1000 m kmenů stromů listnatých, průměru přes 500 do 700 mm</t>
  </si>
  <si>
    <t>https://podminky.urs.cz/item/CS_URS_2025_01/162201413</t>
  </si>
  <si>
    <t>23</t>
  </si>
  <si>
    <t>162201421</t>
  </si>
  <si>
    <t>Vodorovné přemístění pařezů do 1 km D přes 100 do 300 mm</t>
  </si>
  <si>
    <t>840465420</t>
  </si>
  <si>
    <t>Vodorovné přemístění větví, kmenů nebo pařezů s naložením, složením a dopravou do 1000 m pařezů kmenů, průměru přes 100 do 300 mm</t>
  </si>
  <si>
    <t>https://podminky.urs.cz/item/CS_URS_2025_01/162201421</t>
  </si>
  <si>
    <t>Poznámka k položce:_x000d_
Odvoz na skládku, pár kusů bude ponecháno na zřízení broukoviště (projekt vybavenosti).</t>
  </si>
  <si>
    <t>24</t>
  </si>
  <si>
    <t>162201422</t>
  </si>
  <si>
    <t>Vodorovné přemístění pařezů do 1 km D přes 300 do 500 mm</t>
  </si>
  <si>
    <t>1148275522</t>
  </si>
  <si>
    <t>Vodorovné přemístění větví, kmenů nebo pařezů s naložením, složením a dopravou do 1000 m pařezů kmenů, průměru přes 300 do 500 mm</t>
  </si>
  <si>
    <t>https://podminky.urs.cz/item/CS_URS_2025_01/162201422</t>
  </si>
  <si>
    <t>Poznámka k položce:_x000d_
Odvoz na skládku, pár kusů lze poechat na zřízení broukoviště (projekt vybavenosti).</t>
  </si>
  <si>
    <t>25</t>
  </si>
  <si>
    <t>162201423</t>
  </si>
  <si>
    <t>Vodorovné přemístění pařezů do 1 km D přes 500 do 700 mm</t>
  </si>
  <si>
    <t>-833596918</t>
  </si>
  <si>
    <t>Vodorovné přemístění větví, kmenů nebo pařezů s naložením, složením a dopravou do 1000 m pařezů kmenů, průměru přes 500 do 700 mm</t>
  </si>
  <si>
    <t>https://podminky.urs.cz/item/CS_URS_2025_01/162201423</t>
  </si>
  <si>
    <t>26</t>
  </si>
  <si>
    <t>162351103</t>
  </si>
  <si>
    <t>Vodorovné přemístění přes 50 do 500 m výkopku/sypaniny z horniny třídy těžitelnosti I skupiny 1 až 3</t>
  </si>
  <si>
    <t>-1266921323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</si>
  <si>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</si>
  <si>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</si>
  <si>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 xml:space="preserve">Poznámka k položce:_x000d_
Přesun sejmuté ornice, opevnění, výkopku na mezideponii v rámci staveniště + odvoz z mezideponie ke zpětnému využití na hrázi._x000d_
</t>
  </si>
  <si>
    <t>2*(105+90+570)</t>
  </si>
  <si>
    <t>27</t>
  </si>
  <si>
    <t>162551108</t>
  </si>
  <si>
    <t>Vodorovné přemístění přes 2 500 do 3000 m výkopku/sypaniny z horniny třídy těžitelnosti I skupiny 1 až 3</t>
  </si>
  <si>
    <t>1809416317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</si>
  <si>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</si>
  <si>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https://podminky.urs.cz/item/CS_URS_2025_01/162551108</t>
  </si>
  <si>
    <t>Poznámka k položce:_x000d_
Dovoz zeminy k dosypání hráze ze předem určeného místa na území města.</t>
  </si>
  <si>
    <t>1200-570</t>
  </si>
  <si>
    <t>28</t>
  </si>
  <si>
    <t>167151111</t>
  </si>
  <si>
    <t>Nakládání výkopku z hornin třídy těžitelnosti I skupiny 1 až 3 přes 100 m3</t>
  </si>
  <si>
    <t>-1765369907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</si>
  <si>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</si>
  <si>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</si>
  <si>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"Naložení zeminy k dosypání hráze z cizího zdroje" 1200-570</t>
  </si>
  <si>
    <t>"Naložení místních zemin z mezideponie před odvozem ke zpětnému využití" 1530/2</t>
  </si>
  <si>
    <t>29</t>
  </si>
  <si>
    <t>171103201</t>
  </si>
  <si>
    <t>Uložení sypanin z horniny třídy těžitelnosti I a II skupiny 1 až 4 do hrází nádrží se zhutněním 100 % PS C s příměsí jílu do 20 %</t>
  </si>
  <si>
    <t>-200169067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</si>
  <si>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</si>
  <si>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https://podminky.urs.cz/item/CS_URS_2025_01/171103201</t>
  </si>
  <si>
    <t>"Návodní líc" 1200</t>
  </si>
  <si>
    <t>"Sanace erozních rýh na vzdušním svahu hráze" 20</t>
  </si>
  <si>
    <t>30</t>
  </si>
  <si>
    <t>174251201</t>
  </si>
  <si>
    <t>Zásyp jam po pařezech D pařezů do 300 mm strojně</t>
  </si>
  <si>
    <t>-2127493060</t>
  </si>
  <si>
    <t>Zásyp jam po pařezech strojně výkopkem z horniny získané při dobývání pařezů s hrubým urovnáním povrchu zasypávky průměru pařezu přes 100 do 300 mm</t>
  </si>
  <si>
    <t>https://podminky.urs.cz/item/CS_URS_2025_01/174251201</t>
  </si>
  <si>
    <t>31</t>
  </si>
  <si>
    <t>174251202</t>
  </si>
  <si>
    <t>Zásyp jam po pařezech D pařezů přes 300 do 500 mm strojně</t>
  </si>
  <si>
    <t>-787837813</t>
  </si>
  <si>
    <t>Zásyp jam po pařezech strojně výkopkem z horniny získané při dobývání pařezů s hrubým urovnáním povrchu zasypávky průměru pařezu přes 300 do 500 mm</t>
  </si>
  <si>
    <t>https://podminky.urs.cz/item/CS_URS_2025_01/174251202</t>
  </si>
  <si>
    <t>32</t>
  </si>
  <si>
    <t>174251203</t>
  </si>
  <si>
    <t>Zásyp jam po pařezech D pařezů přes 500 do 700 mm strojně</t>
  </si>
  <si>
    <t>-307133406</t>
  </si>
  <si>
    <t>Zásyp jam po pařezech strojně výkopkem z horniny získané při dobývání pařezů s hrubým urovnáním povrchu zasypávky průměru pařezu přes 500 do 700 mm</t>
  </si>
  <si>
    <t>https://podminky.urs.cz/item/CS_URS_2025_01/174251203</t>
  </si>
  <si>
    <t>33</t>
  </si>
  <si>
    <t>181351103</t>
  </si>
  <si>
    <t>Rozprostření ornice tl vrstvy do 200 mm pl přes 100 do 500 m2 v rovině nebo ve svahu do 1:5 strojně</t>
  </si>
  <si>
    <t>-148201435</t>
  </si>
  <si>
    <t>Rozprostření a urovnání ornice v rovině nebo ve svahu sklonu do 1:5 strojně při souvislé ploše přes 100 do 500 m2, tl. vrstvy do 200 mm</t>
  </si>
  <si>
    <t>https://podminky.urs.cz/item/CS_URS_2025_01/181351103</t>
  </si>
  <si>
    <t>"Zatravněná část koruny hráze" 59*3</t>
  </si>
  <si>
    <t>34</t>
  </si>
  <si>
    <t>181411121</t>
  </si>
  <si>
    <t>Založení lučního trávníku výsevem pl do 1000 m2 v rovině a ve svahu do 1:5</t>
  </si>
  <si>
    <t>-1636907147</t>
  </si>
  <si>
    <t>Založení trávníku na půdě předem připravené plochy do 1000 m2 výsevem včetně utažení lučního v rovině nebo na svahu do 1:5</t>
  </si>
  <si>
    <t>https://podminky.urs.cz/item/CS_URS_2025_01/181411121</t>
  </si>
  <si>
    <t>"Dosetí travních porostů narušených stavbou" 150</t>
  </si>
  <si>
    <t>35</t>
  </si>
  <si>
    <t>181411122</t>
  </si>
  <si>
    <t>Založení lučního trávníku výsevem pl do 1000 m2 ve svahu přes 1:5 do 1:2</t>
  </si>
  <si>
    <t>-1268484952</t>
  </si>
  <si>
    <t>Založení trávníku na půdě předem připravené plochy do 1000 m2 výsevem včetně utažení lučního na svahu přes 1:5 do 1:2</t>
  </si>
  <si>
    <t>https://podminky.urs.cz/item/CS_URS_2025_01/181411122</t>
  </si>
  <si>
    <t>Poznámka k položce:_x000d_
Zatravnění všech svahů, vč. těles komunikačních propojení - přístupů na hráz.</t>
  </si>
  <si>
    <t>36</t>
  </si>
  <si>
    <t>M</t>
  </si>
  <si>
    <t>00572100</t>
  </si>
  <si>
    <t>osivo jetelotráva intenzivní víceletá</t>
  </si>
  <si>
    <t>kg</t>
  </si>
  <si>
    <t>-411460191</t>
  </si>
  <si>
    <t>1327*0,025 'Přepočtené koeficientem množství</t>
  </si>
  <si>
    <t>37</t>
  </si>
  <si>
    <t>181951112</t>
  </si>
  <si>
    <t>Úprava pláně v hornině třídy těžitelnosti I skupiny 1 až 3 se zhutněním strojně</t>
  </si>
  <si>
    <t>-750595667</t>
  </si>
  <si>
    <t>Úprava pláně vyrovnáním výškových rozdílů strojně v hornině třídy těžitelnosti I, skupiny 1 až 3 se zhutněním</t>
  </si>
  <si>
    <t>https://podminky.urs.cz/item/CS_URS_2025_01/181951112</t>
  </si>
  <si>
    <t>"Úprava pláně chodníku na koruně hráze" 490</t>
  </si>
  <si>
    <t>"Úprava pláně - zazubená pracovní spára před dosypáním návodního líce" (0,5+1+7)*82+(0,5+1+4,5)*59+(5,5+1,5+4,5)*60</t>
  </si>
  <si>
    <t>38</t>
  </si>
  <si>
    <t>182151111</t>
  </si>
  <si>
    <t>Svahování v zářezech v hornině třídy těžitelnosti I skupiny 1 až 3 strojně</t>
  </si>
  <si>
    <t>1538179678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</si>
  <si>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</si>
  <si>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</si>
  <si>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Poznámka k položce:_x000d_
Komunikační propojení: hráz - chodník Novoměstská.</t>
  </si>
  <si>
    <t>39</t>
  </si>
  <si>
    <t>182251101</t>
  </si>
  <si>
    <t>Svahování násypů strojně</t>
  </si>
  <si>
    <t>-326568947</t>
  </si>
  <si>
    <t>Svahování trvalých svahů do projektovaných profilů strojně s potřebným přemístěním výkopku při svahování násypů v jakékoliv hornině</t>
  </si>
  <si>
    <t>https://podminky.urs.cz/item/CS_URS_2025_01/182251101</t>
  </si>
  <si>
    <t>Poznámka k položce:_x000d_
Návodní líc (z příčných řezů) + násypy komunikačních propojení.</t>
  </si>
  <si>
    <t>40</t>
  </si>
  <si>
    <t>182351133</t>
  </si>
  <si>
    <t>Rozprostření ornice pl přes 500 m2 ve svahu přes 1:5 tl vrstvy do 200 mm strojně</t>
  </si>
  <si>
    <t>-1220206342</t>
  </si>
  <si>
    <t>Rozprostření a urovnání ornice ve svahu sklonu přes 1:5 strojně při souvislé ploše přes 500 m2, tl. vrstvy do 200 mm</t>
  </si>
  <si>
    <t>https://podminky.urs.cz/item/CS_URS_2025_01/182351133</t>
  </si>
  <si>
    <t>41</t>
  </si>
  <si>
    <t>184818231</t>
  </si>
  <si>
    <t>Ochrana kmene průměru do 300 mm bedněním výšky do 2 m</t>
  </si>
  <si>
    <t>1438793580</t>
  </si>
  <si>
    <t>Ochrana kmene bedněním před poškozením stavebním provozem zřízení včetně odstranění výšky bednění do 2 m průměru kmene do 300 mm</t>
  </si>
  <si>
    <t>https://podminky.urs.cz/item/CS_URS_2025_01/184818231</t>
  </si>
  <si>
    <t>42</t>
  </si>
  <si>
    <t>184818232</t>
  </si>
  <si>
    <t>Ochrana kmene průměru přes 300 do 500 mm bedněním výšky do 2 m</t>
  </si>
  <si>
    <t>-1750761256</t>
  </si>
  <si>
    <t>Ochrana kmene bedněním před poškozením stavebním provozem zřízení včetně odstranění výšky bednění do 2 m průměru kmene přes 300 do 500 mm</t>
  </si>
  <si>
    <t>https://podminky.urs.cz/item/CS_URS_2025_01/184818232</t>
  </si>
  <si>
    <t>43</t>
  </si>
  <si>
    <t>184818233</t>
  </si>
  <si>
    <t>Ochrana kmene průměru přes 500 do 700 mm bedněním výšky do 2 m</t>
  </si>
  <si>
    <t>-1096346788</t>
  </si>
  <si>
    <t>Ochrana kmene bedněním před poškozením stavebním provozem zřízení včetně odstranění výšky bednění do 2 m průměru kmene přes 500 do 700 mm</t>
  </si>
  <si>
    <t>https://podminky.urs.cz/item/CS_URS_2025_01/184818233</t>
  </si>
  <si>
    <t>44</t>
  </si>
  <si>
    <t>R001</t>
  </si>
  <si>
    <t>Poplatek za uložení na skládce (skládkovné) znečištěného biologicky rozložitelného odpadu 20 02 01 (pařezy)</t>
  </si>
  <si>
    <t>t</t>
  </si>
  <si>
    <t>1173175201</t>
  </si>
  <si>
    <t>(7*50+6*100+5*200)/1000</t>
  </si>
  <si>
    <t>Zakládání</t>
  </si>
  <si>
    <t>45</t>
  </si>
  <si>
    <t>213141112</t>
  </si>
  <si>
    <t>Zřízení vrstvy z geotextilie v rovině nebo ve sklonu do 1:5 š přes 3 do 6 m</t>
  </si>
  <si>
    <t>-1525377825</t>
  </si>
  <si>
    <t>Zřízení vrstvy z geotextilie filtrační, separační, odvodňovací, ochranné, výztužné nebo protierozní v rovině nebo ve sklonu do 1:5, šířky přes 3 do 6 m</t>
  </si>
  <si>
    <t>https://podminky.urs.cz/item/CS_URS_2025_01/213141112</t>
  </si>
  <si>
    <t>"Cesta na hrázi + komunikační připojení; ze šrafování v situaci" 410+40+40</t>
  </si>
  <si>
    <t>46</t>
  </si>
  <si>
    <t>69311008</t>
  </si>
  <si>
    <t>geotextilie tkaná separační, filtrační, výztužná PP pevnost v tahu 40kN/m</t>
  </si>
  <si>
    <t>1402909018</t>
  </si>
  <si>
    <t>490*1,15 'Přepočtené koeficientem množství</t>
  </si>
  <si>
    <t>Vodorovné konstrukce</t>
  </si>
  <si>
    <t>47</t>
  </si>
  <si>
    <t>457571211</t>
  </si>
  <si>
    <t>Filtrační vrstvy z kameniva těženého hrubého bez zhutnění frakce 16 až 32 mm</t>
  </si>
  <si>
    <t>1960884548</t>
  </si>
  <si>
    <t>Filtrační vrstvy jakékoliv tloušťky a sklonu z hrubého těženého kameniva bez zhutnění, frakce 16-32 mm</t>
  </si>
  <si>
    <t>https://podminky.urs.cz/item/CS_URS_2025_01/457571211</t>
  </si>
  <si>
    <t>Poznámka k položce:_x000d_
Opevnění návodního líce - přechodový filtr.</t>
  </si>
  <si>
    <t>48</t>
  </si>
  <si>
    <t>462511270</t>
  </si>
  <si>
    <t>Zához z lomového kamene bez proštěrkování z terénu hmotnost do 200 kg</t>
  </si>
  <si>
    <t>-543288615</t>
  </si>
  <si>
    <t>Zához z lomového kamene neupraveného záhozového bez proštěrkování z terénu, hmotnosti jednotlivých kamenů do 200 kg</t>
  </si>
  <si>
    <t>https://podminky.urs.cz/item/CS_URS_2025_01/462511270</t>
  </si>
  <si>
    <t>Poznámka k položce:_x000d_
Opevnění návodního líce - opěrná patka.</t>
  </si>
  <si>
    <t>49</t>
  </si>
  <si>
    <t>463212121</t>
  </si>
  <si>
    <t>Rovnanina z lomového kamene upraveného s vyplněním spár těženým kamenivem</t>
  </si>
  <si>
    <t>-217208643</t>
  </si>
  <si>
    <t>Rovnanina z lomového kamene upraveného, tříděného jakékoliv tloušťky rovnaniny s vyplněním spár a dutin těženým kamenivem</t>
  </si>
  <si>
    <t>https://podminky.urs.cz/item/CS_URS_2025_01/463212121</t>
  </si>
  <si>
    <t>Poznámka k položce:_x000d_
Přístupová cesta k lovišti.</t>
  </si>
  <si>
    <t>50</t>
  </si>
  <si>
    <t>463212191</t>
  </si>
  <si>
    <t>Příplatek za vypracováni líce rovnaniny</t>
  </si>
  <si>
    <t>-877037341</t>
  </si>
  <si>
    <t>Rovnanina z lomového kamene upraveného, tříděného Příplatek k cenám za vypracování líce</t>
  </si>
  <si>
    <t>https://podminky.urs.cz/item/CS_URS_2025_01/463212191</t>
  </si>
  <si>
    <t>3,5*90</t>
  </si>
  <si>
    <t>51</t>
  </si>
  <si>
    <t>464531112</t>
  </si>
  <si>
    <t>Pohoz z hrubého drceného kamenivo zrno 63 až 125 mm z terénu</t>
  </si>
  <si>
    <t>1785254351</t>
  </si>
  <si>
    <t>Pohoz dna nebo svahů jakékoliv tloušťky z hrubého drceného kameniva, z terénu, frakce 63 - 125 mm</t>
  </si>
  <si>
    <t>https://podminky.urs.cz/item/CS_URS_2025_01/464531112</t>
  </si>
  <si>
    <t>Poznámka k položce:_x000d_
Opevnění návodního líce - svrchní vrstva.</t>
  </si>
  <si>
    <t>Komunikace pozemní</t>
  </si>
  <si>
    <t>52</t>
  </si>
  <si>
    <t>564211011</t>
  </si>
  <si>
    <t>Podklad nebo podsyp ze štěrkopísku ŠP plochy do 100 m2 tl 50 mm</t>
  </si>
  <si>
    <t>-4899521</t>
  </si>
  <si>
    <t>Podklad nebo podsyp ze štěrkopísku ŠP s rozprostřením, vlhčením a zhutněním plochy jednotlivě do 100 m2, po zhutnění tl. 50 mm</t>
  </si>
  <si>
    <t>https://podminky.urs.cz/item/CS_URS_2025_01/564211011</t>
  </si>
  <si>
    <t>53</t>
  </si>
  <si>
    <t>564751111</t>
  </si>
  <si>
    <t>Podklad z kameniva hrubého drceného vel. 32-63 mm plochy přes 100 m2 tl 150 mm</t>
  </si>
  <si>
    <t>-1843550693</t>
  </si>
  <si>
    <t>Podklad nebo kryt z kameniva hrubého drceného vel. 32-63 mm s rozprostřením a zhutněním plochy přes 100 m2, po zhutnění tl. 150 mm</t>
  </si>
  <si>
    <t>https://podminky.urs.cz/item/CS_URS_2025_01/564751111</t>
  </si>
  <si>
    <t>"Zpevnění zatravněné koruny doplňované části hráze, odečten nouzový přeliv" (59-13)*3</t>
  </si>
  <si>
    <t>54</t>
  </si>
  <si>
    <t>564831111</t>
  </si>
  <si>
    <t>Podklad ze štěrkodrtě ŠD plochy přes 100 m2 tl 100 mm</t>
  </si>
  <si>
    <t>-171192957</t>
  </si>
  <si>
    <t>Podklad ze štěrkodrti ŠD s rozprostřením a zhutněním plochy přes 100 m2, po zhutnění tl. 100 mm</t>
  </si>
  <si>
    <t>https://podminky.urs.cz/item/CS_URS_2025_01/564831111</t>
  </si>
  <si>
    <t>55</t>
  </si>
  <si>
    <t>564952111</t>
  </si>
  <si>
    <t>Podklad z mechanicky zpevněného kameniva MZK tl 150 mm</t>
  </si>
  <si>
    <t>541198387</t>
  </si>
  <si>
    <t>Podklad z mechanicky zpevněného kameniva MZK (minerální beton) s rozprostřením a s hutněním, po zhutnění tl. 150 mm</t>
  </si>
  <si>
    <t>https://podminky.urs.cz/item/CS_URS_2025_01/564952111</t>
  </si>
  <si>
    <t>Poznámka k položce:_x000d_
Obruská vrstva vozovky. Zdroj kamene pro MZK bude odsouhlasen architektem, barva MZK světle hnědá, okrová. Doporučená zrnitost - směs dle provedeného rozboru, 8-16 mm 70%, 0-4 mm 30%. Povrch přehození frakcí 0-4 mm. Procentuální zastoupení frakcí bude stanoveno dle vymezení zrnitostních mezí Proctorovou modifikovanou zkouškou (ČSN 72 10158), optimální vlhkost směsi před pokládkou – 5-7%, po rozprostření směsi provedena ruční oprava nepromíchaných míst před finálním hutněním, následně povrchově prohoz drtí 0-4 mm a zhutnění, hutnění vibračním válcem v celé vrstvě (Max = 2103 kg/m2). Přesná specifikace technologie bude provedena dle aktuální směsi.</t>
  </si>
  <si>
    <t xml:space="preserve"> Ostatní konstrukce a práce, bourání</t>
  </si>
  <si>
    <t>56</t>
  </si>
  <si>
    <t>966071821</t>
  </si>
  <si>
    <t>Rozebrání oplocení z drátěného pletiva se čtvercovými oky v do 1,6 m</t>
  </si>
  <si>
    <t>938614206</t>
  </si>
  <si>
    <t>Rozebrání oplocení z pletiva drátěného se čtvercovými oky, výšky do 1,6 m</t>
  </si>
  <si>
    <t>https://podminky.urs.cz/item/CS_URS_2025_01/966071821</t>
  </si>
  <si>
    <t>Poznámka k položce:_x000d_
Částečná demolice oplocení nutná k provedení úprav na hrázi - rozsah bude projednán s majitelem hřiště (TJ Žďár nad Sázavou).</t>
  </si>
  <si>
    <t>997</t>
  </si>
  <si>
    <t>Přesun sutě</t>
  </si>
  <si>
    <t>57</t>
  </si>
  <si>
    <t>997013501</t>
  </si>
  <si>
    <t>Odvoz suti a vybouraných hmot na skládku nebo meziskládku do 1 km se složením</t>
  </si>
  <si>
    <t>-707626155</t>
  </si>
  <si>
    <t>Odvoz suti a vybouraných hmot na skládku nebo meziskládku se složením, na vzdálenost do 1 km</t>
  </si>
  <si>
    <t>https://podminky.urs.cz/item/CS_URS_2025_01/997013501</t>
  </si>
  <si>
    <t>"Asfaltobetonový povrch + podklad" 450*(0,1*2,35+0,3*1,7)</t>
  </si>
  <si>
    <t>"Obrubníky a lože" 225*2*0,05*2,35</t>
  </si>
  <si>
    <t>58</t>
  </si>
  <si>
    <t>997013509</t>
  </si>
  <si>
    <t>Příplatek k odvozu suti a vybouraných hmot na skládku ZKD 1 km přes 1 km</t>
  </si>
  <si>
    <t>693601882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</si>
  <si>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</si>
  <si>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</si>
  <si>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Poznámka k položce:_x000d_
Uvažován odvoz do 10 km.</t>
  </si>
  <si>
    <t>388,125*9</t>
  </si>
  <si>
    <t>59</t>
  </si>
  <si>
    <t>997013601</t>
  </si>
  <si>
    <t>Poplatek za uložení na skládce (skládkovné) stavebního odpadu betonového kód odpadu 17 01 01</t>
  </si>
  <si>
    <t>1215691081</t>
  </si>
  <si>
    <t>Poplatek za uložení stavebního odpadu na skládce (skládkovné) z prostého betonu zatříděného do Katalogu odpadů pod kódem 17 01 01</t>
  </si>
  <si>
    <t>https://podminky.urs.cz/item/CS_URS_2025_01/997013601</t>
  </si>
  <si>
    <t>Poznámka k položce:_x000d_
Bude postupováno dle hiearchie nakládání s odpady. Položka je zařazena pro krajní případ likvidace odpadu skládkováním.</t>
  </si>
  <si>
    <t>60</t>
  </si>
  <si>
    <t>997013655</t>
  </si>
  <si>
    <t>Poplatek za uložení na skládce (skládkovné) zeminy a kamení kód odpadu 17 05 04</t>
  </si>
  <si>
    <t>1061206592</t>
  </si>
  <si>
    <t>Poplatek za uložení stavebního odpadu na skládce (skládkovné) zeminy a kamení zatříděného do Katalogu odpadů pod kódem 17 05 04</t>
  </si>
  <si>
    <t>https://podminky.urs.cz/item/CS_URS_2025_01/997013655</t>
  </si>
  <si>
    <t>"Chodník - podkladní vrstva z kameniva" 450*0.2*1.7</t>
  </si>
  <si>
    <t>61</t>
  </si>
  <si>
    <t>997013847</t>
  </si>
  <si>
    <t>Poplatek za uložení na skládce (skládkovné) odpadu asfaltového s dehtem kód odpadu 17 03 01</t>
  </si>
  <si>
    <t>-441499610</t>
  </si>
  <si>
    <t>Poplatek za uložení stavebního odpadu na skládce (skládkovné) asfaltového s obsahem dehtu zatříděného do Katalogu odpadů pod kódem 17 03 01</t>
  </si>
  <si>
    <t>https://podminky.urs.cz/item/CS_URS_2025_01/997013847</t>
  </si>
  <si>
    <t>Poznámka k položce:_x000d_
Bude proveden rozbor na přítomnost dehtu (viz položka ve VRN). V případě nezjištění bude odpad zařazen pod kód 17 03 02 a bude postupováno dle hiearchie nakládání s odpady.</t>
  </si>
  <si>
    <t>"Asfaltobeton z chodníku" 450*0,1*2,35</t>
  </si>
  <si>
    <t>998</t>
  </si>
  <si>
    <t>Přesun hmot</t>
  </si>
  <si>
    <t>62</t>
  </si>
  <si>
    <t>998331011</t>
  </si>
  <si>
    <t>Přesun hmot pro nádrže</t>
  </si>
  <si>
    <t>1534145254</t>
  </si>
  <si>
    <t>Přesun hmot pro nádrže dopravní vzdálenost do 500 m</t>
  </si>
  <si>
    <t>https://podminky.urs.cz/item/CS_URS_2025_01/998331011</t>
  </si>
  <si>
    <t>SO-01 NP - Nepropustné povrchy</t>
  </si>
  <si>
    <t>916241213</t>
  </si>
  <si>
    <t>Osazení obrubníku kamenného stojatého s boční opěrou do lože z betonu prostého</t>
  </si>
  <si>
    <t>922434675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</si>
  <si>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</si>
  <si>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</si>
  <si>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"Chodník hráz + komunikační propojení garáže - hráz" 2*225+52</t>
  </si>
  <si>
    <t>58380220</t>
  </si>
  <si>
    <t>krajník kamenný žulový silniční 110x250x800-2500mm</t>
  </si>
  <si>
    <t>1178744400</t>
  </si>
  <si>
    <t>502*1,02 'Přepočtené koeficientem množství</t>
  </si>
  <si>
    <t>-1513538027</t>
  </si>
  <si>
    <t>SO-02 - Úprava zátopy a břehů</t>
  </si>
  <si>
    <t xml:space="preserve">    8 - Trubní vedení</t>
  </si>
  <si>
    <t>763308444</t>
  </si>
  <si>
    <t>Poznámka k položce:_x000d_
Položka pro provádění odkopávek na březích v blízkosti zachovávaných stromů.</t>
  </si>
  <si>
    <t>"Ručně - odhad 10 % z celkového objemu odkopávek" 0,10*740*0,5</t>
  </si>
  <si>
    <t>-106810944</t>
  </si>
  <si>
    <t>PSC</t>
  </si>
  <si>
    <t xml:space="preserve">Poznámka k souboru cen:_x000d_
1. V cenách jsou započteny i náklady na přehození výkopku na vzdálenost do 3 m nebo naložení na dopravní prostředek._x000d_
</t>
  </si>
  <si>
    <t xml:space="preserve">Poznámka k položce:_x000d_
Odkopávka před dosypáním břehu (odebrání nestabilních zemin, příp. zazubení prac. spáry) - odhad 0,5 m3 na 1 m délky břehu. Není uvažován žádný odvoz - zemina bude stržena před břeh v rámci dosahu ramena bagru, následně při dosypávání břehu postupně zpětně nahrnována a hutněna. </t>
  </si>
  <si>
    <t>"Strojně - odhad 90 % z celkového objemu odkopávek" 0,9*760*0,5</t>
  </si>
  <si>
    <t>122252206</t>
  </si>
  <si>
    <t>Odkopávky a prokopávky nezapažené pro silnice a dálnice v hornině třídy těžitelnosti I objem do 5000 m3 strojně</t>
  </si>
  <si>
    <t>1353347069</t>
  </si>
  <si>
    <t>Odkopávky a prokopávky nezapažené pro silnice a dálnice strojně v hornině třídy těžitelnosti I přes 1 000 do 5 000 m3</t>
  </si>
  <si>
    <t>https://podminky.urs.cz/item/CS_URS_2025_01/122252206</t>
  </si>
  <si>
    <t>Poznámka k položce:_x000d_
Obslužná komunikace - odkrytí zemní pláně.</t>
  </si>
  <si>
    <t>45*3,5*0,35</t>
  </si>
  <si>
    <t>122703601</t>
  </si>
  <si>
    <t>Odstranění nánosů při únosnosti dna přes 15 do 40 kPa</t>
  </si>
  <si>
    <t>-2053318658</t>
  </si>
  <si>
    <t>Odstranění nánosů z vypuštěných vodních nádrží nebo rybníků s uložením do hromad na vzdálenost do 20 m ve výkopišti při únosnosti dna přes 15 kPa do 40 kPa</t>
  </si>
  <si>
    <t>https://podminky.urs.cz/item/CS_URS_2025_01/122703601</t>
  </si>
  <si>
    <t xml:space="preserve">Poznámka k souboru cen:_x000d_
1. Ceny nelze použít:_x000d_
a) pro odstraňování nánosu z nádrží se zpevněnými stěnami a dnem;_x000d_
b) předepisuje-li projekt ponechání části vrstvy nánosu na dně._x000d_
2. V cenách nejsou započteny náklady na provedení a udržování odvodňovacích příkopů; tyto práce, jsou-li projektem předepsány, se oceňují cenami souboru cen 125 70-33 Čištění melioračních kanálů._x000d_
3. Množství měrných jednotek se určí v m3 nánosu v rostlém stavu._x000d_
4. Vodorovné přemístění nánosu přes 20 m těžními stroji, které vyvozují malý specifický tlak na nános se oceňuje cenami souboru cen 162 25-3 . Vodorovné přemístění nánosu z vodních nádrží nebo rybníků._x000d_
</t>
  </si>
  <si>
    <t>Poznámka k položce:_x000d_
Těžba sedimentu a uložení do hromad k odvodnění.</t>
  </si>
  <si>
    <t>132151103</t>
  </si>
  <si>
    <t>Hloubení rýh nezapažených š do 800 mm v hornině třídy těžitelnosti I skupiny 1 a 2 objem do 100 m3 strojně</t>
  </si>
  <si>
    <t>-997994058</t>
  </si>
  <si>
    <t>Hloubení nezapažených rýh šířky do 800 mm strojně s urovnáním dna do předepsaného profilu a spádu v hornině třídy těžitelnosti I skupiny 1 a 2 přes 50 do 100 m3</t>
  </si>
  <si>
    <t>https://podminky.urs.cz/item/CS_URS_2025_01/132151103</t>
  </si>
  <si>
    <t>Poznámka k položce:_x000d_
Obslužná komunikace - rýha pro drenáž.</t>
  </si>
  <si>
    <t>50*0,2</t>
  </si>
  <si>
    <t>211531111</t>
  </si>
  <si>
    <t>Výplň odvodňovacích žeber nebo trativodů kamenivem hrubým drceným frakce 16 až 63 mm</t>
  </si>
  <si>
    <t>-1808661286</t>
  </si>
  <si>
    <t>Výplň kamenivem do rýh odvodňovacích žeber nebo trativodů bez zhutnění, s úpravou povrchu výplně kamenivem hrubým drceným frakce 16 až 63 mm</t>
  </si>
  <si>
    <t>https://podminky.urs.cz/item/CS_URS_2025_01/211531111</t>
  </si>
  <si>
    <t>Poznámka k položce:_x000d_
Doporučená frakce 16/32 mm.</t>
  </si>
  <si>
    <t>-17668081</t>
  </si>
  <si>
    <t xml:space="preserve">Poznámka k položce:_x000d_
Přesun sedimentu určeného k modelaci litorálů z odvodňovacích hromad + přesun výkopku z obslužné komunikace k dosypávání břehů_x000d_
</t>
  </si>
  <si>
    <t>"Sediment k modelaci litorálů" 1300</t>
  </si>
  <si>
    <t>"Výkopek od obslužné cesty" 45*4,4*0,45</t>
  </si>
  <si>
    <t>-1534000549</t>
  </si>
  <si>
    <t>Poznámka k položce:_x000d_
Dovoz chybějící zeminy k dosypání břehů ze předem určeného místa na území města.</t>
  </si>
  <si>
    <t>162751117</t>
  </si>
  <si>
    <t>Vodorovné přemístění přes 9 000 do 10000 m výkopku/sypaniny z horniny třídy těžitelnosti I skupiny 1 až 3</t>
  </si>
  <si>
    <t>315473107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</si>
  <si>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</si>
  <si>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</si>
  <si>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Poznámka k položce:_x000d_
Odvoz sedimentu k rozprostření na půdním bloku v k.ú. Zubří, 15 km, viz B. souhrnná technická zpráva.</t>
  </si>
  <si>
    <t>162751119</t>
  </si>
  <si>
    <t>Příplatek k vodorovnému přemístění výkopku/sypaniny z horniny třídy těžitelnosti I skupiny 1 až 3 ZKD 1000 m přes 10000 m</t>
  </si>
  <si>
    <t>-755189509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</si>
  <si>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</si>
  <si>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</si>
  <si>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12900*5</t>
  </si>
  <si>
    <t>1913016928</t>
  </si>
  <si>
    <t>"Naložení zeminy k dosypání hráze z cizího zdroje" 650</t>
  </si>
  <si>
    <t>"Nakládání sedimentu z odvodňovacích hromad na dopravní prostředek k odvozu na ZPF a k modelaci litorálu" 12900+1300</t>
  </si>
  <si>
    <t>171151103</t>
  </si>
  <si>
    <t>Uložení sypaniny z hornin soudržných do násypů zhutněných strojně</t>
  </si>
  <si>
    <t>568290164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</si>
  <si>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</si>
  <si>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</si>
  <si>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"Dosypávka erodovaných břehů" 650+760*0,5</t>
  </si>
  <si>
    <t>"Modelace litorálů ze sedimentu" 1300</t>
  </si>
  <si>
    <t>180501113</t>
  </si>
  <si>
    <t>Zpevnění ploch předpěstovaným travním kobercem plošným ve svahu přes 1:2 do 1:1</t>
  </si>
  <si>
    <t>-435950775</t>
  </si>
  <si>
    <t>Zpevnění ploch zatravněním předpěstovaným travním kobercem plošným na svahu přes 1:2 do 1:1</t>
  </si>
  <si>
    <t>https://podminky.urs.cz/item/CS_URS_2025_01/180501113</t>
  </si>
  <si>
    <t>Poznámka k položce:_x000d_
Instalace vegetačních rohoží na březích v místě litorálů. Plocha 1 m2 na 1 m délky břehu</t>
  </si>
  <si>
    <t>(90+130+145+90)*1</t>
  </si>
  <si>
    <t>00572471</t>
  </si>
  <si>
    <t>koberec travní 400x2500 mm</t>
  </si>
  <si>
    <t>2097693451</t>
  </si>
  <si>
    <t>Poznámka k položce:_x000d_
Vegetační rohož s předpěstovanými mokřadními rostlinami. Nutná konzultace s výrobcem ohledně výběru druhů pro dané místní a klimatické podmínky. Odhadnuta cena 1000 Kč na m2.</t>
  </si>
  <si>
    <t>455*1,05 'Přepočtené koeficientem množství</t>
  </si>
  <si>
    <t>181351113</t>
  </si>
  <si>
    <t>Rozprostření ornice tl vrstvy do 200 mm pl přes 500 m2 v rovině nebo ve svahu do 1:5 strojně</t>
  </si>
  <si>
    <t>-517941134</t>
  </si>
  <si>
    <t>Rozprostření a urovnání ornice v rovině nebo ve svahu sklonu do 1:5 strojně při souvislé ploše přes 500 m2, tl. vrstvy do 200 mm</t>
  </si>
  <si>
    <t>https://podminky.urs.cz/item/CS_URS_2025_01/181351113</t>
  </si>
  <si>
    <t>Poznámka k položce:_x000d_
Rozhrnutí sedimentu na ZPF v k.ú. Zubří.</t>
  </si>
  <si>
    <t>-1001722051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</si>
  <si>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</si>
  <si>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Poznámka k položce:_x000d_
Zatravnění dosypávaných břehů nad opevněním (kamenný pohoz / vegetační rohože).</t>
  </si>
  <si>
    <t>1020902537</t>
  </si>
  <si>
    <t>885*0,025 'Přepočtené koeficientem množství</t>
  </si>
  <si>
    <t>808902392</t>
  </si>
  <si>
    <t>Poznámka k položce:_x000d_
Úprava pracovní spáry před dosypáním břehů (místy zazubená). Odhad průměrně 2 m2 na 1 m délky břehu. Plus úprava pláně pro obslužnou komunikaci.</t>
  </si>
  <si>
    <t>"Obslužná komunikace" 45*3,5</t>
  </si>
  <si>
    <t>"Dosypávka břehů" 760*2</t>
  </si>
  <si>
    <t>-1655956199</t>
  </si>
  <si>
    <t xml:space="preserve">Poznámka k souboru cen:_x000d_
1. Ceny jsou určeny pro svahování všech nově zřizovaných ploch výkopů nebo násypů ve sklonu přes 1:5._x000d_
2. Úprava ploch vodorovných nebo ve sklonu do 1 : 5 se oceňuje cenami souboru cen 181 Úprava pláně vyrovnáním výškových rozdílů strojně._x000d_
</t>
  </si>
  <si>
    <t>"Svahování dosypávaných břehů mimo litorál, šikmá délka svahu průměrně 5 m" 5*(60+10+45+15+80+90)</t>
  </si>
  <si>
    <t>"Svahování břehů v místě litorálů, šikmá délka svahu průměrně 2 m" 2*(90+130+150+90)</t>
  </si>
  <si>
    <t>252638672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</si>
  <si>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</si>
  <si>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Poznámka k položce:_x000d_
Ohumusování líce dosypaných břehů 10 cm.</t>
  </si>
  <si>
    <t>183551113</t>
  </si>
  <si>
    <t>Úprava půdy první orbou hl do 0,3 m ploch do 5 ha sklonu do 5°</t>
  </si>
  <si>
    <t>ha</t>
  </si>
  <si>
    <t>-1934361012</t>
  </si>
  <si>
    <t>Úprava zemědělské půdy - orba první hl. do 0,30 m, na ploše jednotlivě do 5 ha, o sklonu do 5°</t>
  </si>
  <si>
    <t>https://podminky.urs.cz/item/CS_URS_2025_01/183551113</t>
  </si>
  <si>
    <t>Poznámka k položce:_x000d_
Zapravení rozprostřeného sedimentu do půdy.</t>
  </si>
  <si>
    <t>211971121</t>
  </si>
  <si>
    <t>Zřízení opláštění žeber nebo trativodů geotextilií v rýze nebo zářezu sklonu přes 1:2 š do 2,5 m</t>
  </si>
  <si>
    <t>-1499068537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</si>
  <si>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</si>
  <si>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</si>
  <si>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50*0,8</t>
  </si>
  <si>
    <t>69311068</t>
  </si>
  <si>
    <t>geotextilie netkaná separační, ochranná, filtrační, drenážní PP 300g/m2</t>
  </si>
  <si>
    <t>-1461326883</t>
  </si>
  <si>
    <t>-1750246591</t>
  </si>
  <si>
    <t>"Obslužná komunikace" 45*4,4</t>
  </si>
  <si>
    <t>-1792295718</t>
  </si>
  <si>
    <t>198*1,1 'Přepočtené koeficientem množství</t>
  </si>
  <si>
    <t>-1480455404</t>
  </si>
  <si>
    <t>Poznámka k položce:_x000d_
Opevnění dosypávaných břehů - přechodový filtr.</t>
  </si>
  <si>
    <t>(60+10+45+15+80+90)*0,6</t>
  </si>
  <si>
    <t>-1246828402</t>
  </si>
  <si>
    <t xml:space="preserve">Poznámka k souboru cen:_x000d_
1. Ceny lze použít i pro záhozovou patku z lomového kamene._x000d_
2. Ceny neplatí pro zřízení konstrukce balvanitého skluzu; tento se oceňuje cenou 467 51-0111 Balvanitý skluz z lomového kamene._x000d_
3. V cenách jsou započteny i náklady na úpravu jednotlivých velkých kamenů hmotnosti přes 500 kg dodatečným rozpojením na místě uložení._x000d_
4. Množství měrných jednotek_x000d_
a) záhozu se stanoví v m3 konstrukce záhozu,_x000d_
b) příplatků se stanoví v m2 upravovaných ploch záhozu._x000d_
</t>
  </si>
  <si>
    <t>Poznámka k položce:_x000d_
Opevnění dosypávaných břehů - opěrná patka.</t>
  </si>
  <si>
    <t>(60+10+45+15+80+90)*0,4</t>
  </si>
  <si>
    <t>464511111</t>
  </si>
  <si>
    <t>Pohoz z lomového kamene neupraveného tříděného z terénu</t>
  </si>
  <si>
    <t>-1440824207</t>
  </si>
  <si>
    <t>Pohoz dna nebo svahů jakékoliv tloušťky z lomového kamene neupraveného tříděného z terénu</t>
  </si>
  <si>
    <t>https://podminky.urs.cz/item/CS_URS_2025_01/464511111</t>
  </si>
  <si>
    <t>Poznámka k položce:_x000d_
Opevnění dosypávaných břehů - svrchní vrstva.</t>
  </si>
  <si>
    <t>(60+10+45+15+80+90)*1</t>
  </si>
  <si>
    <t>564201111</t>
  </si>
  <si>
    <t>Podklad nebo podsyp ze štěrkopísku ŠP plochy přes 100 m2 tl 40 mm</t>
  </si>
  <si>
    <t>46205596</t>
  </si>
  <si>
    <t>Podklad nebo podsyp ze štěrkopísku ŠP s rozprostřením, vlhčením a zhutněním plochy přes 100 m2, po zhutnění tl. 40 mm</t>
  </si>
  <si>
    <t>https://podminky.urs.cz/item/CS_URS_2025_01/564201111</t>
  </si>
  <si>
    <t>Poznámka k položce:_x000d_
Vrstva drtě 4/8 mm k zatažení kaveren na podkladní vrstvě, tl. 30 mm.</t>
  </si>
  <si>
    <t>45*3,75</t>
  </si>
  <si>
    <t>564211111</t>
  </si>
  <si>
    <t>Podklad nebo podsyp ze štěrkopísku ŠP plochy přes 100 m2 tl 50 mm</t>
  </si>
  <si>
    <t>-923495283</t>
  </si>
  <si>
    <t>Podklad nebo podsyp ze štěrkopísku ŠP s rozprostřením, vlhčením a zhutněním plochy přes 100 m2, po zhutnění tl. 50 mm</t>
  </si>
  <si>
    <t>https://podminky.urs.cz/item/CS_URS_2025_01/564211111</t>
  </si>
  <si>
    <t>Poznámka k položce:_x000d_
Vyrovnávací podsyp ze štěrkopísku, na pláň pod geotextilii, tl. 50 mm.</t>
  </si>
  <si>
    <t>45*4,4</t>
  </si>
  <si>
    <t>564871113</t>
  </si>
  <si>
    <t>Podklad ze štěrkodrtě ŠD plochy přes 100 m2 tl. 270 mm</t>
  </si>
  <si>
    <t>-1238698387</t>
  </si>
  <si>
    <t>Podklad ze štěrkodrti ŠD s rozprostřením a zhutněním plochy přes 100 m2, po zhutnění tl. 270 mm</t>
  </si>
  <si>
    <t>https://podminky.urs.cz/item/CS_URS_2025_01/564871113</t>
  </si>
  <si>
    <t>Poznámka k položce:_x000d_
Podkladní vrstva pod MZK.</t>
  </si>
  <si>
    <t>45*4,3</t>
  </si>
  <si>
    <t>564932111</t>
  </si>
  <si>
    <t>Podklad z mechanicky zpevněného kameniva MZK tl 100 mm</t>
  </si>
  <si>
    <t>32704251</t>
  </si>
  <si>
    <t>Podklad z mechanicky zpevněného kameniva MZK (minerální beton) s rozprostřením a s hutněním, po zhutnění tl. 100 mm</t>
  </si>
  <si>
    <t>https://podminky.urs.cz/item/CS_URS_2025_01/564932111</t>
  </si>
  <si>
    <t>45*3,7</t>
  </si>
  <si>
    <t>Trubní vedení</t>
  </si>
  <si>
    <t>871228111</t>
  </si>
  <si>
    <t>Kladení drenážního potrubí z tvrdého PVC průměru přes 90 do 150 mm</t>
  </si>
  <si>
    <t>1830367255</t>
  </si>
  <si>
    <t>Kladení drenážního potrubí z plastických hmot do připravené rýhy z tvrdého PVC, průměru přes 90 do 150 mm</t>
  </si>
  <si>
    <t>https://podminky.urs.cz/item/CS_URS_2025_01/871228111</t>
  </si>
  <si>
    <t>28613241</t>
  </si>
  <si>
    <t>trubka drenážní korugovaná sendvičová HD-PE SN 8 perforace 360° pro liniové stavby DN 100</t>
  </si>
  <si>
    <t>-434038606</t>
  </si>
  <si>
    <t>59585908</t>
  </si>
  <si>
    <t>SO-03 - Rekonstrukce výpustného objektu</t>
  </si>
  <si>
    <t xml:space="preserve">    3 - Svislé a kompletní konstrukce</t>
  </si>
  <si>
    <t xml:space="preserve">    8 -  Trubní vedení</t>
  </si>
  <si>
    <t xml:space="preserve">    9 - Ostatní konstrukce a práce, bourání</t>
  </si>
  <si>
    <t>PSV - Práce a dodávky PSV</t>
  </si>
  <si>
    <t xml:space="preserve">    767 - Konstrukce zámečnické</t>
  </si>
  <si>
    <t>115101201</t>
  </si>
  <si>
    <t>Čerpání vody na dopravní výšku do 10 m průměrný přítok do 500 l/min</t>
  </si>
  <si>
    <t>hod</t>
  </si>
  <si>
    <t>-692298088</t>
  </si>
  <si>
    <t>Čerpání vody na dopravní výšku do 10 m s uvažovaným průměrným přítokem do 500 l/min</t>
  </si>
  <si>
    <t>https://podminky.urs.cz/item/CS_URS_2025_01/115101201</t>
  </si>
  <si>
    <t>115101301</t>
  </si>
  <si>
    <t>Pohotovost čerpací soupravy pro dopravní výšku do 10 m přítok do 500 l/min</t>
  </si>
  <si>
    <t>den</t>
  </si>
  <si>
    <t>1662909894</t>
  </si>
  <si>
    <t>Pohotovost záložní čerpací soupravy pro dopravní výšku do 10 m s uvažovaným průměrným přítokem do 500 l/min</t>
  </si>
  <si>
    <t>https://podminky.urs.cz/item/CS_URS_2025_01/115101301</t>
  </si>
  <si>
    <t>115101304</t>
  </si>
  <si>
    <t>Pohotovost čerpací soupravy pro dopravní výšku do 10 m přítok přes 2 000 do 4 000 l/min</t>
  </si>
  <si>
    <t>1223211127</t>
  </si>
  <si>
    <t>Pohotovost záložní čerpací soupravy pro dopravní výšku do 10 m s uvažovaným průměrným přítokem přes 2 000 do 4 000 l/min</t>
  </si>
  <si>
    <t>https://podminky.urs.cz/item/CS_URS_2025_01/115101304</t>
  </si>
  <si>
    <t>115101309</t>
  </si>
  <si>
    <t>Příplatek ZKD 2000 l/min při pohotovosti čerpací soupravy pro dopravní výšku do 10 m</t>
  </si>
  <si>
    <t>-1261095953</t>
  </si>
  <si>
    <t>Pohotovost záložní čerpací soupravy pro dopravní výšku do 10 m Příplatek k ceně za každých dalších i započatých 2 000 l/min</t>
  </si>
  <si>
    <t>https://podminky.urs.cz/item/CS_URS_2025_01/115101309</t>
  </si>
  <si>
    <t>131151203</t>
  </si>
  <si>
    <t>Hloubení jam zapažených v hornině třídy těžitelnosti I skupiny 1 a 2 objem do 100 m3 strojně</t>
  </si>
  <si>
    <t>193167071</t>
  </si>
  <si>
    <t>Hloubení zapažených jam a zářezů strojně s urovnáním dna do předepsaného profilu a spádu v hornině třídy těžitelnosti I skupiny 1 a 2 přes 50 do 100 m3</t>
  </si>
  <si>
    <t>https://podminky.urs.cz/item/CS_URS_2025_01/131151203</t>
  </si>
  <si>
    <t>"Výkop pro nový požerák, šxdxv " 4*3,5*6,2</t>
  </si>
  <si>
    <t>132154204</t>
  </si>
  <si>
    <t>Hloubení zapažených rýh š do 2000 mm v hornině třídy těžitelnosti I skupiny 1 a 2 objem do 500 m3</t>
  </si>
  <si>
    <t>-1456650110</t>
  </si>
  <si>
    <t>Hloubení zapažených rýh šířky přes 800 do 2 000 mm strojně s urovnáním dna do předepsaného profilu a spádu v hornině třídy těžitelnosti I skupiny 1 a 2 přes 100 do 500 m3</t>
  </si>
  <si>
    <t>https://podminky.urs.cz/item/CS_URS_2025_01/132154204</t>
  </si>
  <si>
    <t>"Potrubí vtokového potrubí vč. šachty (plocha z příčného řezu x šířka rýhy)" 22*2</t>
  </si>
  <si>
    <t>"Potrubí spodní výpusti vč. šachty (plocha z příčného řezu x šířka rýhy)" 40*2</t>
  </si>
  <si>
    <t>151201202</t>
  </si>
  <si>
    <t>Zřízení zátažného pažení stěn výkopu hl přes 4 do 8 m</t>
  </si>
  <si>
    <t>-1158623899</t>
  </si>
  <si>
    <t>Zřízení pažení stěn výkopu bez rozepření nebo vzepření zátažné, hloubky přes 4 do 8 m</t>
  </si>
  <si>
    <t>https://podminky.urs.cz/item/CS_URS_2025_01/151201202</t>
  </si>
  <si>
    <t>2*60</t>
  </si>
  <si>
    <t>151201402</t>
  </si>
  <si>
    <t>Zřízení vzepření stěn při pažení zátažném hl přes 4 do 8 m</t>
  </si>
  <si>
    <t>-84874217</t>
  </si>
  <si>
    <t>Zřízení vzepření zapažených stěn výkopů s potřebným přepažováním při pažení zátažném, hloubky přes 4 do 8 m</t>
  </si>
  <si>
    <t>https://podminky.urs.cz/item/CS_URS_2025_01/151201402</t>
  </si>
  <si>
    <t>162251102</t>
  </si>
  <si>
    <t>Vodorovné přemístění přes 20 do 50 m výkopku/sypaniny z horniny třídy těžitelnosti I skupiny 1 až 3</t>
  </si>
  <si>
    <t>759954228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</si>
  <si>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</si>
  <si>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https://podminky.urs.cz/item/CS_URS_2025_01/162251102</t>
  </si>
  <si>
    <t>Poznámka k položce:_x000d_
Odvoz výkopku na meziskládku a z meziskládky ke zpětnému zásypu.</t>
  </si>
  <si>
    <t>-2019064230</t>
  </si>
  <si>
    <t>174151101</t>
  </si>
  <si>
    <t>Zásyp jam, šachet rýh nebo kolem objektů sypaninou se zhutněním</t>
  </si>
  <si>
    <t>1990272986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</si>
  <si>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</si>
  <si>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</si>
  <si>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6. V cenách nejsou zahrnuty náklady na prohození sypaniny, tyto náklady se oceňují cenou 17411-1109 Příplatek za prohození sypaniny._x000d_
</t>
  </si>
  <si>
    <t>"Zásyp výkopu pro nový požerák minus požerák, šxdxv " 4*3,5*6,2-(2,6+1,4)*6,2/2*1,8</t>
  </si>
  <si>
    <t>"Zásyp výkopu pro výpustné potrubí vč. šachty minus objem potrubí, šachty a obetonávky" 44-1*1*12</t>
  </si>
  <si>
    <t>"Zásyp výkopu pro výpustné potrubí vč. šachty minus objem potrubí, šachty a obetonávky" 80-1*1*11</t>
  </si>
  <si>
    <t>Svislé a kompletní konstrukce</t>
  </si>
  <si>
    <t>321321116</t>
  </si>
  <si>
    <t>Konstrukce vodních staveb ze ŽB mrazuvzdorného tř. C 30/37</t>
  </si>
  <si>
    <t>-1747687735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</si>
  <si>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</si>
  <si>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https://podminky.urs.cz/item/CS_URS_2025_01/321321116</t>
  </si>
  <si>
    <t xml:space="preserve">Poznámka k souboru cen:_x000d_
1. Ceny lze použít i pro:_x000d_
a) konstrukce těsnících ostruh, vývarů, patek, dotlačných klínů, vtoků hrází a vodních elektráren, injekčních, revizních a komunikačních štol a základových výpustí hrází, podklad pod dlažbu dna vývaru,_x000d_
b) betony nevodostavebné a nemrazuvzdorné, pokud jsou výjimečně použity v částech konstrukcí._x000d_
2. Ceny neplatí pro:_x000d_
a) předsádkový beton; tento se oceňuje cenami souboru cen 313 43- .1 Předsádkový beton konstrukcí vodních staveb,_x000d_
b) betonový podklad pod dlažbu; tento se oceňuje cenami souboru cen 451 31-51 Podkladní a výplňové vrstvy z betonu prostého pod dlažbu,_x000d_
c) betonovou těsnící nebo opevňovací vrstvu; tato se oceňuje cenami souboru cen 457 31- Těsnicí vrstva z betonu odolného proti agresivnímu prostředí,_x000d_
d) betonové zálivky kotevních šroubů, ocelových konstrukcí, různých dutin apod.; tyto se oceňují cenami souboru cen 936 45-71 Zálivka kotevních šroubů, ocelových konstrukcí, různých dutin apod.._x000d_
3. V cenách jsou započteny i náklady na :_x000d_
a) úpravu, opracování a ošetření pracovních spár tlakovou vodou, vzduchem nebo odstraněním betonové vrstvy,_x000d_
b) spojovací vrstvu na pracovních spárách,_x000d_
c) ošetření a ochranu čerstvého betonu proti povětrnostním vlivům a proti vysýchání,_x000d_
d) odstranění drátů z líce konstrukce a na úpravu líce v místě po odstraněných drátech,_x000d_
e) osazení kotevních želez při betonování konstrukce,_x000d_
f) ztížení práce u drážek otvorů, kapes, injekčních trubek apod.._x000d_
4. V cenách z betonu pro konstrukce bílých van 321 32-12 nejsou započteny náklady na těsnění dilatačních a pracovních spar, tyto se oceňují cenami souborů cen 953 33 části A08 katalogu 801-1 Budovy a haly - zděné a monolitické._x000d_
5. Objem se stanoví v m3 betonové konstrukce; objem dutin jednotlivě do 0,20 m3 se od celkového objemu neodečítá._x000d_
</t>
  </si>
  <si>
    <t>"požerák a blok" (2,6*1,8*1,5)+(2*(0,9+0,3)*4,6/2*1,8+2*0,8*4,6*0,3)</t>
  </si>
  <si>
    <t>"vtokový objekt" 1,2*0,9*0,3+1,3*0,2*(2*0,9+2*0,8)</t>
  </si>
  <si>
    <t>"obetonování vtokového a výpustného potrubí" 0,8*(10,3+6,9)</t>
  </si>
  <si>
    <t>321351010</t>
  </si>
  <si>
    <t>Bednění konstrukcí vodních staveb rovinné - zřízení</t>
  </si>
  <si>
    <t>-1636879951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</si>
  <si>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</si>
  <si>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https://podminky.urs.cz/item/CS_URS_2025_01/321351010</t>
  </si>
  <si>
    <t xml:space="preserve">Poznámka k souboru cen:_x000d_
1. Ceny jsou určeny pro:_x000d_
a) bednění prováděné v prostorách zapažených nebo nezapažených,_x000d_
b) bednění ploch vodorovných, svislých nebo skloněných,_x000d_
c) bednění v prostoru bez výztuže nebo s výztuží jakékoliv hustoty,_x000d_
d) bednění prováděné taženou lištou, taženým bedněním, prefabrikovaným bedněním apod., kromě betonového prefabrikovaného bednění._x000d_
2. Ceny neplatí pro:_x000d_
a) bednění pohledových betonů. Tyto náklady se oceňují individuálně;_x000d_
b) bednění konstrukcí spirál a savek. Tyto náklady se oceňují cenami souboru cen 321 35-6111 až -6940 Obednění a odbednění spirál a savek._x000d_
c) bednění základových pasů, tyto práce lze ocenit cenami 27.35 katalogu 801-1._x000d_
3. V cenách jsou započteny i náklady na:_x000d_
a) podíl bednění otvorů, kapes, rýh, prostupů, výklenků apod. objemu jednotlivě do 1 m3,_x000d_
b) bednění v provedení, které nevyžaduje další úpravu betonových a železobetonových konstrukcí._x000d_
4. V cenách nejsou započteny náklady na podpěrné konstrukce; tyto se oceňují cenami katalogu 800-3 Lešení._x000d_
5. Plocha se stanoví v m2 rozvinuté plochy obedňované konstrukce._x000d_
6. Při výpočtu rozvinuté plochy obedňované konstrukce se neberou v úvahu otvory, kapsy, rýhy, prostupy, výklenky apod. objemu jednotlivě do 1 m3 ._x000d_
</t>
  </si>
  <si>
    <t>"Požerák vč. bloku" 2*6,2*(1,2+2,6)+2*4,6*(0,8*1,2)</t>
  </si>
  <si>
    <t>"Obetonávka potrubí" 2*1*(11+7,7)</t>
  </si>
  <si>
    <t>"Vtoková šachta" 2*1,3*(0,9+1,2)+2*1,3*(0,5+0,8)</t>
  </si>
  <si>
    <t>321352010</t>
  </si>
  <si>
    <t>Bednění konstrukcí vodních staveb rovinné - odstranění</t>
  </si>
  <si>
    <t>-805421604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</si>
  <si>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</si>
  <si>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https://podminky.urs.cz/item/CS_URS_2025_01/321352010</t>
  </si>
  <si>
    <t>321366111</t>
  </si>
  <si>
    <t>Výztuž železobetonových konstrukcí vodních staveb z oceli 10 505 D do 12 mm</t>
  </si>
  <si>
    <t>447841799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</si>
  <si>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</si>
  <si>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https://podminky.urs.cz/item/CS_URS_2025_01/321366111</t>
  </si>
  <si>
    <t xml:space="preserve">Poznámka k souboru cen:_x000d_
1. Ceny lze použít i pro:_x000d_
a) výztuž prováděnou v obedněných prostorách,_x000d_
b) výztuž koster obalených sítí; potažení kostry hustým pletivem se oceňuje individuálně,_x000d_
c) výztuž z armokošů._x000d_
2. V cenách jsou započteny i náklady na bodové svařování nahrazující vázaní drátem._x000d_
3. V cenách nejsou započteny náklady na provedení nosných svarů a na provedení svarů přenášejících tahová napětí při přepravě a montáži výztuže z vyztužených koster; tyto se oceňují cenami souboru cen 320 36-0 Svařované nosné spoje._x000d_
4. Množství jednotek se stanoví v t hmotnosti výztuže bez prostřihu._x000d_
</t>
  </si>
  <si>
    <t>0,845*1,05 'Přepočtené koeficientem množství</t>
  </si>
  <si>
    <t>321368211</t>
  </si>
  <si>
    <t>Výztuž železobetonových konstrukcí vodních staveb ze svařovaných sítí</t>
  </si>
  <si>
    <t>-1274171798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</si>
  <si>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</si>
  <si>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https://podminky.urs.cz/item/CS_URS_2025_01/321368211</t>
  </si>
  <si>
    <t>0,205*1,15 'Přepočtené koeficientem množství</t>
  </si>
  <si>
    <t>452311171</t>
  </si>
  <si>
    <t>Podkladní desky z betonu prostého bez zvýšených nároků na prostředí tř. C 30/37 otevřený výkop</t>
  </si>
  <si>
    <t>-716867601</t>
  </si>
  <si>
    <t>Podkladní a zajišťovací konstrukce z betonu prostého v otevřeném výkopu bez zvýšených nároků na prostředí desky pod potrubí, stoky a drobné objekty z betonu tř. C 30/37</t>
  </si>
  <si>
    <t>https://podminky.urs.cz/item/CS_URS_2025_01/452311171</t>
  </si>
  <si>
    <t>"Pod obě potrubí a šachty" 0,15*((11,3+8,5)*1,1)</t>
  </si>
  <si>
    <t>"Pod požerák" 0,15*4,3*3,4</t>
  </si>
  <si>
    <t>465513127</t>
  </si>
  <si>
    <t>Dlažba z lomového kamene na cementovou maltu s vyspárováním tl 200 mm</t>
  </si>
  <si>
    <t>1032916478</t>
  </si>
  <si>
    <t>Dlažba z lomového kamene lomařsky upraveného na cementovou maltu, s vyspárováním cementovou maltou, tl. kamene 200 mm</t>
  </si>
  <si>
    <t>https://podminky.urs.cz/item/CS_URS_2025_01/465513127</t>
  </si>
  <si>
    <t>"Vydláždění dna požeráku" 0,8*0,6</t>
  </si>
  <si>
    <t xml:space="preserve"> Trubní vedení</t>
  </si>
  <si>
    <t>820441811</t>
  </si>
  <si>
    <t>Bourání stávajícího potrubí ze ŽB DN přes 400 do 600</t>
  </si>
  <si>
    <t>934013722</t>
  </si>
  <si>
    <t>Bourání stávajícího potrubí ze železobetonu v otevřeném výkopu DN přes 400 do 600</t>
  </si>
  <si>
    <t>https://podminky.urs.cz/item/CS_URS_2025_01/820441811</t>
  </si>
  <si>
    <t xml:space="preserve">Poznámka k souboru cen:_x000d_
1. Ceny jsou určeny pro bourání vodovodního a kanalizačního potrubí._x000d_
2. V cenách jsou započteny náklady na bourání potrubí včetně tvarovek._x000d_
</t>
  </si>
  <si>
    <t>"Výpustné potrubí" 13</t>
  </si>
  <si>
    <t>"Vtokové potrubí" 4</t>
  </si>
  <si>
    <t>822392111</t>
  </si>
  <si>
    <t>Montáž potrubí z trub TZH s integrovaným pryžovým těsněním otevřený výkop sklon do 20 % DN 400</t>
  </si>
  <si>
    <t>617788047</t>
  </si>
  <si>
    <t>Montáž potrubí z trub železobetonových hrdlových v otevřeném výkopu ve sklonu do 20 % s integrovaným pryžovým těsněním DN 400</t>
  </si>
  <si>
    <t>https://podminky.urs.cz/item/CS_URS_2025_01/822392111</t>
  </si>
  <si>
    <t>59222022</t>
  </si>
  <si>
    <t>trouba ŽB hrdlová DN 400</t>
  </si>
  <si>
    <t>-1028672506</t>
  </si>
  <si>
    <t>17,723*1,08 'Přepočtené koeficientem množství</t>
  </si>
  <si>
    <t>871211211</t>
  </si>
  <si>
    <t>Montáž potrubí z PE100 RC SDR 11 otevřený výkop svařovaných elektrotvarovkou d 63 x 5,8 mm</t>
  </si>
  <si>
    <t>1758597479</t>
  </si>
  <si>
    <t>Montáž vodovodního potrubí z polyetylenu PE100 RC v otevřeném výkopu svařovaných elektrotvarovkou SDR 11/PN16 d 63 x 5,8 mm</t>
  </si>
  <si>
    <t>https://podminky.urs.cz/item/CS_URS_2025_01/871211211</t>
  </si>
  <si>
    <t>Poznámka k položce:_x000d_
Prodloužení odběrného potrubí pro zavlažování kurtů.</t>
  </si>
  <si>
    <t>28613113</t>
  </si>
  <si>
    <t>potrubí vodovodní jednovrstvé PE100 RC PN 16 SDR11 63x5,8mm</t>
  </si>
  <si>
    <t>-1891515156</t>
  </si>
  <si>
    <t>8*1,015 'Přepočtené koeficientem množství</t>
  </si>
  <si>
    <t>894410101</t>
  </si>
  <si>
    <t>Osazení betonových dílců pro kanalizační šachty DN 1000 šachtové dno výšky 600 mm</t>
  </si>
  <si>
    <t>1801544205</t>
  </si>
  <si>
    <t>Osazení betonových dílců šachet kanalizačních dno DN 1000, výšky 600 mm</t>
  </si>
  <si>
    <t>https://podminky.urs.cz/item/CS_URS_2025_01/894410101</t>
  </si>
  <si>
    <t>59224337</t>
  </si>
  <si>
    <t>dno betonové šachty DN 1000 kanalizační výšky 60cm</t>
  </si>
  <si>
    <t>1629303297</t>
  </si>
  <si>
    <t>894410232</t>
  </si>
  <si>
    <t>Osazení betonových dílců pro kanalizační šachty DN 1000 skruž přechodová (konus)</t>
  </si>
  <si>
    <t>-1121322876</t>
  </si>
  <si>
    <t>Osazení betonových dílců šachet kanalizačních skruž přechodová (konus) DN 1000</t>
  </si>
  <si>
    <t>https://podminky.urs.cz/item/CS_URS_2025_01/894410232</t>
  </si>
  <si>
    <t>59224312</t>
  </si>
  <si>
    <t>konus betonové šachty DN 1000 kanalizační 100x62,5x58cm tl stěny 12 stupadla poplastovaná</t>
  </si>
  <si>
    <t>1609600798</t>
  </si>
  <si>
    <t>Ostatní konstrukce a práce, bourání</t>
  </si>
  <si>
    <t>931995224</t>
  </si>
  <si>
    <t>Úprava dilatační spáry pružným hydroizolačním pásem s nalepením na beton tl 2 mm š 300 mm</t>
  </si>
  <si>
    <t>1778855223</t>
  </si>
  <si>
    <t>Úprava dilatační spáry konstrukcí z prostého nebo železového betonu pružným hydroizolačním pásem, s nalepením na beton, se spojením částí pásu navařováním běžná tl. pásu 2 mm, šíře 300 mm</t>
  </si>
  <si>
    <t>https://podminky.urs.cz/item/CS_URS_2025_01/931995224</t>
  </si>
  <si>
    <t>3*(4*0,8)</t>
  </si>
  <si>
    <t>966055211</t>
  </si>
  <si>
    <t>Bourání konstrukcí LTM zdiva z ŽB nebo předpjatého betonu strojně</t>
  </si>
  <si>
    <t>73921050</t>
  </si>
  <si>
    <t>Bourání konstrukcí LTM ve vodních tocích s přemístěním suti na hromady na vzdálenost do 20 m nebo s naložením na dopravní prostředek strojně z betonu železového nebo předpjatého</t>
  </si>
  <si>
    <t>https://podminky.urs.cz/item/CS_URS_2025_01/966055211</t>
  </si>
  <si>
    <t xml:space="preserve">Poznámka k souboru cen:_x000d_
1. Cena je určena pro bourání konstrukcí souvisejících s vodními toky._x000d_
2. U cen 966 06- Bourání dřevěných konstrukcí se množství jednotek se určuje v m3 dřevěné konstrukce včetně výplně._x000d_
</t>
  </si>
  <si>
    <t>"Loviště vč. šachty" 12</t>
  </si>
  <si>
    <t>"Požerák" 2*4*0,2*(1,05+0,8)+1,8*1,6*1,4</t>
  </si>
  <si>
    <t>"Revizní šachta na kurtech" 1</t>
  </si>
  <si>
    <t>"Schodiště" 3</t>
  </si>
  <si>
    <t>Montáž a dodávka zámečnických výrobků</t>
  </si>
  <si>
    <t>-515633635</t>
  </si>
  <si>
    <t>Ostatní konstrukce požeráku</t>
  </si>
  <si>
    <t>Poznámka k položce:_x000d_
Zámečnické + tesařské výrobky.</t>
  </si>
  <si>
    <t>R002</t>
  </si>
  <si>
    <t xml:space="preserve">Dřevěná kulatina - modřín, dodávka a montáž  </t>
  </si>
  <si>
    <t>30231528</t>
  </si>
  <si>
    <t xml:space="preserve">Dřevěná kulatina frézovaná - smrk či borovice, dodávka a montáž </t>
  </si>
  <si>
    <t>Poznámka k položce:_x000d_
impregnační nátěr</t>
  </si>
  <si>
    <t>"Loviště - kulatina průměr 20 cm" 0,18*12,5</t>
  </si>
  <si>
    <t>"Loviště - záporové piloty" 0,2*0,12*12</t>
  </si>
  <si>
    <t>997002511</t>
  </si>
  <si>
    <t>Vodorovné přemístění suti a vybouraných hmot bez naložení ale se složením a urovnáním do 1 km</t>
  </si>
  <si>
    <t>-1375601868</t>
  </si>
  <si>
    <t>Vodorovné přemístění suti a vybouraných hmot bez naložení, se složením a hrubým urovnáním na vzdálenost do 1 km</t>
  </si>
  <si>
    <t>https://podminky.urs.cz/item/CS_URS_2025_01/997002511</t>
  </si>
  <si>
    <t xml:space="preserve">Poznámka k souboru cen:_x000d_
1. Cenu nelze použít pro přemístění po železnici, po vodě nebo ručně._x000d_
2. V ceně jsou započteny i náklady na terénní přirážky i na jízdu v nepříznivých poměrech (sklon silnice nebo terénu, povrch dopravní plochy, použití přívěsů apod.)._x000d_
3. Je-li na dopravní dráze nějaká překážka, pro kterou je nutné překládat suť z jednoho dopravního prostředku na jiný, oceňuje se tato lomená doprava suti v každém úseku samostatně._x000d_
</t>
  </si>
  <si>
    <t>"trouby" 17*0,1*2,4</t>
  </si>
  <si>
    <t>"požerák, loviště, šachty, schody" 23</t>
  </si>
  <si>
    <t>997002519</t>
  </si>
  <si>
    <t>Příplatek ZKD 1 km přemístění suti a vybouraných hmot</t>
  </si>
  <si>
    <t>181660273</t>
  </si>
  <si>
    <t>Vodorovné přemístění suti a vybouraných hmot bez naložení, se složením a hrubým urovnáním Příplatek k ceně za každý další započatý 1 km přes 1 km</t>
  </si>
  <si>
    <t>https://podminky.urs.cz/item/CS_URS_2025_01/997002519</t>
  </si>
  <si>
    <t>27,08*9</t>
  </si>
  <si>
    <t>997013602</t>
  </si>
  <si>
    <t>Poplatek za uložení na skládce (skládkovné) stavebního odpadu železobetonového kód odpadu 17 01 01</t>
  </si>
  <si>
    <t>-281083418</t>
  </si>
  <si>
    <t>Poplatek za uložení stavebního odpadu na skládce (skládkovné) z armovaného betonu zatříděného do Katalogu odpadů pod kódem 17 01 01</t>
  </si>
  <si>
    <t>https://podminky.urs.cz/item/CS_URS_2025_01/997013602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</si>
  <si>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</si>
  <si>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27,08</t>
  </si>
  <si>
    <t>998324011</t>
  </si>
  <si>
    <t>Přesun hmot pro objekty související se sypanými hrázemi a vodní elektrárny</t>
  </si>
  <si>
    <t>168545528</t>
  </si>
  <si>
    <t>Přesun hmot pro objekty budované v souvislosti se sypanými hrázemi a vodní elektrárny dopravní vzdálenost do 500 m</t>
  </si>
  <si>
    <t>https://podminky.urs.cz/item/CS_URS_2025_01/998324011</t>
  </si>
  <si>
    <t>PSV</t>
  </si>
  <si>
    <t>Práce a dodávky PSV</t>
  </si>
  <si>
    <t>767</t>
  </si>
  <si>
    <t>Konstrukce zámečnické</t>
  </si>
  <si>
    <t>767861011</t>
  </si>
  <si>
    <t>Montáž vnitřních kovových žebříků přímých dl přes 2 do 5 m kotvených do betonu</t>
  </si>
  <si>
    <t>CS ÚRS 2023 02</t>
  </si>
  <si>
    <t>-378853518</t>
  </si>
  <si>
    <t>Montáž vnitřních kovových žebříků přímých délky přes 2 do 5 m, ukotvených do betonu</t>
  </si>
  <si>
    <t>https://podminky.urs.cz/item/CS_URS_2023_02/767861011</t>
  </si>
  <si>
    <t>44983025</t>
  </si>
  <si>
    <t>žebřík výstupový jednoduchý přímý z pozinkované oceli dl 4m</t>
  </si>
  <si>
    <t>2071476020</t>
  </si>
  <si>
    <t>SO-04 - Rekonstrukce bezpečnostního přelivu</t>
  </si>
  <si>
    <t>131151100</t>
  </si>
  <si>
    <t>Hloubení jam nezapažených v hornině třídy těžitelnosti I skupiny 1 a 2 objem do 20 m3 strojně</t>
  </si>
  <si>
    <t>1150465717</t>
  </si>
  <si>
    <t>Hloubení nezapažených jam a zářezů strojně s urovnáním dna do předepsaného profilu a spádu v hornině třídy těžitelnosti I skupiny 1 a 2 do 20 m3</t>
  </si>
  <si>
    <t>https://podminky.urs.cz/item/CS_URS_2025_01/131151100</t>
  </si>
  <si>
    <t>162251101</t>
  </si>
  <si>
    <t>Vodorovné přemístění do 20 m výkopku/sypaniny z horniny třídy těžitelnosti I skupiny 1 až 3</t>
  </si>
  <si>
    <t>-831880080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</si>
  <si>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</si>
  <si>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https://podminky.urs.cz/item/CS_URS_2025_01/162251101</t>
  </si>
  <si>
    <t>2*10</t>
  </si>
  <si>
    <t>618008036</t>
  </si>
  <si>
    <t>181911102</t>
  </si>
  <si>
    <t>Úprava pláně v hornině třídy těžitelnosti I skupiny 1 až 2 se zhutněním ručně</t>
  </si>
  <si>
    <t>-1809445371</t>
  </si>
  <si>
    <t>Úprava pláně vyrovnáním výškových rozdílů ručně v hornině třídy těžitelnosti I skupiny 1 a 2 se zhutněním</t>
  </si>
  <si>
    <t>https://podminky.urs.cz/item/CS_URS_2025_01/181911102</t>
  </si>
  <si>
    <t>321213345</t>
  </si>
  <si>
    <t>Zdivo nadzákladové z lomového kamene vodních staveb obkladní s vyspárováním</t>
  </si>
  <si>
    <t>-366676793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</si>
  <si>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</si>
  <si>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https://podminky.urs.cz/item/CS_URS_2025_01/321213345</t>
  </si>
  <si>
    <t>Poznámka k položce:_x000d_
Obložení svislých stěn odpadní šachty přelivu.</t>
  </si>
  <si>
    <t>0,2*((2*1,35+3,14)*0,9+(2*4))</t>
  </si>
  <si>
    <t>-2131358212</t>
  </si>
  <si>
    <t>"Zadní stěna" (0,5+0,85)/2*(2,95+3,55)/2*3,5</t>
  </si>
  <si>
    <t>"Dno" 6*3,55*0,4</t>
  </si>
  <si>
    <t>"Svislé stěny" (2*(2,9*(0,75+0,5)/2*(2,27+1,23)/2))+(2*1,35*1,4*0,45)+(5*1,4*0,45)</t>
  </si>
  <si>
    <t>816753578</t>
  </si>
  <si>
    <t>"Zadní stěna" 2*3,55*3,5+2*(0,5+0,85)/2*3,5</t>
  </si>
  <si>
    <t>"Dno" 2*6*0,5+3,6*0,5</t>
  </si>
  <si>
    <t>"Svislé stěny" (4*(2,9*(0,75+0,5)/2))+(4*1,35*1,4)+(2*5*1,4)</t>
  </si>
  <si>
    <t>-47972208</t>
  </si>
  <si>
    <t>-958698308</t>
  </si>
  <si>
    <t>1,325*1,05 'Přepočtené koeficientem množství</t>
  </si>
  <si>
    <t>273233255</t>
  </si>
  <si>
    <t>0,316*1,15 'Přepočtené koeficientem množství</t>
  </si>
  <si>
    <t>1871165613</t>
  </si>
  <si>
    <t>25*0,15</t>
  </si>
  <si>
    <t>1291520400</t>
  </si>
  <si>
    <t>Poznámka k položce:_x000d_
Vydláždění dna odpadu bezpečnostního přelivu.</t>
  </si>
  <si>
    <t>-467452146</t>
  </si>
  <si>
    <t>2*2,5*3</t>
  </si>
  <si>
    <t>1875491386</t>
  </si>
  <si>
    <t>-2106197597</t>
  </si>
  <si>
    <t>Ostatní konstrukce bezpečnostního přelivu</t>
  </si>
  <si>
    <t>Poznámka k položce:_x000d_
_x000d_
Zámečnické výrobky – zábradlí kolem odpadu.</t>
  </si>
  <si>
    <t>1740785989</t>
  </si>
  <si>
    <t>-553750043</t>
  </si>
  <si>
    <t>11,5*9</t>
  </si>
  <si>
    <t>-1163963332</t>
  </si>
  <si>
    <t>-729398787</t>
  </si>
  <si>
    <t>SO-05 - Nouzový přeliv</t>
  </si>
  <si>
    <t>1543424773</t>
  </si>
  <si>
    <t>24931207</t>
  </si>
  <si>
    <t>0,8*0,3*35,5</t>
  </si>
  <si>
    <t>-562917508</t>
  </si>
  <si>
    <t>2*35,5*0,8</t>
  </si>
  <si>
    <t>-800870963</t>
  </si>
  <si>
    <t>-1727605711</t>
  </si>
  <si>
    <t>451313511</t>
  </si>
  <si>
    <t>Podkladní vrstva z betonu prostého se zvýšenými nároky na prostředí pod dlažbu tl do 100 mm</t>
  </si>
  <si>
    <t>1912601566</t>
  </si>
  <si>
    <t>Podkladní vrstva z betonu prostého pod dlažbu se zvýšenými nároky na prostředí tl. do 100 mm</t>
  </si>
  <si>
    <t>https://podminky.urs.cz/item/CS_URS_2025_01/451313511</t>
  </si>
  <si>
    <t xml:space="preserve">Poznámka k souboru cen:_x000d_
1. Ceny lze použít i pro podkladní vrstvy pod dno a svahy melioračních kanálů._x000d_
2. Ceny nelze použít pro podkladní vrstvy pod konstrukci dna vývarů; tyto práce lze ocenit cenami souboru cen 321 3 . - . . Konstrukce z betonu vodníc h staveb části A 01 katalogu 321-1 Hráze a úprava na tocích._x000d_
</t>
  </si>
  <si>
    <t>465513228</t>
  </si>
  <si>
    <t>Dlažba z lomového kamene na cementovou maltu s vyspárováním tl 250 mm pro hydromeliorace</t>
  </si>
  <si>
    <t>350796499</t>
  </si>
  <si>
    <t>Dlažba z lomového kamene lomařsky upraveného vodorovná nebo ve sklonu na cementovou maltu ze 400 kg cementu na m3 malty, s vyspárováním cementovou maltou, tl. 250 mm</t>
  </si>
  <si>
    <t>https://podminky.urs.cz/item/CS_URS_2025_01/465513228</t>
  </si>
  <si>
    <t xml:space="preserve">Poznámka k souboru cen:_x000d_
1. Ceny -1228 až -1428 lze použít i pro zřízení dlažby ve vodě při sloupci vodního polštáře do 100 mm._x000d_
2. V cenách jsou započteny i náklady na:_x000d_
a) napojení nové dlažby na dlažbu dosavadní,_x000d_
b) zřízení dlažby na plochách kuželových,_x000d_
c) zhotovení dlažby u schodů._x000d_
3. V cenách nejsou započteny náklady na podkladní betonovou vrstvu, tato vrstva se oceňuje cenami souboru cen 451 31-51 Podkladní a výplňové vrstvy z betonu prostého._x000d_
</t>
  </si>
  <si>
    <t>-30051626</t>
  </si>
  <si>
    <t>SO-06 - Okružní pěšina</t>
  </si>
  <si>
    <t>SO-06 PP - Propustné povrchy</t>
  </si>
  <si>
    <t>-1812144948</t>
  </si>
  <si>
    <t>200*3</t>
  </si>
  <si>
    <t>-861611276</t>
  </si>
  <si>
    <t>-2087714859</t>
  </si>
  <si>
    <t>1992078126</t>
  </si>
  <si>
    <t>1021877516</t>
  </si>
  <si>
    <t>-1228153652</t>
  </si>
  <si>
    <t>1090732360</t>
  </si>
  <si>
    <t>1004937230</t>
  </si>
  <si>
    <t>121151123</t>
  </si>
  <si>
    <t>Sejmutí ornice plochy přes 500 m2 tl vrstvy do 200 mm strojně</t>
  </si>
  <si>
    <t>1924297459</t>
  </si>
  <si>
    <t>Sejmutí ornice strojně při souvislé ploše přes 500 m2, tl. vrstvy do 200 mm</t>
  </si>
  <si>
    <t>https://podminky.urs.cz/item/CS_URS_2025_01/121151123</t>
  </si>
  <si>
    <t>122151101</t>
  </si>
  <si>
    <t>Odkopávky a prokopávky nezapažené v hornině třídy těžitelnosti I skupiny 1 a 2 objem do 20 m3 strojně</t>
  </si>
  <si>
    <t>553291484</t>
  </si>
  <si>
    <t>Odkopávky a prokopávky nezapažené strojně v hornině třídy těžitelnosti I skupiny 1 a 2 do 20 m3</t>
  </si>
  <si>
    <t>https://podminky.urs.cz/item/CS_URS_2025_01/122151101</t>
  </si>
  <si>
    <t>"Dlažby před propustky" 2*1,8*2,5*0,3+1,5*2,5*0,3</t>
  </si>
  <si>
    <t>"Patky pod propustky" 2*0,8*1,4*1,0+0,8*1,2*1</t>
  </si>
  <si>
    <t>1458875959</t>
  </si>
  <si>
    <t>Poznámka k položce:_x000d_
Kubatury vypočteny z charakteristických příčných řezů.</t>
  </si>
  <si>
    <t>"Cesta šíře 3,0 m" 410*0,2</t>
  </si>
  <si>
    <t>"Cesta šíře 1,5" 150</t>
  </si>
  <si>
    <t>131151102</t>
  </si>
  <si>
    <t>Hloubení jam nezapažených v hornině třídy těžitelnosti I skupiny 1 a 2 objem do 50 m3 strojně</t>
  </si>
  <si>
    <t>785132499</t>
  </si>
  <si>
    <t>Hloubení nezapažených jam a zářezů strojně s urovnáním dna do předepsaného profilu a spádu v hornině třídy těžitelnosti I skupiny 1 a 2 přes 20 do 50 m3</t>
  </si>
  <si>
    <t>https://podminky.urs.cz/item/CS_URS_2025_01/131151102</t>
  </si>
  <si>
    <t>"Výústní objekt kanalizace - jáma" 7,5*4</t>
  </si>
  <si>
    <t>-1894174531</t>
  </si>
  <si>
    <t>"Rýha pro drenáž" 675*0,2+10*5*0,2</t>
  </si>
  <si>
    <t>132151252</t>
  </si>
  <si>
    <t>Hloubení rýh nezapažených š do 2000 mm v hornině třídy těžitelnosti I skupiny 1 a 2 objem do 50 m3 strojně</t>
  </si>
  <si>
    <t>1765838339</t>
  </si>
  <si>
    <t>Hloubení nezapažených rýh šířky přes 800 do 2 000 mm strojně s urovnáním dna do předepsaného profilu a spádu v hornině třídy těžitelnosti I skupiny 1 a 2 přes 20 do 50 m3</t>
  </si>
  <si>
    <t>https://podminky.urs.cz/item/CS_URS_2025_01/132151252</t>
  </si>
  <si>
    <t>"Propustek DN 400" 1,8*3,6</t>
  </si>
  <si>
    <t>"Propustky DN 600" 2,0*(3,0+9,7)</t>
  </si>
  <si>
    <t>667390631</t>
  </si>
  <si>
    <t>1773471485</t>
  </si>
  <si>
    <t>394728883</t>
  </si>
  <si>
    <t>1119712059</t>
  </si>
  <si>
    <t>1090131972</t>
  </si>
  <si>
    <t>1606812959</t>
  </si>
  <si>
    <t>Poznámka k položce:_x000d_
Násypy pro okružní komunikaci.</t>
  </si>
  <si>
    <t>"Násyp v místě výústního objektu kanalizace" 8*35/2</t>
  </si>
  <si>
    <t xml:space="preserve">"Rezerva, ostatní" 50 </t>
  </si>
  <si>
    <t>171152121</t>
  </si>
  <si>
    <t>Uložení sypaniny z hornin nesoudržných kamenitých do násypů zhutněných silnic a dálnic</t>
  </si>
  <si>
    <t>-184677404</t>
  </si>
  <si>
    <t>Uložení sypaniny do zhutněných násypů pro silnice, dálnice a letiště s rozprostřením sypaniny ve vrstvách, s hrubým urovnáním a uzavřením povrchu násypu z hornin nesoudržných kamenitých</t>
  </si>
  <si>
    <t>https://podminky.urs.cz/item/CS_URS_2025_01/171152121</t>
  </si>
  <si>
    <t>653428472</t>
  </si>
  <si>
    <t>"Zásyp rýh propustků" 145-(5,7+6,6+10)*1,15</t>
  </si>
  <si>
    <t>"Zásyp objektu kanalizačního vyústění" 7,5*1</t>
  </si>
  <si>
    <t>711605296</t>
  </si>
  <si>
    <t>-1054261054</t>
  </si>
  <si>
    <t>181252305</t>
  </si>
  <si>
    <t>Úprava pláně pro silnice a dálnice na násypech se zhutněním</t>
  </si>
  <si>
    <t>-2133569598</t>
  </si>
  <si>
    <t>Úprava pláně na stavbách silnic a dálnic strojně na násypech se zhutněním</t>
  </si>
  <si>
    <t>https://podminky.urs.cz/item/CS_URS_2025_01/181252305</t>
  </si>
  <si>
    <t>535*2,0+140*3,8</t>
  </si>
  <si>
    <t>1567684203</t>
  </si>
  <si>
    <t>675*2</t>
  </si>
  <si>
    <t>181451121</t>
  </si>
  <si>
    <t>Založení lučního trávníku výsevem pl přes 1000 m2 v rovině a ve svahu do 1:5</t>
  </si>
  <si>
    <t>-1691257783</t>
  </si>
  <si>
    <t>Založení trávníku na půdě předem připravené plochy přes 1000 m2 výsevem včetně utažení lučního v rovině nebo na svahu do 1:5</t>
  </si>
  <si>
    <t>https://podminky.urs.cz/item/CS_URS_2025_01/181451121</t>
  </si>
  <si>
    <t>675*3</t>
  </si>
  <si>
    <t>-1414931872</t>
  </si>
  <si>
    <t>2025*0,025 'Přepočtené koeficientem množství</t>
  </si>
  <si>
    <t>1977889984</t>
  </si>
  <si>
    <t>-2147005886</t>
  </si>
  <si>
    <t>-649275704</t>
  </si>
  <si>
    <t>149834216</t>
  </si>
  <si>
    <t>-1869210468</t>
  </si>
  <si>
    <t>-423275849</t>
  </si>
  <si>
    <t>(675+10*5)*0,8</t>
  </si>
  <si>
    <t>-13774992</t>
  </si>
  <si>
    <t>78057056</t>
  </si>
  <si>
    <t>"Cesta šíře 3,0 m" 410</t>
  </si>
  <si>
    <t>"Cesta šíře 1,5 m" 710*(2,2/1,5)+130</t>
  </si>
  <si>
    <t>-1978966357</t>
  </si>
  <si>
    <t>1581,333*1,15 'Přepočtené koeficientem množství</t>
  </si>
  <si>
    <t>213311151</t>
  </si>
  <si>
    <t>Polštáře zhutněné pod základy ze štěrkodrti netříděné</t>
  </si>
  <si>
    <t>1771990461</t>
  </si>
  <si>
    <t>https://podminky.urs.cz/item/CS_URS_2025_01/213311151</t>
  </si>
  <si>
    <t>Poznámka k položce:_x000d_
Položka pro případ nutnosti sanace podloží cest. Uvažována hloubka 40 cm, odhad délky 200 m. + Stabilizační polštář pod výústní objekt kanalizace.</t>
  </si>
  <si>
    <t>"Výústní objekt kanalizace" 6,5*3*0,2</t>
  </si>
  <si>
    <t>"Cesta - případná sanace podloží" 200*2,2*0,4</t>
  </si>
  <si>
    <t>233211111</t>
  </si>
  <si>
    <t>Zemní vrut pro ploty a dopravní značky D 60 mm dl 550 mm</t>
  </si>
  <si>
    <t>518472001</t>
  </si>
  <si>
    <t>Zemní ocelové vruty pro ploty a dopravní značky průměru 60 mm, délky 550 mm</t>
  </si>
  <si>
    <t>https://podminky.urs.cz/item/CS_URS_2025_01/233211111</t>
  </si>
  <si>
    <t>233211114</t>
  </si>
  <si>
    <t>Zemní vrut pro ploty a dopravní značky D 66 mm dl 700 mm</t>
  </si>
  <si>
    <t>1055668319</t>
  </si>
  <si>
    <t>Zemní ocelové vruty pro ploty a dopravní značky průměru 66 mm, délky 700 mm</t>
  </si>
  <si>
    <t>https://podminky.urs.cz/item/CS_URS_2025_01/233211114</t>
  </si>
  <si>
    <t>274315513</t>
  </si>
  <si>
    <t>Základové pasy z betonu pro prostředí s mrazovými cykly C 30/37</t>
  </si>
  <si>
    <t>-608733214</t>
  </si>
  <si>
    <t>Základové konstrukce z betonu pasy prostého pro prostředí s mrazovými cykly tř. C 30/37</t>
  </si>
  <si>
    <t>https://podminky.urs.cz/item/CS_URS_2025_01/274315513</t>
  </si>
  <si>
    <t>"Patka pod propustek DN 400" 0,8*1,2*0,8</t>
  </si>
  <si>
    <t>"Patky pod propustky DN 600" 2*(0,8*1,4*0,8)</t>
  </si>
  <si>
    <t>278361111</t>
  </si>
  <si>
    <t>Výztuž betonového základu (podezdívky) svařovanými sítěmi Kari</t>
  </si>
  <si>
    <t>-380391739</t>
  </si>
  <si>
    <t>Výztuž základu (podezdívky) betonového ze svařovaných sítí z drátů typu KARI</t>
  </si>
  <si>
    <t>https://podminky.urs.cz/item/CS_URS_2025_01/278361111</t>
  </si>
  <si>
    <t>"Propustky - obetonávka potrubí" ((1,0+0,8+2*0,9)*(5,7+6,6+10))*0,0079</t>
  </si>
  <si>
    <t>-1845278239</t>
  </si>
  <si>
    <t>"Dno" 5,7*2,9*0,5</t>
  </si>
  <si>
    <t>"Svislé stěny" 2*((5,7+2)*2,15)/2*(0,665+0,4)/2</t>
  </si>
  <si>
    <t>"Dozdění" 2*2,5*0,7/2*0,4</t>
  </si>
  <si>
    <t>(0,665+0,4)/2</t>
  </si>
  <si>
    <t>625334693</t>
  </si>
  <si>
    <t>"Dno" 2*5,7*0,5+2,9*0,5</t>
  </si>
  <si>
    <t>"Svislé stěny" 4*(5,7*2,15)</t>
  </si>
  <si>
    <t>"Dozdění" 4*2,5*0,7</t>
  </si>
  <si>
    <t>-738653378</t>
  </si>
  <si>
    <t>157144762</t>
  </si>
  <si>
    <t>0,709523809523809*1,05 'Přepočtené koeficientem množství</t>
  </si>
  <si>
    <t>348188127</t>
  </si>
  <si>
    <t>0,221739130434783*1,15 'Přepočtené koeficientem množství</t>
  </si>
  <si>
    <t>338171114</t>
  </si>
  <si>
    <t>Osazování sloupků a vzpěr plotových ocelových v do 2 m do zemního vrutu</t>
  </si>
  <si>
    <t>-609598524</t>
  </si>
  <si>
    <t>Montáž sloupků a vzpěr plotových ocelových trubkových nebo profilovaných výšky do 2 m do zemního vrutu</t>
  </si>
  <si>
    <t>https://podminky.urs.cz/item/CS_URS_2025_01/338171114</t>
  </si>
  <si>
    <t>55342273</t>
  </si>
  <si>
    <t>vzpěra plotová Pz 2000/38x1,5mm</t>
  </si>
  <si>
    <t>14738157</t>
  </si>
  <si>
    <t>2*1+3*2</t>
  </si>
  <si>
    <t>55342260</t>
  </si>
  <si>
    <t>sloupek plotový koncový Pz a komaxitový 2000/48x1,5mm</t>
  </si>
  <si>
    <t>-1292747365</t>
  </si>
  <si>
    <t>55342252</t>
  </si>
  <si>
    <t>sloupek plotový průběžný Pz a komaxitový 2000/38x1,5mm</t>
  </si>
  <si>
    <t>1307133089</t>
  </si>
  <si>
    <t>348401130</t>
  </si>
  <si>
    <t>Montáž oplocení ze strojového pletiva s napínacími dráty v přes 1,6 do 2,0 m</t>
  </si>
  <si>
    <t>-2065945400</t>
  </si>
  <si>
    <t>Montáž oplocení z pletiva strojového s napínacími dráty přes 1,6 do 2,0 m</t>
  </si>
  <si>
    <t>https://podminky.urs.cz/item/CS_URS_2025_01/348401130</t>
  </si>
  <si>
    <t>31324768</t>
  </si>
  <si>
    <t>pletivo drátěné se čtvercovými oky zapletené Pz 50x2x2000mm</t>
  </si>
  <si>
    <t>1463211701</t>
  </si>
  <si>
    <t>90*1,05 'Přepočtené koeficientem množství</t>
  </si>
  <si>
    <t>451315127</t>
  </si>
  <si>
    <t>Podkladní nebo výplňová vrstva z betonu C 25/30 tl do 150 mm</t>
  </si>
  <si>
    <t>-924587099</t>
  </si>
  <si>
    <t>Podkladní a výplňové vrstvy z betonu prostého tloušťky do 150 mm, z betonu C 25/30</t>
  </si>
  <si>
    <t>https://podminky.urs.cz/item/CS_URS_2025_01/451315127</t>
  </si>
  <si>
    <t>"Propustek DN 400 - podklad pod potrubí, patku a dlažbu" 1,2*5,7+1,2*0,8+1,5*2,5</t>
  </si>
  <si>
    <t>"Propustky DN 600 - podklad pod potrubí, patku a dlažbu" 1,4*(6,6+10)+2*1,4*0,8+2*1,8*2,5</t>
  </si>
  <si>
    <t>"Výústní objekt kanalizace" 3,3*5,9</t>
  </si>
  <si>
    <t>-1190609677</t>
  </si>
  <si>
    <t>"Výústní objekt kanalizace - skluz, podklad pod dlažbu" 5,7*0,4/2*1,6</t>
  </si>
  <si>
    <t>452318510</t>
  </si>
  <si>
    <t>Zajišťovací práh z betonu prostého se zvýšenými nároky na prostředí</t>
  </si>
  <si>
    <t>-875367878</t>
  </si>
  <si>
    <t>Zajišťovací práh z betonu prostého se zvýšenými nároky na prostředí na dně a ve svahu melioračních kanálů s patkami nebo bez patek</t>
  </si>
  <si>
    <t>https://podminky.urs.cz/item/CS_URS_2025_01/452318510</t>
  </si>
  <si>
    <t>"Ohraničení dlažby na nátoku do propustků" 3*(2*0,3*0,6)</t>
  </si>
  <si>
    <t>464511123</t>
  </si>
  <si>
    <t>Pohoz z kamene záhozového hmotnosti přes 200 do 500 kg z terénu</t>
  </si>
  <si>
    <t>2062461702</t>
  </si>
  <si>
    <t>Pohoz dna nebo svahů jakékoliv tloušťky z kamene záhozového z terénu, hmotnosti jednotlivých kamenů přes 200 do 500 kg</t>
  </si>
  <si>
    <t>https://podminky.urs.cz/item/CS_URS_2025_01/464511123</t>
  </si>
  <si>
    <t>"Výústní objekt kanalizace, opevnění dna návrže pod skluzem" 2,5*2,5*0,8</t>
  </si>
  <si>
    <t>465511522</t>
  </si>
  <si>
    <t>Dlažba z lomového kamene do malty s vyplněním spár maltou a vyspárováním pl přes 20 m2 tl 250 mm</t>
  </si>
  <si>
    <t>-1115652561</t>
  </si>
  <si>
    <t>Dlažba z lomového kamene upraveného vodorovná nebo plocha ve sklonu do 1:2 s dodáním hmot do cementové malty, s vyplněním spár a s vyspárováním cementovou maltou v ploše přes 20 m2, tl. 250 mm</t>
  </si>
  <si>
    <t>https://podminky.urs.cz/item/CS_URS_2025_01/465511522</t>
  </si>
  <si>
    <t>"Výústní objekt kanalizace - vydláždění skluzu" 5,7*1,6</t>
  </si>
  <si>
    <t>"Vydláždění na nátoku do propustků" 2*2,5*1,8+2,5*1,5</t>
  </si>
  <si>
    <t>-1094264396</t>
  </si>
  <si>
    <t>590*1,75</t>
  </si>
  <si>
    <t>1540046437</t>
  </si>
  <si>
    <t>"Cesta 3,0 m" 410</t>
  </si>
  <si>
    <t>"Cesta 1,5 m" 710*(2,1/1,5)+130</t>
  </si>
  <si>
    <t>564841111</t>
  </si>
  <si>
    <t>Podklad ze štěrkodrtě ŠD plochy přes 100 m2 tl 120 mm</t>
  </si>
  <si>
    <t>2110325401</t>
  </si>
  <si>
    <t>Podklad ze štěrkodrti ŠD s rozprostřením a zhutněním plochy přes 100 m2, po zhutnění tl. 120 mm</t>
  </si>
  <si>
    <t>https://podminky.urs.cz/item/CS_URS_2025_01/564841111</t>
  </si>
  <si>
    <t>"Cesta 1,5 m" 710*(2/1,5)+130</t>
  </si>
  <si>
    <t>-1629975898</t>
  </si>
  <si>
    <t>63</t>
  </si>
  <si>
    <t>419180292</t>
  </si>
  <si>
    <t>"Cesta 1,5 m" 710*(1,7/1,5)+130</t>
  </si>
  <si>
    <t>64</t>
  </si>
  <si>
    <t>1999368888</t>
  </si>
  <si>
    <t>"Samotná drenáž + drenážní výústi" 675+10*5</t>
  </si>
  <si>
    <t>65</t>
  </si>
  <si>
    <t>1249066441</t>
  </si>
  <si>
    <t>66</t>
  </si>
  <si>
    <t>871420330</t>
  </si>
  <si>
    <t>Montáž kanalizačního potrubí hladkého plnostěnného SN 16 z polypropylenu DN 500</t>
  </si>
  <si>
    <t>1826022420</t>
  </si>
  <si>
    <t>Montáž kanalizačního potrubí z polypropylenu PP hladkého plnostěnného SN 16 DN 500</t>
  </si>
  <si>
    <t>https://podminky.urs.cz/item/CS_URS_2025_01/871420330</t>
  </si>
  <si>
    <t>Poznámka k položce:_x000d_
Prodloužení dešťové kanalizace z ulice Jamská.</t>
  </si>
  <si>
    <t>67</t>
  </si>
  <si>
    <t>28617099</t>
  </si>
  <si>
    <t>trubka kanalizační PP plnostěnná třívrstvá DN 500x6000mm SN16</t>
  </si>
  <si>
    <t>-1863290554</t>
  </si>
  <si>
    <t>5*1,015 'Přepočtené koeficientem množství</t>
  </si>
  <si>
    <t>68</t>
  </si>
  <si>
    <t>916231213 R</t>
  </si>
  <si>
    <t>Osazení chodníkového obrubníku z ocelové pásoviny, kotveného bodově přes navařený roxor do patky z betonu prostého</t>
  </si>
  <si>
    <t>2079657986</t>
  </si>
  <si>
    <t>Osazení chodníkového obrubníku z ocelové pásoviny, stojatého s boční opěrou z betonu prostého, do lože z betonu prostého</t>
  </si>
  <si>
    <t>"Cesta 1,5 m v oblasti parku / autobusového terminálu" 2*85</t>
  </si>
  <si>
    <t>69</t>
  </si>
  <si>
    <t>13010326 R</t>
  </si>
  <si>
    <t>tyč ocelová plochá jakost S235JR (11 375) černá 200x8mm</t>
  </si>
  <si>
    <t>-1628061858</t>
  </si>
  <si>
    <t>Poznámka k položce:_x000d_
Hmotnost: 12,80 kg/m</t>
  </si>
  <si>
    <t>170*12,8/1000</t>
  </si>
  <si>
    <t>70</t>
  </si>
  <si>
    <t>919535561</t>
  </si>
  <si>
    <t>Obetonování trubního propustku betonem se zvýšenými nároky na prostředí tř. C 30/37</t>
  </si>
  <si>
    <t>-472848913</t>
  </si>
  <si>
    <t>Obetonování trubního propustku betonem prostým se zvýšenými nároky na prostředí tř. C 30/37</t>
  </si>
  <si>
    <t>https://podminky.urs.cz/item/CS_URS_2025_01/919535561</t>
  </si>
  <si>
    <t>"Propustek DN 400" 0,5*5,7</t>
  </si>
  <si>
    <t>"Propustky DN 600" 0,6*(6,6+10)</t>
  </si>
  <si>
    <t>71</t>
  </si>
  <si>
    <t>919551112</t>
  </si>
  <si>
    <t>Zřízení propustku z trub plastových PE rýhovaných se spojkami nebo s hrdlem DN 400 mm</t>
  </si>
  <si>
    <t>-1742519429</t>
  </si>
  <si>
    <t>Zřízení propustku z trub plastových polyetylenových rýhovaných se spojkami nebo s hrdlem DN 400 mm</t>
  </si>
  <si>
    <t>https://podminky.urs.cz/item/CS_URS_2025_01/919551112</t>
  </si>
  <si>
    <t>72</t>
  </si>
  <si>
    <t>56241111 R</t>
  </si>
  <si>
    <t>trubka kanalizační PP korugovaná DN 400x6000mm SN16</t>
  </si>
  <si>
    <t>2111952268</t>
  </si>
  <si>
    <t>5,7*1,015 'Přepočtené koeficientem množství</t>
  </si>
  <si>
    <t>73</t>
  </si>
  <si>
    <t>919551114</t>
  </si>
  <si>
    <t>Zřízení propustku z trub plastových PE rýhovaných se spojkami nebo s hrdlem DN 600 mm</t>
  </si>
  <si>
    <t>-1960710242</t>
  </si>
  <si>
    <t>Zřízení propustku z trub plastových polyetylenových rýhovaných se spojkami nebo s hrdlem DN 600 mm</t>
  </si>
  <si>
    <t>https://podminky.urs.cz/item/CS_URS_2025_01/919551114</t>
  </si>
  <si>
    <t>6,6+10</t>
  </si>
  <si>
    <t>74</t>
  </si>
  <si>
    <t>28614490</t>
  </si>
  <si>
    <t>trubka kanalizační PE-HD/PP korugovaná DN 600x6000mm SN16</t>
  </si>
  <si>
    <t>308195464</t>
  </si>
  <si>
    <t>16,6*1,015 'Přepočtené koeficientem množství</t>
  </si>
  <si>
    <t>75</t>
  </si>
  <si>
    <t>935113211</t>
  </si>
  <si>
    <t>Osazení odvodňovacího betonového žlabu s krycím roštem šířky do 200 mm</t>
  </si>
  <si>
    <t>-2002648261</t>
  </si>
  <si>
    <t>Osazení odvodňovacího žlabu s krycím roštem betonového šířky do 200 mm</t>
  </si>
  <si>
    <t>https://podminky.urs.cz/item/CS_URS_2025_01/935113211</t>
  </si>
  <si>
    <t>"Žlaby pro odvod dešťové vody od garáží (namísto propustků, odkaz č. 31 v podrobné situaci)" 3*2</t>
  </si>
  <si>
    <t>76</t>
  </si>
  <si>
    <t>59221012</t>
  </si>
  <si>
    <t>trouba mikroštěrbinová s přerušovanou štěrbinou betonová bez vnitřního spádu 220x260mm</t>
  </si>
  <si>
    <t>-1118993057</t>
  </si>
  <si>
    <t>77</t>
  </si>
  <si>
    <t>966071822</t>
  </si>
  <si>
    <t>Rozebrání oplocení z drátěného pletiva se čtvercovými oky v přes 1,6 do 2,0 m</t>
  </si>
  <si>
    <t>981521481</t>
  </si>
  <si>
    <t>Rozebrání oplocení z pletiva drátěného se čtvercovými oky, výšky přes 1,6 do 2,0 m</t>
  </si>
  <si>
    <t>https://podminky.urs.cz/item/CS_URS_2025_01/966071822</t>
  </si>
  <si>
    <t>78</t>
  </si>
  <si>
    <t>226606445</t>
  </si>
  <si>
    <t>Zámečnické výrobky</t>
  </si>
  <si>
    <t>Poznámka k položce:_x000d_
Zámečnické výrobky – zábradlí kolem výústního objektu kanalizace.</t>
  </si>
  <si>
    <t>79</t>
  </si>
  <si>
    <t>998225111</t>
  </si>
  <si>
    <t>Přesun hmot pro pozemní komunikace s krytem z kamene, monolitickým betonovým nebo živičným</t>
  </si>
  <si>
    <t>205180319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</si>
  <si>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</si>
  <si>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</si>
  <si>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SO-06 NP - Nepropustné povrchy</t>
  </si>
  <si>
    <t>-262657482</t>
  </si>
  <si>
    <t>"Cesta v šíři 3,0 m (očekáván pojezd vozidly)" 2*140</t>
  </si>
  <si>
    <t>"Komunikační propojení hráz-cesta" 10*2</t>
  </si>
  <si>
    <t>-1852146890</t>
  </si>
  <si>
    <t>300*1,02 'Přepočtené koeficientem množství</t>
  </si>
  <si>
    <t>2026969562</t>
  </si>
  <si>
    <t>SO-07 - Rekonstrukce veřejného osvětlení</t>
  </si>
  <si>
    <t xml:space="preserve">    741 - Elektroinstalace - silnoproud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</si>
  <si>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</si>
  <si>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</si>
  <si>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</si>
  <si>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</si>
  <si>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741</t>
  </si>
  <si>
    <t>Elektroinstalace - silnoproud</t>
  </si>
  <si>
    <t>741123224</t>
  </si>
  <si>
    <t>Montáž kabel Al plný nebo laněný kulatý žíla 4x16 mm2 uložený volně (např. AYKY)</t>
  </si>
  <si>
    <t>1183960099</t>
  </si>
  <si>
    <t>Montáž kabelů hliníkových bez ukončení uložených volně plných nebo laněných kulatých (např. AYKY) počtu a průřezu žil 4x16 mm2</t>
  </si>
  <si>
    <t>https://podminky.urs.cz/item/CS_URS_2025_01/741123224</t>
  </si>
  <si>
    <t>34113079</t>
  </si>
  <si>
    <t>kabel silový jádro Al izolace PVC plášť PVC 0,6/1kV (1-AYKY) 4x16mm2</t>
  </si>
  <si>
    <t>673354911</t>
  </si>
  <si>
    <t>320*1,15 'Přepočtené koeficientem množství</t>
  </si>
  <si>
    <t>741420021</t>
  </si>
  <si>
    <t>Montáž svorka hromosvodná se 2 šrouby</t>
  </si>
  <si>
    <t>-605588108</t>
  </si>
  <si>
    <t>Montáž hromosvodného vedení svorek se 2 šrouby</t>
  </si>
  <si>
    <t>https://podminky.urs.cz/item/CS_URS_2025_01/741420021</t>
  </si>
  <si>
    <t>35441885</t>
  </si>
  <si>
    <t>svorka spojovací pro lano D 8-10mm</t>
  </si>
  <si>
    <t>1429112273</t>
  </si>
  <si>
    <t>Poznámka k položce:_x000d_
typ SR 03</t>
  </si>
  <si>
    <t>998741101</t>
  </si>
  <si>
    <t>Přesun hmot tonážní pro silnoproud v objektech v do 6 m</t>
  </si>
  <si>
    <t>943245898</t>
  </si>
  <si>
    <t>Přesun hmot pro silnoproud stanovený z hmotnosti přesunovaného materiálu vodorovná dopravní vzdálenost do 50 m základní v objektech výšky do 6 m</t>
  </si>
  <si>
    <t>https://podminky.urs.cz/item/CS_URS_2025_01/998741101</t>
  </si>
  <si>
    <t>998741193</t>
  </si>
  <si>
    <t>Příplatek k přesunu hmot tonážnímu pro silnoproud za zvětšený přesun do 500 m</t>
  </si>
  <si>
    <t>-1262317334</t>
  </si>
  <si>
    <t>Přesun hmot pro silnoproud stanovený z hmotnosti přesunovaného materiálu vodorovná dopravní vzdálenost do 50 m Příplatek k cenám za zvětšený přesun přes vymezenou vodorovnou dopravní vzdálenost do 500 m</t>
  </si>
  <si>
    <t>https://podminky.urs.cz/item/CS_URS_2025_01/998741193</t>
  </si>
  <si>
    <t>Práce a dodávky M</t>
  </si>
  <si>
    <t>21-M</t>
  </si>
  <si>
    <t>Elektromontáže</t>
  </si>
  <si>
    <t>210191516</t>
  </si>
  <si>
    <t>Montáž skříní pojistkových tenkocementových rozpojovacích v pilíři SR 3.1, 7.1, S/1, 1SRV 3/1 bez zapojení vodičů</t>
  </si>
  <si>
    <t>-585720911</t>
  </si>
  <si>
    <t xml:space="preserve">Montáž skříní bez zapojení vodičů tenkocementových v pilíři rozpojovacích, typ </t>
  </si>
  <si>
    <t>https://podminky.urs.cz/item/CS_URS_2025_01/210191516</t>
  </si>
  <si>
    <t>35711852</t>
  </si>
  <si>
    <t>skříň rozpojovací jistící kompaktní pilíř celoplastové provedení výzbroj 3x sada pojistkové lišty vertikální velikosti 2 (SR322/NKW2)</t>
  </si>
  <si>
    <t>128</t>
  </si>
  <si>
    <t>2083849890</t>
  </si>
  <si>
    <t>210203901</t>
  </si>
  <si>
    <t>Montáž svítidel LED se zapojením vodičů průmyslových nebo venkovních na výložník nebo dřík</t>
  </si>
  <si>
    <t>-955445777</t>
  </si>
  <si>
    <t>https://podminky.urs.cz/item/CS_URS_2025_01/210203901</t>
  </si>
  <si>
    <t>34774000R</t>
  </si>
  <si>
    <t xml:space="preserve">Pouliční svítidlo LED 150mA 13W 2200K IRC70; IP 66/IK 10 + Zhaga socket, autonomní stmívání na 50% min. 2 hod před a 5 hod po astronomické půlnoci </t>
  </si>
  <si>
    <t>-101607148</t>
  </si>
  <si>
    <t>Pouliční svítidlo LED 150mA 13W 2200K IRC70; IP 66/IK 10 + Zhaga socket, autonomní stmívání na 50% min. 2 hod před a 5 hod po astronomické půlnoci</t>
  </si>
  <si>
    <t>210204002</t>
  </si>
  <si>
    <t>Montáž stožárů osvětlení parkových ocelových</t>
  </si>
  <si>
    <t>-517616783</t>
  </si>
  <si>
    <t>https://podminky.urs.cz/item/CS_URS_2025_01/210204002</t>
  </si>
  <si>
    <t>Poznámka k položce:_x000d_
Dle specifikace viz TZ - SO 07.</t>
  </si>
  <si>
    <t>31674063</t>
  </si>
  <si>
    <t>stožár osvětlovací sadový Pz 133/89/60 v 4,0m</t>
  </si>
  <si>
    <t>1616827045</t>
  </si>
  <si>
    <t>210204122</t>
  </si>
  <si>
    <t>Montáž patic stožárů osvětlení betonových</t>
  </si>
  <si>
    <t>648380331</t>
  </si>
  <si>
    <t>https://podminky.urs.cz/item/CS_URS_2025_01/210204122</t>
  </si>
  <si>
    <t>Poznámka k položce:_x000d_
Dle specifikace viz TZ - SO 07 a vzorový řez uložení sloupu. Zároveň kompatibilní se zvoleným typem stožáru.</t>
  </si>
  <si>
    <t>59262001</t>
  </si>
  <si>
    <t>patka železobetonová pro stožáry do výšky 6m</t>
  </si>
  <si>
    <t>1355133536</t>
  </si>
  <si>
    <t>210204201</t>
  </si>
  <si>
    <t>Montáž elektrovýzbroje stožárů osvětlení 1 okruh</t>
  </si>
  <si>
    <t>-1062907414</t>
  </si>
  <si>
    <t>https://podminky.urs.cz/item/CS_URS_2025_01/210204201</t>
  </si>
  <si>
    <t>31674130</t>
  </si>
  <si>
    <t>výzbroj stožárová SV 6.10.4</t>
  </si>
  <si>
    <t>146358514</t>
  </si>
  <si>
    <t>210220001</t>
  </si>
  <si>
    <t>Montáž uzemňovacího vedení vodičů FeZn pomocí svorek na povrchu páskou do 120 mm2</t>
  </si>
  <si>
    <t>1529940534</t>
  </si>
  <si>
    <t>Montáž uzemňovacího vedení s upevněním, propojením a připojením pomocí svorek na povrchu vodičů FeZn páskou průřezu do 120 mm2</t>
  </si>
  <si>
    <t>https://podminky.urs.cz/item/CS_URS_2025_01/210220001</t>
  </si>
  <si>
    <t>35442062</t>
  </si>
  <si>
    <t>pás zemnící 30x4mm FeZn</t>
  </si>
  <si>
    <t>305135877</t>
  </si>
  <si>
    <t>320*0,95 'Přepočtené koeficientem množství</t>
  </si>
  <si>
    <t>210220111</t>
  </si>
  <si>
    <t>Montáž hromosvodného vedení svodových vodičů bez podpěr průměru do 10 mm</t>
  </si>
  <si>
    <t>83177969</t>
  </si>
  <si>
    <t>Montáž hromosvodného vedení svodových vodičů bez podpěr, průměru do 10 mm</t>
  </si>
  <si>
    <t>https://podminky.urs.cz/item/CS_URS_2025_01/210220111</t>
  </si>
  <si>
    <t>35441073</t>
  </si>
  <si>
    <t>drát D 10mm FeZn</t>
  </si>
  <si>
    <t>-591297674</t>
  </si>
  <si>
    <t>16*0,62 'Přepočtené koeficientem množství</t>
  </si>
  <si>
    <t>22-M</t>
  </si>
  <si>
    <t>Montáže technologických zařízení pro dopravní stavby</t>
  </si>
  <si>
    <t>220110346</t>
  </si>
  <si>
    <t>Montáž štítku kabelového průběžného</t>
  </si>
  <si>
    <t>-1022953732</t>
  </si>
  <si>
    <t>Montáž kabelového štítku včetně vyražení znaku na štítek, připevnění na kabel, ovinutí štítku páskou pro označení konce kabelu</t>
  </si>
  <si>
    <t>https://podminky.urs.cz/item/CS_URS_2025_01/220110346</t>
  </si>
  <si>
    <t>Poznámka k položce:_x000d_
Včetně dodávky označníku.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</si>
  <si>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</si>
  <si>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</si>
  <si>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</si>
  <si>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</si>
  <si>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</si>
  <si>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-333761078</t>
  </si>
  <si>
    <t>Vytyčení trasy vedení kabelového (podzemního) v zastavěném prostoru</t>
  </si>
  <si>
    <t>https://podminky.urs.cz/item/CS_URS_2025_01/460010024</t>
  </si>
  <si>
    <t>460021121</t>
  </si>
  <si>
    <t>Sejmutí ornice při elektromontážích strojně tl vrstvy do 20 cm</t>
  </si>
  <si>
    <t>425934833</t>
  </si>
  <si>
    <t>Sejmutí ornice strojně včetně rozpojení, naložení na dopravní prostředek, přemístění ornice na vzdálenost do 50 m a její složení tl. vrstvy do 20 cm</t>
  </si>
  <si>
    <t>https://podminky.urs.cz/item/CS_URS_2025_01/460021121</t>
  </si>
  <si>
    <t>460131112</t>
  </si>
  <si>
    <t>Hloubení nezapažených jam při elektromontážích ručně v hornině tř I skupiny 2</t>
  </si>
  <si>
    <t>49088438</t>
  </si>
  <si>
    <t>Hloubení jam ručně včetně urovnání dna s přemístěním výkopku do vzdálenosti 3 m od okraje jámy nebo s naložením na dopravní prostředek v hornině třídy těžitelnosti I skupiny 2</t>
  </si>
  <si>
    <t>https://podminky.urs.cz/item/CS_URS_2025_01/460131112</t>
  </si>
  <si>
    <t>Poznámka k položce:_x000d_
Výkop pro patky stožárů veřejného osvětlení.</t>
  </si>
  <si>
    <t>460161161</t>
  </si>
  <si>
    <t>Hloubení kabelových rýh ručně š 35 cm hl 70 cm v hornině tř I skupiny 1 a 2</t>
  </si>
  <si>
    <t>954087866</t>
  </si>
  <si>
    <t>Hloubení kabelových rýh ručně včetně urovnání dna s přemístěním výkopku do vzdálenosti 3 m od okraje jámy nebo s naložením na dopravní prostředek šířky 35 cm hloubky 70 cm v hornině třídy těžitelnosti I skupiny 1 a 2</t>
  </si>
  <si>
    <t>https://podminky.urs.cz/item/CS_URS_2025_01/460161161</t>
  </si>
  <si>
    <t>Poznámka k položce:_x000d_
Ruční hloubení v blízkosti stromů, aby nedošlo k poškození kořenových systémů. V úsecích bez stromů možno použít mechanizaci.</t>
  </si>
  <si>
    <t>460341113</t>
  </si>
  <si>
    <t>Vodorovné přemístění horniny jakékoliv třídy dopravními prostředky při elektromontážích přes 500 do 1000 m</t>
  </si>
  <si>
    <t>821443694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</si>
  <si>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</si>
  <si>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</si>
  <si>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>460431161</t>
  </si>
  <si>
    <t>Zásyp kabelových rýh ručně se zhutněním š 35 cm hl 60 cm z horniny tř I skupiny 1 a 2</t>
  </si>
  <si>
    <t>1510970889</t>
  </si>
  <si>
    <t>Zásyp kabelových rýh ručně s přemístění sypaniny ze vzdálenosti do 10 m, s uložením výkopku ve vrstvách včetně zhutnění a úpravy povrchu šířky 35 cm hloubky 60 cm z horniny třídy těžitelnosti I skupiny 1 a 2</t>
  </si>
  <si>
    <t>https://podminky.urs.cz/item/CS_URS_2025_01/460431161</t>
  </si>
  <si>
    <t>460661111</t>
  </si>
  <si>
    <t>Kabelové lože z písku pro kabely nn bez zakrytí š lože do 35 cm</t>
  </si>
  <si>
    <t>899785540</t>
  </si>
  <si>
    <t>Kabelové lože z písku včetně podsypu, zhutnění a urovnání povrchu pro kabely nn bez zakrytí, šířky do 35 cm</t>
  </si>
  <si>
    <t>https://podminky.urs.cz/item/CS_URS_2025_01/460661111</t>
  </si>
  <si>
    <t>460671113</t>
  </si>
  <si>
    <t>Výstražná fólie pro krytí kabelů šířky přes 25 do 34 cm</t>
  </si>
  <si>
    <t>716006965</t>
  </si>
  <si>
    <t>Výstražné prvky pro krytí kabelů včetně vyrovnání povrchu rýhy, rozvinutí a uložení fólie, šířky přes 25 do 35 cm</t>
  </si>
  <si>
    <t>https://podminky.urs.cz/item/CS_URS_2025_01/460671113</t>
  </si>
  <si>
    <t>Poznámka k položce:_x000d_
Včetně dodávky materiálu.</t>
  </si>
  <si>
    <t>469981111</t>
  </si>
  <si>
    <t>Přesun hmot pro pomocné stavební práce při elektromotážích</t>
  </si>
  <si>
    <t>1587690317</t>
  </si>
  <si>
    <t>Přesun hmot pro pomocné stavební práce při elektromontážích dopravní vzdálenost do 1 000 m</t>
  </si>
  <si>
    <t>https://podminky.urs.cz/item/CS_URS_2025_01/469981111</t>
  </si>
  <si>
    <t>VRN - Vedlejší rozpočtové náklady</t>
  </si>
  <si>
    <t xml:space="preserve">    VRN - Vedlejší rozpočtové náklady</t>
  </si>
  <si>
    <t xml:space="preserve">      VRN1 - Průzkumné, geodetické a projektové práce</t>
  </si>
  <si>
    <t xml:space="preserve">      VRN2 - Příprava staveniště</t>
  </si>
  <si>
    <t xml:space="preserve">        VRN3 - Zařízení staveniště</t>
  </si>
  <si>
    <t xml:space="preserve">      VRN4 - Inženýrská činnost</t>
  </si>
  <si>
    <t xml:space="preserve">      VRN9 - Ostatní náklady</t>
  </si>
  <si>
    <t>58935146</t>
  </si>
  <si>
    <t>mechanicky zpevněné kamenivo MZK</t>
  </si>
  <si>
    <t>-2109736575</t>
  </si>
  <si>
    <t>Poznámka k položce:_x000d_
Navýšení 30% směsi MZK pro budoucí údržbu. Bude uskladněno na místě určeném Odborem komunálních služeb.</t>
  </si>
  <si>
    <t>"SO-01 - chodník na hrázi + komunikační propojení" 490*0,1*0,3</t>
  </si>
  <si>
    <t>"SO-02 - bbslužná komunikace" 166,5*0,1*0,3</t>
  </si>
  <si>
    <t>"SO-06 - okružní pěšina" 1345*0,1*0,3</t>
  </si>
  <si>
    <t>938908411</t>
  </si>
  <si>
    <t>Čištění vozovek splachováním vodou</t>
  </si>
  <si>
    <t>-178074722</t>
  </si>
  <si>
    <t>Čištění vozovek splachováním vodou povrchu podkladu nebo krytu živičného, betonového nebo dlážděného</t>
  </si>
  <si>
    <t>013254000</t>
  </si>
  <si>
    <t>Dokumentace skutečného provedení stavby</t>
  </si>
  <si>
    <t>stavba</t>
  </si>
  <si>
    <t>1024</t>
  </si>
  <si>
    <t>1400054588</t>
  </si>
  <si>
    <t>VRN1</t>
  </si>
  <si>
    <t>Průzkumné, geodetické a projektové práce</t>
  </si>
  <si>
    <t>011314000</t>
  </si>
  <si>
    <t>Archeologický dohled</t>
  </si>
  <si>
    <t>-27243822</t>
  </si>
  <si>
    <t>012103000</t>
  </si>
  <si>
    <t>Geodetické práce před výstavbou</t>
  </si>
  <si>
    <t>soubor</t>
  </si>
  <si>
    <t>1576011627</t>
  </si>
  <si>
    <t>Poznámka k položce:_x000d_
Zaměření před stavbou, vytyčení stavby, vytyčení lomových bodů parcel</t>
  </si>
  <si>
    <t>012434000</t>
  </si>
  <si>
    <t>Geodetická aktualizační dokumentace (GAD DTM)</t>
  </si>
  <si>
    <t>-1604954887</t>
  </si>
  <si>
    <t>012444000</t>
  </si>
  <si>
    <t>Geodetické měření skutečného provedení stavby</t>
  </si>
  <si>
    <t>-660161049</t>
  </si>
  <si>
    <t>Poznámka k položce:_x000d_
Zaměření skutečného provedení stavby vč. příp. geometrických plánů pro kolaudační řízení, příp. majetkové vypořádání a zápis stavby do KN (ve 4 vyhotoveních tištěně a 1 vyhotovení elektronicky na CD)</t>
  </si>
  <si>
    <t>VRN2</t>
  </si>
  <si>
    <t>Příprava staveniště</t>
  </si>
  <si>
    <t>VRN3</t>
  </si>
  <si>
    <t>Zařízení staveniště</t>
  </si>
  <si>
    <t>030001000</t>
  </si>
  <si>
    <t>866515412</t>
  </si>
  <si>
    <t>Poznámka k položce:_x000d_
Veškeré náklady související s vybudováním, provozem a odstraněním zařízení staveniště.</t>
  </si>
  <si>
    <t>VRN4</t>
  </si>
  <si>
    <t>Inženýrská činnost</t>
  </si>
  <si>
    <t>041903000</t>
  </si>
  <si>
    <t>Dozor jiné osoby</t>
  </si>
  <si>
    <t>1694322904</t>
  </si>
  <si>
    <t>Poznámka k položce:_x000d_
Dendrologický dozor.</t>
  </si>
  <si>
    <t>043002000</t>
  </si>
  <si>
    <t>Zkoušky a ostatní měření</t>
  </si>
  <si>
    <t>-1904947319</t>
  </si>
  <si>
    <t>Poznámka k položce:_x000d_
Statické zátěžové zkoušky,_x000d_
odvrty, laboratorní testy na obsah dehtu v asfaltu.</t>
  </si>
  <si>
    <t>VRN9</t>
  </si>
  <si>
    <t>Ostatní náklady</t>
  </si>
  <si>
    <t>091504000</t>
  </si>
  <si>
    <t>Náklady související s publikační činností</t>
  </si>
  <si>
    <t>-1362977880</t>
  </si>
  <si>
    <t>Poznámka k položce:_x000d_
Informační tabule o zdroji financování.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</si>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</sst>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protection locked="0"/>
    </xf>
    <xf numFmtId="4" fontId="11" fillId="0" borderId="0" xfId="0" applyNumberFormat="1" applyFont="1" applyAlignment="1" applyProtection="1"/>
    <xf numFmtId="0" fontId="11" fillId="0" borderId="4" xfId="0" applyFont="1" applyBorder="1" applyAlignment="1"/>
    <xf numFmtId="0" fontId="11" fillId="0" borderId="15" xfId="0" applyFont="1" applyBorder="1" applyAlignment="1" applyProtection="1"/>
    <xf numFmtId="0" fontId="11" fillId="0" borderId="0" xfId="0" applyFont="1" applyBorder="1" applyAlignment="1" applyProtection="1"/>
    <xf numFmtId="166" fontId="11" fillId="0" borderId="0" xfId="0" applyNumberFormat="1" applyFont="1" applyBorder="1" applyAlignment="1" applyProtection="1"/>
    <xf numFmtId="166" fontId="11" fillId="0" borderId="16" xfId="0" applyNumberFormat="1" applyFont="1" applyBorder="1" applyAlignme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3224" TargetMode="External" /><Relationship Id="rId2" Type="http://schemas.openxmlformats.org/officeDocument/2006/relationships/hyperlink" Target="https://podminky.urs.cz/item/CS_URS_2025_01/741420021" TargetMode="External" /><Relationship Id="rId3" Type="http://schemas.openxmlformats.org/officeDocument/2006/relationships/hyperlink" Target="https://podminky.urs.cz/item/CS_URS_2025_01/998741101" TargetMode="External" /><Relationship Id="rId4" Type="http://schemas.openxmlformats.org/officeDocument/2006/relationships/hyperlink" Target="https://podminky.urs.cz/item/CS_URS_2025_01/998741193" TargetMode="External" /><Relationship Id="rId5" Type="http://schemas.openxmlformats.org/officeDocument/2006/relationships/hyperlink" Target="https://podminky.urs.cz/item/CS_URS_2025_01/210191516" TargetMode="External" /><Relationship Id="rId6" Type="http://schemas.openxmlformats.org/officeDocument/2006/relationships/hyperlink" Target="https://podminky.urs.cz/item/CS_URS_2025_01/210203901" TargetMode="External" /><Relationship Id="rId7" Type="http://schemas.openxmlformats.org/officeDocument/2006/relationships/hyperlink" Target="https://podminky.urs.cz/item/CS_URS_2025_01/210204002" TargetMode="External" /><Relationship Id="rId8" Type="http://schemas.openxmlformats.org/officeDocument/2006/relationships/hyperlink" Target="https://podminky.urs.cz/item/CS_URS_2025_01/210204122" TargetMode="External" /><Relationship Id="rId9" Type="http://schemas.openxmlformats.org/officeDocument/2006/relationships/hyperlink" Target="https://podminky.urs.cz/item/CS_URS_2025_01/210204201" TargetMode="External" /><Relationship Id="rId10" Type="http://schemas.openxmlformats.org/officeDocument/2006/relationships/hyperlink" Target="https://podminky.urs.cz/item/CS_URS_2025_01/210220001" TargetMode="External" /><Relationship Id="rId11" Type="http://schemas.openxmlformats.org/officeDocument/2006/relationships/hyperlink" Target="https://podminky.urs.cz/item/CS_URS_2025_01/210220111" TargetMode="External" /><Relationship Id="rId12" Type="http://schemas.openxmlformats.org/officeDocument/2006/relationships/hyperlink" Target="https://podminky.urs.cz/item/CS_URS_2025_01/220110346" TargetMode="External" /><Relationship Id="rId13" Type="http://schemas.openxmlformats.org/officeDocument/2006/relationships/hyperlink" Target="https://podminky.urs.cz/item/CS_URS_2025_01/460010024" TargetMode="External" /><Relationship Id="rId14" Type="http://schemas.openxmlformats.org/officeDocument/2006/relationships/hyperlink" Target="https://podminky.urs.cz/item/CS_URS_2025_01/460021121" TargetMode="External" /><Relationship Id="rId15" Type="http://schemas.openxmlformats.org/officeDocument/2006/relationships/hyperlink" Target="https://podminky.urs.cz/item/CS_URS_2025_01/460131112" TargetMode="External" /><Relationship Id="rId16" Type="http://schemas.openxmlformats.org/officeDocument/2006/relationships/hyperlink" Target="https://podminky.urs.cz/item/CS_URS_2025_01/460161161" TargetMode="External" /><Relationship Id="rId17" Type="http://schemas.openxmlformats.org/officeDocument/2006/relationships/hyperlink" Target="https://podminky.urs.cz/item/CS_URS_2025_01/460341113" TargetMode="External" /><Relationship Id="rId18" Type="http://schemas.openxmlformats.org/officeDocument/2006/relationships/hyperlink" Target="https://podminky.urs.cz/item/CS_URS_2025_01/460431161" TargetMode="External" /><Relationship Id="rId19" Type="http://schemas.openxmlformats.org/officeDocument/2006/relationships/hyperlink" Target="https://podminky.urs.cz/item/CS_URS_2025_01/460661111" TargetMode="External" /><Relationship Id="rId20" Type="http://schemas.openxmlformats.org/officeDocument/2006/relationships/hyperlink" Target="https://podminky.urs.cz/item/CS_URS_2025_01/460671113" TargetMode="External" /><Relationship Id="rId21" Type="http://schemas.openxmlformats.org/officeDocument/2006/relationships/hyperlink" Target="https://podminky.urs.cz/item/CS_URS_2025_01/469981111" TargetMode="External" /><Relationship Id="rId22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203" TargetMode="External" /><Relationship Id="rId2" Type="http://schemas.openxmlformats.org/officeDocument/2006/relationships/hyperlink" Target="https://podminky.urs.cz/item/CS_URS_2025_01/112101101" TargetMode="External" /><Relationship Id="rId3" Type="http://schemas.openxmlformats.org/officeDocument/2006/relationships/hyperlink" Target="https://podminky.urs.cz/item/CS_URS_2025_01/112101102" TargetMode="External" /><Relationship Id="rId4" Type="http://schemas.openxmlformats.org/officeDocument/2006/relationships/hyperlink" Target="https://podminky.urs.cz/item/CS_URS_2025_01/112101103" TargetMode="External" /><Relationship Id="rId5" Type="http://schemas.openxmlformats.org/officeDocument/2006/relationships/hyperlink" Target="https://podminky.urs.cz/item/CS_URS_2025_01/112155115" TargetMode="External" /><Relationship Id="rId6" Type="http://schemas.openxmlformats.org/officeDocument/2006/relationships/hyperlink" Target="https://podminky.urs.cz/item/CS_URS_2025_01/112155121" TargetMode="External" /><Relationship Id="rId7" Type="http://schemas.openxmlformats.org/officeDocument/2006/relationships/hyperlink" Target="https://podminky.urs.cz/item/CS_URS_2025_01/112155125" TargetMode="External" /><Relationship Id="rId8" Type="http://schemas.openxmlformats.org/officeDocument/2006/relationships/hyperlink" Target="https://podminky.urs.cz/item/CS_URS_2025_01/112155311" TargetMode="External" /><Relationship Id="rId9" Type="http://schemas.openxmlformats.org/officeDocument/2006/relationships/hyperlink" Target="https://podminky.urs.cz/item/CS_URS_2025_01/112251101" TargetMode="External" /><Relationship Id="rId10" Type="http://schemas.openxmlformats.org/officeDocument/2006/relationships/hyperlink" Target="https://podminky.urs.cz/item/CS_URS_2025_01/112251102" TargetMode="External" /><Relationship Id="rId11" Type="http://schemas.openxmlformats.org/officeDocument/2006/relationships/hyperlink" Target="https://podminky.urs.cz/item/CS_URS_2025_01/112251103" TargetMode="External" /><Relationship Id="rId12" Type="http://schemas.openxmlformats.org/officeDocument/2006/relationships/hyperlink" Target="https://podminky.urs.cz/item/CS_URS_2025_01/113107112" TargetMode="External" /><Relationship Id="rId13" Type="http://schemas.openxmlformats.org/officeDocument/2006/relationships/hyperlink" Target="https://podminky.urs.cz/item/CS_URS_2025_01/113107212" TargetMode="External" /><Relationship Id="rId14" Type="http://schemas.openxmlformats.org/officeDocument/2006/relationships/hyperlink" Target="https://podminky.urs.cz/item/CS_URS_2025_01/113202111" TargetMode="External" /><Relationship Id="rId15" Type="http://schemas.openxmlformats.org/officeDocument/2006/relationships/hyperlink" Target="https://podminky.urs.cz/item/CS_URS_2025_01/114203101" TargetMode="External" /><Relationship Id="rId16" Type="http://schemas.openxmlformats.org/officeDocument/2006/relationships/hyperlink" Target="https://podminky.urs.cz/item/CS_URS_2025_01/114203301" TargetMode="External" /><Relationship Id="rId17" Type="http://schemas.openxmlformats.org/officeDocument/2006/relationships/hyperlink" Target="https://podminky.urs.cz/item/CS_URS_2025_01/121151103" TargetMode="External" /><Relationship Id="rId18" Type="http://schemas.openxmlformats.org/officeDocument/2006/relationships/hyperlink" Target="https://podminky.urs.cz/item/CS_URS_2025_01/122111101" TargetMode="External" /><Relationship Id="rId19" Type="http://schemas.openxmlformats.org/officeDocument/2006/relationships/hyperlink" Target="https://podminky.urs.cz/item/CS_URS_2025_01/122151106" TargetMode="External" /><Relationship Id="rId20" Type="http://schemas.openxmlformats.org/officeDocument/2006/relationships/hyperlink" Target="https://podminky.urs.cz/item/CS_URS_2025_01/162201411" TargetMode="External" /><Relationship Id="rId21" Type="http://schemas.openxmlformats.org/officeDocument/2006/relationships/hyperlink" Target="https://podminky.urs.cz/item/CS_URS_2025_01/162201412" TargetMode="External" /><Relationship Id="rId22" Type="http://schemas.openxmlformats.org/officeDocument/2006/relationships/hyperlink" Target="https://podminky.urs.cz/item/CS_URS_2025_01/162201413" TargetMode="External" /><Relationship Id="rId23" Type="http://schemas.openxmlformats.org/officeDocument/2006/relationships/hyperlink" Target="https://podminky.urs.cz/item/CS_URS_2025_01/162201421" TargetMode="External" /><Relationship Id="rId24" Type="http://schemas.openxmlformats.org/officeDocument/2006/relationships/hyperlink" Target="https://podminky.urs.cz/item/CS_URS_2025_01/162201422" TargetMode="External" /><Relationship Id="rId25" Type="http://schemas.openxmlformats.org/officeDocument/2006/relationships/hyperlink" Target="https://podminky.urs.cz/item/CS_URS_2025_01/162201423" TargetMode="External" /><Relationship Id="rId26" Type="http://schemas.openxmlformats.org/officeDocument/2006/relationships/hyperlink" Target="https://podminky.urs.cz/item/CS_URS_2025_01/162351103" TargetMode="External" /><Relationship Id="rId27" Type="http://schemas.openxmlformats.org/officeDocument/2006/relationships/hyperlink" Target="https://podminky.urs.cz/item/CS_URS_2025_01/162551108" TargetMode="External" /><Relationship Id="rId28" Type="http://schemas.openxmlformats.org/officeDocument/2006/relationships/hyperlink" Target="https://podminky.urs.cz/item/CS_URS_2025_01/167151111" TargetMode="External" /><Relationship Id="rId29" Type="http://schemas.openxmlformats.org/officeDocument/2006/relationships/hyperlink" Target="https://podminky.urs.cz/item/CS_URS_2025_01/171103201" TargetMode="External" /><Relationship Id="rId30" Type="http://schemas.openxmlformats.org/officeDocument/2006/relationships/hyperlink" Target="https://podminky.urs.cz/item/CS_URS_2025_01/174251201" TargetMode="External" /><Relationship Id="rId31" Type="http://schemas.openxmlformats.org/officeDocument/2006/relationships/hyperlink" Target="https://podminky.urs.cz/item/CS_URS_2025_01/174251202" TargetMode="External" /><Relationship Id="rId32" Type="http://schemas.openxmlformats.org/officeDocument/2006/relationships/hyperlink" Target="https://podminky.urs.cz/item/CS_URS_2025_01/174251203" TargetMode="External" /><Relationship Id="rId33" Type="http://schemas.openxmlformats.org/officeDocument/2006/relationships/hyperlink" Target="https://podminky.urs.cz/item/CS_URS_2025_01/181351103" TargetMode="External" /><Relationship Id="rId34" Type="http://schemas.openxmlformats.org/officeDocument/2006/relationships/hyperlink" Target="https://podminky.urs.cz/item/CS_URS_2025_01/181411121" TargetMode="External" /><Relationship Id="rId35" Type="http://schemas.openxmlformats.org/officeDocument/2006/relationships/hyperlink" Target="https://podminky.urs.cz/item/CS_URS_2025_01/181411122" TargetMode="External" /><Relationship Id="rId36" Type="http://schemas.openxmlformats.org/officeDocument/2006/relationships/hyperlink" Target="https://podminky.urs.cz/item/CS_URS_2025_01/181951112" TargetMode="External" /><Relationship Id="rId37" Type="http://schemas.openxmlformats.org/officeDocument/2006/relationships/hyperlink" Target="https://podminky.urs.cz/item/CS_URS_2025_01/182151111" TargetMode="External" /><Relationship Id="rId38" Type="http://schemas.openxmlformats.org/officeDocument/2006/relationships/hyperlink" Target="https://podminky.urs.cz/item/CS_URS_2025_01/182251101" TargetMode="External" /><Relationship Id="rId39" Type="http://schemas.openxmlformats.org/officeDocument/2006/relationships/hyperlink" Target="https://podminky.urs.cz/item/CS_URS_2025_01/182351133" TargetMode="External" /><Relationship Id="rId40" Type="http://schemas.openxmlformats.org/officeDocument/2006/relationships/hyperlink" Target="https://podminky.urs.cz/item/CS_URS_2025_01/184818231" TargetMode="External" /><Relationship Id="rId41" Type="http://schemas.openxmlformats.org/officeDocument/2006/relationships/hyperlink" Target="https://podminky.urs.cz/item/CS_URS_2025_01/184818232" TargetMode="External" /><Relationship Id="rId42" Type="http://schemas.openxmlformats.org/officeDocument/2006/relationships/hyperlink" Target="https://podminky.urs.cz/item/CS_URS_2025_01/184818233" TargetMode="External" /><Relationship Id="rId43" Type="http://schemas.openxmlformats.org/officeDocument/2006/relationships/hyperlink" Target="https://podminky.urs.cz/item/CS_URS_2025_01/213141112" TargetMode="External" /><Relationship Id="rId44" Type="http://schemas.openxmlformats.org/officeDocument/2006/relationships/hyperlink" Target="https://podminky.urs.cz/item/CS_URS_2025_01/457571211" TargetMode="External" /><Relationship Id="rId45" Type="http://schemas.openxmlformats.org/officeDocument/2006/relationships/hyperlink" Target="https://podminky.urs.cz/item/CS_URS_2025_01/462511270" TargetMode="External" /><Relationship Id="rId46" Type="http://schemas.openxmlformats.org/officeDocument/2006/relationships/hyperlink" Target="https://podminky.urs.cz/item/CS_URS_2025_01/463212121" TargetMode="External" /><Relationship Id="rId47" Type="http://schemas.openxmlformats.org/officeDocument/2006/relationships/hyperlink" Target="https://podminky.urs.cz/item/CS_URS_2025_01/463212191" TargetMode="External" /><Relationship Id="rId48" Type="http://schemas.openxmlformats.org/officeDocument/2006/relationships/hyperlink" Target="https://podminky.urs.cz/item/CS_URS_2025_01/464531112" TargetMode="External" /><Relationship Id="rId49" Type="http://schemas.openxmlformats.org/officeDocument/2006/relationships/hyperlink" Target="https://podminky.urs.cz/item/CS_URS_2025_01/564211011" TargetMode="External" /><Relationship Id="rId50" Type="http://schemas.openxmlformats.org/officeDocument/2006/relationships/hyperlink" Target="https://podminky.urs.cz/item/CS_URS_2025_01/564751111" TargetMode="External" /><Relationship Id="rId51" Type="http://schemas.openxmlformats.org/officeDocument/2006/relationships/hyperlink" Target="https://podminky.urs.cz/item/CS_URS_2025_01/564831111" TargetMode="External" /><Relationship Id="rId52" Type="http://schemas.openxmlformats.org/officeDocument/2006/relationships/hyperlink" Target="https://podminky.urs.cz/item/CS_URS_2025_01/564952111" TargetMode="External" /><Relationship Id="rId53" Type="http://schemas.openxmlformats.org/officeDocument/2006/relationships/hyperlink" Target="https://podminky.urs.cz/item/CS_URS_2025_01/966071821" TargetMode="External" /><Relationship Id="rId54" Type="http://schemas.openxmlformats.org/officeDocument/2006/relationships/hyperlink" Target="https://podminky.urs.cz/item/CS_URS_2025_01/997013501" TargetMode="External" /><Relationship Id="rId55" Type="http://schemas.openxmlformats.org/officeDocument/2006/relationships/hyperlink" Target="https://podminky.urs.cz/item/CS_URS_2025_01/997013509" TargetMode="External" /><Relationship Id="rId56" Type="http://schemas.openxmlformats.org/officeDocument/2006/relationships/hyperlink" Target="https://podminky.urs.cz/item/CS_URS_2025_01/997013601" TargetMode="External" /><Relationship Id="rId57" Type="http://schemas.openxmlformats.org/officeDocument/2006/relationships/hyperlink" Target="https://podminky.urs.cz/item/CS_URS_2025_01/997013655" TargetMode="External" /><Relationship Id="rId58" Type="http://schemas.openxmlformats.org/officeDocument/2006/relationships/hyperlink" Target="https://podminky.urs.cz/item/CS_URS_2025_01/997013847" TargetMode="External" /><Relationship Id="rId59" Type="http://schemas.openxmlformats.org/officeDocument/2006/relationships/hyperlink" Target="https://podminky.urs.cz/item/CS_URS_2025_01/998331011" TargetMode="External" /><Relationship Id="rId6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16241213" TargetMode="External" /><Relationship Id="rId2" Type="http://schemas.openxmlformats.org/officeDocument/2006/relationships/hyperlink" Target="https://podminky.urs.cz/item/CS_URS_2025_01/998331011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11101" TargetMode="External" /><Relationship Id="rId2" Type="http://schemas.openxmlformats.org/officeDocument/2006/relationships/hyperlink" Target="https://podminky.urs.cz/item/CS_URS_2025_01/122151106" TargetMode="External" /><Relationship Id="rId3" Type="http://schemas.openxmlformats.org/officeDocument/2006/relationships/hyperlink" Target="https://podminky.urs.cz/item/CS_URS_2025_01/122252206" TargetMode="External" /><Relationship Id="rId4" Type="http://schemas.openxmlformats.org/officeDocument/2006/relationships/hyperlink" Target="https://podminky.urs.cz/item/CS_URS_2025_01/122703601" TargetMode="External" /><Relationship Id="rId5" Type="http://schemas.openxmlformats.org/officeDocument/2006/relationships/hyperlink" Target="https://podminky.urs.cz/item/CS_URS_2025_01/132151103" TargetMode="External" /><Relationship Id="rId6" Type="http://schemas.openxmlformats.org/officeDocument/2006/relationships/hyperlink" Target="https://podminky.urs.cz/item/CS_URS_2025_01/211531111" TargetMode="External" /><Relationship Id="rId7" Type="http://schemas.openxmlformats.org/officeDocument/2006/relationships/hyperlink" Target="https://podminky.urs.cz/item/CS_URS_2025_01/162351103" TargetMode="External" /><Relationship Id="rId8" Type="http://schemas.openxmlformats.org/officeDocument/2006/relationships/hyperlink" Target="https://podminky.urs.cz/item/CS_URS_2025_01/162551108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67151111" TargetMode="External" /><Relationship Id="rId12" Type="http://schemas.openxmlformats.org/officeDocument/2006/relationships/hyperlink" Target="https://podminky.urs.cz/item/CS_URS_2025_01/171151103" TargetMode="External" /><Relationship Id="rId13" Type="http://schemas.openxmlformats.org/officeDocument/2006/relationships/hyperlink" Target="https://podminky.urs.cz/item/CS_URS_2025_01/180501113" TargetMode="External" /><Relationship Id="rId14" Type="http://schemas.openxmlformats.org/officeDocument/2006/relationships/hyperlink" Target="https://podminky.urs.cz/item/CS_URS_2025_01/181351113" TargetMode="External" /><Relationship Id="rId15" Type="http://schemas.openxmlformats.org/officeDocument/2006/relationships/hyperlink" Target="https://podminky.urs.cz/item/CS_URS_2025_01/181411122" TargetMode="External" /><Relationship Id="rId16" Type="http://schemas.openxmlformats.org/officeDocument/2006/relationships/hyperlink" Target="https://podminky.urs.cz/item/CS_URS_2025_01/181951112" TargetMode="External" /><Relationship Id="rId17" Type="http://schemas.openxmlformats.org/officeDocument/2006/relationships/hyperlink" Target="https://podminky.urs.cz/item/CS_URS_2025_01/182251101" TargetMode="External" /><Relationship Id="rId18" Type="http://schemas.openxmlformats.org/officeDocument/2006/relationships/hyperlink" Target="https://podminky.urs.cz/item/CS_URS_2025_01/182351133" TargetMode="External" /><Relationship Id="rId19" Type="http://schemas.openxmlformats.org/officeDocument/2006/relationships/hyperlink" Target="https://podminky.urs.cz/item/CS_URS_2025_01/183551113" TargetMode="External" /><Relationship Id="rId20" Type="http://schemas.openxmlformats.org/officeDocument/2006/relationships/hyperlink" Target="https://podminky.urs.cz/item/CS_URS_2025_01/211971121" TargetMode="External" /><Relationship Id="rId21" Type="http://schemas.openxmlformats.org/officeDocument/2006/relationships/hyperlink" Target="https://podminky.urs.cz/item/CS_URS_2025_01/213141112" TargetMode="External" /><Relationship Id="rId22" Type="http://schemas.openxmlformats.org/officeDocument/2006/relationships/hyperlink" Target="https://podminky.urs.cz/item/CS_URS_2025_01/457571211" TargetMode="External" /><Relationship Id="rId23" Type="http://schemas.openxmlformats.org/officeDocument/2006/relationships/hyperlink" Target="https://podminky.urs.cz/item/CS_URS_2025_01/462511270" TargetMode="External" /><Relationship Id="rId24" Type="http://schemas.openxmlformats.org/officeDocument/2006/relationships/hyperlink" Target="https://podminky.urs.cz/item/CS_URS_2025_01/464511111" TargetMode="External" /><Relationship Id="rId25" Type="http://schemas.openxmlformats.org/officeDocument/2006/relationships/hyperlink" Target="https://podminky.urs.cz/item/CS_URS_2025_01/564201111" TargetMode="External" /><Relationship Id="rId26" Type="http://schemas.openxmlformats.org/officeDocument/2006/relationships/hyperlink" Target="https://podminky.urs.cz/item/CS_URS_2025_01/564211111" TargetMode="External" /><Relationship Id="rId27" Type="http://schemas.openxmlformats.org/officeDocument/2006/relationships/hyperlink" Target="https://podminky.urs.cz/item/CS_URS_2025_01/564871113" TargetMode="External" /><Relationship Id="rId28" Type="http://schemas.openxmlformats.org/officeDocument/2006/relationships/hyperlink" Target="https://podminky.urs.cz/item/CS_URS_2025_01/564932111" TargetMode="External" /><Relationship Id="rId29" Type="http://schemas.openxmlformats.org/officeDocument/2006/relationships/hyperlink" Target="https://podminky.urs.cz/item/CS_URS_2025_01/871228111" TargetMode="External" /><Relationship Id="rId30" Type="http://schemas.openxmlformats.org/officeDocument/2006/relationships/hyperlink" Target="https://podminky.urs.cz/item/CS_URS_2025_01/998331011" TargetMode="External" /><Relationship Id="rId3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5101201" TargetMode="External" /><Relationship Id="rId2" Type="http://schemas.openxmlformats.org/officeDocument/2006/relationships/hyperlink" Target="https://podminky.urs.cz/item/CS_URS_2025_01/115101301" TargetMode="External" /><Relationship Id="rId3" Type="http://schemas.openxmlformats.org/officeDocument/2006/relationships/hyperlink" Target="https://podminky.urs.cz/item/CS_URS_2025_01/115101304" TargetMode="External" /><Relationship Id="rId4" Type="http://schemas.openxmlformats.org/officeDocument/2006/relationships/hyperlink" Target="https://podminky.urs.cz/item/CS_URS_2025_01/115101309" TargetMode="External" /><Relationship Id="rId5" Type="http://schemas.openxmlformats.org/officeDocument/2006/relationships/hyperlink" Target="https://podminky.urs.cz/item/CS_URS_2025_01/131151203" TargetMode="External" /><Relationship Id="rId6" Type="http://schemas.openxmlformats.org/officeDocument/2006/relationships/hyperlink" Target="https://podminky.urs.cz/item/CS_URS_2025_01/132154204" TargetMode="External" /><Relationship Id="rId7" Type="http://schemas.openxmlformats.org/officeDocument/2006/relationships/hyperlink" Target="https://podminky.urs.cz/item/CS_URS_2025_01/151201202" TargetMode="External" /><Relationship Id="rId8" Type="http://schemas.openxmlformats.org/officeDocument/2006/relationships/hyperlink" Target="https://podminky.urs.cz/item/CS_URS_2025_01/151201402" TargetMode="External" /><Relationship Id="rId9" Type="http://schemas.openxmlformats.org/officeDocument/2006/relationships/hyperlink" Target="https://podminky.urs.cz/item/CS_URS_2025_01/162251102" TargetMode="External" /><Relationship Id="rId10" Type="http://schemas.openxmlformats.org/officeDocument/2006/relationships/hyperlink" Target="https://podminky.urs.cz/item/CS_URS_2025_01/167151111" TargetMode="External" /><Relationship Id="rId11" Type="http://schemas.openxmlformats.org/officeDocument/2006/relationships/hyperlink" Target="https://podminky.urs.cz/item/CS_URS_2025_01/174151101" TargetMode="External" /><Relationship Id="rId12" Type="http://schemas.openxmlformats.org/officeDocument/2006/relationships/hyperlink" Target="https://podminky.urs.cz/item/CS_URS_2025_01/321321116" TargetMode="External" /><Relationship Id="rId13" Type="http://schemas.openxmlformats.org/officeDocument/2006/relationships/hyperlink" Target="https://podminky.urs.cz/item/CS_URS_2025_01/321351010" TargetMode="External" /><Relationship Id="rId14" Type="http://schemas.openxmlformats.org/officeDocument/2006/relationships/hyperlink" Target="https://podminky.urs.cz/item/CS_URS_2025_01/321352010" TargetMode="External" /><Relationship Id="rId15" Type="http://schemas.openxmlformats.org/officeDocument/2006/relationships/hyperlink" Target="https://podminky.urs.cz/item/CS_URS_2025_01/321366111" TargetMode="External" /><Relationship Id="rId16" Type="http://schemas.openxmlformats.org/officeDocument/2006/relationships/hyperlink" Target="https://podminky.urs.cz/item/CS_URS_2025_01/321368211" TargetMode="External" /><Relationship Id="rId17" Type="http://schemas.openxmlformats.org/officeDocument/2006/relationships/hyperlink" Target="https://podminky.urs.cz/item/CS_URS_2025_01/452311171" TargetMode="External" /><Relationship Id="rId18" Type="http://schemas.openxmlformats.org/officeDocument/2006/relationships/hyperlink" Target="https://podminky.urs.cz/item/CS_URS_2025_01/465513127" TargetMode="External" /><Relationship Id="rId19" Type="http://schemas.openxmlformats.org/officeDocument/2006/relationships/hyperlink" Target="https://podminky.urs.cz/item/CS_URS_2025_01/820441811" TargetMode="External" /><Relationship Id="rId20" Type="http://schemas.openxmlformats.org/officeDocument/2006/relationships/hyperlink" Target="https://podminky.urs.cz/item/CS_URS_2025_01/822392111" TargetMode="External" /><Relationship Id="rId21" Type="http://schemas.openxmlformats.org/officeDocument/2006/relationships/hyperlink" Target="https://podminky.urs.cz/item/CS_URS_2025_01/871211211" TargetMode="External" /><Relationship Id="rId22" Type="http://schemas.openxmlformats.org/officeDocument/2006/relationships/hyperlink" Target="https://podminky.urs.cz/item/CS_URS_2025_01/894410101" TargetMode="External" /><Relationship Id="rId23" Type="http://schemas.openxmlformats.org/officeDocument/2006/relationships/hyperlink" Target="https://podminky.urs.cz/item/CS_URS_2025_01/894410232" TargetMode="External" /><Relationship Id="rId24" Type="http://schemas.openxmlformats.org/officeDocument/2006/relationships/hyperlink" Target="https://podminky.urs.cz/item/CS_URS_2025_01/931995224" TargetMode="External" /><Relationship Id="rId25" Type="http://schemas.openxmlformats.org/officeDocument/2006/relationships/hyperlink" Target="https://podminky.urs.cz/item/CS_URS_2025_01/966055211" TargetMode="External" /><Relationship Id="rId26" Type="http://schemas.openxmlformats.org/officeDocument/2006/relationships/hyperlink" Target="https://podminky.urs.cz/item/CS_URS_2025_01/997002511" TargetMode="External" /><Relationship Id="rId27" Type="http://schemas.openxmlformats.org/officeDocument/2006/relationships/hyperlink" Target="https://podminky.urs.cz/item/CS_URS_2025_01/997002519" TargetMode="External" /><Relationship Id="rId28" Type="http://schemas.openxmlformats.org/officeDocument/2006/relationships/hyperlink" Target="https://podminky.urs.cz/item/CS_URS_2025_01/997013602" TargetMode="External" /><Relationship Id="rId29" Type="http://schemas.openxmlformats.org/officeDocument/2006/relationships/hyperlink" Target="https://podminky.urs.cz/item/CS_URS_2025_01/998324011" TargetMode="External" /><Relationship Id="rId30" Type="http://schemas.openxmlformats.org/officeDocument/2006/relationships/hyperlink" Target="https://podminky.urs.cz/item/CS_URS_2023_02/767861011" TargetMode="External" /><Relationship Id="rId3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151100" TargetMode="External" /><Relationship Id="rId2" Type="http://schemas.openxmlformats.org/officeDocument/2006/relationships/hyperlink" Target="https://podminky.urs.cz/item/CS_URS_2025_01/162251101" TargetMode="External" /><Relationship Id="rId3" Type="http://schemas.openxmlformats.org/officeDocument/2006/relationships/hyperlink" Target="https://podminky.urs.cz/item/CS_URS_2025_01/174151101" TargetMode="External" /><Relationship Id="rId4" Type="http://schemas.openxmlformats.org/officeDocument/2006/relationships/hyperlink" Target="https://podminky.urs.cz/item/CS_URS_2025_01/181911102" TargetMode="External" /><Relationship Id="rId5" Type="http://schemas.openxmlformats.org/officeDocument/2006/relationships/hyperlink" Target="https://podminky.urs.cz/item/CS_URS_2025_01/321213345" TargetMode="External" /><Relationship Id="rId6" Type="http://schemas.openxmlformats.org/officeDocument/2006/relationships/hyperlink" Target="https://podminky.urs.cz/item/CS_URS_2025_01/321321116" TargetMode="External" /><Relationship Id="rId7" Type="http://schemas.openxmlformats.org/officeDocument/2006/relationships/hyperlink" Target="https://podminky.urs.cz/item/CS_URS_2025_01/321351010" TargetMode="External" /><Relationship Id="rId8" Type="http://schemas.openxmlformats.org/officeDocument/2006/relationships/hyperlink" Target="https://podminky.urs.cz/item/CS_URS_2025_01/321352010" TargetMode="External" /><Relationship Id="rId9" Type="http://schemas.openxmlformats.org/officeDocument/2006/relationships/hyperlink" Target="https://podminky.urs.cz/item/CS_URS_2025_01/321366111" TargetMode="External" /><Relationship Id="rId10" Type="http://schemas.openxmlformats.org/officeDocument/2006/relationships/hyperlink" Target="https://podminky.urs.cz/item/CS_URS_2025_01/321368211" TargetMode="External" /><Relationship Id="rId11" Type="http://schemas.openxmlformats.org/officeDocument/2006/relationships/hyperlink" Target="https://podminky.urs.cz/item/CS_URS_2025_01/452311171" TargetMode="External" /><Relationship Id="rId12" Type="http://schemas.openxmlformats.org/officeDocument/2006/relationships/hyperlink" Target="https://podminky.urs.cz/item/CS_URS_2025_01/465513127" TargetMode="External" /><Relationship Id="rId13" Type="http://schemas.openxmlformats.org/officeDocument/2006/relationships/hyperlink" Target="https://podminky.urs.cz/item/CS_URS_2025_01/931995224" TargetMode="External" /><Relationship Id="rId14" Type="http://schemas.openxmlformats.org/officeDocument/2006/relationships/hyperlink" Target="https://podminky.urs.cz/item/CS_URS_2025_01/966055211" TargetMode="External" /><Relationship Id="rId15" Type="http://schemas.openxmlformats.org/officeDocument/2006/relationships/hyperlink" Target="https://podminky.urs.cz/item/CS_URS_2025_01/997002511" TargetMode="External" /><Relationship Id="rId16" Type="http://schemas.openxmlformats.org/officeDocument/2006/relationships/hyperlink" Target="https://podminky.urs.cz/item/CS_URS_2025_01/997002519" TargetMode="External" /><Relationship Id="rId17" Type="http://schemas.openxmlformats.org/officeDocument/2006/relationships/hyperlink" Target="https://podminky.urs.cz/item/CS_URS_2025_01/997013602" TargetMode="External" /><Relationship Id="rId18" Type="http://schemas.openxmlformats.org/officeDocument/2006/relationships/hyperlink" Target="https://podminky.urs.cz/item/CS_URS_2025_01/998324011" TargetMode="External" /><Relationship Id="rId1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911102" TargetMode="External" /><Relationship Id="rId2" Type="http://schemas.openxmlformats.org/officeDocument/2006/relationships/hyperlink" Target="https://podminky.urs.cz/item/CS_URS_2025_01/321321116" TargetMode="External" /><Relationship Id="rId3" Type="http://schemas.openxmlformats.org/officeDocument/2006/relationships/hyperlink" Target="https://podminky.urs.cz/item/CS_URS_2025_01/321351010" TargetMode="External" /><Relationship Id="rId4" Type="http://schemas.openxmlformats.org/officeDocument/2006/relationships/hyperlink" Target="https://podminky.urs.cz/item/CS_URS_2025_01/321352010" TargetMode="External" /><Relationship Id="rId5" Type="http://schemas.openxmlformats.org/officeDocument/2006/relationships/hyperlink" Target="https://podminky.urs.cz/item/CS_URS_2025_01/321368211" TargetMode="External" /><Relationship Id="rId6" Type="http://schemas.openxmlformats.org/officeDocument/2006/relationships/hyperlink" Target="https://podminky.urs.cz/item/CS_URS_2025_01/451313511" TargetMode="External" /><Relationship Id="rId7" Type="http://schemas.openxmlformats.org/officeDocument/2006/relationships/hyperlink" Target="https://podminky.urs.cz/item/CS_URS_2025_01/465513228" TargetMode="External" /><Relationship Id="rId8" Type="http://schemas.openxmlformats.org/officeDocument/2006/relationships/hyperlink" Target="https://podminky.urs.cz/item/CS_URS_2025_01/998324011" TargetMode="External" /><Relationship Id="rId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203" TargetMode="External" /><Relationship Id="rId2" Type="http://schemas.openxmlformats.org/officeDocument/2006/relationships/hyperlink" Target="https://podminky.urs.cz/item/CS_URS_2025_01/112101101" TargetMode="External" /><Relationship Id="rId3" Type="http://schemas.openxmlformats.org/officeDocument/2006/relationships/hyperlink" Target="https://podminky.urs.cz/item/CS_URS_2025_01/112101102" TargetMode="External" /><Relationship Id="rId4" Type="http://schemas.openxmlformats.org/officeDocument/2006/relationships/hyperlink" Target="https://podminky.urs.cz/item/CS_URS_2025_01/112155115" TargetMode="External" /><Relationship Id="rId5" Type="http://schemas.openxmlformats.org/officeDocument/2006/relationships/hyperlink" Target="https://podminky.urs.cz/item/CS_URS_2025_01/112155121" TargetMode="External" /><Relationship Id="rId6" Type="http://schemas.openxmlformats.org/officeDocument/2006/relationships/hyperlink" Target="https://podminky.urs.cz/item/CS_URS_2025_01/112155311" TargetMode="External" /><Relationship Id="rId7" Type="http://schemas.openxmlformats.org/officeDocument/2006/relationships/hyperlink" Target="https://podminky.urs.cz/item/CS_URS_2025_01/112251101" TargetMode="External" /><Relationship Id="rId8" Type="http://schemas.openxmlformats.org/officeDocument/2006/relationships/hyperlink" Target="https://podminky.urs.cz/item/CS_URS_2025_01/112251102" TargetMode="External" /><Relationship Id="rId9" Type="http://schemas.openxmlformats.org/officeDocument/2006/relationships/hyperlink" Target="https://podminky.urs.cz/item/CS_URS_2025_01/121151123" TargetMode="External" /><Relationship Id="rId10" Type="http://schemas.openxmlformats.org/officeDocument/2006/relationships/hyperlink" Target="https://podminky.urs.cz/item/CS_URS_2025_01/122151101" TargetMode="External" /><Relationship Id="rId11" Type="http://schemas.openxmlformats.org/officeDocument/2006/relationships/hyperlink" Target="https://podminky.urs.cz/item/CS_URS_2025_01/122252206" TargetMode="External" /><Relationship Id="rId12" Type="http://schemas.openxmlformats.org/officeDocument/2006/relationships/hyperlink" Target="https://podminky.urs.cz/item/CS_URS_2025_01/131151102" TargetMode="External" /><Relationship Id="rId13" Type="http://schemas.openxmlformats.org/officeDocument/2006/relationships/hyperlink" Target="https://podminky.urs.cz/item/CS_URS_2025_01/132151103" TargetMode="External" /><Relationship Id="rId14" Type="http://schemas.openxmlformats.org/officeDocument/2006/relationships/hyperlink" Target="https://podminky.urs.cz/item/CS_URS_2025_01/132151252" TargetMode="External" /><Relationship Id="rId15" Type="http://schemas.openxmlformats.org/officeDocument/2006/relationships/hyperlink" Target="https://podminky.urs.cz/item/CS_URS_2025_01/162201411" TargetMode="External" /><Relationship Id="rId16" Type="http://schemas.openxmlformats.org/officeDocument/2006/relationships/hyperlink" Target="https://podminky.urs.cz/item/CS_URS_2025_01/162201412" TargetMode="External" /><Relationship Id="rId17" Type="http://schemas.openxmlformats.org/officeDocument/2006/relationships/hyperlink" Target="https://podminky.urs.cz/item/CS_URS_2025_01/162201421" TargetMode="External" /><Relationship Id="rId18" Type="http://schemas.openxmlformats.org/officeDocument/2006/relationships/hyperlink" Target="https://podminky.urs.cz/item/CS_URS_2025_01/162201422" TargetMode="External" /><Relationship Id="rId19" Type="http://schemas.openxmlformats.org/officeDocument/2006/relationships/hyperlink" Target="https://podminky.urs.cz/item/CS_URS_2025_01/162351103" TargetMode="External" /><Relationship Id="rId20" Type="http://schemas.openxmlformats.org/officeDocument/2006/relationships/hyperlink" Target="https://podminky.urs.cz/item/CS_URS_2025_01/171151103" TargetMode="External" /><Relationship Id="rId21" Type="http://schemas.openxmlformats.org/officeDocument/2006/relationships/hyperlink" Target="https://podminky.urs.cz/item/CS_URS_2025_01/171152121" TargetMode="External" /><Relationship Id="rId22" Type="http://schemas.openxmlformats.org/officeDocument/2006/relationships/hyperlink" Target="https://podminky.urs.cz/item/CS_URS_2025_01/174151101" TargetMode="External" /><Relationship Id="rId23" Type="http://schemas.openxmlformats.org/officeDocument/2006/relationships/hyperlink" Target="https://podminky.urs.cz/item/CS_URS_2025_01/174251201" TargetMode="External" /><Relationship Id="rId24" Type="http://schemas.openxmlformats.org/officeDocument/2006/relationships/hyperlink" Target="https://podminky.urs.cz/item/CS_URS_2025_01/174251202" TargetMode="External" /><Relationship Id="rId25" Type="http://schemas.openxmlformats.org/officeDocument/2006/relationships/hyperlink" Target="https://podminky.urs.cz/item/CS_URS_2025_01/181252305" TargetMode="External" /><Relationship Id="rId26" Type="http://schemas.openxmlformats.org/officeDocument/2006/relationships/hyperlink" Target="https://podminky.urs.cz/item/CS_URS_2025_01/181351113" TargetMode="External" /><Relationship Id="rId27" Type="http://schemas.openxmlformats.org/officeDocument/2006/relationships/hyperlink" Target="https://podminky.urs.cz/item/CS_URS_2025_01/181451121" TargetMode="External" /><Relationship Id="rId28" Type="http://schemas.openxmlformats.org/officeDocument/2006/relationships/hyperlink" Target="https://podminky.urs.cz/item/CS_URS_2025_01/184818231" TargetMode="External" /><Relationship Id="rId29" Type="http://schemas.openxmlformats.org/officeDocument/2006/relationships/hyperlink" Target="https://podminky.urs.cz/item/CS_URS_2025_01/184818232" TargetMode="External" /><Relationship Id="rId30" Type="http://schemas.openxmlformats.org/officeDocument/2006/relationships/hyperlink" Target="https://podminky.urs.cz/item/CS_URS_2025_01/184818233" TargetMode="External" /><Relationship Id="rId31" Type="http://schemas.openxmlformats.org/officeDocument/2006/relationships/hyperlink" Target="https://podminky.urs.cz/item/CS_URS_2025_01/211531111" TargetMode="External" /><Relationship Id="rId32" Type="http://schemas.openxmlformats.org/officeDocument/2006/relationships/hyperlink" Target="https://podminky.urs.cz/item/CS_URS_2025_01/211971121" TargetMode="External" /><Relationship Id="rId33" Type="http://schemas.openxmlformats.org/officeDocument/2006/relationships/hyperlink" Target="https://podminky.urs.cz/item/CS_URS_2025_01/213141112" TargetMode="External" /><Relationship Id="rId34" Type="http://schemas.openxmlformats.org/officeDocument/2006/relationships/hyperlink" Target="https://podminky.urs.cz/item/CS_URS_2025_01/213311151" TargetMode="External" /><Relationship Id="rId35" Type="http://schemas.openxmlformats.org/officeDocument/2006/relationships/hyperlink" Target="https://podminky.urs.cz/item/CS_URS_2025_01/233211111" TargetMode="External" /><Relationship Id="rId36" Type="http://schemas.openxmlformats.org/officeDocument/2006/relationships/hyperlink" Target="https://podminky.urs.cz/item/CS_URS_2025_01/233211114" TargetMode="External" /><Relationship Id="rId37" Type="http://schemas.openxmlformats.org/officeDocument/2006/relationships/hyperlink" Target="https://podminky.urs.cz/item/CS_URS_2025_01/274315513" TargetMode="External" /><Relationship Id="rId38" Type="http://schemas.openxmlformats.org/officeDocument/2006/relationships/hyperlink" Target="https://podminky.urs.cz/item/CS_URS_2025_01/278361111" TargetMode="External" /><Relationship Id="rId39" Type="http://schemas.openxmlformats.org/officeDocument/2006/relationships/hyperlink" Target="https://podminky.urs.cz/item/CS_URS_2025_01/321321116" TargetMode="External" /><Relationship Id="rId40" Type="http://schemas.openxmlformats.org/officeDocument/2006/relationships/hyperlink" Target="https://podminky.urs.cz/item/CS_URS_2025_01/321351010" TargetMode="External" /><Relationship Id="rId41" Type="http://schemas.openxmlformats.org/officeDocument/2006/relationships/hyperlink" Target="https://podminky.urs.cz/item/CS_URS_2025_01/321352010" TargetMode="External" /><Relationship Id="rId42" Type="http://schemas.openxmlformats.org/officeDocument/2006/relationships/hyperlink" Target="https://podminky.urs.cz/item/CS_URS_2025_01/321366111" TargetMode="External" /><Relationship Id="rId43" Type="http://schemas.openxmlformats.org/officeDocument/2006/relationships/hyperlink" Target="https://podminky.urs.cz/item/CS_URS_2025_01/321368211" TargetMode="External" /><Relationship Id="rId44" Type="http://schemas.openxmlformats.org/officeDocument/2006/relationships/hyperlink" Target="https://podminky.urs.cz/item/CS_URS_2025_01/338171114" TargetMode="External" /><Relationship Id="rId45" Type="http://schemas.openxmlformats.org/officeDocument/2006/relationships/hyperlink" Target="https://podminky.urs.cz/item/CS_URS_2025_01/348401130" TargetMode="External" /><Relationship Id="rId46" Type="http://schemas.openxmlformats.org/officeDocument/2006/relationships/hyperlink" Target="https://podminky.urs.cz/item/CS_URS_2025_01/451315127" TargetMode="External" /><Relationship Id="rId47" Type="http://schemas.openxmlformats.org/officeDocument/2006/relationships/hyperlink" Target="https://podminky.urs.cz/item/CS_URS_2025_01/452311171" TargetMode="External" /><Relationship Id="rId48" Type="http://schemas.openxmlformats.org/officeDocument/2006/relationships/hyperlink" Target="https://podminky.urs.cz/item/CS_URS_2025_01/452318510" TargetMode="External" /><Relationship Id="rId49" Type="http://schemas.openxmlformats.org/officeDocument/2006/relationships/hyperlink" Target="https://podminky.urs.cz/item/CS_URS_2025_01/464511123" TargetMode="External" /><Relationship Id="rId50" Type="http://schemas.openxmlformats.org/officeDocument/2006/relationships/hyperlink" Target="https://podminky.urs.cz/item/CS_URS_2025_01/465511522" TargetMode="External" /><Relationship Id="rId51" Type="http://schemas.openxmlformats.org/officeDocument/2006/relationships/hyperlink" Target="https://podminky.urs.cz/item/CS_URS_2025_01/564201111" TargetMode="External" /><Relationship Id="rId52" Type="http://schemas.openxmlformats.org/officeDocument/2006/relationships/hyperlink" Target="https://podminky.urs.cz/item/CS_URS_2025_01/564211111" TargetMode="External" /><Relationship Id="rId53" Type="http://schemas.openxmlformats.org/officeDocument/2006/relationships/hyperlink" Target="https://podminky.urs.cz/item/CS_URS_2025_01/564841111" TargetMode="External" /><Relationship Id="rId54" Type="http://schemas.openxmlformats.org/officeDocument/2006/relationships/hyperlink" Target="https://podminky.urs.cz/item/CS_URS_2025_01/564871113" TargetMode="External" /><Relationship Id="rId55" Type="http://schemas.openxmlformats.org/officeDocument/2006/relationships/hyperlink" Target="https://podminky.urs.cz/item/CS_URS_2025_01/564932111" TargetMode="External" /><Relationship Id="rId56" Type="http://schemas.openxmlformats.org/officeDocument/2006/relationships/hyperlink" Target="https://podminky.urs.cz/item/CS_URS_2025_01/871228111" TargetMode="External" /><Relationship Id="rId57" Type="http://schemas.openxmlformats.org/officeDocument/2006/relationships/hyperlink" Target="https://podminky.urs.cz/item/CS_URS_2025_01/871420330" TargetMode="External" /><Relationship Id="rId58" Type="http://schemas.openxmlformats.org/officeDocument/2006/relationships/hyperlink" Target="https://podminky.urs.cz/item/CS_URS_2025_01/919535561" TargetMode="External" /><Relationship Id="rId59" Type="http://schemas.openxmlformats.org/officeDocument/2006/relationships/hyperlink" Target="https://podminky.urs.cz/item/CS_URS_2025_01/919551112" TargetMode="External" /><Relationship Id="rId60" Type="http://schemas.openxmlformats.org/officeDocument/2006/relationships/hyperlink" Target="https://podminky.urs.cz/item/CS_URS_2025_01/919551114" TargetMode="External" /><Relationship Id="rId61" Type="http://schemas.openxmlformats.org/officeDocument/2006/relationships/hyperlink" Target="https://podminky.urs.cz/item/CS_URS_2025_01/935113211" TargetMode="External" /><Relationship Id="rId62" Type="http://schemas.openxmlformats.org/officeDocument/2006/relationships/hyperlink" Target="https://podminky.urs.cz/item/CS_URS_2025_01/966071822" TargetMode="External" /><Relationship Id="rId63" Type="http://schemas.openxmlformats.org/officeDocument/2006/relationships/hyperlink" Target="https://podminky.urs.cz/item/CS_URS_2025_01/998225111" TargetMode="External" /><Relationship Id="rId6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16241213" TargetMode="External" /><Relationship Id="rId2" Type="http://schemas.openxmlformats.org/officeDocument/2006/relationships/hyperlink" Target="https://podminky.urs.cz/item/CS_URS_2025_01/99822511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33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105-3344-23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rybníka Velký Žďárský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Žďár nad Sázavou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24. 10. 2023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Žďár nad Sázavou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AGROPROJEKT PSO s.r.o.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AGROPROJEKT PSO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ROUND(AG55+SUM(AG58:AG62)+AG65+AG66,2)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ROUND(AS55+SUM(AS58:AS62)+AS65+AS66,2)</f>
        <v>0</v>
      </c>
      <c r="AT54" s="108">
        <f>ROUND(SUM(AV54:AW54),2)</f>
        <v>0</v>
      </c>
      <c r="AU54" s="109">
        <f>ROUND(AU55+SUM(AU58:AU62)+AU65+AU66,5)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ROUND(AZ55+SUM(AZ58:AZ62)+AZ65+AZ66,2)</f>
        <v>0</v>
      </c>
      <c r="BA54" s="108">
        <f>ROUND(BA55+SUM(BA58:BA62)+BA65+BA66,2)</f>
        <v>0</v>
      </c>
      <c r="BB54" s="108">
        <f>ROUND(BB55+SUM(BB58:BB62)+BB65+BB66,2)</f>
        <v>0</v>
      </c>
      <c r="BC54" s="108">
        <f>ROUND(BC55+SUM(BC58:BC62)+BC65+BC66,2)</f>
        <v>0</v>
      </c>
      <c r="BD54" s="110">
        <f>ROUND(BD55+SUM(BD58:BD62)+BD65+BD66,2)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7"/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72</v>
      </c>
      <c r="BT55" s="125" t="s">
        <v>80</v>
      </c>
      <c r="BU55" s="125" t="s">
        <v>74</v>
      </c>
      <c r="BV55" s="125" t="s">
        <v>75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23.25" customHeight="1">
      <c r="A56" s="126" t="s">
        <v>83</v>
      </c>
      <c r="B56" s="65"/>
      <c r="C56" s="127"/>
      <c r="D56" s="127"/>
      <c r="E56" s="128" t="s">
        <v>84</v>
      </c>
      <c r="F56" s="128"/>
      <c r="G56" s="128"/>
      <c r="H56" s="128"/>
      <c r="I56" s="128"/>
      <c r="J56" s="127"/>
      <c r="K56" s="128" t="s">
        <v>85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'SO-01 PP - Propustné povrchy'!J32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86</v>
      </c>
      <c r="AR56" s="67"/>
      <c r="AS56" s="131">
        <v>0</v>
      </c>
      <c r="AT56" s="132">
        <f>ROUND(SUM(AV56:AW56),2)</f>
        <v>0</v>
      </c>
      <c r="AU56" s="133">
        <f>'SO-01 PP - Propustné povrchy'!P93</f>
        <v>0</v>
      </c>
      <c r="AV56" s="132">
        <f>'SO-01 PP - Propustné povrchy'!J35</f>
        <v>0</v>
      </c>
      <c r="AW56" s="132">
        <f>'SO-01 PP - Propustné povrchy'!J36</f>
        <v>0</v>
      </c>
      <c r="AX56" s="132">
        <f>'SO-01 PP - Propustné povrchy'!J37</f>
        <v>0</v>
      </c>
      <c r="AY56" s="132">
        <f>'SO-01 PP - Propustné povrchy'!J38</f>
        <v>0</v>
      </c>
      <c r="AZ56" s="132">
        <f>'SO-01 PP - Propustné povrchy'!F35</f>
        <v>0</v>
      </c>
      <c r="BA56" s="132">
        <f>'SO-01 PP - Propustné povrchy'!F36</f>
        <v>0</v>
      </c>
      <c r="BB56" s="132">
        <f>'SO-01 PP - Propustné povrchy'!F37</f>
        <v>0</v>
      </c>
      <c r="BC56" s="132">
        <f>'SO-01 PP - Propustné povrchy'!F38</f>
        <v>0</v>
      </c>
      <c r="BD56" s="134">
        <f>'SO-01 PP - Propustné povrchy'!F39</f>
        <v>0</v>
      </c>
      <c r="BE56" s="4"/>
      <c r="BT56" s="135" t="s">
        <v>82</v>
      </c>
      <c r="BV56" s="135" t="s">
        <v>75</v>
      </c>
      <c r="BW56" s="135" t="s">
        <v>87</v>
      </c>
      <c r="BX56" s="135" t="s">
        <v>81</v>
      </c>
      <c r="CL56" s="135" t="s">
        <v>19</v>
      </c>
    </row>
    <row r="57" s="4" customFormat="1" ht="23.25" customHeight="1">
      <c r="A57" s="126" t="s">
        <v>83</v>
      </c>
      <c r="B57" s="65"/>
      <c r="C57" s="127"/>
      <c r="D57" s="127"/>
      <c r="E57" s="128" t="s">
        <v>88</v>
      </c>
      <c r="F57" s="128"/>
      <c r="G57" s="128"/>
      <c r="H57" s="128"/>
      <c r="I57" s="128"/>
      <c r="J57" s="127"/>
      <c r="K57" s="128" t="s">
        <v>89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'SO-01 NP - Nepropustné po...'!J32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86</v>
      </c>
      <c r="AR57" s="67"/>
      <c r="AS57" s="131">
        <v>0</v>
      </c>
      <c r="AT57" s="132">
        <f>ROUND(SUM(AV57:AW57),2)</f>
        <v>0</v>
      </c>
      <c r="AU57" s="133">
        <f>'SO-01 NP - Nepropustné po...'!P88</f>
        <v>0</v>
      </c>
      <c r="AV57" s="132">
        <f>'SO-01 NP - Nepropustné po...'!J35</f>
        <v>0</v>
      </c>
      <c r="AW57" s="132">
        <f>'SO-01 NP - Nepropustné po...'!J36</f>
        <v>0</v>
      </c>
      <c r="AX57" s="132">
        <f>'SO-01 NP - Nepropustné po...'!J37</f>
        <v>0</v>
      </c>
      <c r="AY57" s="132">
        <f>'SO-01 NP - Nepropustné po...'!J38</f>
        <v>0</v>
      </c>
      <c r="AZ57" s="132">
        <f>'SO-01 NP - Nepropustné po...'!F35</f>
        <v>0</v>
      </c>
      <c r="BA57" s="132">
        <f>'SO-01 NP - Nepropustné po...'!F36</f>
        <v>0</v>
      </c>
      <c r="BB57" s="132">
        <f>'SO-01 NP - Nepropustné po...'!F37</f>
        <v>0</v>
      </c>
      <c r="BC57" s="132">
        <f>'SO-01 NP - Nepropustné po...'!F38</f>
        <v>0</v>
      </c>
      <c r="BD57" s="134">
        <f>'SO-01 NP - Nepropustné po...'!F39</f>
        <v>0</v>
      </c>
      <c r="BE57" s="4"/>
      <c r="BT57" s="135" t="s">
        <v>82</v>
      </c>
      <c r="BV57" s="135" t="s">
        <v>75</v>
      </c>
      <c r="BW57" s="135" t="s">
        <v>90</v>
      </c>
      <c r="BX57" s="135" t="s">
        <v>81</v>
      </c>
      <c r="CL57" s="135" t="s">
        <v>19</v>
      </c>
    </row>
    <row r="58" s="7" customFormat="1" ht="16.5" customHeight="1">
      <c r="A58" s="126" t="s">
        <v>83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'SO-02 - Úprava zátopy a b...'!J30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'SO-02 - Úprava zátopy a b...'!P86</f>
        <v>0</v>
      </c>
      <c r="AV58" s="122">
        <f>'SO-02 - Úprava zátopy a b...'!J33</f>
        <v>0</v>
      </c>
      <c r="AW58" s="122">
        <f>'SO-02 - Úprava zátopy a b...'!J34</f>
        <v>0</v>
      </c>
      <c r="AX58" s="122">
        <f>'SO-02 - Úprava zátopy a b...'!J35</f>
        <v>0</v>
      </c>
      <c r="AY58" s="122">
        <f>'SO-02 - Úprava zátopy a b...'!J36</f>
        <v>0</v>
      </c>
      <c r="AZ58" s="122">
        <f>'SO-02 - Úprava zátopy a b...'!F33</f>
        <v>0</v>
      </c>
      <c r="BA58" s="122">
        <f>'SO-02 - Úprava zátopy a b...'!F34</f>
        <v>0</v>
      </c>
      <c r="BB58" s="122">
        <f>'SO-02 - Úprava zátopy a b...'!F35</f>
        <v>0</v>
      </c>
      <c r="BC58" s="122">
        <f>'SO-02 - Úprava zátopy a b...'!F36</f>
        <v>0</v>
      </c>
      <c r="BD58" s="124">
        <f>'SO-02 - Úprava zátopy a b...'!F37</f>
        <v>0</v>
      </c>
      <c r="BE58" s="7"/>
      <c r="BT58" s="125" t="s">
        <v>80</v>
      </c>
      <c r="BV58" s="125" t="s">
        <v>75</v>
      </c>
      <c r="BW58" s="125" t="s">
        <v>93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26" t="s">
        <v>83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'SO-03 - Rekonstrukce výpu...'!J30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79</v>
      </c>
      <c r="AR59" s="120"/>
      <c r="AS59" s="121">
        <v>0</v>
      </c>
      <c r="AT59" s="122">
        <f>ROUND(SUM(AV59:AW59),2)</f>
        <v>0</v>
      </c>
      <c r="AU59" s="123">
        <f>'SO-03 - Rekonstrukce výpu...'!P89</f>
        <v>0</v>
      </c>
      <c r="AV59" s="122">
        <f>'SO-03 - Rekonstrukce výpu...'!J33</f>
        <v>0</v>
      </c>
      <c r="AW59" s="122">
        <f>'SO-03 - Rekonstrukce výpu...'!J34</f>
        <v>0</v>
      </c>
      <c r="AX59" s="122">
        <f>'SO-03 - Rekonstrukce výpu...'!J35</f>
        <v>0</v>
      </c>
      <c r="AY59" s="122">
        <f>'SO-03 - Rekonstrukce výpu...'!J36</f>
        <v>0</v>
      </c>
      <c r="AZ59" s="122">
        <f>'SO-03 - Rekonstrukce výpu...'!F33</f>
        <v>0</v>
      </c>
      <c r="BA59" s="122">
        <f>'SO-03 - Rekonstrukce výpu...'!F34</f>
        <v>0</v>
      </c>
      <c r="BB59" s="122">
        <f>'SO-03 - Rekonstrukce výpu...'!F35</f>
        <v>0</v>
      </c>
      <c r="BC59" s="122">
        <f>'SO-03 - Rekonstrukce výpu...'!F36</f>
        <v>0</v>
      </c>
      <c r="BD59" s="124">
        <f>'SO-03 - Rekonstrukce výpu...'!F37</f>
        <v>0</v>
      </c>
      <c r="BE59" s="7"/>
      <c r="BT59" s="125" t="s">
        <v>80</v>
      </c>
      <c r="BV59" s="125" t="s">
        <v>75</v>
      </c>
      <c r="BW59" s="125" t="s">
        <v>96</v>
      </c>
      <c r="BX59" s="125" t="s">
        <v>5</v>
      </c>
      <c r="CL59" s="125" t="s">
        <v>19</v>
      </c>
      <c r="CM59" s="125" t="s">
        <v>82</v>
      </c>
    </row>
    <row r="60" s="7" customFormat="1" ht="16.5" customHeight="1">
      <c r="A60" s="126" t="s">
        <v>83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8">
        <f>'SO-04 - Rekonstrukce bezp...'!J30</f>
        <v>0</v>
      </c>
      <c r="AH60" s="116"/>
      <c r="AI60" s="116"/>
      <c r="AJ60" s="116"/>
      <c r="AK60" s="116"/>
      <c r="AL60" s="116"/>
      <c r="AM60" s="116"/>
      <c r="AN60" s="118">
        <f>SUM(AG60,AT60)</f>
        <v>0</v>
      </c>
      <c r="AO60" s="116"/>
      <c r="AP60" s="116"/>
      <c r="AQ60" s="119" t="s">
        <v>79</v>
      </c>
      <c r="AR60" s="120"/>
      <c r="AS60" s="121">
        <v>0</v>
      </c>
      <c r="AT60" s="122">
        <f>ROUND(SUM(AV60:AW60),2)</f>
        <v>0</v>
      </c>
      <c r="AU60" s="123">
        <f>'SO-04 - Rekonstrukce bezp...'!P86</f>
        <v>0</v>
      </c>
      <c r="AV60" s="122">
        <f>'SO-04 - Rekonstrukce bezp...'!J33</f>
        <v>0</v>
      </c>
      <c r="AW60" s="122">
        <f>'SO-04 - Rekonstrukce bezp...'!J34</f>
        <v>0</v>
      </c>
      <c r="AX60" s="122">
        <f>'SO-04 - Rekonstrukce bezp...'!J35</f>
        <v>0</v>
      </c>
      <c r="AY60" s="122">
        <f>'SO-04 - Rekonstrukce bezp...'!J36</f>
        <v>0</v>
      </c>
      <c r="AZ60" s="122">
        <f>'SO-04 - Rekonstrukce bezp...'!F33</f>
        <v>0</v>
      </c>
      <c r="BA60" s="122">
        <f>'SO-04 - Rekonstrukce bezp...'!F34</f>
        <v>0</v>
      </c>
      <c r="BB60" s="122">
        <f>'SO-04 - Rekonstrukce bezp...'!F35</f>
        <v>0</v>
      </c>
      <c r="BC60" s="122">
        <f>'SO-04 - Rekonstrukce bezp...'!F36</f>
        <v>0</v>
      </c>
      <c r="BD60" s="124">
        <f>'SO-04 - Rekonstrukce bezp...'!F37</f>
        <v>0</v>
      </c>
      <c r="BE60" s="7"/>
      <c r="BT60" s="125" t="s">
        <v>80</v>
      </c>
      <c r="BV60" s="125" t="s">
        <v>75</v>
      </c>
      <c r="BW60" s="125" t="s">
        <v>99</v>
      </c>
      <c r="BX60" s="125" t="s">
        <v>5</v>
      </c>
      <c r="CL60" s="125" t="s">
        <v>19</v>
      </c>
      <c r="CM60" s="125" t="s">
        <v>82</v>
      </c>
    </row>
    <row r="61" s="7" customFormat="1" ht="16.5" customHeight="1">
      <c r="A61" s="126" t="s">
        <v>83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8">
        <f>'SO-05 - Nouzový přeliv'!J30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79</v>
      </c>
      <c r="AR61" s="120"/>
      <c r="AS61" s="121">
        <v>0</v>
      </c>
      <c r="AT61" s="122">
        <f>ROUND(SUM(AV61:AW61),2)</f>
        <v>0</v>
      </c>
      <c r="AU61" s="123">
        <f>'SO-05 - Nouzový přeliv'!P84</f>
        <v>0</v>
      </c>
      <c r="AV61" s="122">
        <f>'SO-05 - Nouzový přeliv'!J33</f>
        <v>0</v>
      </c>
      <c r="AW61" s="122">
        <f>'SO-05 - Nouzový přeliv'!J34</f>
        <v>0</v>
      </c>
      <c r="AX61" s="122">
        <f>'SO-05 - Nouzový přeliv'!J35</f>
        <v>0</v>
      </c>
      <c r="AY61" s="122">
        <f>'SO-05 - Nouzový přeliv'!J36</f>
        <v>0</v>
      </c>
      <c r="AZ61" s="122">
        <f>'SO-05 - Nouzový přeliv'!F33</f>
        <v>0</v>
      </c>
      <c r="BA61" s="122">
        <f>'SO-05 - Nouzový přeliv'!F34</f>
        <v>0</v>
      </c>
      <c r="BB61" s="122">
        <f>'SO-05 - Nouzový přeliv'!F35</f>
        <v>0</v>
      </c>
      <c r="BC61" s="122">
        <f>'SO-05 - Nouzový přeliv'!F36</f>
        <v>0</v>
      </c>
      <c r="BD61" s="124">
        <f>'SO-05 - Nouzový přeliv'!F37</f>
        <v>0</v>
      </c>
      <c r="BE61" s="7"/>
      <c r="BT61" s="125" t="s">
        <v>80</v>
      </c>
      <c r="BV61" s="125" t="s">
        <v>75</v>
      </c>
      <c r="BW61" s="125" t="s">
        <v>102</v>
      </c>
      <c r="BX61" s="125" t="s">
        <v>5</v>
      </c>
      <c r="CL61" s="125" t="s">
        <v>19</v>
      </c>
      <c r="CM61" s="125" t="s">
        <v>82</v>
      </c>
    </row>
    <row r="62" s="7" customFormat="1" ht="16.5" customHeight="1">
      <c r="A62" s="7"/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ROUND(SUM(AG63:AG64),2)</f>
        <v>0</v>
      </c>
      <c r="AH62" s="116"/>
      <c r="AI62" s="116"/>
      <c r="AJ62" s="116"/>
      <c r="AK62" s="116"/>
      <c r="AL62" s="116"/>
      <c r="AM62" s="116"/>
      <c r="AN62" s="118">
        <f>SUM(AG62,AT62)</f>
        <v>0</v>
      </c>
      <c r="AO62" s="116"/>
      <c r="AP62" s="116"/>
      <c r="AQ62" s="119" t="s">
        <v>79</v>
      </c>
      <c r="AR62" s="120"/>
      <c r="AS62" s="121">
        <f>ROUND(SUM(AS63:AS64),2)</f>
        <v>0</v>
      </c>
      <c r="AT62" s="122">
        <f>ROUND(SUM(AV62:AW62),2)</f>
        <v>0</v>
      </c>
      <c r="AU62" s="123">
        <f>ROUND(SUM(AU63:AU64),5)</f>
        <v>0</v>
      </c>
      <c r="AV62" s="122">
        <f>ROUND(AZ62*L29,2)</f>
        <v>0</v>
      </c>
      <c r="AW62" s="122">
        <f>ROUND(BA62*L30,2)</f>
        <v>0</v>
      </c>
      <c r="AX62" s="122">
        <f>ROUND(BB62*L29,2)</f>
        <v>0</v>
      </c>
      <c r="AY62" s="122">
        <f>ROUND(BC62*L30,2)</f>
        <v>0</v>
      </c>
      <c r="AZ62" s="122">
        <f>ROUND(SUM(AZ63:AZ64),2)</f>
        <v>0</v>
      </c>
      <c r="BA62" s="122">
        <f>ROUND(SUM(BA63:BA64),2)</f>
        <v>0</v>
      </c>
      <c r="BB62" s="122">
        <f>ROUND(SUM(BB63:BB64),2)</f>
        <v>0</v>
      </c>
      <c r="BC62" s="122">
        <f>ROUND(SUM(BC63:BC64),2)</f>
        <v>0</v>
      </c>
      <c r="BD62" s="124">
        <f>ROUND(SUM(BD63:BD64),2)</f>
        <v>0</v>
      </c>
      <c r="BE62" s="7"/>
      <c r="BS62" s="125" t="s">
        <v>72</v>
      </c>
      <c r="BT62" s="125" t="s">
        <v>80</v>
      </c>
      <c r="BU62" s="125" t="s">
        <v>74</v>
      </c>
      <c r="BV62" s="125" t="s">
        <v>75</v>
      </c>
      <c r="BW62" s="125" t="s">
        <v>105</v>
      </c>
      <c r="BX62" s="125" t="s">
        <v>5</v>
      </c>
      <c r="CL62" s="125" t="s">
        <v>19</v>
      </c>
      <c r="CM62" s="125" t="s">
        <v>82</v>
      </c>
    </row>
    <row r="63" s="4" customFormat="1" ht="23.25" customHeight="1">
      <c r="A63" s="126" t="s">
        <v>83</v>
      </c>
      <c r="B63" s="65"/>
      <c r="C63" s="127"/>
      <c r="D63" s="127"/>
      <c r="E63" s="128" t="s">
        <v>106</v>
      </c>
      <c r="F63" s="128"/>
      <c r="G63" s="128"/>
      <c r="H63" s="128"/>
      <c r="I63" s="128"/>
      <c r="J63" s="127"/>
      <c r="K63" s="128" t="s">
        <v>85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'SO-06 PP - Propustné povrchy'!J32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86</v>
      </c>
      <c r="AR63" s="67"/>
      <c r="AS63" s="131">
        <v>0</v>
      </c>
      <c r="AT63" s="132">
        <f>ROUND(SUM(AV63:AW63),2)</f>
        <v>0</v>
      </c>
      <c r="AU63" s="133">
        <f>'SO-06 PP - Propustné povrchy'!P94</f>
        <v>0</v>
      </c>
      <c r="AV63" s="132">
        <f>'SO-06 PP - Propustné povrchy'!J35</f>
        <v>0</v>
      </c>
      <c r="AW63" s="132">
        <f>'SO-06 PP - Propustné povrchy'!J36</f>
        <v>0</v>
      </c>
      <c r="AX63" s="132">
        <f>'SO-06 PP - Propustné povrchy'!J37</f>
        <v>0</v>
      </c>
      <c r="AY63" s="132">
        <f>'SO-06 PP - Propustné povrchy'!J38</f>
        <v>0</v>
      </c>
      <c r="AZ63" s="132">
        <f>'SO-06 PP - Propustné povrchy'!F35</f>
        <v>0</v>
      </c>
      <c r="BA63" s="132">
        <f>'SO-06 PP - Propustné povrchy'!F36</f>
        <v>0</v>
      </c>
      <c r="BB63" s="132">
        <f>'SO-06 PP - Propustné povrchy'!F37</f>
        <v>0</v>
      </c>
      <c r="BC63" s="132">
        <f>'SO-06 PP - Propustné povrchy'!F38</f>
        <v>0</v>
      </c>
      <c r="BD63" s="134">
        <f>'SO-06 PP - Propustné povrchy'!F39</f>
        <v>0</v>
      </c>
      <c r="BE63" s="4"/>
      <c r="BT63" s="135" t="s">
        <v>82</v>
      </c>
      <c r="BV63" s="135" t="s">
        <v>75</v>
      </c>
      <c r="BW63" s="135" t="s">
        <v>107</v>
      </c>
      <c r="BX63" s="135" t="s">
        <v>105</v>
      </c>
      <c r="CL63" s="135" t="s">
        <v>19</v>
      </c>
    </row>
    <row r="64" s="4" customFormat="1" ht="23.25" customHeight="1">
      <c r="A64" s="126" t="s">
        <v>83</v>
      </c>
      <c r="B64" s="65"/>
      <c r="C64" s="127"/>
      <c r="D64" s="127"/>
      <c r="E64" s="128" t="s">
        <v>108</v>
      </c>
      <c r="F64" s="128"/>
      <c r="G64" s="128"/>
      <c r="H64" s="128"/>
      <c r="I64" s="128"/>
      <c r="J64" s="127"/>
      <c r="K64" s="128" t="s">
        <v>89</v>
      </c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'SO-06 NP - Nepropustné po...'!J32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86</v>
      </c>
      <c r="AR64" s="67"/>
      <c r="AS64" s="131">
        <v>0</v>
      </c>
      <c r="AT64" s="132">
        <f>ROUND(SUM(AV64:AW64),2)</f>
        <v>0</v>
      </c>
      <c r="AU64" s="133">
        <f>'SO-06 NP - Nepropustné po...'!P88</f>
        <v>0</v>
      </c>
      <c r="AV64" s="132">
        <f>'SO-06 NP - Nepropustné po...'!J35</f>
        <v>0</v>
      </c>
      <c r="AW64" s="132">
        <f>'SO-06 NP - Nepropustné po...'!J36</f>
        <v>0</v>
      </c>
      <c r="AX64" s="132">
        <f>'SO-06 NP - Nepropustné po...'!J37</f>
        <v>0</v>
      </c>
      <c r="AY64" s="132">
        <f>'SO-06 NP - Nepropustné po...'!J38</f>
        <v>0</v>
      </c>
      <c r="AZ64" s="132">
        <f>'SO-06 NP - Nepropustné po...'!F35</f>
        <v>0</v>
      </c>
      <c r="BA64" s="132">
        <f>'SO-06 NP - Nepropustné po...'!F36</f>
        <v>0</v>
      </c>
      <c r="BB64" s="132">
        <f>'SO-06 NP - Nepropustné po...'!F37</f>
        <v>0</v>
      </c>
      <c r="BC64" s="132">
        <f>'SO-06 NP - Nepropustné po...'!F38</f>
        <v>0</v>
      </c>
      <c r="BD64" s="134">
        <f>'SO-06 NP - Nepropustné po...'!F39</f>
        <v>0</v>
      </c>
      <c r="BE64" s="4"/>
      <c r="BT64" s="135" t="s">
        <v>82</v>
      </c>
      <c r="BV64" s="135" t="s">
        <v>75</v>
      </c>
      <c r="BW64" s="135" t="s">
        <v>109</v>
      </c>
      <c r="BX64" s="135" t="s">
        <v>105</v>
      </c>
      <c r="CL64" s="135" t="s">
        <v>19</v>
      </c>
    </row>
    <row r="65" s="7" customFormat="1" ht="16.5" customHeight="1">
      <c r="A65" s="126" t="s">
        <v>83</v>
      </c>
      <c r="B65" s="113"/>
      <c r="C65" s="114"/>
      <c r="D65" s="115" t="s">
        <v>110</v>
      </c>
      <c r="E65" s="115"/>
      <c r="F65" s="115"/>
      <c r="G65" s="115"/>
      <c r="H65" s="115"/>
      <c r="I65" s="116"/>
      <c r="J65" s="115" t="s">
        <v>111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8">
        <f>'SO-07 - Rekonstrukce veře...'!J30</f>
        <v>0</v>
      </c>
      <c r="AH65" s="116"/>
      <c r="AI65" s="116"/>
      <c r="AJ65" s="116"/>
      <c r="AK65" s="116"/>
      <c r="AL65" s="116"/>
      <c r="AM65" s="116"/>
      <c r="AN65" s="118">
        <f>SUM(AG65,AT65)</f>
        <v>0</v>
      </c>
      <c r="AO65" s="116"/>
      <c r="AP65" s="116"/>
      <c r="AQ65" s="119" t="s">
        <v>79</v>
      </c>
      <c r="AR65" s="120"/>
      <c r="AS65" s="121">
        <v>0</v>
      </c>
      <c r="AT65" s="122">
        <f>ROUND(SUM(AV65:AW65),2)</f>
        <v>0</v>
      </c>
      <c r="AU65" s="123">
        <f>'SO-07 - Rekonstrukce veře...'!P85</f>
        <v>0</v>
      </c>
      <c r="AV65" s="122">
        <f>'SO-07 - Rekonstrukce veře...'!J33</f>
        <v>0</v>
      </c>
      <c r="AW65" s="122">
        <f>'SO-07 - Rekonstrukce veře...'!J34</f>
        <v>0</v>
      </c>
      <c r="AX65" s="122">
        <f>'SO-07 - Rekonstrukce veře...'!J35</f>
        <v>0</v>
      </c>
      <c r="AY65" s="122">
        <f>'SO-07 - Rekonstrukce veře...'!J36</f>
        <v>0</v>
      </c>
      <c r="AZ65" s="122">
        <f>'SO-07 - Rekonstrukce veře...'!F33</f>
        <v>0</v>
      </c>
      <c r="BA65" s="122">
        <f>'SO-07 - Rekonstrukce veře...'!F34</f>
        <v>0</v>
      </c>
      <c r="BB65" s="122">
        <f>'SO-07 - Rekonstrukce veře...'!F35</f>
        <v>0</v>
      </c>
      <c r="BC65" s="122">
        <f>'SO-07 - Rekonstrukce veře...'!F36</f>
        <v>0</v>
      </c>
      <c r="BD65" s="124">
        <f>'SO-07 - Rekonstrukce veře...'!F37</f>
        <v>0</v>
      </c>
      <c r="BE65" s="7"/>
      <c r="BT65" s="125" t="s">
        <v>80</v>
      </c>
      <c r="BV65" s="125" t="s">
        <v>75</v>
      </c>
      <c r="BW65" s="125" t="s">
        <v>112</v>
      </c>
      <c r="BX65" s="125" t="s">
        <v>5</v>
      </c>
      <c r="CL65" s="125" t="s">
        <v>19</v>
      </c>
      <c r="CM65" s="125" t="s">
        <v>82</v>
      </c>
    </row>
    <row r="66" s="7" customFormat="1" ht="16.5" customHeight="1">
      <c r="A66" s="126" t="s">
        <v>83</v>
      </c>
      <c r="B66" s="113"/>
      <c r="C66" s="114"/>
      <c r="D66" s="115" t="s">
        <v>113</v>
      </c>
      <c r="E66" s="115"/>
      <c r="F66" s="115"/>
      <c r="G66" s="115"/>
      <c r="H66" s="115"/>
      <c r="I66" s="116"/>
      <c r="J66" s="115" t="s">
        <v>114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8">
        <f>'VRN - Vedlejší rozpočtové...'!J30</f>
        <v>0</v>
      </c>
      <c r="AH66" s="116"/>
      <c r="AI66" s="116"/>
      <c r="AJ66" s="116"/>
      <c r="AK66" s="116"/>
      <c r="AL66" s="116"/>
      <c r="AM66" s="116"/>
      <c r="AN66" s="118">
        <f>SUM(AG66,AT66)</f>
        <v>0</v>
      </c>
      <c r="AO66" s="116"/>
      <c r="AP66" s="116"/>
      <c r="AQ66" s="119" t="s">
        <v>115</v>
      </c>
      <c r="AR66" s="120"/>
      <c r="AS66" s="136">
        <v>0</v>
      </c>
      <c r="AT66" s="137">
        <f>ROUND(SUM(AV66:AW66),2)</f>
        <v>0</v>
      </c>
      <c r="AU66" s="138">
        <f>'VRN - Vedlejší rozpočtové...'!P88</f>
        <v>0</v>
      </c>
      <c r="AV66" s="137">
        <f>'VRN - Vedlejší rozpočtové...'!J33</f>
        <v>0</v>
      </c>
      <c r="AW66" s="137">
        <f>'VRN - Vedlejší rozpočtové...'!J34</f>
        <v>0</v>
      </c>
      <c r="AX66" s="137">
        <f>'VRN - Vedlejší rozpočtové...'!J35</f>
        <v>0</v>
      </c>
      <c r="AY66" s="137">
        <f>'VRN - Vedlejší rozpočtové...'!J36</f>
        <v>0</v>
      </c>
      <c r="AZ66" s="137">
        <f>'VRN - Vedlejší rozpočtové...'!F33</f>
        <v>0</v>
      </c>
      <c r="BA66" s="137">
        <f>'VRN - Vedlejší rozpočtové...'!F34</f>
        <v>0</v>
      </c>
      <c r="BB66" s="137">
        <f>'VRN - Vedlejší rozpočtové...'!F35</f>
        <v>0</v>
      </c>
      <c r="BC66" s="137">
        <f>'VRN - Vedlejší rozpočtové...'!F36</f>
        <v>0</v>
      </c>
      <c r="BD66" s="139">
        <f>'VRN - Vedlejší rozpočtové...'!F37</f>
        <v>0</v>
      </c>
      <c r="BE66" s="7"/>
      <c r="BT66" s="125" t="s">
        <v>80</v>
      </c>
      <c r="BV66" s="125" t="s">
        <v>75</v>
      </c>
      <c r="BW66" s="125" t="s">
        <v>116</v>
      </c>
      <c r="BX66" s="125" t="s">
        <v>5</v>
      </c>
      <c r="CL66" s="125" t="s">
        <v>19</v>
      </c>
      <c r="CM66" s="125" t="s">
        <v>82</v>
      </c>
    </row>
    <row r="67" s="2" customFormat="1" ht="30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</sheetData>
  <sheetProtection sheet="1" formatColumns="0" formatRows="0" objects="1" scenarios="1" spinCount="100000" saltValue="oW2i4Yu39RjfT7r5dyhsGHv9b+1um4y42Aypx9U1jyf5kHX/w9VyPK5BtjgjGLZof6KKrfxQbNapIN+V7bteog==" hashValue="oEl1gQNKa26tWwWFpUKN7jSDYPPXkpU4sLKqNtQkFVn/uA7ukklA3fNAg2w0kSOe48rs0ZdVFrSoL9Q/VeHcaQ==" algorithmName="SHA-512" password="CC35"/>
  <mergeCells count="86">
    <mergeCell ref="C52:G52"/>
    <mergeCell ref="D58:H58"/>
    <mergeCell ref="D61:H61"/>
    <mergeCell ref="D62:H62"/>
    <mergeCell ref="D60:H60"/>
    <mergeCell ref="D55:H55"/>
    <mergeCell ref="D59:H59"/>
    <mergeCell ref="E64:I64"/>
    <mergeCell ref="E57:I57"/>
    <mergeCell ref="E56:I56"/>
    <mergeCell ref="E63:I63"/>
    <mergeCell ref="I52:AF52"/>
    <mergeCell ref="J60:AF60"/>
    <mergeCell ref="J59:AF59"/>
    <mergeCell ref="J61:AF61"/>
    <mergeCell ref="J62:AF62"/>
    <mergeCell ref="J58:AF58"/>
    <mergeCell ref="J55:AF55"/>
    <mergeCell ref="K63:AF63"/>
    <mergeCell ref="K56:AF56"/>
    <mergeCell ref="K64:AF64"/>
    <mergeCell ref="K57:AF57"/>
    <mergeCell ref="L45:AO45"/>
    <mergeCell ref="D65:H65"/>
    <mergeCell ref="J65:AF65"/>
    <mergeCell ref="D66:H66"/>
    <mergeCell ref="J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2:AM62"/>
    <mergeCell ref="AG63:AM63"/>
    <mergeCell ref="AG59:AM59"/>
    <mergeCell ref="AG60:AM60"/>
    <mergeCell ref="AG61:AM61"/>
    <mergeCell ref="AG64:AM64"/>
    <mergeCell ref="AG58:AM58"/>
    <mergeCell ref="AG57:AM57"/>
    <mergeCell ref="AG56:AM56"/>
    <mergeCell ref="AG52:AM52"/>
    <mergeCell ref="AG55:AM55"/>
    <mergeCell ref="AM47:AN47"/>
    <mergeCell ref="AM49:AP49"/>
    <mergeCell ref="AM50:AP50"/>
    <mergeCell ref="AN63:AP63"/>
    <mergeCell ref="AN52:AP52"/>
    <mergeCell ref="AN62:AP62"/>
    <mergeCell ref="AN61:AP61"/>
    <mergeCell ref="AN55:AP55"/>
    <mergeCell ref="AN56:AP56"/>
    <mergeCell ref="AN57:AP57"/>
    <mergeCell ref="AN60:AP60"/>
    <mergeCell ref="AN64:AP64"/>
    <mergeCell ref="AN59:AP59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-01 PP - Propustné povrchy'!C2" display="/"/>
    <hyperlink ref="A57" location="'SO-01 NP - Nepropustné po...'!C2" display="/"/>
    <hyperlink ref="A58" location="'SO-02 - Úprava zátopy a b...'!C2" display="/"/>
    <hyperlink ref="A59" location="'SO-03 - Rekonstrukce výpu...'!C2" display="/"/>
    <hyperlink ref="A60" location="'SO-04 - Rekonstrukce bezp...'!C2" display="/"/>
    <hyperlink ref="A61" location="'SO-05 - Nouzový přeliv'!C2" display="/"/>
    <hyperlink ref="A63" location="'SO-06 PP - Propustné povrchy'!C2" display="/"/>
    <hyperlink ref="A64" location="'SO-06 NP - Nepropustné po...'!C2" display="/"/>
    <hyperlink ref="A65" location="'SO-07 - Rekonstrukce veře...'!C2" display="/"/>
    <hyperlink ref="A6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118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1369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24. 10. 2023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33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ROUND(J85,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ROUND((SUM(BE85:BE182)),  2)</f>
        <v>0</v>
      </c>
      <c r="G33" s="40"/>
      <c r="H33" s="40"/>
      <c r="I33" s="159">
        <v>0.20999999999999999</v>
      </c>
      <c r="J33" s="158">
        <f>ROUND(((SUM(BE85:BE182))*I33),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ROUND((SUM(BF85:BF182)),  2)</f>
        <v>0</v>
      </c>
      <c r="G34" s="40"/>
      <c r="H34" s="40"/>
      <c r="I34" s="159">
        <v>0.12</v>
      </c>
      <c r="J34" s="158">
        <f>ROUND(((SUM(BF85:BF182))*I34),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ROUND((SUM(BG85:BG182)),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ROUND((SUM(BH85:BH182)),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ROUND((SUM(BI85:BI182)),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122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rybníka Velký Žďárský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118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SO-07 - Rekonstrukce veřejného osvětlení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Žďár nad Sázavou</v>
      </c>
      <c r="G52" s="42"/>
      <c r="H52" s="42"/>
      <c r="I52" s="34" t="s">
        <v>23</v>
      </c>
      <c r="J52" s="74" t="str">
        <f>IF(J12="","",J12)</f>
        <v>24. 10. 2023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Žďár nad Sázavou</v>
      </c>
      <c r="G54" s="42"/>
      <c r="H54" s="42"/>
      <c r="I54" s="34" t="s">
        <v>32</v>
      </c>
      <c r="J54" s="38" t="str">
        <f>E21</f>
        <v>AGROPROJEKT PSO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AGROPROJEKT PSO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123</v>
      </c>
      <c r="D57" s="173"/>
      <c r="E57" s="173"/>
      <c r="F57" s="173"/>
      <c r="G57" s="173"/>
      <c r="H57" s="173"/>
      <c r="I57" s="173"/>
      <c r="J57" s="174" t="s">
        <v>124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125</v>
      </c>
    </row>
    <row r="60" s="9" customFormat="1" ht="24.96" customHeight="1">
      <c r="A60" s="9"/>
      <c r="B60" s="176"/>
      <c r="C60" s="177"/>
      <c r="D60" s="178" t="s">
        <v>774</v>
      </c>
      <c r="E60" s="179"/>
      <c r="F60" s="179"/>
      <c r="G60" s="179"/>
      <c r="H60" s="179"/>
      <c r="I60" s="179"/>
      <c r="J60" s="180">
        <f>J86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1370</v>
      </c>
      <c r="E61" s="184"/>
      <c r="F61" s="184"/>
      <c r="G61" s="184"/>
      <c r="H61" s="184"/>
      <c r="I61" s="184"/>
      <c r="J61" s="185">
        <f>J87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6"/>
      <c r="C62" s="177"/>
      <c r="D62" s="178" t="s">
        <v>1371</v>
      </c>
      <c r="E62" s="179"/>
      <c r="F62" s="179"/>
      <c r="G62" s="179"/>
      <c r="H62" s="179"/>
      <c r="I62" s="179"/>
      <c r="J62" s="180">
        <f>J106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2"/>
      <c r="C63" s="127"/>
      <c r="D63" s="183" t="s">
        <v>1372</v>
      </c>
      <c r="E63" s="184"/>
      <c r="F63" s="184"/>
      <c r="G63" s="184"/>
      <c r="H63" s="184"/>
      <c r="I63" s="184"/>
      <c r="J63" s="185">
        <f>J107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1373</v>
      </c>
      <c r="E64" s="184"/>
      <c r="F64" s="184"/>
      <c r="G64" s="184"/>
      <c r="H64" s="184"/>
      <c r="I64" s="184"/>
      <c r="J64" s="185">
        <f>J147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1374</v>
      </c>
      <c r="E65" s="184"/>
      <c r="F65" s="184"/>
      <c r="G65" s="184"/>
      <c r="H65" s="184"/>
      <c r="I65" s="184"/>
      <c r="J65" s="185">
        <f>J152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134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Rekonstrukce rybníka Velký Žďárský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118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SO-07 - Rekonstrukce veřejného osvětlení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Žďár nad Sázavou</v>
      </c>
      <c r="G79" s="42"/>
      <c r="H79" s="42"/>
      <c r="I79" s="34" t="s">
        <v>23</v>
      </c>
      <c r="J79" s="74" t="str">
        <f>IF(J12="","",J12)</f>
        <v>24. 10. 2023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25</v>
      </c>
      <c r="D81" s="42"/>
      <c r="E81" s="42"/>
      <c r="F81" s="29" t="str">
        <f>E15</f>
        <v>Město Žďár nad Sázavou</v>
      </c>
      <c r="G81" s="42"/>
      <c r="H81" s="42"/>
      <c r="I81" s="34" t="s">
        <v>32</v>
      </c>
      <c r="J81" s="38" t="str">
        <f>E21</f>
        <v>AGROPROJEKT PSO s.r.o.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AGROPROJEKT PSO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7"/>
      <c r="B84" s="188"/>
      <c r="C84" s="189" t="s">
        <v>135</v>
      </c>
      <c r="D84" s="190" t="s">
        <v>58</v>
      </c>
      <c r="E84" s="190" t="s">
        <v>54</v>
      </c>
      <c r="F84" s="190" t="s">
        <v>55</v>
      </c>
      <c r="G84" s="190" t="s">
        <v>136</v>
      </c>
      <c r="H84" s="190" t="s">
        <v>137</v>
      </c>
      <c r="I84" s="190" t="s">
        <v>138</v>
      </c>
      <c r="J84" s="190" t="s">
        <v>124</v>
      </c>
      <c r="K84" s="191" t="s">
        <v>139</v>
      </c>
      <c r="L84" s="192"/>
      <c r="M84" s="94" t="s">
        <v>19</v>
      </c>
      <c r="N84" s="95" t="s">
        <v>43</v>
      </c>
      <c r="O84" s="95" t="s">
        <v>140</v>
      </c>
      <c r="P84" s="95" t="s">
        <v>141</v>
      </c>
      <c r="Q84" s="95" t="s">
        <v>142</v>
      </c>
      <c r="R84" s="95" t="s">
        <v>143</v>
      </c>
      <c r="S84" s="95" t="s">
        <v>144</v>
      </c>
      <c r="T84" s="96" t="s">
        <v>145</v>
      </c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="2" customFormat="1" ht="22.8" customHeight="1">
      <c r="A85" s="40"/>
      <c r="B85" s="41"/>
      <c r="C85" s="101" t="s">
        <v>146</v>
      </c>
      <c r="D85" s="42"/>
      <c r="E85" s="42"/>
      <c r="F85" s="42"/>
      <c r="G85" s="42"/>
      <c r="H85" s="42"/>
      <c r="I85" s="42"/>
      <c r="J85" s="193">
        <f>BK85</f>
        <v>0</v>
      </c>
      <c r="K85" s="42"/>
      <c r="L85" s="46"/>
      <c r="M85" s="97"/>
      <c r="N85" s="194"/>
      <c r="O85" s="98"/>
      <c r="P85" s="195">
        <f>P86+P106</f>
        <v>0</v>
      </c>
      <c r="Q85" s="98"/>
      <c r="R85" s="195">
        <f>R86+R106</f>
        <v>46.117016000000014</v>
      </c>
      <c r="S85" s="98"/>
      <c r="T85" s="196">
        <f>T86+T106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72</v>
      </c>
      <c r="AU85" s="19" t="s">
        <v>125</v>
      </c>
      <c r="BK85" s="197">
        <f>BK86+BK106</f>
        <v>0</v>
      </c>
    </row>
    <row r="86" s="12" customFormat="1" ht="25.92" customHeight="1">
      <c r="A86" s="12"/>
      <c r="B86" s="198"/>
      <c r="C86" s="199"/>
      <c r="D86" s="200" t="s">
        <v>72</v>
      </c>
      <c r="E86" s="201" t="s">
        <v>986</v>
      </c>
      <c r="F86" s="201" t="s">
        <v>987</v>
      </c>
      <c r="G86" s="199"/>
      <c r="H86" s="199"/>
      <c r="I86" s="202"/>
      <c r="J86" s="203">
        <f>BK86</f>
        <v>0</v>
      </c>
      <c r="K86" s="199"/>
      <c r="L86" s="204"/>
      <c r="M86" s="205"/>
      <c r="N86" s="206"/>
      <c r="O86" s="206"/>
      <c r="P86" s="207">
        <f>P87</f>
        <v>0</v>
      </c>
      <c r="Q86" s="206"/>
      <c r="R86" s="207">
        <f>R87</f>
        <v>0.21528</v>
      </c>
      <c r="S86" s="206"/>
      <c r="T86" s="208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82</v>
      </c>
      <c r="AT86" s="210" t="s">
        <v>72</v>
      </c>
      <c r="AU86" s="210" t="s">
        <v>73</v>
      </c>
      <c r="AY86" s="209" t="s">
        <v>149</v>
      </c>
      <c r="BK86" s="211">
        <f>BK87</f>
        <v>0</v>
      </c>
    </row>
    <row r="87" s="12" customFormat="1" ht="22.8" customHeight="1">
      <c r="A87" s="12"/>
      <c r="B87" s="198"/>
      <c r="C87" s="199"/>
      <c r="D87" s="200" t="s">
        <v>72</v>
      </c>
      <c r="E87" s="212" t="s">
        <v>1375</v>
      </c>
      <c r="F87" s="212" t="s">
        <v>1376</v>
      </c>
      <c r="G87" s="199"/>
      <c r="H87" s="199"/>
      <c r="I87" s="202"/>
      <c r="J87" s="213">
        <f>BK87</f>
        <v>0</v>
      </c>
      <c r="K87" s="199"/>
      <c r="L87" s="204"/>
      <c r="M87" s="205"/>
      <c r="N87" s="206"/>
      <c r="O87" s="206"/>
      <c r="P87" s="207">
        <f>SUM(P88:P105)</f>
        <v>0</v>
      </c>
      <c r="Q87" s="206"/>
      <c r="R87" s="207">
        <f>SUM(R88:R105)</f>
        <v>0.21528</v>
      </c>
      <c r="S87" s="206"/>
      <c r="T87" s="208">
        <f>SUM(T88:T105)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82</v>
      </c>
      <c r="AT87" s="210" t="s">
        <v>72</v>
      </c>
      <c r="AU87" s="210" t="s">
        <v>80</v>
      </c>
      <c r="AY87" s="209" t="s">
        <v>149</v>
      </c>
      <c r="BK87" s="211">
        <f>SUM(BK88:BK105)</f>
        <v>0</v>
      </c>
    </row>
    <row r="88" s="2" customFormat="1" ht="24.15" customHeight="1">
      <c r="A88" s="40"/>
      <c r="B88" s="41"/>
      <c r="C88" s="214" t="s">
        <v>80</v>
      </c>
      <c r="D88" s="214" t="s">
        <v>151</v>
      </c>
      <c r="E88" s="215" t="s">
        <v>1377</v>
      </c>
      <c r="F88" s="216" t="s">
        <v>1378</v>
      </c>
      <c r="G88" s="217" t="s">
        <v>247</v>
      </c>
      <c r="H88" s="218">
        <v>320</v>
      </c>
      <c r="I88" s="219"/>
      <c r="J88" s="220">
        <f>ROUND(I88*H88,2)</f>
        <v>0</v>
      </c>
      <c r="K88" s="216" t="s">
        <v>155</v>
      </c>
      <c r="L88" s="46"/>
      <c r="M88" s="221" t="s">
        <v>19</v>
      </c>
      <c r="N88" s="222" t="s">
        <v>44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260</v>
      </c>
      <c r="AT88" s="225" t="s">
        <v>151</v>
      </c>
      <c r="AU88" s="225" t="s">
        <v>82</v>
      </c>
      <c r="AY88" s="19" t="s">
        <v>149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80</v>
      </c>
      <c r="BK88" s="226">
        <f>ROUND(I88*H88,2)</f>
        <v>0</v>
      </c>
      <c r="BL88" s="19" t="s">
        <v>260</v>
      </c>
      <c r="BM88" s="225" t="s">
        <v>1379</v>
      </c>
    </row>
    <row r="89" s="2" customFormat="1">
      <c r="A89" s="40"/>
      <c r="B89" s="41"/>
      <c r="C89" s="42"/>
      <c r="D89" s="227" t="s">
        <v>158</v>
      </c>
      <c r="E89" s="42"/>
      <c r="F89" s="228" t="s">
        <v>1380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158</v>
      </c>
      <c r="AU89" s="19" t="s">
        <v>82</v>
      </c>
    </row>
    <row r="90" s="2" customFormat="1">
      <c r="A90" s="40"/>
      <c r="B90" s="41"/>
      <c r="C90" s="42"/>
      <c r="D90" s="232" t="s">
        <v>160</v>
      </c>
      <c r="E90" s="42"/>
      <c r="F90" s="233" t="s">
        <v>1381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160</v>
      </c>
      <c r="AU90" s="19" t="s">
        <v>82</v>
      </c>
    </row>
    <row r="91" s="2" customFormat="1" ht="24.15" customHeight="1">
      <c r="A91" s="40"/>
      <c r="B91" s="41"/>
      <c r="C91" s="257" t="s">
        <v>82</v>
      </c>
      <c r="D91" s="257" t="s">
        <v>398</v>
      </c>
      <c r="E91" s="258" t="s">
        <v>1382</v>
      </c>
      <c r="F91" s="259" t="s">
        <v>1383</v>
      </c>
      <c r="G91" s="260" t="s">
        <v>247</v>
      </c>
      <c r="H91" s="261">
        <v>368</v>
      </c>
      <c r="I91" s="262"/>
      <c r="J91" s="263">
        <f>ROUND(I91*H91,2)</f>
        <v>0</v>
      </c>
      <c r="K91" s="259" t="s">
        <v>155</v>
      </c>
      <c r="L91" s="264"/>
      <c r="M91" s="265" t="s">
        <v>19</v>
      </c>
      <c r="N91" s="266" t="s">
        <v>44</v>
      </c>
      <c r="O91" s="86"/>
      <c r="P91" s="223">
        <f>O91*H91</f>
        <v>0</v>
      </c>
      <c r="Q91" s="223">
        <v>0.00058</v>
      </c>
      <c r="R91" s="223">
        <f>Q91*H91</f>
        <v>0.21343999999999999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370</v>
      </c>
      <c r="AT91" s="225" t="s">
        <v>398</v>
      </c>
      <c r="AU91" s="225" t="s">
        <v>82</v>
      </c>
      <c r="AY91" s="19" t="s">
        <v>149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80</v>
      </c>
      <c r="BK91" s="226">
        <f>ROUND(I91*H91,2)</f>
        <v>0</v>
      </c>
      <c r="BL91" s="19" t="s">
        <v>260</v>
      </c>
      <c r="BM91" s="225" t="s">
        <v>1384</v>
      </c>
    </row>
    <row r="92" s="2" customFormat="1">
      <c r="A92" s="40"/>
      <c r="B92" s="41"/>
      <c r="C92" s="42"/>
      <c r="D92" s="227" t="s">
        <v>158</v>
      </c>
      <c r="E92" s="42"/>
      <c r="F92" s="228" t="s">
        <v>1383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158</v>
      </c>
      <c r="AU92" s="19" t="s">
        <v>82</v>
      </c>
    </row>
    <row r="93" s="13" customFormat="1">
      <c r="A93" s="13"/>
      <c r="B93" s="235"/>
      <c r="C93" s="236"/>
      <c r="D93" s="227" t="s">
        <v>164</v>
      </c>
      <c r="E93" s="236"/>
      <c r="F93" s="238" t="s">
        <v>1385</v>
      </c>
      <c r="G93" s="236"/>
      <c r="H93" s="239">
        <v>368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164</v>
      </c>
      <c r="AU93" s="245" t="s">
        <v>82</v>
      </c>
      <c r="AV93" s="13" t="s">
        <v>82</v>
      </c>
      <c r="AW93" s="13" t="s">
        <v>4</v>
      </c>
      <c r="AX93" s="13" t="s">
        <v>80</v>
      </c>
      <c r="AY93" s="245" t="s">
        <v>149</v>
      </c>
    </row>
    <row r="94" s="2" customFormat="1" ht="16.5" customHeight="1">
      <c r="A94" s="40"/>
      <c r="B94" s="41"/>
      <c r="C94" s="214" t="s">
        <v>175</v>
      </c>
      <c r="D94" s="214" t="s">
        <v>151</v>
      </c>
      <c r="E94" s="215" t="s">
        <v>1386</v>
      </c>
      <c r="F94" s="216" t="s">
        <v>1387</v>
      </c>
      <c r="G94" s="217" t="s">
        <v>170</v>
      </c>
      <c r="H94" s="218">
        <v>8</v>
      </c>
      <c r="I94" s="219"/>
      <c r="J94" s="220">
        <f>ROUND(I94*H94,2)</f>
        <v>0</v>
      </c>
      <c r="K94" s="216" t="s">
        <v>155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156</v>
      </c>
      <c r="AT94" s="225" t="s">
        <v>151</v>
      </c>
      <c r="AU94" s="225" t="s">
        <v>82</v>
      </c>
      <c r="AY94" s="19" t="s">
        <v>149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80</v>
      </c>
      <c r="BK94" s="226">
        <f>ROUND(I94*H94,2)</f>
        <v>0</v>
      </c>
      <c r="BL94" s="19" t="s">
        <v>156</v>
      </c>
      <c r="BM94" s="225" t="s">
        <v>1388</v>
      </c>
    </row>
    <row r="95" s="2" customFormat="1">
      <c r="A95" s="40"/>
      <c r="B95" s="41"/>
      <c r="C95" s="42"/>
      <c r="D95" s="227" t="s">
        <v>158</v>
      </c>
      <c r="E95" s="42"/>
      <c r="F95" s="228" t="s">
        <v>1389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158</v>
      </c>
      <c r="AU95" s="19" t="s">
        <v>82</v>
      </c>
    </row>
    <row r="96" s="2" customFormat="1">
      <c r="A96" s="40"/>
      <c r="B96" s="41"/>
      <c r="C96" s="42"/>
      <c r="D96" s="232" t="s">
        <v>160</v>
      </c>
      <c r="E96" s="42"/>
      <c r="F96" s="233" t="s">
        <v>1390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160</v>
      </c>
      <c r="AU96" s="19" t="s">
        <v>82</v>
      </c>
    </row>
    <row r="97" s="2" customFormat="1" ht="16.5" customHeight="1">
      <c r="A97" s="40"/>
      <c r="B97" s="41"/>
      <c r="C97" s="257" t="s">
        <v>156</v>
      </c>
      <c r="D97" s="257" t="s">
        <v>398</v>
      </c>
      <c r="E97" s="258" t="s">
        <v>1391</v>
      </c>
      <c r="F97" s="259" t="s">
        <v>1392</v>
      </c>
      <c r="G97" s="260" t="s">
        <v>170</v>
      </c>
      <c r="H97" s="261">
        <v>8</v>
      </c>
      <c r="I97" s="262"/>
      <c r="J97" s="263">
        <f>ROUND(I97*H97,2)</f>
        <v>0</v>
      </c>
      <c r="K97" s="259" t="s">
        <v>155</v>
      </c>
      <c r="L97" s="264"/>
      <c r="M97" s="265" t="s">
        <v>19</v>
      </c>
      <c r="N97" s="266" t="s">
        <v>44</v>
      </c>
      <c r="O97" s="86"/>
      <c r="P97" s="223">
        <f>O97*H97</f>
        <v>0</v>
      </c>
      <c r="Q97" s="223">
        <v>0.00023000000000000001</v>
      </c>
      <c r="R97" s="223">
        <f>Q97*H97</f>
        <v>0.0018400000000000001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207</v>
      </c>
      <c r="AT97" s="225" t="s">
        <v>398</v>
      </c>
      <c r="AU97" s="225" t="s">
        <v>82</v>
      </c>
      <c r="AY97" s="19" t="s">
        <v>149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80</v>
      </c>
      <c r="BK97" s="226">
        <f>ROUND(I97*H97,2)</f>
        <v>0</v>
      </c>
      <c r="BL97" s="19" t="s">
        <v>156</v>
      </c>
      <c r="BM97" s="225" t="s">
        <v>1393</v>
      </c>
    </row>
    <row r="98" s="2" customFormat="1">
      <c r="A98" s="40"/>
      <c r="B98" s="41"/>
      <c r="C98" s="42"/>
      <c r="D98" s="227" t="s">
        <v>158</v>
      </c>
      <c r="E98" s="42"/>
      <c r="F98" s="228" t="s">
        <v>1392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158</v>
      </c>
      <c r="AU98" s="19" t="s">
        <v>82</v>
      </c>
    </row>
    <row r="99" s="2" customFormat="1">
      <c r="A99" s="40"/>
      <c r="B99" s="41"/>
      <c r="C99" s="42"/>
      <c r="D99" s="227" t="s">
        <v>162</v>
      </c>
      <c r="E99" s="42"/>
      <c r="F99" s="234" t="s">
        <v>1394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162</v>
      </c>
      <c r="AU99" s="19" t="s">
        <v>82</v>
      </c>
    </row>
    <row r="100" s="2" customFormat="1" ht="24.15" customHeight="1">
      <c r="A100" s="40"/>
      <c r="B100" s="41"/>
      <c r="C100" s="214" t="s">
        <v>188</v>
      </c>
      <c r="D100" s="214" t="s">
        <v>151</v>
      </c>
      <c r="E100" s="215" t="s">
        <v>1395</v>
      </c>
      <c r="F100" s="216" t="s">
        <v>1396</v>
      </c>
      <c r="G100" s="217" t="s">
        <v>453</v>
      </c>
      <c r="H100" s="218">
        <v>0.213</v>
      </c>
      <c r="I100" s="219"/>
      <c r="J100" s="220">
        <f>ROUND(I100*H100,2)</f>
        <v>0</v>
      </c>
      <c r="K100" s="216" t="s">
        <v>155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260</v>
      </c>
      <c r="AT100" s="225" t="s">
        <v>151</v>
      </c>
      <c r="AU100" s="225" t="s">
        <v>82</v>
      </c>
      <c r="AY100" s="19" t="s">
        <v>149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260</v>
      </c>
      <c r="BM100" s="225" t="s">
        <v>1397</v>
      </c>
    </row>
    <row r="101" s="2" customFormat="1">
      <c r="A101" s="40"/>
      <c r="B101" s="41"/>
      <c r="C101" s="42"/>
      <c r="D101" s="227" t="s">
        <v>158</v>
      </c>
      <c r="E101" s="42"/>
      <c r="F101" s="228" t="s">
        <v>1398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158</v>
      </c>
      <c r="AU101" s="19" t="s">
        <v>82</v>
      </c>
    </row>
    <row r="102" s="2" customFormat="1">
      <c r="A102" s="40"/>
      <c r="B102" s="41"/>
      <c r="C102" s="42"/>
      <c r="D102" s="232" t="s">
        <v>160</v>
      </c>
      <c r="E102" s="42"/>
      <c r="F102" s="233" t="s">
        <v>1399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160</v>
      </c>
      <c r="AU102" s="19" t="s">
        <v>82</v>
      </c>
    </row>
    <row r="103" s="2" customFormat="1" ht="24.15" customHeight="1">
      <c r="A103" s="40"/>
      <c r="B103" s="41"/>
      <c r="C103" s="214" t="s">
        <v>195</v>
      </c>
      <c r="D103" s="214" t="s">
        <v>151</v>
      </c>
      <c r="E103" s="215" t="s">
        <v>1400</v>
      </c>
      <c r="F103" s="216" t="s">
        <v>1401</v>
      </c>
      <c r="G103" s="217" t="s">
        <v>453</v>
      </c>
      <c r="H103" s="218">
        <v>0.213</v>
      </c>
      <c r="I103" s="219"/>
      <c r="J103" s="220">
        <f>ROUND(I103*H103,2)</f>
        <v>0</v>
      </c>
      <c r="K103" s="216" t="s">
        <v>155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260</v>
      </c>
      <c r="AT103" s="225" t="s">
        <v>151</v>
      </c>
      <c r="AU103" s="225" t="s">
        <v>82</v>
      </c>
      <c r="AY103" s="19" t="s">
        <v>149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260</v>
      </c>
      <c r="BM103" s="225" t="s">
        <v>1402</v>
      </c>
    </row>
    <row r="104" s="2" customFormat="1">
      <c r="A104" s="40"/>
      <c r="B104" s="41"/>
      <c r="C104" s="42"/>
      <c r="D104" s="227" t="s">
        <v>158</v>
      </c>
      <c r="E104" s="42"/>
      <c r="F104" s="228" t="s">
        <v>1403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158</v>
      </c>
      <c r="AU104" s="19" t="s">
        <v>82</v>
      </c>
    </row>
    <row r="105" s="2" customFormat="1">
      <c r="A105" s="40"/>
      <c r="B105" s="41"/>
      <c r="C105" s="42"/>
      <c r="D105" s="232" t="s">
        <v>160</v>
      </c>
      <c r="E105" s="42"/>
      <c r="F105" s="233" t="s">
        <v>1404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160</v>
      </c>
      <c r="AU105" s="19" t="s">
        <v>82</v>
      </c>
    </row>
    <row r="106" s="12" customFormat="1" ht="25.92" customHeight="1">
      <c r="A106" s="12"/>
      <c r="B106" s="198"/>
      <c r="C106" s="199"/>
      <c r="D106" s="200" t="s">
        <v>72</v>
      </c>
      <c r="E106" s="201" t="s">
        <v>398</v>
      </c>
      <c r="F106" s="201" t="s">
        <v>1405</v>
      </c>
      <c r="G106" s="199"/>
      <c r="H106" s="199"/>
      <c r="I106" s="202"/>
      <c r="J106" s="203">
        <f>BK106</f>
        <v>0</v>
      </c>
      <c r="K106" s="199"/>
      <c r="L106" s="204"/>
      <c r="M106" s="205"/>
      <c r="N106" s="206"/>
      <c r="O106" s="206"/>
      <c r="P106" s="207">
        <f>P107+P147+P152</f>
        <v>0</v>
      </c>
      <c r="Q106" s="206"/>
      <c r="R106" s="207">
        <f>R107+R147+R152</f>
        <v>45.901736000000014</v>
      </c>
      <c r="S106" s="206"/>
      <c r="T106" s="208">
        <f>T107+T147+T152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175</v>
      </c>
      <c r="AT106" s="210" t="s">
        <v>72</v>
      </c>
      <c r="AU106" s="210" t="s">
        <v>73</v>
      </c>
      <c r="AY106" s="209" t="s">
        <v>149</v>
      </c>
      <c r="BK106" s="211">
        <f>BK107+BK147+BK152</f>
        <v>0</v>
      </c>
    </row>
    <row r="107" s="12" customFormat="1" ht="22.8" customHeight="1">
      <c r="A107" s="12"/>
      <c r="B107" s="198"/>
      <c r="C107" s="199"/>
      <c r="D107" s="200" t="s">
        <v>72</v>
      </c>
      <c r="E107" s="212" t="s">
        <v>1406</v>
      </c>
      <c r="F107" s="212" t="s">
        <v>1407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SUM(P108:P146)</f>
        <v>0</v>
      </c>
      <c r="Q107" s="206"/>
      <c r="R107" s="207">
        <f>SUM(R108:R146)</f>
        <v>3.8719199999999998</v>
      </c>
      <c r="S107" s="206"/>
      <c r="T107" s="208">
        <f>SUM(T108:T146)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175</v>
      </c>
      <c r="AT107" s="210" t="s">
        <v>72</v>
      </c>
      <c r="AU107" s="210" t="s">
        <v>80</v>
      </c>
      <c r="AY107" s="209" t="s">
        <v>149</v>
      </c>
      <c r="BK107" s="211">
        <f>SUM(BK108:BK146)</f>
        <v>0</v>
      </c>
    </row>
    <row r="108" s="2" customFormat="1" ht="37.8" customHeight="1">
      <c r="A108" s="40"/>
      <c r="B108" s="41"/>
      <c r="C108" s="214" t="s">
        <v>201</v>
      </c>
      <c r="D108" s="214" t="s">
        <v>151</v>
      </c>
      <c r="E108" s="215" t="s">
        <v>1408</v>
      </c>
      <c r="F108" s="216" t="s">
        <v>1409</v>
      </c>
      <c r="G108" s="217" t="s">
        <v>170</v>
      </c>
      <c r="H108" s="218">
        <v>2</v>
      </c>
      <c r="I108" s="219"/>
      <c r="J108" s="220">
        <f>ROUND(I108*H108,2)</f>
        <v>0</v>
      </c>
      <c r="K108" s="216" t="s">
        <v>155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1275</v>
      </c>
      <c r="AT108" s="225" t="s">
        <v>151</v>
      </c>
      <c r="AU108" s="225" t="s">
        <v>82</v>
      </c>
      <c r="AY108" s="19" t="s">
        <v>149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1275</v>
      </c>
      <c r="BM108" s="225" t="s">
        <v>1410</v>
      </c>
    </row>
    <row r="109" s="2" customFormat="1">
      <c r="A109" s="40"/>
      <c r="B109" s="41"/>
      <c r="C109" s="42"/>
      <c r="D109" s="227" t="s">
        <v>158</v>
      </c>
      <c r="E109" s="42"/>
      <c r="F109" s="228" t="s">
        <v>1411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158</v>
      </c>
      <c r="AU109" s="19" t="s">
        <v>82</v>
      </c>
    </row>
    <row r="110" s="2" customFormat="1">
      <c r="A110" s="40"/>
      <c r="B110" s="41"/>
      <c r="C110" s="42"/>
      <c r="D110" s="232" t="s">
        <v>160</v>
      </c>
      <c r="E110" s="42"/>
      <c r="F110" s="233" t="s">
        <v>1412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160</v>
      </c>
      <c r="AU110" s="19" t="s">
        <v>82</v>
      </c>
    </row>
    <row r="111" s="2" customFormat="1" ht="37.8" customHeight="1">
      <c r="A111" s="40"/>
      <c r="B111" s="41"/>
      <c r="C111" s="257" t="s">
        <v>207</v>
      </c>
      <c r="D111" s="257" t="s">
        <v>398</v>
      </c>
      <c r="E111" s="258" t="s">
        <v>1413</v>
      </c>
      <c r="F111" s="259" t="s">
        <v>1414</v>
      </c>
      <c r="G111" s="260" t="s">
        <v>170</v>
      </c>
      <c r="H111" s="261">
        <v>2</v>
      </c>
      <c r="I111" s="262"/>
      <c r="J111" s="263">
        <f>ROUND(I111*H111,2)</f>
        <v>0</v>
      </c>
      <c r="K111" s="259" t="s">
        <v>155</v>
      </c>
      <c r="L111" s="264"/>
      <c r="M111" s="265" t="s">
        <v>19</v>
      </c>
      <c r="N111" s="266" t="s">
        <v>44</v>
      </c>
      <c r="O111" s="86"/>
      <c r="P111" s="223">
        <f>O111*H111</f>
        <v>0</v>
      </c>
      <c r="Q111" s="223">
        <v>0.049000000000000002</v>
      </c>
      <c r="R111" s="223">
        <f>Q111*H111</f>
        <v>0.098000000000000004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1415</v>
      </c>
      <c r="AT111" s="225" t="s">
        <v>398</v>
      </c>
      <c r="AU111" s="225" t="s">
        <v>82</v>
      </c>
      <c r="AY111" s="19" t="s">
        <v>149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1415</v>
      </c>
      <c r="BM111" s="225" t="s">
        <v>1416</v>
      </c>
    </row>
    <row r="112" s="2" customFormat="1">
      <c r="A112" s="40"/>
      <c r="B112" s="41"/>
      <c r="C112" s="42"/>
      <c r="D112" s="227" t="s">
        <v>158</v>
      </c>
      <c r="E112" s="42"/>
      <c r="F112" s="228" t="s">
        <v>1414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158</v>
      </c>
      <c r="AU112" s="19" t="s">
        <v>82</v>
      </c>
    </row>
    <row r="113" s="2" customFormat="1" ht="33" customHeight="1">
      <c r="A113" s="40"/>
      <c r="B113" s="41"/>
      <c r="C113" s="214" t="s">
        <v>213</v>
      </c>
      <c r="D113" s="214" t="s">
        <v>151</v>
      </c>
      <c r="E113" s="215" t="s">
        <v>1417</v>
      </c>
      <c r="F113" s="216" t="s">
        <v>1418</v>
      </c>
      <c r="G113" s="217" t="s">
        <v>170</v>
      </c>
      <c r="H113" s="218">
        <v>8</v>
      </c>
      <c r="I113" s="219"/>
      <c r="J113" s="220">
        <f>ROUND(I113*H113,2)</f>
        <v>0</v>
      </c>
      <c r="K113" s="216" t="s">
        <v>155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1275</v>
      </c>
      <c r="AT113" s="225" t="s">
        <v>151</v>
      </c>
      <c r="AU113" s="225" t="s">
        <v>82</v>
      </c>
      <c r="AY113" s="19" t="s">
        <v>149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1275</v>
      </c>
      <c r="BM113" s="225" t="s">
        <v>1419</v>
      </c>
    </row>
    <row r="114" s="2" customFormat="1">
      <c r="A114" s="40"/>
      <c r="B114" s="41"/>
      <c r="C114" s="42"/>
      <c r="D114" s="227" t="s">
        <v>158</v>
      </c>
      <c r="E114" s="42"/>
      <c r="F114" s="228" t="s">
        <v>1418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158</v>
      </c>
      <c r="AU114" s="19" t="s">
        <v>82</v>
      </c>
    </row>
    <row r="115" s="2" customFormat="1">
      <c r="A115" s="40"/>
      <c r="B115" s="41"/>
      <c r="C115" s="42"/>
      <c r="D115" s="232" t="s">
        <v>160</v>
      </c>
      <c r="E115" s="42"/>
      <c r="F115" s="233" t="s">
        <v>1420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160</v>
      </c>
      <c r="AU115" s="19" t="s">
        <v>82</v>
      </c>
    </row>
    <row r="116" s="2" customFormat="1" ht="44.25" customHeight="1">
      <c r="A116" s="40"/>
      <c r="B116" s="41"/>
      <c r="C116" s="257" t="s">
        <v>219</v>
      </c>
      <c r="D116" s="257" t="s">
        <v>398</v>
      </c>
      <c r="E116" s="258" t="s">
        <v>1421</v>
      </c>
      <c r="F116" s="259" t="s">
        <v>1422</v>
      </c>
      <c r="G116" s="260" t="s">
        <v>170</v>
      </c>
      <c r="H116" s="261">
        <v>8</v>
      </c>
      <c r="I116" s="262"/>
      <c r="J116" s="263">
        <f>ROUND(I116*H116,2)</f>
        <v>0</v>
      </c>
      <c r="K116" s="259" t="s">
        <v>19</v>
      </c>
      <c r="L116" s="264"/>
      <c r="M116" s="265" t="s">
        <v>19</v>
      </c>
      <c r="N116" s="266" t="s">
        <v>44</v>
      </c>
      <c r="O116" s="86"/>
      <c r="P116" s="223">
        <f>O116*H116</f>
        <v>0</v>
      </c>
      <c r="Q116" s="223">
        <v>0.0022000000000000001</v>
      </c>
      <c r="R116" s="223">
        <f>Q116*H116</f>
        <v>0.017600000000000001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1415</v>
      </c>
      <c r="AT116" s="225" t="s">
        <v>398</v>
      </c>
      <c r="AU116" s="225" t="s">
        <v>82</v>
      </c>
      <c r="AY116" s="19" t="s">
        <v>149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80</v>
      </c>
      <c r="BK116" s="226">
        <f>ROUND(I116*H116,2)</f>
        <v>0</v>
      </c>
      <c r="BL116" s="19" t="s">
        <v>1415</v>
      </c>
      <c r="BM116" s="225" t="s">
        <v>1423</v>
      </c>
    </row>
    <row r="117" s="2" customFormat="1">
      <c r="A117" s="40"/>
      <c r="B117" s="41"/>
      <c r="C117" s="42"/>
      <c r="D117" s="227" t="s">
        <v>158</v>
      </c>
      <c r="E117" s="42"/>
      <c r="F117" s="228" t="s">
        <v>1424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158</v>
      </c>
      <c r="AU117" s="19" t="s">
        <v>82</v>
      </c>
    </row>
    <row r="118" s="2" customFormat="1" ht="16.5" customHeight="1">
      <c r="A118" s="40"/>
      <c r="B118" s="41"/>
      <c r="C118" s="214" t="s">
        <v>225</v>
      </c>
      <c r="D118" s="214" t="s">
        <v>151</v>
      </c>
      <c r="E118" s="215" t="s">
        <v>1425</v>
      </c>
      <c r="F118" s="216" t="s">
        <v>1426</v>
      </c>
      <c r="G118" s="217" t="s">
        <v>170</v>
      </c>
      <c r="H118" s="218">
        <v>8</v>
      </c>
      <c r="I118" s="219"/>
      <c r="J118" s="220">
        <f>ROUND(I118*H118,2)</f>
        <v>0</v>
      </c>
      <c r="K118" s="216" t="s">
        <v>155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156</v>
      </c>
      <c r="AT118" s="225" t="s">
        <v>151</v>
      </c>
      <c r="AU118" s="225" t="s">
        <v>82</v>
      </c>
      <c r="AY118" s="19" t="s">
        <v>149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156</v>
      </c>
      <c r="BM118" s="225" t="s">
        <v>1427</v>
      </c>
    </row>
    <row r="119" s="2" customFormat="1">
      <c r="A119" s="40"/>
      <c r="B119" s="41"/>
      <c r="C119" s="42"/>
      <c r="D119" s="227" t="s">
        <v>158</v>
      </c>
      <c r="E119" s="42"/>
      <c r="F119" s="228" t="s">
        <v>1426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158</v>
      </c>
      <c r="AU119" s="19" t="s">
        <v>82</v>
      </c>
    </row>
    <row r="120" s="2" customFormat="1">
      <c r="A120" s="40"/>
      <c r="B120" s="41"/>
      <c r="C120" s="42"/>
      <c r="D120" s="232" t="s">
        <v>160</v>
      </c>
      <c r="E120" s="42"/>
      <c r="F120" s="233" t="s">
        <v>1428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160</v>
      </c>
      <c r="AU120" s="19" t="s">
        <v>82</v>
      </c>
    </row>
    <row r="121" s="2" customFormat="1">
      <c r="A121" s="40"/>
      <c r="B121" s="41"/>
      <c r="C121" s="42"/>
      <c r="D121" s="227" t="s">
        <v>162</v>
      </c>
      <c r="E121" s="42"/>
      <c r="F121" s="234" t="s">
        <v>1429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162</v>
      </c>
      <c r="AU121" s="19" t="s">
        <v>82</v>
      </c>
    </row>
    <row r="122" s="2" customFormat="1" ht="16.5" customHeight="1">
      <c r="A122" s="40"/>
      <c r="B122" s="41"/>
      <c r="C122" s="257" t="s">
        <v>8</v>
      </c>
      <c r="D122" s="257" t="s">
        <v>398</v>
      </c>
      <c r="E122" s="258" t="s">
        <v>1430</v>
      </c>
      <c r="F122" s="259" t="s">
        <v>1431</v>
      </c>
      <c r="G122" s="260" t="s">
        <v>170</v>
      </c>
      <c r="H122" s="261">
        <v>8</v>
      </c>
      <c r="I122" s="262"/>
      <c r="J122" s="263">
        <f>ROUND(I122*H122,2)</f>
        <v>0</v>
      </c>
      <c r="K122" s="259" t="s">
        <v>155</v>
      </c>
      <c r="L122" s="264"/>
      <c r="M122" s="265" t="s">
        <v>19</v>
      </c>
      <c r="N122" s="266" t="s">
        <v>44</v>
      </c>
      <c r="O122" s="86"/>
      <c r="P122" s="223">
        <f>O122*H122</f>
        <v>0</v>
      </c>
      <c r="Q122" s="223">
        <v>0.045999999999999999</v>
      </c>
      <c r="R122" s="223">
        <f>Q122*H122</f>
        <v>0.36799999999999999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207</v>
      </c>
      <c r="AT122" s="225" t="s">
        <v>398</v>
      </c>
      <c r="AU122" s="225" t="s">
        <v>82</v>
      </c>
      <c r="AY122" s="19" t="s">
        <v>149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156</v>
      </c>
      <c r="BM122" s="225" t="s">
        <v>1432</v>
      </c>
    </row>
    <row r="123" s="2" customFormat="1">
      <c r="A123" s="40"/>
      <c r="B123" s="41"/>
      <c r="C123" s="42"/>
      <c r="D123" s="227" t="s">
        <v>158</v>
      </c>
      <c r="E123" s="42"/>
      <c r="F123" s="228" t="s">
        <v>1431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158</v>
      </c>
      <c r="AU123" s="19" t="s">
        <v>82</v>
      </c>
    </row>
    <row r="124" s="2" customFormat="1" ht="16.5" customHeight="1">
      <c r="A124" s="40"/>
      <c r="B124" s="41"/>
      <c r="C124" s="214" t="s">
        <v>237</v>
      </c>
      <c r="D124" s="214" t="s">
        <v>151</v>
      </c>
      <c r="E124" s="215" t="s">
        <v>1433</v>
      </c>
      <c r="F124" s="216" t="s">
        <v>1434</v>
      </c>
      <c r="G124" s="217" t="s">
        <v>170</v>
      </c>
      <c r="H124" s="218">
        <v>8</v>
      </c>
      <c r="I124" s="219"/>
      <c r="J124" s="220">
        <f>ROUND(I124*H124,2)</f>
        <v>0</v>
      </c>
      <c r="K124" s="216" t="s">
        <v>155</v>
      </c>
      <c r="L124" s="46"/>
      <c r="M124" s="221" t="s">
        <v>19</v>
      </c>
      <c r="N124" s="222" t="s">
        <v>44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156</v>
      </c>
      <c r="AT124" s="225" t="s">
        <v>151</v>
      </c>
      <c r="AU124" s="225" t="s">
        <v>82</v>
      </c>
      <c r="AY124" s="19" t="s">
        <v>149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156</v>
      </c>
      <c r="BM124" s="225" t="s">
        <v>1435</v>
      </c>
    </row>
    <row r="125" s="2" customFormat="1">
      <c r="A125" s="40"/>
      <c r="B125" s="41"/>
      <c r="C125" s="42"/>
      <c r="D125" s="227" t="s">
        <v>158</v>
      </c>
      <c r="E125" s="42"/>
      <c r="F125" s="228" t="s">
        <v>1434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158</v>
      </c>
      <c r="AU125" s="19" t="s">
        <v>82</v>
      </c>
    </row>
    <row r="126" s="2" customFormat="1">
      <c r="A126" s="40"/>
      <c r="B126" s="41"/>
      <c r="C126" s="42"/>
      <c r="D126" s="232" t="s">
        <v>160</v>
      </c>
      <c r="E126" s="42"/>
      <c r="F126" s="233" t="s">
        <v>1436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160</v>
      </c>
      <c r="AU126" s="19" t="s">
        <v>82</v>
      </c>
    </row>
    <row r="127" s="2" customFormat="1">
      <c r="A127" s="40"/>
      <c r="B127" s="41"/>
      <c r="C127" s="42"/>
      <c r="D127" s="227" t="s">
        <v>162</v>
      </c>
      <c r="E127" s="42"/>
      <c r="F127" s="234" t="s">
        <v>1437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162</v>
      </c>
      <c r="AU127" s="19" t="s">
        <v>82</v>
      </c>
    </row>
    <row r="128" s="2" customFormat="1" ht="16.5" customHeight="1">
      <c r="A128" s="40"/>
      <c r="B128" s="41"/>
      <c r="C128" s="257" t="s">
        <v>244</v>
      </c>
      <c r="D128" s="257" t="s">
        <v>398</v>
      </c>
      <c r="E128" s="258" t="s">
        <v>1438</v>
      </c>
      <c r="F128" s="259" t="s">
        <v>1439</v>
      </c>
      <c r="G128" s="260" t="s">
        <v>170</v>
      </c>
      <c r="H128" s="261">
        <v>8</v>
      </c>
      <c r="I128" s="262"/>
      <c r="J128" s="263">
        <f>ROUND(I128*H128,2)</f>
        <v>0</v>
      </c>
      <c r="K128" s="259" t="s">
        <v>155</v>
      </c>
      <c r="L128" s="264"/>
      <c r="M128" s="265" t="s">
        <v>19</v>
      </c>
      <c r="N128" s="266" t="s">
        <v>44</v>
      </c>
      <c r="O128" s="86"/>
      <c r="P128" s="223">
        <f>O128*H128</f>
        <v>0</v>
      </c>
      <c r="Q128" s="223">
        <v>0.38400000000000001</v>
      </c>
      <c r="R128" s="223">
        <f>Q128*H128</f>
        <v>3.0720000000000001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207</v>
      </c>
      <c r="AT128" s="225" t="s">
        <v>398</v>
      </c>
      <c r="AU128" s="225" t="s">
        <v>82</v>
      </c>
      <c r="AY128" s="19" t="s">
        <v>149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156</v>
      </c>
      <c r="BM128" s="225" t="s">
        <v>1440</v>
      </c>
    </row>
    <row r="129" s="2" customFormat="1">
      <c r="A129" s="40"/>
      <c r="B129" s="41"/>
      <c r="C129" s="42"/>
      <c r="D129" s="227" t="s">
        <v>158</v>
      </c>
      <c r="E129" s="42"/>
      <c r="F129" s="228" t="s">
        <v>1439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158</v>
      </c>
      <c r="AU129" s="19" t="s">
        <v>82</v>
      </c>
    </row>
    <row r="130" s="2" customFormat="1" ht="16.5" customHeight="1">
      <c r="A130" s="40"/>
      <c r="B130" s="41"/>
      <c r="C130" s="214" t="s">
        <v>252</v>
      </c>
      <c r="D130" s="214" t="s">
        <v>151</v>
      </c>
      <c r="E130" s="215" t="s">
        <v>1441</v>
      </c>
      <c r="F130" s="216" t="s">
        <v>1442</v>
      </c>
      <c r="G130" s="217" t="s">
        <v>170</v>
      </c>
      <c r="H130" s="218">
        <v>8</v>
      </c>
      <c r="I130" s="219"/>
      <c r="J130" s="220">
        <f>ROUND(I130*H130,2)</f>
        <v>0</v>
      </c>
      <c r="K130" s="216" t="s">
        <v>155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1275</v>
      </c>
      <c r="AT130" s="225" t="s">
        <v>151</v>
      </c>
      <c r="AU130" s="225" t="s">
        <v>82</v>
      </c>
      <c r="AY130" s="19" t="s">
        <v>149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1275</v>
      </c>
      <c r="BM130" s="225" t="s">
        <v>1443</v>
      </c>
    </row>
    <row r="131" s="2" customFormat="1">
      <c r="A131" s="40"/>
      <c r="B131" s="41"/>
      <c r="C131" s="42"/>
      <c r="D131" s="227" t="s">
        <v>158</v>
      </c>
      <c r="E131" s="42"/>
      <c r="F131" s="228" t="s">
        <v>1442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158</v>
      </c>
      <c r="AU131" s="19" t="s">
        <v>82</v>
      </c>
    </row>
    <row r="132" s="2" customFormat="1">
      <c r="A132" s="40"/>
      <c r="B132" s="41"/>
      <c r="C132" s="42"/>
      <c r="D132" s="232" t="s">
        <v>160</v>
      </c>
      <c r="E132" s="42"/>
      <c r="F132" s="233" t="s">
        <v>1444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160</v>
      </c>
      <c r="AU132" s="19" t="s">
        <v>82</v>
      </c>
    </row>
    <row r="133" s="2" customFormat="1" ht="16.5" customHeight="1">
      <c r="A133" s="40"/>
      <c r="B133" s="41"/>
      <c r="C133" s="257" t="s">
        <v>260</v>
      </c>
      <c r="D133" s="257" t="s">
        <v>398</v>
      </c>
      <c r="E133" s="258" t="s">
        <v>1445</v>
      </c>
      <c r="F133" s="259" t="s">
        <v>1446</v>
      </c>
      <c r="G133" s="260" t="s">
        <v>170</v>
      </c>
      <c r="H133" s="261">
        <v>8</v>
      </c>
      <c r="I133" s="262"/>
      <c r="J133" s="263">
        <f>ROUND(I133*H133,2)</f>
        <v>0</v>
      </c>
      <c r="K133" s="259" t="s">
        <v>155</v>
      </c>
      <c r="L133" s="264"/>
      <c r="M133" s="265" t="s">
        <v>19</v>
      </c>
      <c r="N133" s="266" t="s">
        <v>44</v>
      </c>
      <c r="O133" s="86"/>
      <c r="P133" s="223">
        <f>O133*H133</f>
        <v>0</v>
      </c>
      <c r="Q133" s="223">
        <v>0.00029999999999999997</v>
      </c>
      <c r="R133" s="223">
        <f>Q133*H133</f>
        <v>0.0023999999999999998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1415</v>
      </c>
      <c r="AT133" s="225" t="s">
        <v>398</v>
      </c>
      <c r="AU133" s="225" t="s">
        <v>82</v>
      </c>
      <c r="AY133" s="19" t="s">
        <v>149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80</v>
      </c>
      <c r="BK133" s="226">
        <f>ROUND(I133*H133,2)</f>
        <v>0</v>
      </c>
      <c r="BL133" s="19" t="s">
        <v>1415</v>
      </c>
      <c r="BM133" s="225" t="s">
        <v>1447</v>
      </c>
    </row>
    <row r="134" s="2" customFormat="1">
      <c r="A134" s="40"/>
      <c r="B134" s="41"/>
      <c r="C134" s="42"/>
      <c r="D134" s="227" t="s">
        <v>158</v>
      </c>
      <c r="E134" s="42"/>
      <c r="F134" s="228" t="s">
        <v>1446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158</v>
      </c>
      <c r="AU134" s="19" t="s">
        <v>82</v>
      </c>
    </row>
    <row r="135" s="2" customFormat="1" ht="33" customHeight="1">
      <c r="A135" s="40"/>
      <c r="B135" s="41"/>
      <c r="C135" s="214" t="s">
        <v>266</v>
      </c>
      <c r="D135" s="214" t="s">
        <v>151</v>
      </c>
      <c r="E135" s="215" t="s">
        <v>1448</v>
      </c>
      <c r="F135" s="216" t="s">
        <v>1449</v>
      </c>
      <c r="G135" s="217" t="s">
        <v>247</v>
      </c>
      <c r="H135" s="218">
        <v>320</v>
      </c>
      <c r="I135" s="219"/>
      <c r="J135" s="220">
        <f>ROUND(I135*H135,2)</f>
        <v>0</v>
      </c>
      <c r="K135" s="216" t="s">
        <v>155</v>
      </c>
      <c r="L135" s="46"/>
      <c r="M135" s="221" t="s">
        <v>19</v>
      </c>
      <c r="N135" s="222" t="s">
        <v>44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1275</v>
      </c>
      <c r="AT135" s="225" t="s">
        <v>151</v>
      </c>
      <c r="AU135" s="225" t="s">
        <v>82</v>
      </c>
      <c r="AY135" s="19" t="s">
        <v>149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80</v>
      </c>
      <c r="BK135" s="226">
        <f>ROUND(I135*H135,2)</f>
        <v>0</v>
      </c>
      <c r="BL135" s="19" t="s">
        <v>1275</v>
      </c>
      <c r="BM135" s="225" t="s">
        <v>1450</v>
      </c>
    </row>
    <row r="136" s="2" customFormat="1">
      <c r="A136" s="40"/>
      <c r="B136" s="41"/>
      <c r="C136" s="42"/>
      <c r="D136" s="227" t="s">
        <v>158</v>
      </c>
      <c r="E136" s="42"/>
      <c r="F136" s="228" t="s">
        <v>1451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158</v>
      </c>
      <c r="AU136" s="19" t="s">
        <v>82</v>
      </c>
    </row>
    <row r="137" s="2" customFormat="1">
      <c r="A137" s="40"/>
      <c r="B137" s="41"/>
      <c r="C137" s="42"/>
      <c r="D137" s="232" t="s">
        <v>160</v>
      </c>
      <c r="E137" s="42"/>
      <c r="F137" s="233" t="s">
        <v>1452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160</v>
      </c>
      <c r="AU137" s="19" t="s">
        <v>82</v>
      </c>
    </row>
    <row r="138" s="2" customFormat="1" ht="16.5" customHeight="1">
      <c r="A138" s="40"/>
      <c r="B138" s="41"/>
      <c r="C138" s="257" t="s">
        <v>273</v>
      </c>
      <c r="D138" s="257" t="s">
        <v>398</v>
      </c>
      <c r="E138" s="258" t="s">
        <v>1453</v>
      </c>
      <c r="F138" s="259" t="s">
        <v>1454</v>
      </c>
      <c r="G138" s="260" t="s">
        <v>401</v>
      </c>
      <c r="H138" s="261">
        <v>304</v>
      </c>
      <c r="I138" s="262"/>
      <c r="J138" s="263">
        <f>ROUND(I138*H138,2)</f>
        <v>0</v>
      </c>
      <c r="K138" s="259" t="s">
        <v>155</v>
      </c>
      <c r="L138" s="264"/>
      <c r="M138" s="265" t="s">
        <v>19</v>
      </c>
      <c r="N138" s="266" t="s">
        <v>44</v>
      </c>
      <c r="O138" s="86"/>
      <c r="P138" s="223">
        <f>O138*H138</f>
        <v>0</v>
      </c>
      <c r="Q138" s="223">
        <v>0.001</v>
      </c>
      <c r="R138" s="223">
        <f>Q138*H138</f>
        <v>0.30399999999999999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1415</v>
      </c>
      <c r="AT138" s="225" t="s">
        <v>398</v>
      </c>
      <c r="AU138" s="225" t="s">
        <v>82</v>
      </c>
      <c r="AY138" s="19" t="s">
        <v>149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80</v>
      </c>
      <c r="BK138" s="226">
        <f>ROUND(I138*H138,2)</f>
        <v>0</v>
      </c>
      <c r="BL138" s="19" t="s">
        <v>1415</v>
      </c>
      <c r="BM138" s="225" t="s">
        <v>1455</v>
      </c>
    </row>
    <row r="139" s="2" customFormat="1">
      <c r="A139" s="40"/>
      <c r="B139" s="41"/>
      <c r="C139" s="42"/>
      <c r="D139" s="227" t="s">
        <v>158</v>
      </c>
      <c r="E139" s="42"/>
      <c r="F139" s="228" t="s">
        <v>1454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158</v>
      </c>
      <c r="AU139" s="19" t="s">
        <v>82</v>
      </c>
    </row>
    <row r="140" s="13" customFormat="1">
      <c r="A140" s="13"/>
      <c r="B140" s="235"/>
      <c r="C140" s="236"/>
      <c r="D140" s="227" t="s">
        <v>164</v>
      </c>
      <c r="E140" s="236"/>
      <c r="F140" s="238" t="s">
        <v>1456</v>
      </c>
      <c r="G140" s="236"/>
      <c r="H140" s="239">
        <v>304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164</v>
      </c>
      <c r="AU140" s="245" t="s">
        <v>82</v>
      </c>
      <c r="AV140" s="13" t="s">
        <v>82</v>
      </c>
      <c r="AW140" s="13" t="s">
        <v>4</v>
      </c>
      <c r="AX140" s="13" t="s">
        <v>80</v>
      </c>
      <c r="AY140" s="245" t="s">
        <v>149</v>
      </c>
    </row>
    <row r="141" s="2" customFormat="1" ht="24.15" customHeight="1">
      <c r="A141" s="40"/>
      <c r="B141" s="41"/>
      <c r="C141" s="214" t="s">
        <v>281</v>
      </c>
      <c r="D141" s="214" t="s">
        <v>151</v>
      </c>
      <c r="E141" s="215" t="s">
        <v>1457</v>
      </c>
      <c r="F141" s="216" t="s">
        <v>1458</v>
      </c>
      <c r="G141" s="217" t="s">
        <v>247</v>
      </c>
      <c r="H141" s="218">
        <v>16</v>
      </c>
      <c r="I141" s="219"/>
      <c r="J141" s="220">
        <f>ROUND(I141*H141,2)</f>
        <v>0</v>
      </c>
      <c r="K141" s="216" t="s">
        <v>155</v>
      </c>
      <c r="L141" s="46"/>
      <c r="M141" s="221" t="s">
        <v>19</v>
      </c>
      <c r="N141" s="222" t="s">
        <v>44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1275</v>
      </c>
      <c r="AT141" s="225" t="s">
        <v>151</v>
      </c>
      <c r="AU141" s="225" t="s">
        <v>82</v>
      </c>
      <c r="AY141" s="19" t="s">
        <v>149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80</v>
      </c>
      <c r="BK141" s="226">
        <f>ROUND(I141*H141,2)</f>
        <v>0</v>
      </c>
      <c r="BL141" s="19" t="s">
        <v>1275</v>
      </c>
      <c r="BM141" s="225" t="s">
        <v>1459</v>
      </c>
    </row>
    <row r="142" s="2" customFormat="1">
      <c r="A142" s="40"/>
      <c r="B142" s="41"/>
      <c r="C142" s="42"/>
      <c r="D142" s="227" t="s">
        <v>158</v>
      </c>
      <c r="E142" s="42"/>
      <c r="F142" s="228" t="s">
        <v>1460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158</v>
      </c>
      <c r="AU142" s="19" t="s">
        <v>82</v>
      </c>
    </row>
    <row r="143" s="2" customFormat="1">
      <c r="A143" s="40"/>
      <c r="B143" s="41"/>
      <c r="C143" s="42"/>
      <c r="D143" s="232" t="s">
        <v>160</v>
      </c>
      <c r="E143" s="42"/>
      <c r="F143" s="233" t="s">
        <v>1461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160</v>
      </c>
      <c r="AU143" s="19" t="s">
        <v>82</v>
      </c>
    </row>
    <row r="144" s="2" customFormat="1" ht="16.5" customHeight="1">
      <c r="A144" s="40"/>
      <c r="B144" s="41"/>
      <c r="C144" s="257" t="s">
        <v>289</v>
      </c>
      <c r="D144" s="257" t="s">
        <v>398</v>
      </c>
      <c r="E144" s="258" t="s">
        <v>1462</v>
      </c>
      <c r="F144" s="259" t="s">
        <v>1463</v>
      </c>
      <c r="G144" s="260" t="s">
        <v>401</v>
      </c>
      <c r="H144" s="261">
        <v>9.9199999999999999</v>
      </c>
      <c r="I144" s="262"/>
      <c r="J144" s="263">
        <f>ROUND(I144*H144,2)</f>
        <v>0</v>
      </c>
      <c r="K144" s="259" t="s">
        <v>155</v>
      </c>
      <c r="L144" s="264"/>
      <c r="M144" s="265" t="s">
        <v>19</v>
      </c>
      <c r="N144" s="266" t="s">
        <v>44</v>
      </c>
      <c r="O144" s="86"/>
      <c r="P144" s="223">
        <f>O144*H144</f>
        <v>0</v>
      </c>
      <c r="Q144" s="223">
        <v>0.001</v>
      </c>
      <c r="R144" s="223">
        <f>Q144*H144</f>
        <v>0.00992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1415</v>
      </c>
      <c r="AT144" s="225" t="s">
        <v>398</v>
      </c>
      <c r="AU144" s="225" t="s">
        <v>82</v>
      </c>
      <c r="AY144" s="19" t="s">
        <v>149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80</v>
      </c>
      <c r="BK144" s="226">
        <f>ROUND(I144*H144,2)</f>
        <v>0</v>
      </c>
      <c r="BL144" s="19" t="s">
        <v>1415</v>
      </c>
      <c r="BM144" s="225" t="s">
        <v>1464</v>
      </c>
    </row>
    <row r="145" s="2" customFormat="1">
      <c r="A145" s="40"/>
      <c r="B145" s="41"/>
      <c r="C145" s="42"/>
      <c r="D145" s="227" t="s">
        <v>158</v>
      </c>
      <c r="E145" s="42"/>
      <c r="F145" s="228" t="s">
        <v>1463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158</v>
      </c>
      <c r="AU145" s="19" t="s">
        <v>82</v>
      </c>
    </row>
    <row r="146" s="13" customFormat="1">
      <c r="A146" s="13"/>
      <c r="B146" s="235"/>
      <c r="C146" s="236"/>
      <c r="D146" s="227" t="s">
        <v>164</v>
      </c>
      <c r="E146" s="236"/>
      <c r="F146" s="238" t="s">
        <v>1465</v>
      </c>
      <c r="G146" s="236"/>
      <c r="H146" s="239">
        <v>9.9199999999999999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164</v>
      </c>
      <c r="AU146" s="245" t="s">
        <v>82</v>
      </c>
      <c r="AV146" s="13" t="s">
        <v>82</v>
      </c>
      <c r="AW146" s="13" t="s">
        <v>4</v>
      </c>
      <c r="AX146" s="13" t="s">
        <v>80</v>
      </c>
      <c r="AY146" s="245" t="s">
        <v>149</v>
      </c>
    </row>
    <row r="147" s="12" customFormat="1" ht="22.8" customHeight="1">
      <c r="A147" s="12"/>
      <c r="B147" s="198"/>
      <c r="C147" s="199"/>
      <c r="D147" s="200" t="s">
        <v>72</v>
      </c>
      <c r="E147" s="212" t="s">
        <v>1466</v>
      </c>
      <c r="F147" s="212" t="s">
        <v>1467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SUM(P148:P151)</f>
        <v>0</v>
      </c>
      <c r="Q147" s="206"/>
      <c r="R147" s="207">
        <f>SUM(R148:R151)</f>
        <v>0</v>
      </c>
      <c r="S147" s="206"/>
      <c r="T147" s="208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175</v>
      </c>
      <c r="AT147" s="210" t="s">
        <v>72</v>
      </c>
      <c r="AU147" s="210" t="s">
        <v>80</v>
      </c>
      <c r="AY147" s="209" t="s">
        <v>149</v>
      </c>
      <c r="BK147" s="211">
        <f>SUM(BK148:BK151)</f>
        <v>0</v>
      </c>
    </row>
    <row r="148" s="2" customFormat="1" ht="16.5" customHeight="1">
      <c r="A148" s="40"/>
      <c r="B148" s="41"/>
      <c r="C148" s="214" t="s">
        <v>7</v>
      </c>
      <c r="D148" s="214" t="s">
        <v>151</v>
      </c>
      <c r="E148" s="215" t="s">
        <v>1468</v>
      </c>
      <c r="F148" s="216" t="s">
        <v>1469</v>
      </c>
      <c r="G148" s="217" t="s">
        <v>170</v>
      </c>
      <c r="H148" s="218">
        <v>1</v>
      </c>
      <c r="I148" s="219"/>
      <c r="J148" s="220">
        <f>ROUND(I148*H148,2)</f>
        <v>0</v>
      </c>
      <c r="K148" s="216" t="s">
        <v>155</v>
      </c>
      <c r="L148" s="46"/>
      <c r="M148" s="221" t="s">
        <v>19</v>
      </c>
      <c r="N148" s="222" t="s">
        <v>44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1275</v>
      </c>
      <c r="AT148" s="225" t="s">
        <v>151</v>
      </c>
      <c r="AU148" s="225" t="s">
        <v>82</v>
      </c>
      <c r="AY148" s="19" t="s">
        <v>149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80</v>
      </c>
      <c r="BK148" s="226">
        <f>ROUND(I148*H148,2)</f>
        <v>0</v>
      </c>
      <c r="BL148" s="19" t="s">
        <v>1275</v>
      </c>
      <c r="BM148" s="225" t="s">
        <v>1470</v>
      </c>
    </row>
    <row r="149" s="2" customFormat="1">
      <c r="A149" s="40"/>
      <c r="B149" s="41"/>
      <c r="C149" s="42"/>
      <c r="D149" s="227" t="s">
        <v>158</v>
      </c>
      <c r="E149" s="42"/>
      <c r="F149" s="228" t="s">
        <v>1471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158</v>
      </c>
      <c r="AU149" s="19" t="s">
        <v>82</v>
      </c>
    </row>
    <row r="150" s="2" customFormat="1">
      <c r="A150" s="40"/>
      <c r="B150" s="41"/>
      <c r="C150" s="42"/>
      <c r="D150" s="232" t="s">
        <v>160</v>
      </c>
      <c r="E150" s="42"/>
      <c r="F150" s="233" t="s">
        <v>1472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160</v>
      </c>
      <c r="AU150" s="19" t="s">
        <v>82</v>
      </c>
    </row>
    <row r="151" s="2" customFormat="1">
      <c r="A151" s="40"/>
      <c r="B151" s="41"/>
      <c r="C151" s="42"/>
      <c r="D151" s="227" t="s">
        <v>162</v>
      </c>
      <c r="E151" s="42"/>
      <c r="F151" s="234" t="s">
        <v>1473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162</v>
      </c>
      <c r="AU151" s="19" t="s">
        <v>82</v>
      </c>
    </row>
    <row r="152" s="12" customFormat="1" ht="22.8" customHeight="1">
      <c r="A152" s="12"/>
      <c r="B152" s="198"/>
      <c r="C152" s="199"/>
      <c r="D152" s="200" t="s">
        <v>72</v>
      </c>
      <c r="E152" s="212" t="s">
        <v>1474</v>
      </c>
      <c r="F152" s="212" t="s">
        <v>1475</v>
      </c>
      <c r="G152" s="199"/>
      <c r="H152" s="199"/>
      <c r="I152" s="202"/>
      <c r="J152" s="213">
        <f>BK152</f>
        <v>0</v>
      </c>
      <c r="K152" s="199"/>
      <c r="L152" s="204"/>
      <c r="M152" s="205"/>
      <c r="N152" s="206"/>
      <c r="O152" s="206"/>
      <c r="P152" s="207">
        <f>SUM(P153:P182)</f>
        <v>0</v>
      </c>
      <c r="Q152" s="206"/>
      <c r="R152" s="207">
        <f>SUM(R153:R182)</f>
        <v>42.029816000000011</v>
      </c>
      <c r="S152" s="206"/>
      <c r="T152" s="208">
        <f>SUM(T153:T182)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9" t="s">
        <v>175</v>
      </c>
      <c r="AT152" s="210" t="s">
        <v>72</v>
      </c>
      <c r="AU152" s="210" t="s">
        <v>80</v>
      </c>
      <c r="AY152" s="209" t="s">
        <v>149</v>
      </c>
      <c r="BK152" s="211">
        <f>SUM(BK153:BK182)</f>
        <v>0</v>
      </c>
    </row>
    <row r="153" s="2" customFormat="1" ht="24.15" customHeight="1">
      <c r="A153" s="40"/>
      <c r="B153" s="41"/>
      <c r="C153" s="214" t="s">
        <v>300</v>
      </c>
      <c r="D153" s="214" t="s">
        <v>151</v>
      </c>
      <c r="E153" s="215" t="s">
        <v>1476</v>
      </c>
      <c r="F153" s="216" t="s">
        <v>1477</v>
      </c>
      <c r="G153" s="217" t="s">
        <v>1478</v>
      </c>
      <c r="H153" s="218">
        <v>0.32000000000000001</v>
      </c>
      <c r="I153" s="219"/>
      <c r="J153" s="220">
        <f>ROUND(I153*H153,2)</f>
        <v>0</v>
      </c>
      <c r="K153" s="216" t="s">
        <v>155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0.0088000000000000005</v>
      </c>
      <c r="R153" s="223">
        <f>Q153*H153</f>
        <v>0.0028160000000000004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1275</v>
      </c>
      <c r="AT153" s="225" t="s">
        <v>151</v>
      </c>
      <c r="AU153" s="225" t="s">
        <v>82</v>
      </c>
      <c r="AY153" s="19" t="s">
        <v>149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1275</v>
      </c>
      <c r="BM153" s="225" t="s">
        <v>1479</v>
      </c>
    </row>
    <row r="154" s="2" customFormat="1">
      <c r="A154" s="40"/>
      <c r="B154" s="41"/>
      <c r="C154" s="42"/>
      <c r="D154" s="227" t="s">
        <v>158</v>
      </c>
      <c r="E154" s="42"/>
      <c r="F154" s="228" t="s">
        <v>1480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158</v>
      </c>
      <c r="AU154" s="19" t="s">
        <v>82</v>
      </c>
    </row>
    <row r="155" s="2" customFormat="1">
      <c r="A155" s="40"/>
      <c r="B155" s="41"/>
      <c r="C155" s="42"/>
      <c r="D155" s="232" t="s">
        <v>160</v>
      </c>
      <c r="E155" s="42"/>
      <c r="F155" s="233" t="s">
        <v>1481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160</v>
      </c>
      <c r="AU155" s="19" t="s">
        <v>82</v>
      </c>
    </row>
    <row r="156" s="2" customFormat="1" ht="24.15" customHeight="1">
      <c r="A156" s="40"/>
      <c r="B156" s="41"/>
      <c r="C156" s="214" t="s">
        <v>306</v>
      </c>
      <c r="D156" s="214" t="s">
        <v>151</v>
      </c>
      <c r="E156" s="215" t="s">
        <v>1482</v>
      </c>
      <c r="F156" s="216" t="s">
        <v>1483</v>
      </c>
      <c r="G156" s="217" t="s">
        <v>154</v>
      </c>
      <c r="H156" s="218">
        <v>160</v>
      </c>
      <c r="I156" s="219"/>
      <c r="J156" s="220">
        <f>ROUND(I156*H156,2)</f>
        <v>0</v>
      </c>
      <c r="K156" s="216" t="s">
        <v>155</v>
      </c>
      <c r="L156" s="46"/>
      <c r="M156" s="221" t="s">
        <v>19</v>
      </c>
      <c r="N156" s="222" t="s">
        <v>44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1275</v>
      </c>
      <c r="AT156" s="225" t="s">
        <v>151</v>
      </c>
      <c r="AU156" s="225" t="s">
        <v>82</v>
      </c>
      <c r="AY156" s="19" t="s">
        <v>149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80</v>
      </c>
      <c r="BK156" s="226">
        <f>ROUND(I156*H156,2)</f>
        <v>0</v>
      </c>
      <c r="BL156" s="19" t="s">
        <v>1275</v>
      </c>
      <c r="BM156" s="225" t="s">
        <v>1484</v>
      </c>
    </row>
    <row r="157" s="2" customFormat="1">
      <c r="A157" s="40"/>
      <c r="B157" s="41"/>
      <c r="C157" s="42"/>
      <c r="D157" s="227" t="s">
        <v>158</v>
      </c>
      <c r="E157" s="42"/>
      <c r="F157" s="228" t="s">
        <v>1485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158</v>
      </c>
      <c r="AU157" s="19" t="s">
        <v>82</v>
      </c>
    </row>
    <row r="158" s="2" customFormat="1">
      <c r="A158" s="40"/>
      <c r="B158" s="41"/>
      <c r="C158" s="42"/>
      <c r="D158" s="232" t="s">
        <v>160</v>
      </c>
      <c r="E158" s="42"/>
      <c r="F158" s="233" t="s">
        <v>1486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160</v>
      </c>
      <c r="AU158" s="19" t="s">
        <v>82</v>
      </c>
    </row>
    <row r="159" s="2" customFormat="1" ht="24.15" customHeight="1">
      <c r="A159" s="40"/>
      <c r="B159" s="41"/>
      <c r="C159" s="214" t="s">
        <v>313</v>
      </c>
      <c r="D159" s="214" t="s">
        <v>151</v>
      </c>
      <c r="E159" s="215" t="s">
        <v>1487</v>
      </c>
      <c r="F159" s="216" t="s">
        <v>1488</v>
      </c>
      <c r="G159" s="217" t="s">
        <v>255</v>
      </c>
      <c r="H159" s="218">
        <v>8</v>
      </c>
      <c r="I159" s="219"/>
      <c r="J159" s="220">
        <f>ROUND(I159*H159,2)</f>
        <v>0</v>
      </c>
      <c r="K159" s="216" t="s">
        <v>155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1275</v>
      </c>
      <c r="AT159" s="225" t="s">
        <v>151</v>
      </c>
      <c r="AU159" s="225" t="s">
        <v>82</v>
      </c>
      <c r="AY159" s="19" t="s">
        <v>149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80</v>
      </c>
      <c r="BK159" s="226">
        <f>ROUND(I159*H159,2)</f>
        <v>0</v>
      </c>
      <c r="BL159" s="19" t="s">
        <v>1275</v>
      </c>
      <c r="BM159" s="225" t="s">
        <v>1489</v>
      </c>
    </row>
    <row r="160" s="2" customFormat="1">
      <c r="A160" s="40"/>
      <c r="B160" s="41"/>
      <c r="C160" s="42"/>
      <c r="D160" s="227" t="s">
        <v>158</v>
      </c>
      <c r="E160" s="42"/>
      <c r="F160" s="228" t="s">
        <v>1490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158</v>
      </c>
      <c r="AU160" s="19" t="s">
        <v>82</v>
      </c>
    </row>
    <row r="161" s="2" customFormat="1">
      <c r="A161" s="40"/>
      <c r="B161" s="41"/>
      <c r="C161" s="42"/>
      <c r="D161" s="232" t="s">
        <v>160</v>
      </c>
      <c r="E161" s="42"/>
      <c r="F161" s="233" t="s">
        <v>1491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160</v>
      </c>
      <c r="AU161" s="19" t="s">
        <v>82</v>
      </c>
    </row>
    <row r="162" s="2" customFormat="1">
      <c r="A162" s="40"/>
      <c r="B162" s="41"/>
      <c r="C162" s="42"/>
      <c r="D162" s="227" t="s">
        <v>162</v>
      </c>
      <c r="E162" s="42"/>
      <c r="F162" s="234" t="s">
        <v>1492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162</v>
      </c>
      <c r="AU162" s="19" t="s">
        <v>82</v>
      </c>
    </row>
    <row r="163" s="2" customFormat="1" ht="24.15" customHeight="1">
      <c r="A163" s="40"/>
      <c r="B163" s="41"/>
      <c r="C163" s="214" t="s">
        <v>320</v>
      </c>
      <c r="D163" s="214" t="s">
        <v>151</v>
      </c>
      <c r="E163" s="215" t="s">
        <v>1493</v>
      </c>
      <c r="F163" s="216" t="s">
        <v>1494</v>
      </c>
      <c r="G163" s="217" t="s">
        <v>247</v>
      </c>
      <c r="H163" s="218">
        <v>300</v>
      </c>
      <c r="I163" s="219"/>
      <c r="J163" s="220">
        <f>ROUND(I163*H163,2)</f>
        <v>0</v>
      </c>
      <c r="K163" s="216" t="s">
        <v>155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1275</v>
      </c>
      <c r="AT163" s="225" t="s">
        <v>151</v>
      </c>
      <c r="AU163" s="225" t="s">
        <v>82</v>
      </c>
      <c r="AY163" s="19" t="s">
        <v>149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80</v>
      </c>
      <c r="BK163" s="226">
        <f>ROUND(I163*H163,2)</f>
        <v>0</v>
      </c>
      <c r="BL163" s="19" t="s">
        <v>1275</v>
      </c>
      <c r="BM163" s="225" t="s">
        <v>1495</v>
      </c>
    </row>
    <row r="164" s="2" customFormat="1">
      <c r="A164" s="40"/>
      <c r="B164" s="41"/>
      <c r="C164" s="42"/>
      <c r="D164" s="227" t="s">
        <v>158</v>
      </c>
      <c r="E164" s="42"/>
      <c r="F164" s="228" t="s">
        <v>1496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158</v>
      </c>
      <c r="AU164" s="19" t="s">
        <v>82</v>
      </c>
    </row>
    <row r="165" s="2" customFormat="1">
      <c r="A165" s="40"/>
      <c r="B165" s="41"/>
      <c r="C165" s="42"/>
      <c r="D165" s="232" t="s">
        <v>160</v>
      </c>
      <c r="E165" s="42"/>
      <c r="F165" s="233" t="s">
        <v>1497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160</v>
      </c>
      <c r="AU165" s="19" t="s">
        <v>82</v>
      </c>
    </row>
    <row r="166" s="2" customFormat="1">
      <c r="A166" s="40"/>
      <c r="B166" s="41"/>
      <c r="C166" s="42"/>
      <c r="D166" s="227" t="s">
        <v>162</v>
      </c>
      <c r="E166" s="42"/>
      <c r="F166" s="234" t="s">
        <v>1498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162</v>
      </c>
      <c r="AU166" s="19" t="s">
        <v>82</v>
      </c>
    </row>
    <row r="167" s="2" customFormat="1" ht="37.8" customHeight="1">
      <c r="A167" s="40"/>
      <c r="B167" s="41"/>
      <c r="C167" s="214" t="s">
        <v>326</v>
      </c>
      <c r="D167" s="214" t="s">
        <v>151</v>
      </c>
      <c r="E167" s="215" t="s">
        <v>1499</v>
      </c>
      <c r="F167" s="216" t="s">
        <v>1500</v>
      </c>
      <c r="G167" s="217" t="s">
        <v>255</v>
      </c>
      <c r="H167" s="218">
        <v>10</v>
      </c>
      <c r="I167" s="219"/>
      <c r="J167" s="220">
        <f>ROUND(I167*H167,2)</f>
        <v>0</v>
      </c>
      <c r="K167" s="216" t="s">
        <v>155</v>
      </c>
      <c r="L167" s="46"/>
      <c r="M167" s="221" t="s">
        <v>19</v>
      </c>
      <c r="N167" s="222" t="s">
        <v>44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1275</v>
      </c>
      <c r="AT167" s="225" t="s">
        <v>151</v>
      </c>
      <c r="AU167" s="225" t="s">
        <v>82</v>
      </c>
      <c r="AY167" s="19" t="s">
        <v>149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80</v>
      </c>
      <c r="BK167" s="226">
        <f>ROUND(I167*H167,2)</f>
        <v>0</v>
      </c>
      <c r="BL167" s="19" t="s">
        <v>1275</v>
      </c>
      <c r="BM167" s="225" t="s">
        <v>1501</v>
      </c>
    </row>
    <row r="168" s="2" customFormat="1">
      <c r="A168" s="40"/>
      <c r="B168" s="41"/>
      <c r="C168" s="42"/>
      <c r="D168" s="227" t="s">
        <v>158</v>
      </c>
      <c r="E168" s="42"/>
      <c r="F168" s="228" t="s">
        <v>1502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158</v>
      </c>
      <c r="AU168" s="19" t="s">
        <v>82</v>
      </c>
    </row>
    <row r="169" s="2" customFormat="1">
      <c r="A169" s="40"/>
      <c r="B169" s="41"/>
      <c r="C169" s="42"/>
      <c r="D169" s="232" t="s">
        <v>160</v>
      </c>
      <c r="E169" s="42"/>
      <c r="F169" s="233" t="s">
        <v>1503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160</v>
      </c>
      <c r="AU169" s="19" t="s">
        <v>82</v>
      </c>
    </row>
    <row r="170" s="2" customFormat="1" ht="24.15" customHeight="1">
      <c r="A170" s="40"/>
      <c r="B170" s="41"/>
      <c r="C170" s="214" t="s">
        <v>334</v>
      </c>
      <c r="D170" s="214" t="s">
        <v>151</v>
      </c>
      <c r="E170" s="215" t="s">
        <v>1504</v>
      </c>
      <c r="F170" s="216" t="s">
        <v>1505</v>
      </c>
      <c r="G170" s="217" t="s">
        <v>247</v>
      </c>
      <c r="H170" s="218">
        <v>300</v>
      </c>
      <c r="I170" s="219"/>
      <c r="J170" s="220">
        <f>ROUND(I170*H170,2)</f>
        <v>0</v>
      </c>
      <c r="K170" s="216" t="s">
        <v>155</v>
      </c>
      <c r="L170" s="46"/>
      <c r="M170" s="221" t="s">
        <v>19</v>
      </c>
      <c r="N170" s="222" t="s">
        <v>44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1275</v>
      </c>
      <c r="AT170" s="225" t="s">
        <v>151</v>
      </c>
      <c r="AU170" s="225" t="s">
        <v>82</v>
      </c>
      <c r="AY170" s="19" t="s">
        <v>149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80</v>
      </c>
      <c r="BK170" s="226">
        <f>ROUND(I170*H170,2)</f>
        <v>0</v>
      </c>
      <c r="BL170" s="19" t="s">
        <v>1275</v>
      </c>
      <c r="BM170" s="225" t="s">
        <v>1506</v>
      </c>
    </row>
    <row r="171" s="2" customFormat="1">
      <c r="A171" s="40"/>
      <c r="B171" s="41"/>
      <c r="C171" s="42"/>
      <c r="D171" s="227" t="s">
        <v>158</v>
      </c>
      <c r="E171" s="42"/>
      <c r="F171" s="228" t="s">
        <v>1507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158</v>
      </c>
      <c r="AU171" s="19" t="s">
        <v>82</v>
      </c>
    </row>
    <row r="172" s="2" customFormat="1">
      <c r="A172" s="40"/>
      <c r="B172" s="41"/>
      <c r="C172" s="42"/>
      <c r="D172" s="232" t="s">
        <v>160</v>
      </c>
      <c r="E172" s="42"/>
      <c r="F172" s="233" t="s">
        <v>1508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160</v>
      </c>
      <c r="AU172" s="19" t="s">
        <v>82</v>
      </c>
    </row>
    <row r="173" s="2" customFormat="1" ht="24.15" customHeight="1">
      <c r="A173" s="40"/>
      <c r="B173" s="41"/>
      <c r="C173" s="214" t="s">
        <v>342</v>
      </c>
      <c r="D173" s="214" t="s">
        <v>151</v>
      </c>
      <c r="E173" s="215" t="s">
        <v>1509</v>
      </c>
      <c r="F173" s="216" t="s">
        <v>1510</v>
      </c>
      <c r="G173" s="217" t="s">
        <v>247</v>
      </c>
      <c r="H173" s="218">
        <v>300</v>
      </c>
      <c r="I173" s="219"/>
      <c r="J173" s="220">
        <f>ROUND(I173*H173,2)</f>
        <v>0</v>
      </c>
      <c r="K173" s="216" t="s">
        <v>155</v>
      </c>
      <c r="L173" s="46"/>
      <c r="M173" s="221" t="s">
        <v>19</v>
      </c>
      <c r="N173" s="222" t="s">
        <v>44</v>
      </c>
      <c r="O173" s="86"/>
      <c r="P173" s="223">
        <f>O173*H173</f>
        <v>0</v>
      </c>
      <c r="Q173" s="223">
        <v>0.14000000000000001</v>
      </c>
      <c r="R173" s="223">
        <f>Q173*H173</f>
        <v>42.000000000000007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1275</v>
      </c>
      <c r="AT173" s="225" t="s">
        <v>151</v>
      </c>
      <c r="AU173" s="225" t="s">
        <v>82</v>
      </c>
      <c r="AY173" s="19" t="s">
        <v>149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80</v>
      </c>
      <c r="BK173" s="226">
        <f>ROUND(I173*H173,2)</f>
        <v>0</v>
      </c>
      <c r="BL173" s="19" t="s">
        <v>1275</v>
      </c>
      <c r="BM173" s="225" t="s">
        <v>1511</v>
      </c>
    </row>
    <row r="174" s="2" customFormat="1">
      <c r="A174" s="40"/>
      <c r="B174" s="41"/>
      <c r="C174" s="42"/>
      <c r="D174" s="227" t="s">
        <v>158</v>
      </c>
      <c r="E174" s="42"/>
      <c r="F174" s="228" t="s">
        <v>1512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158</v>
      </c>
      <c r="AU174" s="19" t="s">
        <v>82</v>
      </c>
    </row>
    <row r="175" s="2" customFormat="1">
      <c r="A175" s="40"/>
      <c r="B175" s="41"/>
      <c r="C175" s="42"/>
      <c r="D175" s="232" t="s">
        <v>160</v>
      </c>
      <c r="E175" s="42"/>
      <c r="F175" s="233" t="s">
        <v>1513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160</v>
      </c>
      <c r="AU175" s="19" t="s">
        <v>82</v>
      </c>
    </row>
    <row r="176" s="2" customFormat="1" ht="21.75" customHeight="1">
      <c r="A176" s="40"/>
      <c r="B176" s="41"/>
      <c r="C176" s="214" t="s">
        <v>350</v>
      </c>
      <c r="D176" s="214" t="s">
        <v>151</v>
      </c>
      <c r="E176" s="215" t="s">
        <v>1514</v>
      </c>
      <c r="F176" s="216" t="s">
        <v>1515</v>
      </c>
      <c r="G176" s="217" t="s">
        <v>247</v>
      </c>
      <c r="H176" s="218">
        <v>300</v>
      </c>
      <c r="I176" s="219"/>
      <c r="J176" s="220">
        <f>ROUND(I176*H176,2)</f>
        <v>0</v>
      </c>
      <c r="K176" s="216" t="s">
        <v>155</v>
      </c>
      <c r="L176" s="46"/>
      <c r="M176" s="221" t="s">
        <v>19</v>
      </c>
      <c r="N176" s="222" t="s">
        <v>44</v>
      </c>
      <c r="O176" s="86"/>
      <c r="P176" s="223">
        <f>O176*H176</f>
        <v>0</v>
      </c>
      <c r="Q176" s="223">
        <v>9.0000000000000006E-05</v>
      </c>
      <c r="R176" s="223">
        <f>Q176*H176</f>
        <v>0.027000000000000003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1275</v>
      </c>
      <c r="AT176" s="225" t="s">
        <v>151</v>
      </c>
      <c r="AU176" s="225" t="s">
        <v>82</v>
      </c>
      <c r="AY176" s="19" t="s">
        <v>149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80</v>
      </c>
      <c r="BK176" s="226">
        <f>ROUND(I176*H176,2)</f>
        <v>0</v>
      </c>
      <c r="BL176" s="19" t="s">
        <v>1275</v>
      </c>
      <c r="BM176" s="225" t="s">
        <v>1516</v>
      </c>
    </row>
    <row r="177" s="2" customFormat="1">
      <c r="A177" s="40"/>
      <c r="B177" s="41"/>
      <c r="C177" s="42"/>
      <c r="D177" s="227" t="s">
        <v>158</v>
      </c>
      <c r="E177" s="42"/>
      <c r="F177" s="228" t="s">
        <v>1517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158</v>
      </c>
      <c r="AU177" s="19" t="s">
        <v>82</v>
      </c>
    </row>
    <row r="178" s="2" customFormat="1">
      <c r="A178" s="40"/>
      <c r="B178" s="41"/>
      <c r="C178" s="42"/>
      <c r="D178" s="232" t="s">
        <v>160</v>
      </c>
      <c r="E178" s="42"/>
      <c r="F178" s="233" t="s">
        <v>1518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160</v>
      </c>
      <c r="AU178" s="19" t="s">
        <v>82</v>
      </c>
    </row>
    <row r="179" s="2" customFormat="1">
      <c r="A179" s="40"/>
      <c r="B179" s="41"/>
      <c r="C179" s="42"/>
      <c r="D179" s="227" t="s">
        <v>162</v>
      </c>
      <c r="E179" s="42"/>
      <c r="F179" s="234" t="s">
        <v>1519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162</v>
      </c>
      <c r="AU179" s="19" t="s">
        <v>82</v>
      </c>
    </row>
    <row r="180" s="2" customFormat="1" ht="24.15" customHeight="1">
      <c r="A180" s="40"/>
      <c r="B180" s="41"/>
      <c r="C180" s="214" t="s">
        <v>358</v>
      </c>
      <c r="D180" s="214" t="s">
        <v>151</v>
      </c>
      <c r="E180" s="215" t="s">
        <v>1520</v>
      </c>
      <c r="F180" s="216" t="s">
        <v>1521</v>
      </c>
      <c r="G180" s="217" t="s">
        <v>453</v>
      </c>
      <c r="H180" s="218">
        <v>42.030000000000001</v>
      </c>
      <c r="I180" s="219"/>
      <c r="J180" s="220">
        <f>ROUND(I180*H180,2)</f>
        <v>0</v>
      </c>
      <c r="K180" s="216" t="s">
        <v>155</v>
      </c>
      <c r="L180" s="46"/>
      <c r="M180" s="221" t="s">
        <v>19</v>
      </c>
      <c r="N180" s="222" t="s">
        <v>44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1275</v>
      </c>
      <c r="AT180" s="225" t="s">
        <v>151</v>
      </c>
      <c r="AU180" s="225" t="s">
        <v>82</v>
      </c>
      <c r="AY180" s="19" t="s">
        <v>149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80</v>
      </c>
      <c r="BK180" s="226">
        <f>ROUND(I180*H180,2)</f>
        <v>0</v>
      </c>
      <c r="BL180" s="19" t="s">
        <v>1275</v>
      </c>
      <c r="BM180" s="225" t="s">
        <v>1522</v>
      </c>
    </row>
    <row r="181" s="2" customFormat="1">
      <c r="A181" s="40"/>
      <c r="B181" s="41"/>
      <c r="C181" s="42"/>
      <c r="D181" s="227" t="s">
        <v>158</v>
      </c>
      <c r="E181" s="42"/>
      <c r="F181" s="228" t="s">
        <v>1523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158</v>
      </c>
      <c r="AU181" s="19" t="s">
        <v>82</v>
      </c>
    </row>
    <row r="182" s="2" customFormat="1">
      <c r="A182" s="40"/>
      <c r="B182" s="41"/>
      <c r="C182" s="42"/>
      <c r="D182" s="232" t="s">
        <v>160</v>
      </c>
      <c r="E182" s="42"/>
      <c r="F182" s="233" t="s">
        <v>1524</v>
      </c>
      <c r="G182" s="42"/>
      <c r="H182" s="42"/>
      <c r="I182" s="229"/>
      <c r="J182" s="42"/>
      <c r="K182" s="42"/>
      <c r="L182" s="46"/>
      <c r="M182" s="267"/>
      <c r="N182" s="268"/>
      <c r="O182" s="269"/>
      <c r="P182" s="269"/>
      <c r="Q182" s="269"/>
      <c r="R182" s="269"/>
      <c r="S182" s="269"/>
      <c r="T182" s="27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160</v>
      </c>
      <c r="AU182" s="19" t="s">
        <v>82</v>
      </c>
    </row>
    <row r="183" s="2" customFormat="1" ht="6.96" customHeight="1">
      <c r="A183" s="40"/>
      <c r="B183" s="61"/>
      <c r="C183" s="62"/>
      <c r="D183" s="62"/>
      <c r="E183" s="62"/>
      <c r="F183" s="62"/>
      <c r="G183" s="62"/>
      <c r="H183" s="62"/>
      <c r="I183" s="62"/>
      <c r="J183" s="62"/>
      <c r="K183" s="62"/>
      <c r="L183" s="46"/>
      <c r="M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</sheetData>
  <sheetProtection sheet="1" autoFilter="0" formatColumns="0" formatRows="0" objects="1" scenarios="1" spinCount="100000" saltValue="dSoYjsLD/JAq13+PRjToMMlMhKuym8e/aGpcfwh4LJym1j2PbNxEvP9B/yELiUTZ3lXrpGNiK5lHFknRLV3Vlw==" hashValue="jA+K3JvuFEMZzTzZaijXzmxwiRXYtn5R1G5qggj+mz21UgRhc/U9ONQh6hUYXKK6vsW8S5BambCE3VUNF7o94w==" algorithmName="SHA-512" password="CC35"/>
  <autoFilter ref="C84:K18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741123224"/>
    <hyperlink ref="F96" r:id="rId2" display="https://podminky.urs.cz/item/CS_URS_2025_01/741420021"/>
    <hyperlink ref="F102" r:id="rId3" display="https://podminky.urs.cz/item/CS_URS_2025_01/998741101"/>
    <hyperlink ref="F105" r:id="rId4" display="https://podminky.urs.cz/item/CS_URS_2025_01/998741193"/>
    <hyperlink ref="F110" r:id="rId5" display="https://podminky.urs.cz/item/CS_URS_2025_01/210191516"/>
    <hyperlink ref="F115" r:id="rId6" display="https://podminky.urs.cz/item/CS_URS_2025_01/210203901"/>
    <hyperlink ref="F120" r:id="rId7" display="https://podminky.urs.cz/item/CS_URS_2025_01/210204002"/>
    <hyperlink ref="F126" r:id="rId8" display="https://podminky.urs.cz/item/CS_URS_2025_01/210204122"/>
    <hyperlink ref="F132" r:id="rId9" display="https://podminky.urs.cz/item/CS_URS_2025_01/210204201"/>
    <hyperlink ref="F137" r:id="rId10" display="https://podminky.urs.cz/item/CS_URS_2025_01/210220001"/>
    <hyperlink ref="F143" r:id="rId11" display="https://podminky.urs.cz/item/CS_URS_2025_01/210220111"/>
    <hyperlink ref="F150" r:id="rId12" display="https://podminky.urs.cz/item/CS_URS_2025_01/220110346"/>
    <hyperlink ref="F155" r:id="rId13" display="https://podminky.urs.cz/item/CS_URS_2025_01/460010024"/>
    <hyperlink ref="F158" r:id="rId14" display="https://podminky.urs.cz/item/CS_URS_2025_01/460021121"/>
    <hyperlink ref="F161" r:id="rId15" display="https://podminky.urs.cz/item/CS_URS_2025_01/460131112"/>
    <hyperlink ref="F165" r:id="rId16" display="https://podminky.urs.cz/item/CS_URS_2025_01/460161161"/>
    <hyperlink ref="F169" r:id="rId17" display="https://podminky.urs.cz/item/CS_URS_2025_01/460341113"/>
    <hyperlink ref="F172" r:id="rId18" display="https://podminky.urs.cz/item/CS_URS_2025_01/460431161"/>
    <hyperlink ref="F175" r:id="rId19" display="https://podminky.urs.cz/item/CS_URS_2025_01/460661111"/>
    <hyperlink ref="F178" r:id="rId20" display="https://podminky.urs.cz/item/CS_URS_2025_01/460671113"/>
    <hyperlink ref="F182" r:id="rId21" display="https://podminky.urs.cz/item/CS_URS_2025_01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118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1525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24. 10. 2023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33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ROUND(J88,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ROUND((SUM(BE88:BE130)),  2)</f>
        <v>0</v>
      </c>
      <c r="G33" s="40"/>
      <c r="H33" s="40"/>
      <c r="I33" s="159">
        <v>0.20999999999999999</v>
      </c>
      <c r="J33" s="158">
        <f>ROUND(((SUM(BE88:BE130))*I33),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ROUND((SUM(BF88:BF130)),  2)</f>
        <v>0</v>
      </c>
      <c r="G34" s="40"/>
      <c r="H34" s="40"/>
      <c r="I34" s="159">
        <v>0.12</v>
      </c>
      <c r="J34" s="158">
        <f>ROUND(((SUM(BF88:BF130))*I34),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ROUND((SUM(BG88:BG130)),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ROUND((SUM(BH88:BH130)),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ROUND((SUM(BI88:BI130)),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122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rybníka Velký Žďárský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118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Žďár nad Sázavou</v>
      </c>
      <c r="G52" s="42"/>
      <c r="H52" s="42"/>
      <c r="I52" s="34" t="s">
        <v>23</v>
      </c>
      <c r="J52" s="74" t="str">
        <f>IF(J12="","",J12)</f>
        <v>24. 10. 2023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Žďár nad Sázavou</v>
      </c>
      <c r="G54" s="42"/>
      <c r="H54" s="42"/>
      <c r="I54" s="34" t="s">
        <v>32</v>
      </c>
      <c r="J54" s="38" t="str">
        <f>E21</f>
        <v>AGROPROJEKT PSO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AGROPROJEKT PSO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123</v>
      </c>
      <c r="D57" s="173"/>
      <c r="E57" s="173"/>
      <c r="F57" s="173"/>
      <c r="G57" s="173"/>
      <c r="H57" s="173"/>
      <c r="I57" s="173"/>
      <c r="J57" s="174" t="s">
        <v>124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125</v>
      </c>
    </row>
    <row r="60" s="9" customFormat="1" ht="24.96" customHeight="1">
      <c r="A60" s="9"/>
      <c r="B60" s="176"/>
      <c r="C60" s="177"/>
      <c r="D60" s="178" t="s">
        <v>126</v>
      </c>
      <c r="E60" s="179"/>
      <c r="F60" s="179"/>
      <c r="G60" s="179"/>
      <c r="H60" s="179"/>
      <c r="I60" s="179"/>
      <c r="J60" s="180">
        <f>J89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130</v>
      </c>
      <c r="E61" s="184"/>
      <c r="F61" s="184"/>
      <c r="G61" s="184"/>
      <c r="H61" s="184"/>
      <c r="I61" s="184"/>
      <c r="J61" s="185">
        <f>J90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131</v>
      </c>
      <c r="E62" s="184"/>
      <c r="F62" s="184"/>
      <c r="G62" s="184"/>
      <c r="H62" s="184"/>
      <c r="I62" s="184"/>
      <c r="J62" s="185">
        <f>J98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1526</v>
      </c>
      <c r="E63" s="184"/>
      <c r="F63" s="184"/>
      <c r="G63" s="184"/>
      <c r="H63" s="184"/>
      <c r="I63" s="184"/>
      <c r="J63" s="185">
        <f>J101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2"/>
      <c r="C64" s="127"/>
      <c r="D64" s="183" t="s">
        <v>1527</v>
      </c>
      <c r="E64" s="184"/>
      <c r="F64" s="184"/>
      <c r="G64" s="184"/>
      <c r="H64" s="184"/>
      <c r="I64" s="184"/>
      <c r="J64" s="185">
        <f>J104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2"/>
      <c r="C65" s="127"/>
      <c r="D65" s="183" t="s">
        <v>1528</v>
      </c>
      <c r="E65" s="184"/>
      <c r="F65" s="184"/>
      <c r="G65" s="184"/>
      <c r="H65" s="184"/>
      <c r="I65" s="184"/>
      <c r="J65" s="185">
        <f>J115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21.84" customHeight="1">
      <c r="A66" s="10"/>
      <c r="B66" s="182"/>
      <c r="C66" s="127"/>
      <c r="D66" s="183" t="s">
        <v>1529</v>
      </c>
      <c r="E66" s="184"/>
      <c r="F66" s="184"/>
      <c r="G66" s="184"/>
      <c r="H66" s="184"/>
      <c r="I66" s="184"/>
      <c r="J66" s="185">
        <f>J116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2"/>
      <c r="C67" s="127"/>
      <c r="D67" s="183" t="s">
        <v>1530</v>
      </c>
      <c r="E67" s="184"/>
      <c r="F67" s="184"/>
      <c r="G67" s="184"/>
      <c r="H67" s="184"/>
      <c r="I67" s="184"/>
      <c r="J67" s="185">
        <f>J120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2"/>
      <c r="C68" s="127"/>
      <c r="D68" s="183" t="s">
        <v>1531</v>
      </c>
      <c r="E68" s="184"/>
      <c r="F68" s="184"/>
      <c r="G68" s="184"/>
      <c r="H68" s="184"/>
      <c r="I68" s="184"/>
      <c r="J68" s="185">
        <f>J127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134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1" t="str">
        <f>E7</f>
        <v>Rekonstrukce rybníka Velký Žďárský</v>
      </c>
      <c r="F78" s="34"/>
      <c r="G78" s="34"/>
      <c r="H78" s="34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118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VRN - Vedlejší rozpočtové náklady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Žďár nad Sázavou</v>
      </c>
      <c r="G82" s="42"/>
      <c r="H82" s="42"/>
      <c r="I82" s="34" t="s">
        <v>23</v>
      </c>
      <c r="J82" s="74" t="str">
        <f>IF(J12="","",J12)</f>
        <v>24. 10. 2023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Město Žďár nad Sázavou</v>
      </c>
      <c r="G84" s="42"/>
      <c r="H84" s="42"/>
      <c r="I84" s="34" t="s">
        <v>32</v>
      </c>
      <c r="J84" s="38" t="str">
        <f>E21</f>
        <v>AGROPROJEKT PSO s.r.o.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30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>AGROPROJEKT PSO s.r.o.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135</v>
      </c>
      <c r="D87" s="190" t="s">
        <v>58</v>
      </c>
      <c r="E87" s="190" t="s">
        <v>54</v>
      </c>
      <c r="F87" s="190" t="s">
        <v>55</v>
      </c>
      <c r="G87" s="190" t="s">
        <v>136</v>
      </c>
      <c r="H87" s="190" t="s">
        <v>137</v>
      </c>
      <c r="I87" s="190" t="s">
        <v>138</v>
      </c>
      <c r="J87" s="190" t="s">
        <v>124</v>
      </c>
      <c r="K87" s="191" t="s">
        <v>139</v>
      </c>
      <c r="L87" s="192"/>
      <c r="M87" s="94" t="s">
        <v>19</v>
      </c>
      <c r="N87" s="95" t="s">
        <v>43</v>
      </c>
      <c r="O87" s="95" t="s">
        <v>140</v>
      </c>
      <c r="P87" s="95" t="s">
        <v>141</v>
      </c>
      <c r="Q87" s="95" t="s">
        <v>142</v>
      </c>
      <c r="R87" s="95" t="s">
        <v>143</v>
      </c>
      <c r="S87" s="95" t="s">
        <v>144</v>
      </c>
      <c r="T87" s="96" t="s">
        <v>145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146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143.14728</v>
      </c>
      <c r="S88" s="98"/>
      <c r="T88" s="196">
        <f>T89</f>
        <v>50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72</v>
      </c>
      <c r="AU88" s="19" t="s">
        <v>125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72</v>
      </c>
      <c r="E89" s="201" t="s">
        <v>147</v>
      </c>
      <c r="F89" s="201" t="s">
        <v>148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P90+P98+P101</f>
        <v>0</v>
      </c>
      <c r="Q89" s="206"/>
      <c r="R89" s="207">
        <f>R90+R98+R101</f>
        <v>143.14728</v>
      </c>
      <c r="S89" s="206"/>
      <c r="T89" s="208">
        <f>T90+T98+T101</f>
        <v>50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80</v>
      </c>
      <c r="AT89" s="210" t="s">
        <v>72</v>
      </c>
      <c r="AU89" s="210" t="s">
        <v>73</v>
      </c>
      <c r="AY89" s="209" t="s">
        <v>149</v>
      </c>
      <c r="BK89" s="211">
        <f>BK90+BK98+BK101</f>
        <v>0</v>
      </c>
    </row>
    <row r="90" s="12" customFormat="1" ht="22.8" customHeight="1">
      <c r="A90" s="12"/>
      <c r="B90" s="198"/>
      <c r="C90" s="199"/>
      <c r="D90" s="200" t="s">
        <v>72</v>
      </c>
      <c r="E90" s="212" t="s">
        <v>188</v>
      </c>
      <c r="F90" s="212" t="s">
        <v>505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SUM(P91:P97)</f>
        <v>0</v>
      </c>
      <c r="Q90" s="206"/>
      <c r="R90" s="207">
        <f>SUM(R91:R97)</f>
        <v>143.14728</v>
      </c>
      <c r="S90" s="206"/>
      <c r="T90" s="208">
        <f>SUM(T91:T97)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80</v>
      </c>
      <c r="AT90" s="210" t="s">
        <v>72</v>
      </c>
      <c r="AU90" s="210" t="s">
        <v>80</v>
      </c>
      <c r="AY90" s="209" t="s">
        <v>149</v>
      </c>
      <c r="BK90" s="211">
        <f>SUM(BK91:BK97)</f>
        <v>0</v>
      </c>
    </row>
    <row r="91" s="2" customFormat="1" ht="16.5" customHeight="1">
      <c r="A91" s="40"/>
      <c r="B91" s="41"/>
      <c r="C91" s="257" t="s">
        <v>80</v>
      </c>
      <c r="D91" s="257" t="s">
        <v>398</v>
      </c>
      <c r="E91" s="258" t="s">
        <v>1532</v>
      </c>
      <c r="F91" s="259" t="s">
        <v>1533</v>
      </c>
      <c r="G91" s="260" t="s">
        <v>255</v>
      </c>
      <c r="H91" s="261">
        <v>60.045000000000002</v>
      </c>
      <c r="I91" s="262"/>
      <c r="J91" s="263">
        <f>ROUND(I91*H91,2)</f>
        <v>0</v>
      </c>
      <c r="K91" s="259" t="s">
        <v>155</v>
      </c>
      <c r="L91" s="264"/>
      <c r="M91" s="265" t="s">
        <v>19</v>
      </c>
      <c r="N91" s="266" t="s">
        <v>44</v>
      </c>
      <c r="O91" s="86"/>
      <c r="P91" s="223">
        <f>O91*H91</f>
        <v>0</v>
      </c>
      <c r="Q91" s="223">
        <v>2.3839999999999999</v>
      </c>
      <c r="R91" s="223">
        <f>Q91*H91</f>
        <v>143.14728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207</v>
      </c>
      <c r="AT91" s="225" t="s">
        <v>398</v>
      </c>
      <c r="AU91" s="225" t="s">
        <v>82</v>
      </c>
      <c r="AY91" s="19" t="s">
        <v>149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80</v>
      </c>
      <c r="BK91" s="226">
        <f>ROUND(I91*H91,2)</f>
        <v>0</v>
      </c>
      <c r="BL91" s="19" t="s">
        <v>156</v>
      </c>
      <c r="BM91" s="225" t="s">
        <v>1534</v>
      </c>
    </row>
    <row r="92" s="2" customFormat="1">
      <c r="A92" s="40"/>
      <c r="B92" s="41"/>
      <c r="C92" s="42"/>
      <c r="D92" s="227" t="s">
        <v>158</v>
      </c>
      <c r="E92" s="42"/>
      <c r="F92" s="228" t="s">
        <v>1533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158</v>
      </c>
      <c r="AU92" s="19" t="s">
        <v>82</v>
      </c>
    </row>
    <row r="93" s="2" customFormat="1">
      <c r="A93" s="40"/>
      <c r="B93" s="41"/>
      <c r="C93" s="42"/>
      <c r="D93" s="227" t="s">
        <v>162</v>
      </c>
      <c r="E93" s="42"/>
      <c r="F93" s="234" t="s">
        <v>1535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162</v>
      </c>
      <c r="AU93" s="19" t="s">
        <v>82</v>
      </c>
    </row>
    <row r="94" s="13" customFormat="1">
      <c r="A94" s="13"/>
      <c r="B94" s="235"/>
      <c r="C94" s="236"/>
      <c r="D94" s="227" t="s">
        <v>164</v>
      </c>
      <c r="E94" s="237" t="s">
        <v>19</v>
      </c>
      <c r="F94" s="238" t="s">
        <v>1536</v>
      </c>
      <c r="G94" s="236"/>
      <c r="H94" s="239">
        <v>14.699999999999999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164</v>
      </c>
      <c r="AU94" s="245" t="s">
        <v>82</v>
      </c>
      <c r="AV94" s="13" t="s">
        <v>82</v>
      </c>
      <c r="AW94" s="13" t="s">
        <v>35</v>
      </c>
      <c r="AX94" s="13" t="s">
        <v>73</v>
      </c>
      <c r="AY94" s="245" t="s">
        <v>149</v>
      </c>
    </row>
    <row r="95" s="13" customFormat="1">
      <c r="A95" s="13"/>
      <c r="B95" s="235"/>
      <c r="C95" s="236"/>
      <c r="D95" s="227" t="s">
        <v>164</v>
      </c>
      <c r="E95" s="237" t="s">
        <v>19</v>
      </c>
      <c r="F95" s="238" t="s">
        <v>1537</v>
      </c>
      <c r="G95" s="236"/>
      <c r="H95" s="239">
        <v>4.9950000000000001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164</v>
      </c>
      <c r="AU95" s="245" t="s">
        <v>82</v>
      </c>
      <c r="AV95" s="13" t="s">
        <v>82</v>
      </c>
      <c r="AW95" s="13" t="s">
        <v>35</v>
      </c>
      <c r="AX95" s="13" t="s">
        <v>73</v>
      </c>
      <c r="AY95" s="245" t="s">
        <v>149</v>
      </c>
    </row>
    <row r="96" s="13" customFormat="1">
      <c r="A96" s="13"/>
      <c r="B96" s="235"/>
      <c r="C96" s="236"/>
      <c r="D96" s="227" t="s">
        <v>164</v>
      </c>
      <c r="E96" s="237" t="s">
        <v>19</v>
      </c>
      <c r="F96" s="238" t="s">
        <v>1538</v>
      </c>
      <c r="G96" s="236"/>
      <c r="H96" s="239">
        <v>40.350000000000001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164</v>
      </c>
      <c r="AU96" s="245" t="s">
        <v>82</v>
      </c>
      <c r="AV96" s="13" t="s">
        <v>82</v>
      </c>
      <c r="AW96" s="13" t="s">
        <v>35</v>
      </c>
      <c r="AX96" s="13" t="s">
        <v>73</v>
      </c>
      <c r="AY96" s="245" t="s">
        <v>149</v>
      </c>
    </row>
    <row r="97" s="14" customFormat="1">
      <c r="A97" s="14"/>
      <c r="B97" s="246"/>
      <c r="C97" s="247"/>
      <c r="D97" s="227" t="s">
        <v>164</v>
      </c>
      <c r="E97" s="248" t="s">
        <v>19</v>
      </c>
      <c r="F97" s="249" t="s">
        <v>167</v>
      </c>
      <c r="G97" s="247"/>
      <c r="H97" s="250">
        <v>60.045000000000002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6" t="s">
        <v>164</v>
      </c>
      <c r="AU97" s="256" t="s">
        <v>82</v>
      </c>
      <c r="AV97" s="14" t="s">
        <v>156</v>
      </c>
      <c r="AW97" s="14" t="s">
        <v>35</v>
      </c>
      <c r="AX97" s="14" t="s">
        <v>80</v>
      </c>
      <c r="AY97" s="256" t="s">
        <v>149</v>
      </c>
    </row>
    <row r="98" s="12" customFormat="1" ht="22.8" customHeight="1">
      <c r="A98" s="12"/>
      <c r="B98" s="198"/>
      <c r="C98" s="199"/>
      <c r="D98" s="200" t="s">
        <v>72</v>
      </c>
      <c r="E98" s="212" t="s">
        <v>213</v>
      </c>
      <c r="F98" s="212" t="s">
        <v>532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SUM(P99:P100)</f>
        <v>0</v>
      </c>
      <c r="Q98" s="206"/>
      <c r="R98" s="207">
        <f>SUM(R99:R100)</f>
        <v>0</v>
      </c>
      <c r="S98" s="206"/>
      <c r="T98" s="208">
        <f>SUM(T99:T100)</f>
        <v>50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80</v>
      </c>
      <c r="AT98" s="210" t="s">
        <v>72</v>
      </c>
      <c r="AU98" s="210" t="s">
        <v>80</v>
      </c>
      <c r="AY98" s="209" t="s">
        <v>149</v>
      </c>
      <c r="BK98" s="211">
        <f>SUM(BK99:BK100)</f>
        <v>0</v>
      </c>
    </row>
    <row r="99" s="2" customFormat="1" ht="16.5" customHeight="1">
      <c r="A99" s="40"/>
      <c r="B99" s="41"/>
      <c r="C99" s="214" t="s">
        <v>82</v>
      </c>
      <c r="D99" s="214" t="s">
        <v>151</v>
      </c>
      <c r="E99" s="215" t="s">
        <v>1539</v>
      </c>
      <c r="F99" s="216" t="s">
        <v>1540</v>
      </c>
      <c r="G99" s="217" t="s">
        <v>154</v>
      </c>
      <c r="H99" s="218">
        <v>5000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0.01</v>
      </c>
      <c r="T99" s="224">
        <f>S99*H99</f>
        <v>50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156</v>
      </c>
      <c r="AT99" s="225" t="s">
        <v>151</v>
      </c>
      <c r="AU99" s="225" t="s">
        <v>82</v>
      </c>
      <c r="AY99" s="19" t="s">
        <v>149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156</v>
      </c>
      <c r="BM99" s="225" t="s">
        <v>1541</v>
      </c>
    </row>
    <row r="100" s="2" customFormat="1">
      <c r="A100" s="40"/>
      <c r="B100" s="41"/>
      <c r="C100" s="42"/>
      <c r="D100" s="227" t="s">
        <v>158</v>
      </c>
      <c r="E100" s="42"/>
      <c r="F100" s="228" t="s">
        <v>1542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158</v>
      </c>
      <c r="AU100" s="19" t="s">
        <v>82</v>
      </c>
    </row>
    <row r="101" s="12" customFormat="1" ht="22.8" customHeight="1">
      <c r="A101" s="12"/>
      <c r="B101" s="198"/>
      <c r="C101" s="199"/>
      <c r="D101" s="200" t="s">
        <v>72</v>
      </c>
      <c r="E101" s="212" t="s">
        <v>113</v>
      </c>
      <c r="F101" s="212" t="s">
        <v>114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P102+P103+P104+P115+P120+P127</f>
        <v>0</v>
      </c>
      <c r="Q101" s="206"/>
      <c r="R101" s="207">
        <f>R102+R103+R104+R115+R120+R127</f>
        <v>0</v>
      </c>
      <c r="S101" s="206"/>
      <c r="T101" s="208">
        <f>T102+T103+T104+T115+T120+T127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188</v>
      </c>
      <c r="AT101" s="210" t="s">
        <v>72</v>
      </c>
      <c r="AU101" s="210" t="s">
        <v>80</v>
      </c>
      <c r="AY101" s="209" t="s">
        <v>149</v>
      </c>
      <c r="BK101" s="211">
        <f>BK102+BK103+BK104+BK115+BK120+BK127</f>
        <v>0</v>
      </c>
    </row>
    <row r="102" s="2" customFormat="1" ht="16.5" customHeight="1">
      <c r="A102" s="40"/>
      <c r="B102" s="41"/>
      <c r="C102" s="214" t="s">
        <v>175</v>
      </c>
      <c r="D102" s="214" t="s">
        <v>151</v>
      </c>
      <c r="E102" s="215" t="s">
        <v>1543</v>
      </c>
      <c r="F102" s="216" t="s">
        <v>1544</v>
      </c>
      <c r="G102" s="217" t="s">
        <v>1545</v>
      </c>
      <c r="H102" s="218">
        <v>1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1546</v>
      </c>
      <c r="AT102" s="225" t="s">
        <v>151</v>
      </c>
      <c r="AU102" s="225" t="s">
        <v>82</v>
      </c>
      <c r="AY102" s="19" t="s">
        <v>149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1546</v>
      </c>
      <c r="BM102" s="225" t="s">
        <v>1547</v>
      </c>
    </row>
    <row r="103" s="2" customFormat="1">
      <c r="A103" s="40"/>
      <c r="B103" s="41"/>
      <c r="C103" s="42"/>
      <c r="D103" s="227" t="s">
        <v>158</v>
      </c>
      <c r="E103" s="42"/>
      <c r="F103" s="228" t="s">
        <v>1544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158</v>
      </c>
      <c r="AU103" s="19" t="s">
        <v>82</v>
      </c>
    </row>
    <row r="104" s="12" customFormat="1" ht="20.88" customHeight="1">
      <c r="A104" s="12"/>
      <c r="B104" s="198"/>
      <c r="C104" s="199"/>
      <c r="D104" s="200" t="s">
        <v>72</v>
      </c>
      <c r="E104" s="212" t="s">
        <v>1548</v>
      </c>
      <c r="F104" s="212" t="s">
        <v>1549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SUM(P105:P114)</f>
        <v>0</v>
      </c>
      <c r="Q104" s="206"/>
      <c r="R104" s="207">
        <f>SUM(R105:R114)</f>
        <v>0</v>
      </c>
      <c r="S104" s="206"/>
      <c r="T104" s="208">
        <f>SUM(T105:T114)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188</v>
      </c>
      <c r="AT104" s="210" t="s">
        <v>72</v>
      </c>
      <c r="AU104" s="210" t="s">
        <v>82</v>
      </c>
      <c r="AY104" s="209" t="s">
        <v>149</v>
      </c>
      <c r="BK104" s="211">
        <f>SUM(BK105:BK114)</f>
        <v>0</v>
      </c>
    </row>
    <row r="105" s="2" customFormat="1" ht="16.5" customHeight="1">
      <c r="A105" s="40"/>
      <c r="B105" s="41"/>
      <c r="C105" s="214" t="s">
        <v>156</v>
      </c>
      <c r="D105" s="214" t="s">
        <v>151</v>
      </c>
      <c r="E105" s="215" t="s">
        <v>1550</v>
      </c>
      <c r="F105" s="216" t="s">
        <v>1551</v>
      </c>
      <c r="G105" s="217" t="s">
        <v>1545</v>
      </c>
      <c r="H105" s="218">
        <v>1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1546</v>
      </c>
      <c r="AT105" s="225" t="s">
        <v>151</v>
      </c>
      <c r="AU105" s="225" t="s">
        <v>175</v>
      </c>
      <c r="AY105" s="19" t="s">
        <v>149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1546</v>
      </c>
      <c r="BM105" s="225" t="s">
        <v>1552</v>
      </c>
    </row>
    <row r="106" s="2" customFormat="1">
      <c r="A106" s="40"/>
      <c r="B106" s="41"/>
      <c r="C106" s="42"/>
      <c r="D106" s="227" t="s">
        <v>158</v>
      </c>
      <c r="E106" s="42"/>
      <c r="F106" s="228" t="s">
        <v>1551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158</v>
      </c>
      <c r="AU106" s="19" t="s">
        <v>175</v>
      </c>
    </row>
    <row r="107" s="2" customFormat="1" ht="16.5" customHeight="1">
      <c r="A107" s="40"/>
      <c r="B107" s="41"/>
      <c r="C107" s="214" t="s">
        <v>188</v>
      </c>
      <c r="D107" s="214" t="s">
        <v>151</v>
      </c>
      <c r="E107" s="215" t="s">
        <v>1553</v>
      </c>
      <c r="F107" s="216" t="s">
        <v>1554</v>
      </c>
      <c r="G107" s="217" t="s">
        <v>1555</v>
      </c>
      <c r="H107" s="218">
        <v>1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1546</v>
      </c>
      <c r="AT107" s="225" t="s">
        <v>151</v>
      </c>
      <c r="AU107" s="225" t="s">
        <v>175</v>
      </c>
      <c r="AY107" s="19" t="s">
        <v>149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80</v>
      </c>
      <c r="BK107" s="226">
        <f>ROUND(I107*H107,2)</f>
        <v>0</v>
      </c>
      <c r="BL107" s="19" t="s">
        <v>1546</v>
      </c>
      <c r="BM107" s="225" t="s">
        <v>1556</v>
      </c>
    </row>
    <row r="108" s="2" customFormat="1">
      <c r="A108" s="40"/>
      <c r="B108" s="41"/>
      <c r="C108" s="42"/>
      <c r="D108" s="227" t="s">
        <v>158</v>
      </c>
      <c r="E108" s="42"/>
      <c r="F108" s="228" t="s">
        <v>1554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158</v>
      </c>
      <c r="AU108" s="19" t="s">
        <v>175</v>
      </c>
    </row>
    <row r="109" s="2" customFormat="1">
      <c r="A109" s="40"/>
      <c r="B109" s="41"/>
      <c r="C109" s="42"/>
      <c r="D109" s="227" t="s">
        <v>162</v>
      </c>
      <c r="E109" s="42"/>
      <c r="F109" s="234" t="s">
        <v>1557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162</v>
      </c>
      <c r="AU109" s="19" t="s">
        <v>175</v>
      </c>
    </row>
    <row r="110" s="2" customFormat="1" ht="16.5" customHeight="1">
      <c r="A110" s="40"/>
      <c r="B110" s="41"/>
      <c r="C110" s="214" t="s">
        <v>195</v>
      </c>
      <c r="D110" s="214" t="s">
        <v>151</v>
      </c>
      <c r="E110" s="215" t="s">
        <v>1558</v>
      </c>
      <c r="F110" s="216" t="s">
        <v>1559</v>
      </c>
      <c r="G110" s="217" t="s">
        <v>1545</v>
      </c>
      <c r="H110" s="218">
        <v>1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1546</v>
      </c>
      <c r="AT110" s="225" t="s">
        <v>151</v>
      </c>
      <c r="AU110" s="225" t="s">
        <v>175</v>
      </c>
      <c r="AY110" s="19" t="s">
        <v>149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80</v>
      </c>
      <c r="BK110" s="226">
        <f>ROUND(I110*H110,2)</f>
        <v>0</v>
      </c>
      <c r="BL110" s="19" t="s">
        <v>1546</v>
      </c>
      <c r="BM110" s="225" t="s">
        <v>1560</v>
      </c>
    </row>
    <row r="111" s="2" customFormat="1">
      <c r="A111" s="40"/>
      <c r="B111" s="41"/>
      <c r="C111" s="42"/>
      <c r="D111" s="227" t="s">
        <v>158</v>
      </c>
      <c r="E111" s="42"/>
      <c r="F111" s="228" t="s">
        <v>1559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158</v>
      </c>
      <c r="AU111" s="19" t="s">
        <v>175</v>
      </c>
    </row>
    <row r="112" s="2" customFormat="1" ht="16.5" customHeight="1">
      <c r="A112" s="40"/>
      <c r="B112" s="41"/>
      <c r="C112" s="214" t="s">
        <v>201</v>
      </c>
      <c r="D112" s="214" t="s">
        <v>151</v>
      </c>
      <c r="E112" s="215" t="s">
        <v>1561</v>
      </c>
      <c r="F112" s="216" t="s">
        <v>1562</v>
      </c>
      <c r="G112" s="217" t="s">
        <v>1545</v>
      </c>
      <c r="H112" s="218">
        <v>1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1546</v>
      </c>
      <c r="AT112" s="225" t="s">
        <v>151</v>
      </c>
      <c r="AU112" s="225" t="s">
        <v>175</v>
      </c>
      <c r="AY112" s="19" t="s">
        <v>149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80</v>
      </c>
      <c r="BK112" s="226">
        <f>ROUND(I112*H112,2)</f>
        <v>0</v>
      </c>
      <c r="BL112" s="19" t="s">
        <v>1546</v>
      </c>
      <c r="BM112" s="225" t="s">
        <v>1563</v>
      </c>
    </row>
    <row r="113" s="2" customFormat="1">
      <c r="A113" s="40"/>
      <c r="B113" s="41"/>
      <c r="C113" s="42"/>
      <c r="D113" s="227" t="s">
        <v>158</v>
      </c>
      <c r="E113" s="42"/>
      <c r="F113" s="228" t="s">
        <v>1562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158</v>
      </c>
      <c r="AU113" s="19" t="s">
        <v>175</v>
      </c>
    </row>
    <row r="114" s="2" customFormat="1">
      <c r="A114" s="40"/>
      <c r="B114" s="41"/>
      <c r="C114" s="42"/>
      <c r="D114" s="227" t="s">
        <v>162</v>
      </c>
      <c r="E114" s="42"/>
      <c r="F114" s="234" t="s">
        <v>1564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162</v>
      </c>
      <c r="AU114" s="19" t="s">
        <v>175</v>
      </c>
    </row>
    <row r="115" s="12" customFormat="1" ht="20.88" customHeight="1">
      <c r="A115" s="12"/>
      <c r="B115" s="198"/>
      <c r="C115" s="199"/>
      <c r="D115" s="200" t="s">
        <v>72</v>
      </c>
      <c r="E115" s="212" t="s">
        <v>1565</v>
      </c>
      <c r="F115" s="212" t="s">
        <v>1566</v>
      </c>
      <c r="G115" s="199"/>
      <c r="H115" s="199"/>
      <c r="I115" s="202"/>
      <c r="J115" s="213">
        <f>BK115</f>
        <v>0</v>
      </c>
      <c r="K115" s="199"/>
      <c r="L115" s="204"/>
      <c r="M115" s="205"/>
      <c r="N115" s="206"/>
      <c r="O115" s="206"/>
      <c r="P115" s="207">
        <f>P116</f>
        <v>0</v>
      </c>
      <c r="Q115" s="206"/>
      <c r="R115" s="207">
        <f>R116</f>
        <v>0</v>
      </c>
      <c r="S115" s="206"/>
      <c r="T115" s="208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9" t="s">
        <v>188</v>
      </c>
      <c r="AT115" s="210" t="s">
        <v>72</v>
      </c>
      <c r="AU115" s="210" t="s">
        <v>82</v>
      </c>
      <c r="AY115" s="209" t="s">
        <v>149</v>
      </c>
      <c r="BK115" s="211">
        <f>BK116</f>
        <v>0</v>
      </c>
    </row>
    <row r="116" s="15" customFormat="1" ht="20.88" customHeight="1">
      <c r="A116" s="15"/>
      <c r="B116" s="271"/>
      <c r="C116" s="272"/>
      <c r="D116" s="273" t="s">
        <v>72</v>
      </c>
      <c r="E116" s="273" t="s">
        <v>1567</v>
      </c>
      <c r="F116" s="273" t="s">
        <v>1568</v>
      </c>
      <c r="G116" s="272"/>
      <c r="H116" s="272"/>
      <c r="I116" s="274"/>
      <c r="J116" s="275">
        <f>BK116</f>
        <v>0</v>
      </c>
      <c r="K116" s="272"/>
      <c r="L116" s="276"/>
      <c r="M116" s="277"/>
      <c r="N116" s="278"/>
      <c r="O116" s="278"/>
      <c r="P116" s="279">
        <f>SUM(P117:P119)</f>
        <v>0</v>
      </c>
      <c r="Q116" s="278"/>
      <c r="R116" s="279">
        <f>SUM(R117:R119)</f>
        <v>0</v>
      </c>
      <c r="S116" s="278"/>
      <c r="T116" s="280">
        <f>SUM(T117:T119)</f>
        <v>0</v>
      </c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R116" s="281" t="s">
        <v>188</v>
      </c>
      <c r="AT116" s="282" t="s">
        <v>72</v>
      </c>
      <c r="AU116" s="282" t="s">
        <v>175</v>
      </c>
      <c r="AY116" s="281" t="s">
        <v>149</v>
      </c>
      <c r="BK116" s="283">
        <f>SUM(BK117:BK119)</f>
        <v>0</v>
      </c>
    </row>
    <row r="117" s="2" customFormat="1" ht="16.5" customHeight="1">
      <c r="A117" s="40"/>
      <c r="B117" s="41"/>
      <c r="C117" s="214" t="s">
        <v>207</v>
      </c>
      <c r="D117" s="214" t="s">
        <v>151</v>
      </c>
      <c r="E117" s="215" t="s">
        <v>1569</v>
      </c>
      <c r="F117" s="216" t="s">
        <v>1568</v>
      </c>
      <c r="G117" s="217" t="s">
        <v>1555</v>
      </c>
      <c r="H117" s="218">
        <v>1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1546</v>
      </c>
      <c r="AT117" s="225" t="s">
        <v>151</v>
      </c>
      <c r="AU117" s="225" t="s">
        <v>156</v>
      </c>
      <c r="AY117" s="19" t="s">
        <v>149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1546</v>
      </c>
      <c r="BM117" s="225" t="s">
        <v>1570</v>
      </c>
    </row>
    <row r="118" s="2" customFormat="1">
      <c r="A118" s="40"/>
      <c r="B118" s="41"/>
      <c r="C118" s="42"/>
      <c r="D118" s="227" t="s">
        <v>158</v>
      </c>
      <c r="E118" s="42"/>
      <c r="F118" s="228" t="s">
        <v>1568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158</v>
      </c>
      <c r="AU118" s="19" t="s">
        <v>156</v>
      </c>
    </row>
    <row r="119" s="2" customFormat="1">
      <c r="A119" s="40"/>
      <c r="B119" s="41"/>
      <c r="C119" s="42"/>
      <c r="D119" s="227" t="s">
        <v>162</v>
      </c>
      <c r="E119" s="42"/>
      <c r="F119" s="234" t="s">
        <v>1571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162</v>
      </c>
      <c r="AU119" s="19" t="s">
        <v>156</v>
      </c>
    </row>
    <row r="120" s="12" customFormat="1" ht="20.88" customHeight="1">
      <c r="A120" s="12"/>
      <c r="B120" s="198"/>
      <c r="C120" s="199"/>
      <c r="D120" s="200" t="s">
        <v>72</v>
      </c>
      <c r="E120" s="212" t="s">
        <v>1572</v>
      </c>
      <c r="F120" s="212" t="s">
        <v>1573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SUM(P121:P126)</f>
        <v>0</v>
      </c>
      <c r="Q120" s="206"/>
      <c r="R120" s="207">
        <f>SUM(R121:R126)</f>
        <v>0</v>
      </c>
      <c r="S120" s="206"/>
      <c r="T120" s="208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188</v>
      </c>
      <c r="AT120" s="210" t="s">
        <v>72</v>
      </c>
      <c r="AU120" s="210" t="s">
        <v>82</v>
      </c>
      <c r="AY120" s="209" t="s">
        <v>149</v>
      </c>
      <c r="BK120" s="211">
        <f>SUM(BK121:BK126)</f>
        <v>0</v>
      </c>
    </row>
    <row r="121" s="2" customFormat="1" ht="16.5" customHeight="1">
      <c r="A121" s="40"/>
      <c r="B121" s="41"/>
      <c r="C121" s="214" t="s">
        <v>213</v>
      </c>
      <c r="D121" s="214" t="s">
        <v>151</v>
      </c>
      <c r="E121" s="215" t="s">
        <v>1574</v>
      </c>
      <c r="F121" s="216" t="s">
        <v>1575</v>
      </c>
      <c r="G121" s="217" t="s">
        <v>1545</v>
      </c>
      <c r="H121" s="218">
        <v>1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1546</v>
      </c>
      <c r="AT121" s="225" t="s">
        <v>151</v>
      </c>
      <c r="AU121" s="225" t="s">
        <v>175</v>
      </c>
      <c r="AY121" s="19" t="s">
        <v>149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1546</v>
      </c>
      <c r="BM121" s="225" t="s">
        <v>1576</v>
      </c>
    </row>
    <row r="122" s="2" customFormat="1">
      <c r="A122" s="40"/>
      <c r="B122" s="41"/>
      <c r="C122" s="42"/>
      <c r="D122" s="227" t="s">
        <v>158</v>
      </c>
      <c r="E122" s="42"/>
      <c r="F122" s="228" t="s">
        <v>1575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158</v>
      </c>
      <c r="AU122" s="19" t="s">
        <v>175</v>
      </c>
    </row>
    <row r="123" s="2" customFormat="1">
      <c r="A123" s="40"/>
      <c r="B123" s="41"/>
      <c r="C123" s="42"/>
      <c r="D123" s="227" t="s">
        <v>162</v>
      </c>
      <c r="E123" s="42"/>
      <c r="F123" s="234" t="s">
        <v>1577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162</v>
      </c>
      <c r="AU123" s="19" t="s">
        <v>175</v>
      </c>
    </row>
    <row r="124" s="2" customFormat="1" ht="16.5" customHeight="1">
      <c r="A124" s="40"/>
      <c r="B124" s="41"/>
      <c r="C124" s="214" t="s">
        <v>219</v>
      </c>
      <c r="D124" s="214" t="s">
        <v>151</v>
      </c>
      <c r="E124" s="215" t="s">
        <v>1578</v>
      </c>
      <c r="F124" s="216" t="s">
        <v>1579</v>
      </c>
      <c r="G124" s="217" t="s">
        <v>1555</v>
      </c>
      <c r="H124" s="218">
        <v>1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44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1546</v>
      </c>
      <c r="AT124" s="225" t="s">
        <v>151</v>
      </c>
      <c r="AU124" s="225" t="s">
        <v>175</v>
      </c>
      <c r="AY124" s="19" t="s">
        <v>149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1546</v>
      </c>
      <c r="BM124" s="225" t="s">
        <v>1580</v>
      </c>
    </row>
    <row r="125" s="2" customFormat="1">
      <c r="A125" s="40"/>
      <c r="B125" s="41"/>
      <c r="C125" s="42"/>
      <c r="D125" s="227" t="s">
        <v>158</v>
      </c>
      <c r="E125" s="42"/>
      <c r="F125" s="228" t="s">
        <v>1579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158</v>
      </c>
      <c r="AU125" s="19" t="s">
        <v>175</v>
      </c>
    </row>
    <row r="126" s="2" customFormat="1">
      <c r="A126" s="40"/>
      <c r="B126" s="41"/>
      <c r="C126" s="42"/>
      <c r="D126" s="227" t="s">
        <v>162</v>
      </c>
      <c r="E126" s="42"/>
      <c r="F126" s="234" t="s">
        <v>1581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162</v>
      </c>
      <c r="AU126" s="19" t="s">
        <v>175</v>
      </c>
    </row>
    <row r="127" s="12" customFormat="1" ht="20.88" customHeight="1">
      <c r="A127" s="12"/>
      <c r="B127" s="198"/>
      <c r="C127" s="199"/>
      <c r="D127" s="200" t="s">
        <v>72</v>
      </c>
      <c r="E127" s="212" t="s">
        <v>1582</v>
      </c>
      <c r="F127" s="212" t="s">
        <v>1583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SUM(P128:P130)</f>
        <v>0</v>
      </c>
      <c r="Q127" s="206"/>
      <c r="R127" s="207">
        <f>SUM(R128:R130)</f>
        <v>0</v>
      </c>
      <c r="S127" s="206"/>
      <c r="T127" s="208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188</v>
      </c>
      <c r="AT127" s="210" t="s">
        <v>72</v>
      </c>
      <c r="AU127" s="210" t="s">
        <v>82</v>
      </c>
      <c r="AY127" s="209" t="s">
        <v>149</v>
      </c>
      <c r="BK127" s="211">
        <f>SUM(BK128:BK130)</f>
        <v>0</v>
      </c>
    </row>
    <row r="128" s="2" customFormat="1" ht="16.5" customHeight="1">
      <c r="A128" s="40"/>
      <c r="B128" s="41"/>
      <c r="C128" s="214" t="s">
        <v>225</v>
      </c>
      <c r="D128" s="214" t="s">
        <v>151</v>
      </c>
      <c r="E128" s="215" t="s">
        <v>1584</v>
      </c>
      <c r="F128" s="216" t="s">
        <v>1585</v>
      </c>
      <c r="G128" s="217" t="s">
        <v>1555</v>
      </c>
      <c r="H128" s="218">
        <v>1</v>
      </c>
      <c r="I128" s="219"/>
      <c r="J128" s="220">
        <f>ROUND(I128*H128,2)</f>
        <v>0</v>
      </c>
      <c r="K128" s="216" t="s">
        <v>19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1546</v>
      </c>
      <c r="AT128" s="225" t="s">
        <v>151</v>
      </c>
      <c r="AU128" s="225" t="s">
        <v>175</v>
      </c>
      <c r="AY128" s="19" t="s">
        <v>149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1546</v>
      </c>
      <c r="BM128" s="225" t="s">
        <v>1586</v>
      </c>
    </row>
    <row r="129" s="2" customFormat="1">
      <c r="A129" s="40"/>
      <c r="B129" s="41"/>
      <c r="C129" s="42"/>
      <c r="D129" s="227" t="s">
        <v>158</v>
      </c>
      <c r="E129" s="42"/>
      <c r="F129" s="228" t="s">
        <v>1585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158</v>
      </c>
      <c r="AU129" s="19" t="s">
        <v>175</v>
      </c>
    </row>
    <row r="130" s="2" customFormat="1">
      <c r="A130" s="40"/>
      <c r="B130" s="41"/>
      <c r="C130" s="42"/>
      <c r="D130" s="227" t="s">
        <v>162</v>
      </c>
      <c r="E130" s="42"/>
      <c r="F130" s="234" t="s">
        <v>1587</v>
      </c>
      <c r="G130" s="42"/>
      <c r="H130" s="42"/>
      <c r="I130" s="229"/>
      <c r="J130" s="42"/>
      <c r="K130" s="42"/>
      <c r="L130" s="46"/>
      <c r="M130" s="267"/>
      <c r="N130" s="268"/>
      <c r="O130" s="269"/>
      <c r="P130" s="269"/>
      <c r="Q130" s="269"/>
      <c r="R130" s="269"/>
      <c r="S130" s="269"/>
      <c r="T130" s="27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162</v>
      </c>
      <c r="AU130" s="19" t="s">
        <v>175</v>
      </c>
    </row>
    <row r="131" s="2" customFormat="1" ht="6.96" customHeight="1">
      <c r="A131" s="40"/>
      <c r="B131" s="61"/>
      <c r="C131" s="62"/>
      <c r="D131" s="62"/>
      <c r="E131" s="62"/>
      <c r="F131" s="62"/>
      <c r="G131" s="62"/>
      <c r="H131" s="62"/>
      <c r="I131" s="62"/>
      <c r="J131" s="62"/>
      <c r="K131" s="62"/>
      <c r="L131" s="46"/>
      <c r="M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</sheetData>
  <sheetProtection sheet="1" autoFilter="0" formatColumns="0" formatRows="0" objects="1" scenarios="1" spinCount="100000" saltValue="L4jIwA0jVJeruYIsK3rFZ4kazjUeLDSj86fKROgCVQHaZYbpox37QrSAtYmm999AZ19/zWdvxer2KtQN7Sf8tw==" hashValue="DFp963ujU86/JpxSlcQJO1bMKFEBCt6HhxVMgsAPcZWJSgWmolHcMGVV1DYkenkdGYME881vX5PTOwYGmDT/Kw==" algorithmName="SHA-512" password="CC35"/>
  <autoFilter ref="C87:K13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6" customFormat="1" ht="45" customHeight="1">
      <c r="B3" s="288"/>
      <c r="C3" s="289" t="s">
        <v>1588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1589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1590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1591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1592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1593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1594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1595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1596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1597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1598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79</v>
      </c>
      <c r="F18" s="295" t="s">
        <v>1599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1600</v>
      </c>
      <c r="F19" s="295" t="s">
        <v>1601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1602</v>
      </c>
      <c r="F20" s="295" t="s">
        <v>1603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115</v>
      </c>
      <c r="F21" s="295" t="s">
        <v>1604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1605</v>
      </c>
      <c r="F22" s="295" t="s">
        <v>1606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86</v>
      </c>
      <c r="F23" s="295" t="s">
        <v>1607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1608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1609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1610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1611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1612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1613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1614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1615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1616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135</v>
      </c>
      <c r="F36" s="295"/>
      <c r="G36" s="295" t="s">
        <v>1617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1618</v>
      </c>
      <c r="F37" s="295"/>
      <c r="G37" s="295" t="s">
        <v>1619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54</v>
      </c>
      <c r="F38" s="295"/>
      <c r="G38" s="295" t="s">
        <v>1620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55</v>
      </c>
      <c r="F39" s="295"/>
      <c r="G39" s="295" t="s">
        <v>1621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136</v>
      </c>
      <c r="F40" s="295"/>
      <c r="G40" s="295" t="s">
        <v>1622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137</v>
      </c>
      <c r="F41" s="295"/>
      <c r="G41" s="295" t="s">
        <v>1623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1624</v>
      </c>
      <c r="F42" s="295"/>
      <c r="G42" s="295" t="s">
        <v>1625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1626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1627</v>
      </c>
      <c r="F44" s="295"/>
      <c r="G44" s="295" t="s">
        <v>1628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139</v>
      </c>
      <c r="F45" s="295"/>
      <c r="G45" s="295" t="s">
        <v>1629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1630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1631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1632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1633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1634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1635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1636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1637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1638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1639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1640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1641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1642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1643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1644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1645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1646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1647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1648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1649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1650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1651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1652</v>
      </c>
      <c r="D76" s="313"/>
      <c r="E76" s="313"/>
      <c r="F76" s="313" t="s">
        <v>1653</v>
      </c>
      <c r="G76" s="314"/>
      <c r="H76" s="313" t="s">
        <v>55</v>
      </c>
      <c r="I76" s="313" t="s">
        <v>58</v>
      </c>
      <c r="J76" s="313" t="s">
        <v>1654</v>
      </c>
      <c r="K76" s="312"/>
    </row>
    <row r="77" s="1" customFormat="1" ht="17.25" customHeight="1">
      <c r="B77" s="310"/>
      <c r="C77" s="315" t="s">
        <v>1655</v>
      </c>
      <c r="D77" s="315"/>
      <c r="E77" s="315"/>
      <c r="F77" s="316" t="s">
        <v>1656</v>
      </c>
      <c r="G77" s="317"/>
      <c r="H77" s="315"/>
      <c r="I77" s="315"/>
      <c r="J77" s="315" t="s">
        <v>1657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54</v>
      </c>
      <c r="D79" s="320"/>
      <c r="E79" s="320"/>
      <c r="F79" s="321" t="s">
        <v>1658</v>
      </c>
      <c r="G79" s="322"/>
      <c r="H79" s="298" t="s">
        <v>1659</v>
      </c>
      <c r="I79" s="298" t="s">
        <v>1660</v>
      </c>
      <c r="J79" s="298">
        <v>20</v>
      </c>
      <c r="K79" s="312"/>
    </row>
    <row r="80" s="1" customFormat="1" ht="15" customHeight="1">
      <c r="B80" s="310"/>
      <c r="C80" s="298" t="s">
        <v>1661</v>
      </c>
      <c r="D80" s="298"/>
      <c r="E80" s="298"/>
      <c r="F80" s="321" t="s">
        <v>1658</v>
      </c>
      <c r="G80" s="322"/>
      <c r="H80" s="298" t="s">
        <v>1662</v>
      </c>
      <c r="I80" s="298" t="s">
        <v>1660</v>
      </c>
      <c r="J80" s="298">
        <v>120</v>
      </c>
      <c r="K80" s="312"/>
    </row>
    <row r="81" s="1" customFormat="1" ht="15" customHeight="1">
      <c r="B81" s="323"/>
      <c r="C81" s="298" t="s">
        <v>1663</v>
      </c>
      <c r="D81" s="298"/>
      <c r="E81" s="298"/>
      <c r="F81" s="321" t="s">
        <v>1664</v>
      </c>
      <c r="G81" s="322"/>
      <c r="H81" s="298" t="s">
        <v>1665</v>
      </c>
      <c r="I81" s="298" t="s">
        <v>1660</v>
      </c>
      <c r="J81" s="298">
        <v>50</v>
      </c>
      <c r="K81" s="312"/>
    </row>
    <row r="82" s="1" customFormat="1" ht="15" customHeight="1">
      <c r="B82" s="323"/>
      <c r="C82" s="298" t="s">
        <v>1666</v>
      </c>
      <c r="D82" s="298"/>
      <c r="E82" s="298"/>
      <c r="F82" s="321" t="s">
        <v>1658</v>
      </c>
      <c r="G82" s="322"/>
      <c r="H82" s="298" t="s">
        <v>1667</v>
      </c>
      <c r="I82" s="298" t="s">
        <v>1668</v>
      </c>
      <c r="J82" s="298"/>
      <c r="K82" s="312"/>
    </row>
    <row r="83" s="1" customFormat="1" ht="15" customHeight="1">
      <c r="B83" s="323"/>
      <c r="C83" s="324" t="s">
        <v>1669</v>
      </c>
      <c r="D83" s="324"/>
      <c r="E83" s="324"/>
      <c r="F83" s="325" t="s">
        <v>1664</v>
      </c>
      <c r="G83" s="324"/>
      <c r="H83" s="324" t="s">
        <v>1670</v>
      </c>
      <c r="I83" s="324" t="s">
        <v>1660</v>
      </c>
      <c r="J83" s="324">
        <v>15</v>
      </c>
      <c r="K83" s="312"/>
    </row>
    <row r="84" s="1" customFormat="1" ht="15" customHeight="1">
      <c r="B84" s="323"/>
      <c r="C84" s="324" t="s">
        <v>1671</v>
      </c>
      <c r="D84" s="324"/>
      <c r="E84" s="324"/>
      <c r="F84" s="325" t="s">
        <v>1664</v>
      </c>
      <c r="G84" s="324"/>
      <c r="H84" s="324" t="s">
        <v>1672</v>
      </c>
      <c r="I84" s="324" t="s">
        <v>1660</v>
      </c>
      <c r="J84" s="324">
        <v>15</v>
      </c>
      <c r="K84" s="312"/>
    </row>
    <row r="85" s="1" customFormat="1" ht="15" customHeight="1">
      <c r="B85" s="323"/>
      <c r="C85" s="324" t="s">
        <v>1673</v>
      </c>
      <c r="D85" s="324"/>
      <c r="E85" s="324"/>
      <c r="F85" s="325" t="s">
        <v>1664</v>
      </c>
      <c r="G85" s="324"/>
      <c r="H85" s="324" t="s">
        <v>1674</v>
      </c>
      <c r="I85" s="324" t="s">
        <v>1660</v>
      </c>
      <c r="J85" s="324">
        <v>20</v>
      </c>
      <c r="K85" s="312"/>
    </row>
    <row r="86" s="1" customFormat="1" ht="15" customHeight="1">
      <c r="B86" s="323"/>
      <c r="C86" s="324" t="s">
        <v>1675</v>
      </c>
      <c r="D86" s="324"/>
      <c r="E86" s="324"/>
      <c r="F86" s="325" t="s">
        <v>1664</v>
      </c>
      <c r="G86" s="324"/>
      <c r="H86" s="324" t="s">
        <v>1676</v>
      </c>
      <c r="I86" s="324" t="s">
        <v>1660</v>
      </c>
      <c r="J86" s="324">
        <v>20</v>
      </c>
      <c r="K86" s="312"/>
    </row>
    <row r="87" s="1" customFormat="1" ht="15" customHeight="1">
      <c r="B87" s="323"/>
      <c r="C87" s="298" t="s">
        <v>1677</v>
      </c>
      <c r="D87" s="298"/>
      <c r="E87" s="298"/>
      <c r="F87" s="321" t="s">
        <v>1664</v>
      </c>
      <c r="G87" s="322"/>
      <c r="H87" s="298" t="s">
        <v>1678</v>
      </c>
      <c r="I87" s="298" t="s">
        <v>1660</v>
      </c>
      <c r="J87" s="298">
        <v>50</v>
      </c>
      <c r="K87" s="312"/>
    </row>
    <row r="88" s="1" customFormat="1" ht="15" customHeight="1">
      <c r="B88" s="323"/>
      <c r="C88" s="298" t="s">
        <v>1679</v>
      </c>
      <c r="D88" s="298"/>
      <c r="E88" s="298"/>
      <c r="F88" s="321" t="s">
        <v>1664</v>
      </c>
      <c r="G88" s="322"/>
      <c r="H88" s="298" t="s">
        <v>1680</v>
      </c>
      <c r="I88" s="298" t="s">
        <v>1660</v>
      </c>
      <c r="J88" s="298">
        <v>20</v>
      </c>
      <c r="K88" s="312"/>
    </row>
    <row r="89" s="1" customFormat="1" ht="15" customHeight="1">
      <c r="B89" s="323"/>
      <c r="C89" s="298" t="s">
        <v>1681</v>
      </c>
      <c r="D89" s="298"/>
      <c r="E89" s="298"/>
      <c r="F89" s="321" t="s">
        <v>1664</v>
      </c>
      <c r="G89" s="322"/>
      <c r="H89" s="298" t="s">
        <v>1682</v>
      </c>
      <c r="I89" s="298" t="s">
        <v>1660</v>
      </c>
      <c r="J89" s="298">
        <v>20</v>
      </c>
      <c r="K89" s="312"/>
    </row>
    <row r="90" s="1" customFormat="1" ht="15" customHeight="1">
      <c r="B90" s="323"/>
      <c r="C90" s="298" t="s">
        <v>1683</v>
      </c>
      <c r="D90" s="298"/>
      <c r="E90" s="298"/>
      <c r="F90" s="321" t="s">
        <v>1664</v>
      </c>
      <c r="G90" s="322"/>
      <c r="H90" s="298" t="s">
        <v>1684</v>
      </c>
      <c r="I90" s="298" t="s">
        <v>1660</v>
      </c>
      <c r="J90" s="298">
        <v>50</v>
      </c>
      <c r="K90" s="312"/>
    </row>
    <row r="91" s="1" customFormat="1" ht="15" customHeight="1">
      <c r="B91" s="323"/>
      <c r="C91" s="298" t="s">
        <v>1685</v>
      </c>
      <c r="D91" s="298"/>
      <c r="E91" s="298"/>
      <c r="F91" s="321" t="s">
        <v>1664</v>
      </c>
      <c r="G91" s="322"/>
      <c r="H91" s="298" t="s">
        <v>1685</v>
      </c>
      <c r="I91" s="298" t="s">
        <v>1660</v>
      </c>
      <c r="J91" s="298">
        <v>50</v>
      </c>
      <c r="K91" s="312"/>
    </row>
    <row r="92" s="1" customFormat="1" ht="15" customHeight="1">
      <c r="B92" s="323"/>
      <c r="C92" s="298" t="s">
        <v>1686</v>
      </c>
      <c r="D92" s="298"/>
      <c r="E92" s="298"/>
      <c r="F92" s="321" t="s">
        <v>1664</v>
      </c>
      <c r="G92" s="322"/>
      <c r="H92" s="298" t="s">
        <v>1687</v>
      </c>
      <c r="I92" s="298" t="s">
        <v>1660</v>
      </c>
      <c r="J92" s="298">
        <v>255</v>
      </c>
      <c r="K92" s="312"/>
    </row>
    <row r="93" s="1" customFormat="1" ht="15" customHeight="1">
      <c r="B93" s="323"/>
      <c r="C93" s="298" t="s">
        <v>1688</v>
      </c>
      <c r="D93" s="298"/>
      <c r="E93" s="298"/>
      <c r="F93" s="321" t="s">
        <v>1658</v>
      </c>
      <c r="G93" s="322"/>
      <c r="H93" s="298" t="s">
        <v>1689</v>
      </c>
      <c r="I93" s="298" t="s">
        <v>1690</v>
      </c>
      <c r="J93" s="298"/>
      <c r="K93" s="312"/>
    </row>
    <row r="94" s="1" customFormat="1" ht="15" customHeight="1">
      <c r="B94" s="323"/>
      <c r="C94" s="298" t="s">
        <v>1691</v>
      </c>
      <c r="D94" s="298"/>
      <c r="E94" s="298"/>
      <c r="F94" s="321" t="s">
        <v>1658</v>
      </c>
      <c r="G94" s="322"/>
      <c r="H94" s="298" t="s">
        <v>1692</v>
      </c>
      <c r="I94" s="298" t="s">
        <v>1693</v>
      </c>
      <c r="J94" s="298"/>
      <c r="K94" s="312"/>
    </row>
    <row r="95" s="1" customFormat="1" ht="15" customHeight="1">
      <c r="B95" s="323"/>
      <c r="C95" s="298" t="s">
        <v>1694</v>
      </c>
      <c r="D95" s="298"/>
      <c r="E95" s="298"/>
      <c r="F95" s="321" t="s">
        <v>1658</v>
      </c>
      <c r="G95" s="322"/>
      <c r="H95" s="298" t="s">
        <v>1694</v>
      </c>
      <c r="I95" s="298" t="s">
        <v>1693</v>
      </c>
      <c r="J95" s="298"/>
      <c r="K95" s="312"/>
    </row>
    <row r="96" s="1" customFormat="1" ht="15" customHeight="1">
      <c r="B96" s="323"/>
      <c r="C96" s="298" t="s">
        <v>39</v>
      </c>
      <c r="D96" s="298"/>
      <c r="E96" s="298"/>
      <c r="F96" s="321" t="s">
        <v>1658</v>
      </c>
      <c r="G96" s="322"/>
      <c r="H96" s="298" t="s">
        <v>1695</v>
      </c>
      <c r="I96" s="298" t="s">
        <v>1693</v>
      </c>
      <c r="J96" s="298"/>
      <c r="K96" s="312"/>
    </row>
    <row r="97" s="1" customFormat="1" ht="15" customHeight="1">
      <c r="B97" s="323"/>
      <c r="C97" s="298" t="s">
        <v>49</v>
      </c>
      <c r="D97" s="298"/>
      <c r="E97" s="298"/>
      <c r="F97" s="321" t="s">
        <v>1658</v>
      </c>
      <c r="G97" s="322"/>
      <c r="H97" s="298" t="s">
        <v>1696</v>
      </c>
      <c r="I97" s="298" t="s">
        <v>1693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1697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1652</v>
      </c>
      <c r="D103" s="313"/>
      <c r="E103" s="313"/>
      <c r="F103" s="313" t="s">
        <v>1653</v>
      </c>
      <c r="G103" s="314"/>
      <c r="H103" s="313" t="s">
        <v>55</v>
      </c>
      <c r="I103" s="313" t="s">
        <v>58</v>
      </c>
      <c r="J103" s="313" t="s">
        <v>1654</v>
      </c>
      <c r="K103" s="312"/>
    </row>
    <row r="104" s="1" customFormat="1" ht="17.25" customHeight="1">
      <c r="B104" s="310"/>
      <c r="C104" s="315" t="s">
        <v>1655</v>
      </c>
      <c r="D104" s="315"/>
      <c r="E104" s="315"/>
      <c r="F104" s="316" t="s">
        <v>1656</v>
      </c>
      <c r="G104" s="317"/>
      <c r="H104" s="315"/>
      <c r="I104" s="315"/>
      <c r="J104" s="315" t="s">
        <v>1657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54</v>
      </c>
      <c r="D106" s="320"/>
      <c r="E106" s="320"/>
      <c r="F106" s="321" t="s">
        <v>1658</v>
      </c>
      <c r="G106" s="298"/>
      <c r="H106" s="298" t="s">
        <v>1698</v>
      </c>
      <c r="I106" s="298" t="s">
        <v>1660</v>
      </c>
      <c r="J106" s="298">
        <v>20</v>
      </c>
      <c r="K106" s="312"/>
    </row>
    <row r="107" s="1" customFormat="1" ht="15" customHeight="1">
      <c r="B107" s="310"/>
      <c r="C107" s="298" t="s">
        <v>1661</v>
      </c>
      <c r="D107" s="298"/>
      <c r="E107" s="298"/>
      <c r="F107" s="321" t="s">
        <v>1658</v>
      </c>
      <c r="G107" s="298"/>
      <c r="H107" s="298" t="s">
        <v>1698</v>
      </c>
      <c r="I107" s="298" t="s">
        <v>1660</v>
      </c>
      <c r="J107" s="298">
        <v>120</v>
      </c>
      <c r="K107" s="312"/>
    </row>
    <row r="108" s="1" customFormat="1" ht="15" customHeight="1">
      <c r="B108" s="323"/>
      <c r="C108" s="298" t="s">
        <v>1663</v>
      </c>
      <c r="D108" s="298"/>
      <c r="E108" s="298"/>
      <c r="F108" s="321" t="s">
        <v>1664</v>
      </c>
      <c r="G108" s="298"/>
      <c r="H108" s="298" t="s">
        <v>1698</v>
      </c>
      <c r="I108" s="298" t="s">
        <v>1660</v>
      </c>
      <c r="J108" s="298">
        <v>50</v>
      </c>
      <c r="K108" s="312"/>
    </row>
    <row r="109" s="1" customFormat="1" ht="15" customHeight="1">
      <c r="B109" s="323"/>
      <c r="C109" s="298" t="s">
        <v>1666</v>
      </c>
      <c r="D109" s="298"/>
      <c r="E109" s="298"/>
      <c r="F109" s="321" t="s">
        <v>1658</v>
      </c>
      <c r="G109" s="298"/>
      <c r="H109" s="298" t="s">
        <v>1698</v>
      </c>
      <c r="I109" s="298" t="s">
        <v>1668</v>
      </c>
      <c r="J109" s="298"/>
      <c r="K109" s="312"/>
    </row>
    <row r="110" s="1" customFormat="1" ht="15" customHeight="1">
      <c r="B110" s="323"/>
      <c r="C110" s="298" t="s">
        <v>1677</v>
      </c>
      <c r="D110" s="298"/>
      <c r="E110" s="298"/>
      <c r="F110" s="321" t="s">
        <v>1664</v>
      </c>
      <c r="G110" s="298"/>
      <c r="H110" s="298" t="s">
        <v>1698</v>
      </c>
      <c r="I110" s="298" t="s">
        <v>1660</v>
      </c>
      <c r="J110" s="298">
        <v>50</v>
      </c>
      <c r="K110" s="312"/>
    </row>
    <row r="111" s="1" customFormat="1" ht="15" customHeight="1">
      <c r="B111" s="323"/>
      <c r="C111" s="298" t="s">
        <v>1685</v>
      </c>
      <c r="D111" s="298"/>
      <c r="E111" s="298"/>
      <c r="F111" s="321" t="s">
        <v>1664</v>
      </c>
      <c r="G111" s="298"/>
      <c r="H111" s="298" t="s">
        <v>1698</v>
      </c>
      <c r="I111" s="298" t="s">
        <v>1660</v>
      </c>
      <c r="J111" s="298">
        <v>50</v>
      </c>
      <c r="K111" s="312"/>
    </row>
    <row r="112" s="1" customFormat="1" ht="15" customHeight="1">
      <c r="B112" s="323"/>
      <c r="C112" s="298" t="s">
        <v>1683</v>
      </c>
      <c r="D112" s="298"/>
      <c r="E112" s="298"/>
      <c r="F112" s="321" t="s">
        <v>1664</v>
      </c>
      <c r="G112" s="298"/>
      <c r="H112" s="298" t="s">
        <v>1698</v>
      </c>
      <c r="I112" s="298" t="s">
        <v>1660</v>
      </c>
      <c r="J112" s="298">
        <v>50</v>
      </c>
      <c r="K112" s="312"/>
    </row>
    <row r="113" s="1" customFormat="1" ht="15" customHeight="1">
      <c r="B113" s="323"/>
      <c r="C113" s="298" t="s">
        <v>54</v>
      </c>
      <c r="D113" s="298"/>
      <c r="E113" s="298"/>
      <c r="F113" s="321" t="s">
        <v>1658</v>
      </c>
      <c r="G113" s="298"/>
      <c r="H113" s="298" t="s">
        <v>1699</v>
      </c>
      <c r="I113" s="298" t="s">
        <v>1660</v>
      </c>
      <c r="J113" s="298">
        <v>20</v>
      </c>
      <c r="K113" s="312"/>
    </row>
    <row r="114" s="1" customFormat="1" ht="15" customHeight="1">
      <c r="B114" s="323"/>
      <c r="C114" s="298" t="s">
        <v>1700</v>
      </c>
      <c r="D114" s="298"/>
      <c r="E114" s="298"/>
      <c r="F114" s="321" t="s">
        <v>1658</v>
      </c>
      <c r="G114" s="298"/>
      <c r="H114" s="298" t="s">
        <v>1701</v>
      </c>
      <c r="I114" s="298" t="s">
        <v>1660</v>
      </c>
      <c r="J114" s="298">
        <v>120</v>
      </c>
      <c r="K114" s="312"/>
    </row>
    <row r="115" s="1" customFormat="1" ht="15" customHeight="1">
      <c r="B115" s="323"/>
      <c r="C115" s="298" t="s">
        <v>39</v>
      </c>
      <c r="D115" s="298"/>
      <c r="E115" s="298"/>
      <c r="F115" s="321" t="s">
        <v>1658</v>
      </c>
      <c r="G115" s="298"/>
      <c r="H115" s="298" t="s">
        <v>1702</v>
      </c>
      <c r="I115" s="298" t="s">
        <v>1693</v>
      </c>
      <c r="J115" s="298"/>
      <c r="K115" s="312"/>
    </row>
    <row r="116" s="1" customFormat="1" ht="15" customHeight="1">
      <c r="B116" s="323"/>
      <c r="C116" s="298" t="s">
        <v>49</v>
      </c>
      <c r="D116" s="298"/>
      <c r="E116" s="298"/>
      <c r="F116" s="321" t="s">
        <v>1658</v>
      </c>
      <c r="G116" s="298"/>
      <c r="H116" s="298" t="s">
        <v>1703</v>
      </c>
      <c r="I116" s="298" t="s">
        <v>1693</v>
      </c>
      <c r="J116" s="298"/>
      <c r="K116" s="312"/>
    </row>
    <row r="117" s="1" customFormat="1" ht="15" customHeight="1">
      <c r="B117" s="323"/>
      <c r="C117" s="298" t="s">
        <v>58</v>
      </c>
      <c r="D117" s="298"/>
      <c r="E117" s="298"/>
      <c r="F117" s="321" t="s">
        <v>1658</v>
      </c>
      <c r="G117" s="298"/>
      <c r="H117" s="298" t="s">
        <v>1704</v>
      </c>
      <c r="I117" s="298" t="s">
        <v>1705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1706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1652</v>
      </c>
      <c r="D123" s="313"/>
      <c r="E123" s="313"/>
      <c r="F123" s="313" t="s">
        <v>1653</v>
      </c>
      <c r="G123" s="314"/>
      <c r="H123" s="313" t="s">
        <v>55</v>
      </c>
      <c r="I123" s="313" t="s">
        <v>58</v>
      </c>
      <c r="J123" s="313" t="s">
        <v>1654</v>
      </c>
      <c r="K123" s="342"/>
    </row>
    <row r="124" s="1" customFormat="1" ht="17.25" customHeight="1">
      <c r="B124" s="341"/>
      <c r="C124" s="315" t="s">
        <v>1655</v>
      </c>
      <c r="D124" s="315"/>
      <c r="E124" s="315"/>
      <c r="F124" s="316" t="s">
        <v>1656</v>
      </c>
      <c r="G124" s="317"/>
      <c r="H124" s="315"/>
      <c r="I124" s="315"/>
      <c r="J124" s="315" t="s">
        <v>1657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1661</v>
      </c>
      <c r="D126" s="320"/>
      <c r="E126" s="320"/>
      <c r="F126" s="321" t="s">
        <v>1658</v>
      </c>
      <c r="G126" s="298"/>
      <c r="H126" s="298" t="s">
        <v>1698</v>
      </c>
      <c r="I126" s="298" t="s">
        <v>1660</v>
      </c>
      <c r="J126" s="298">
        <v>120</v>
      </c>
      <c r="K126" s="346"/>
    </row>
    <row r="127" s="1" customFormat="1" ht="15" customHeight="1">
      <c r="B127" s="343"/>
      <c r="C127" s="298" t="s">
        <v>1707</v>
      </c>
      <c r="D127" s="298"/>
      <c r="E127" s="298"/>
      <c r="F127" s="321" t="s">
        <v>1658</v>
      </c>
      <c r="G127" s="298"/>
      <c r="H127" s="298" t="s">
        <v>1708</v>
      </c>
      <c r="I127" s="298" t="s">
        <v>1660</v>
      </c>
      <c r="J127" s="298" t="s">
        <v>1709</v>
      </c>
      <c r="K127" s="346"/>
    </row>
    <row r="128" s="1" customFormat="1" ht="15" customHeight="1">
      <c r="B128" s="343"/>
      <c r="C128" s="298" t="s">
        <v>86</v>
      </c>
      <c r="D128" s="298"/>
      <c r="E128" s="298"/>
      <c r="F128" s="321" t="s">
        <v>1658</v>
      </c>
      <c r="G128" s="298"/>
      <c r="H128" s="298" t="s">
        <v>1710</v>
      </c>
      <c r="I128" s="298" t="s">
        <v>1660</v>
      </c>
      <c r="J128" s="298" t="s">
        <v>1709</v>
      </c>
      <c r="K128" s="346"/>
    </row>
    <row r="129" s="1" customFormat="1" ht="15" customHeight="1">
      <c r="B129" s="343"/>
      <c r="C129" s="298" t="s">
        <v>1669</v>
      </c>
      <c r="D129" s="298"/>
      <c r="E129" s="298"/>
      <c r="F129" s="321" t="s">
        <v>1664</v>
      </c>
      <c r="G129" s="298"/>
      <c r="H129" s="298" t="s">
        <v>1670</v>
      </c>
      <c r="I129" s="298" t="s">
        <v>1660</v>
      </c>
      <c r="J129" s="298">
        <v>15</v>
      </c>
      <c r="K129" s="346"/>
    </row>
    <row r="130" s="1" customFormat="1" ht="15" customHeight="1">
      <c r="B130" s="343"/>
      <c r="C130" s="324" t="s">
        <v>1671</v>
      </c>
      <c r="D130" s="324"/>
      <c r="E130" s="324"/>
      <c r="F130" s="325" t="s">
        <v>1664</v>
      </c>
      <c r="G130" s="324"/>
      <c r="H130" s="324" t="s">
        <v>1672</v>
      </c>
      <c r="I130" s="324" t="s">
        <v>1660</v>
      </c>
      <c r="J130" s="324">
        <v>15</v>
      </c>
      <c r="K130" s="346"/>
    </row>
    <row r="131" s="1" customFormat="1" ht="15" customHeight="1">
      <c r="B131" s="343"/>
      <c r="C131" s="324" t="s">
        <v>1673</v>
      </c>
      <c r="D131" s="324"/>
      <c r="E131" s="324"/>
      <c r="F131" s="325" t="s">
        <v>1664</v>
      </c>
      <c r="G131" s="324"/>
      <c r="H131" s="324" t="s">
        <v>1674</v>
      </c>
      <c r="I131" s="324" t="s">
        <v>1660</v>
      </c>
      <c r="J131" s="324">
        <v>20</v>
      </c>
      <c r="K131" s="346"/>
    </row>
    <row r="132" s="1" customFormat="1" ht="15" customHeight="1">
      <c r="B132" s="343"/>
      <c r="C132" s="324" t="s">
        <v>1675</v>
      </c>
      <c r="D132" s="324"/>
      <c r="E132" s="324"/>
      <c r="F132" s="325" t="s">
        <v>1664</v>
      </c>
      <c r="G132" s="324"/>
      <c r="H132" s="324" t="s">
        <v>1676</v>
      </c>
      <c r="I132" s="324" t="s">
        <v>1660</v>
      </c>
      <c r="J132" s="324">
        <v>20</v>
      </c>
      <c r="K132" s="346"/>
    </row>
    <row r="133" s="1" customFormat="1" ht="15" customHeight="1">
      <c r="B133" s="343"/>
      <c r="C133" s="298" t="s">
        <v>1663</v>
      </c>
      <c r="D133" s="298"/>
      <c r="E133" s="298"/>
      <c r="F133" s="321" t="s">
        <v>1664</v>
      </c>
      <c r="G133" s="298"/>
      <c r="H133" s="298" t="s">
        <v>1698</v>
      </c>
      <c r="I133" s="298" t="s">
        <v>1660</v>
      </c>
      <c r="J133" s="298">
        <v>50</v>
      </c>
      <c r="K133" s="346"/>
    </row>
    <row r="134" s="1" customFormat="1" ht="15" customHeight="1">
      <c r="B134" s="343"/>
      <c r="C134" s="298" t="s">
        <v>1677</v>
      </c>
      <c r="D134" s="298"/>
      <c r="E134" s="298"/>
      <c r="F134" s="321" t="s">
        <v>1664</v>
      </c>
      <c r="G134" s="298"/>
      <c r="H134" s="298" t="s">
        <v>1698</v>
      </c>
      <c r="I134" s="298" t="s">
        <v>1660</v>
      </c>
      <c r="J134" s="298">
        <v>50</v>
      </c>
      <c r="K134" s="346"/>
    </row>
    <row r="135" s="1" customFormat="1" ht="15" customHeight="1">
      <c r="B135" s="343"/>
      <c r="C135" s="298" t="s">
        <v>1683</v>
      </c>
      <c r="D135" s="298"/>
      <c r="E135" s="298"/>
      <c r="F135" s="321" t="s">
        <v>1664</v>
      </c>
      <c r="G135" s="298"/>
      <c r="H135" s="298" t="s">
        <v>1698</v>
      </c>
      <c r="I135" s="298" t="s">
        <v>1660</v>
      </c>
      <c r="J135" s="298">
        <v>50</v>
      </c>
      <c r="K135" s="346"/>
    </row>
    <row r="136" s="1" customFormat="1" ht="15" customHeight="1">
      <c r="B136" s="343"/>
      <c r="C136" s="298" t="s">
        <v>1685</v>
      </c>
      <c r="D136" s="298"/>
      <c r="E136" s="298"/>
      <c r="F136" s="321" t="s">
        <v>1664</v>
      </c>
      <c r="G136" s="298"/>
      <c r="H136" s="298" t="s">
        <v>1698</v>
      </c>
      <c r="I136" s="298" t="s">
        <v>1660</v>
      </c>
      <c r="J136" s="298">
        <v>50</v>
      </c>
      <c r="K136" s="346"/>
    </row>
    <row r="137" s="1" customFormat="1" ht="15" customHeight="1">
      <c r="B137" s="343"/>
      <c r="C137" s="298" t="s">
        <v>1686</v>
      </c>
      <c r="D137" s="298"/>
      <c r="E137" s="298"/>
      <c r="F137" s="321" t="s">
        <v>1664</v>
      </c>
      <c r="G137" s="298"/>
      <c r="H137" s="298" t="s">
        <v>1711</v>
      </c>
      <c r="I137" s="298" t="s">
        <v>1660</v>
      </c>
      <c r="J137" s="298">
        <v>255</v>
      </c>
      <c r="K137" s="346"/>
    </row>
    <row r="138" s="1" customFormat="1" ht="15" customHeight="1">
      <c r="B138" s="343"/>
      <c r="C138" s="298" t="s">
        <v>1688</v>
      </c>
      <c r="D138" s="298"/>
      <c r="E138" s="298"/>
      <c r="F138" s="321" t="s">
        <v>1658</v>
      </c>
      <c r="G138" s="298"/>
      <c r="H138" s="298" t="s">
        <v>1712</v>
      </c>
      <c r="I138" s="298" t="s">
        <v>1690</v>
      </c>
      <c r="J138" s="298"/>
      <c r="K138" s="346"/>
    </row>
    <row r="139" s="1" customFormat="1" ht="15" customHeight="1">
      <c r="B139" s="343"/>
      <c r="C139" s="298" t="s">
        <v>1691</v>
      </c>
      <c r="D139" s="298"/>
      <c r="E139" s="298"/>
      <c r="F139" s="321" t="s">
        <v>1658</v>
      </c>
      <c r="G139" s="298"/>
      <c r="H139" s="298" t="s">
        <v>1713</v>
      </c>
      <c r="I139" s="298" t="s">
        <v>1693</v>
      </c>
      <c r="J139" s="298"/>
      <c r="K139" s="346"/>
    </row>
    <row r="140" s="1" customFormat="1" ht="15" customHeight="1">
      <c r="B140" s="343"/>
      <c r="C140" s="298" t="s">
        <v>1694</v>
      </c>
      <c r="D140" s="298"/>
      <c r="E140" s="298"/>
      <c r="F140" s="321" t="s">
        <v>1658</v>
      </c>
      <c r="G140" s="298"/>
      <c r="H140" s="298" t="s">
        <v>1694</v>
      </c>
      <c r="I140" s="298" t="s">
        <v>1693</v>
      </c>
      <c r="J140" s="298"/>
      <c r="K140" s="346"/>
    </row>
    <row r="141" s="1" customFormat="1" ht="15" customHeight="1">
      <c r="B141" s="343"/>
      <c r="C141" s="298" t="s">
        <v>39</v>
      </c>
      <c r="D141" s="298"/>
      <c r="E141" s="298"/>
      <c r="F141" s="321" t="s">
        <v>1658</v>
      </c>
      <c r="G141" s="298"/>
      <c r="H141" s="298" t="s">
        <v>1714</v>
      </c>
      <c r="I141" s="298" t="s">
        <v>1693</v>
      </c>
      <c r="J141" s="298"/>
      <c r="K141" s="346"/>
    </row>
    <row r="142" s="1" customFormat="1" ht="15" customHeight="1">
      <c r="B142" s="343"/>
      <c r="C142" s="298" t="s">
        <v>1715</v>
      </c>
      <c r="D142" s="298"/>
      <c r="E142" s="298"/>
      <c r="F142" s="321" t="s">
        <v>1658</v>
      </c>
      <c r="G142" s="298"/>
      <c r="H142" s="298" t="s">
        <v>1716</v>
      </c>
      <c r="I142" s="298" t="s">
        <v>1693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1717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1652</v>
      </c>
      <c r="D148" s="313"/>
      <c r="E148" s="313"/>
      <c r="F148" s="313" t="s">
        <v>1653</v>
      </c>
      <c r="G148" s="314"/>
      <c r="H148" s="313" t="s">
        <v>55</v>
      </c>
      <c r="I148" s="313" t="s">
        <v>58</v>
      </c>
      <c r="J148" s="313" t="s">
        <v>1654</v>
      </c>
      <c r="K148" s="312"/>
    </row>
    <row r="149" s="1" customFormat="1" ht="17.25" customHeight="1">
      <c r="B149" s="310"/>
      <c r="C149" s="315" t="s">
        <v>1655</v>
      </c>
      <c r="D149" s="315"/>
      <c r="E149" s="315"/>
      <c r="F149" s="316" t="s">
        <v>1656</v>
      </c>
      <c r="G149" s="317"/>
      <c r="H149" s="315"/>
      <c r="I149" s="315"/>
      <c r="J149" s="315" t="s">
        <v>1657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1661</v>
      </c>
      <c r="D151" s="298"/>
      <c r="E151" s="298"/>
      <c r="F151" s="351" t="s">
        <v>1658</v>
      </c>
      <c r="G151" s="298"/>
      <c r="H151" s="350" t="s">
        <v>1698</v>
      </c>
      <c r="I151" s="350" t="s">
        <v>1660</v>
      </c>
      <c r="J151" s="350">
        <v>120</v>
      </c>
      <c r="K151" s="346"/>
    </row>
    <row r="152" s="1" customFormat="1" ht="15" customHeight="1">
      <c r="B152" s="323"/>
      <c r="C152" s="350" t="s">
        <v>1707</v>
      </c>
      <c r="D152" s="298"/>
      <c r="E152" s="298"/>
      <c r="F152" s="351" t="s">
        <v>1658</v>
      </c>
      <c r="G152" s="298"/>
      <c r="H152" s="350" t="s">
        <v>1718</v>
      </c>
      <c r="I152" s="350" t="s">
        <v>1660</v>
      </c>
      <c r="J152" s="350" t="s">
        <v>1709</v>
      </c>
      <c r="K152" s="346"/>
    </row>
    <row r="153" s="1" customFormat="1" ht="15" customHeight="1">
      <c r="B153" s="323"/>
      <c r="C153" s="350" t="s">
        <v>86</v>
      </c>
      <c r="D153" s="298"/>
      <c r="E153" s="298"/>
      <c r="F153" s="351" t="s">
        <v>1658</v>
      </c>
      <c r="G153" s="298"/>
      <c r="H153" s="350" t="s">
        <v>1719</v>
      </c>
      <c r="I153" s="350" t="s">
        <v>1660</v>
      </c>
      <c r="J153" s="350" t="s">
        <v>1709</v>
      </c>
      <c r="K153" s="346"/>
    </row>
    <row r="154" s="1" customFormat="1" ht="15" customHeight="1">
      <c r="B154" s="323"/>
      <c r="C154" s="350" t="s">
        <v>1663</v>
      </c>
      <c r="D154" s="298"/>
      <c r="E154" s="298"/>
      <c r="F154" s="351" t="s">
        <v>1664</v>
      </c>
      <c r="G154" s="298"/>
      <c r="H154" s="350" t="s">
        <v>1698</v>
      </c>
      <c r="I154" s="350" t="s">
        <v>1660</v>
      </c>
      <c r="J154" s="350">
        <v>50</v>
      </c>
      <c r="K154" s="346"/>
    </row>
    <row r="155" s="1" customFormat="1" ht="15" customHeight="1">
      <c r="B155" s="323"/>
      <c r="C155" s="350" t="s">
        <v>1666</v>
      </c>
      <c r="D155" s="298"/>
      <c r="E155" s="298"/>
      <c r="F155" s="351" t="s">
        <v>1658</v>
      </c>
      <c r="G155" s="298"/>
      <c r="H155" s="350" t="s">
        <v>1698</v>
      </c>
      <c r="I155" s="350" t="s">
        <v>1668</v>
      </c>
      <c r="J155" s="350"/>
      <c r="K155" s="346"/>
    </row>
    <row r="156" s="1" customFormat="1" ht="15" customHeight="1">
      <c r="B156" s="323"/>
      <c r="C156" s="350" t="s">
        <v>1677</v>
      </c>
      <c r="D156" s="298"/>
      <c r="E156" s="298"/>
      <c r="F156" s="351" t="s">
        <v>1664</v>
      </c>
      <c r="G156" s="298"/>
      <c r="H156" s="350" t="s">
        <v>1698</v>
      </c>
      <c r="I156" s="350" t="s">
        <v>1660</v>
      </c>
      <c r="J156" s="350">
        <v>50</v>
      </c>
      <c r="K156" s="346"/>
    </row>
    <row r="157" s="1" customFormat="1" ht="15" customHeight="1">
      <c r="B157" s="323"/>
      <c r="C157" s="350" t="s">
        <v>1685</v>
      </c>
      <c r="D157" s="298"/>
      <c r="E157" s="298"/>
      <c r="F157" s="351" t="s">
        <v>1664</v>
      </c>
      <c r="G157" s="298"/>
      <c r="H157" s="350" t="s">
        <v>1698</v>
      </c>
      <c r="I157" s="350" t="s">
        <v>1660</v>
      </c>
      <c r="J157" s="350">
        <v>50</v>
      </c>
      <c r="K157" s="346"/>
    </row>
    <row r="158" s="1" customFormat="1" ht="15" customHeight="1">
      <c r="B158" s="323"/>
      <c r="C158" s="350" t="s">
        <v>1683</v>
      </c>
      <c r="D158" s="298"/>
      <c r="E158" s="298"/>
      <c r="F158" s="351" t="s">
        <v>1664</v>
      </c>
      <c r="G158" s="298"/>
      <c r="H158" s="350" t="s">
        <v>1698</v>
      </c>
      <c r="I158" s="350" t="s">
        <v>1660</v>
      </c>
      <c r="J158" s="350">
        <v>50</v>
      </c>
      <c r="K158" s="346"/>
    </row>
    <row r="159" s="1" customFormat="1" ht="15" customHeight="1">
      <c r="B159" s="323"/>
      <c r="C159" s="350" t="s">
        <v>123</v>
      </c>
      <c r="D159" s="298"/>
      <c r="E159" s="298"/>
      <c r="F159" s="351" t="s">
        <v>1658</v>
      </c>
      <c r="G159" s="298"/>
      <c r="H159" s="350" t="s">
        <v>1720</v>
      </c>
      <c r="I159" s="350" t="s">
        <v>1660</v>
      </c>
      <c r="J159" s="350" t="s">
        <v>1721</v>
      </c>
      <c r="K159" s="346"/>
    </row>
    <row r="160" s="1" customFormat="1" ht="15" customHeight="1">
      <c r="B160" s="323"/>
      <c r="C160" s="350" t="s">
        <v>1722</v>
      </c>
      <c r="D160" s="298"/>
      <c r="E160" s="298"/>
      <c r="F160" s="351" t="s">
        <v>1658</v>
      </c>
      <c r="G160" s="298"/>
      <c r="H160" s="350" t="s">
        <v>1723</v>
      </c>
      <c r="I160" s="350" t="s">
        <v>1693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1724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1652</v>
      </c>
      <c r="D166" s="313"/>
      <c r="E166" s="313"/>
      <c r="F166" s="313" t="s">
        <v>1653</v>
      </c>
      <c r="G166" s="355"/>
      <c r="H166" s="356" t="s">
        <v>55</v>
      </c>
      <c r="I166" s="356" t="s">
        <v>58</v>
      </c>
      <c r="J166" s="313" t="s">
        <v>1654</v>
      </c>
      <c r="K166" s="290"/>
    </row>
    <row r="167" s="1" customFormat="1" ht="17.25" customHeight="1">
      <c r="B167" s="291"/>
      <c r="C167" s="315" t="s">
        <v>1655</v>
      </c>
      <c r="D167" s="315"/>
      <c r="E167" s="315"/>
      <c r="F167" s="316" t="s">
        <v>1656</v>
      </c>
      <c r="G167" s="357"/>
      <c r="H167" s="358"/>
      <c r="I167" s="358"/>
      <c r="J167" s="315" t="s">
        <v>1657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1661</v>
      </c>
      <c r="D169" s="298"/>
      <c r="E169" s="298"/>
      <c r="F169" s="321" t="s">
        <v>1658</v>
      </c>
      <c r="G169" s="298"/>
      <c r="H169" s="298" t="s">
        <v>1698</v>
      </c>
      <c r="I169" s="298" t="s">
        <v>1660</v>
      </c>
      <c r="J169" s="298">
        <v>120</v>
      </c>
      <c r="K169" s="346"/>
    </row>
    <row r="170" s="1" customFormat="1" ht="15" customHeight="1">
      <c r="B170" s="323"/>
      <c r="C170" s="298" t="s">
        <v>1707</v>
      </c>
      <c r="D170" s="298"/>
      <c r="E170" s="298"/>
      <c r="F170" s="321" t="s">
        <v>1658</v>
      </c>
      <c r="G170" s="298"/>
      <c r="H170" s="298" t="s">
        <v>1708</v>
      </c>
      <c r="I170" s="298" t="s">
        <v>1660</v>
      </c>
      <c r="J170" s="298" t="s">
        <v>1709</v>
      </c>
      <c r="K170" s="346"/>
    </row>
    <row r="171" s="1" customFormat="1" ht="15" customHeight="1">
      <c r="B171" s="323"/>
      <c r="C171" s="298" t="s">
        <v>86</v>
      </c>
      <c r="D171" s="298"/>
      <c r="E171" s="298"/>
      <c r="F171" s="321" t="s">
        <v>1658</v>
      </c>
      <c r="G171" s="298"/>
      <c r="H171" s="298" t="s">
        <v>1725</v>
      </c>
      <c r="I171" s="298" t="s">
        <v>1660</v>
      </c>
      <c r="J171" s="298" t="s">
        <v>1709</v>
      </c>
      <c r="K171" s="346"/>
    </row>
    <row r="172" s="1" customFormat="1" ht="15" customHeight="1">
      <c r="B172" s="323"/>
      <c r="C172" s="298" t="s">
        <v>1663</v>
      </c>
      <c r="D172" s="298"/>
      <c r="E172" s="298"/>
      <c r="F172" s="321" t="s">
        <v>1664</v>
      </c>
      <c r="G172" s="298"/>
      <c r="H172" s="298" t="s">
        <v>1725</v>
      </c>
      <c r="I172" s="298" t="s">
        <v>1660</v>
      </c>
      <c r="J172" s="298">
        <v>50</v>
      </c>
      <c r="K172" s="346"/>
    </row>
    <row r="173" s="1" customFormat="1" ht="15" customHeight="1">
      <c r="B173" s="323"/>
      <c r="C173" s="298" t="s">
        <v>1666</v>
      </c>
      <c r="D173" s="298"/>
      <c r="E173" s="298"/>
      <c r="F173" s="321" t="s">
        <v>1658</v>
      </c>
      <c r="G173" s="298"/>
      <c r="H173" s="298" t="s">
        <v>1725</v>
      </c>
      <c r="I173" s="298" t="s">
        <v>1668</v>
      </c>
      <c r="J173" s="298"/>
      <c r="K173" s="346"/>
    </row>
    <row r="174" s="1" customFormat="1" ht="15" customHeight="1">
      <c r="B174" s="323"/>
      <c r="C174" s="298" t="s">
        <v>1677</v>
      </c>
      <c r="D174" s="298"/>
      <c r="E174" s="298"/>
      <c r="F174" s="321" t="s">
        <v>1664</v>
      </c>
      <c r="G174" s="298"/>
      <c r="H174" s="298" t="s">
        <v>1725</v>
      </c>
      <c r="I174" s="298" t="s">
        <v>1660</v>
      </c>
      <c r="J174" s="298">
        <v>50</v>
      </c>
      <c r="K174" s="346"/>
    </row>
    <row r="175" s="1" customFormat="1" ht="15" customHeight="1">
      <c r="B175" s="323"/>
      <c r="C175" s="298" t="s">
        <v>1685</v>
      </c>
      <c r="D175" s="298"/>
      <c r="E175" s="298"/>
      <c r="F175" s="321" t="s">
        <v>1664</v>
      </c>
      <c r="G175" s="298"/>
      <c r="H175" s="298" t="s">
        <v>1725</v>
      </c>
      <c r="I175" s="298" t="s">
        <v>1660</v>
      </c>
      <c r="J175" s="298">
        <v>50</v>
      </c>
      <c r="K175" s="346"/>
    </row>
    <row r="176" s="1" customFormat="1" ht="15" customHeight="1">
      <c r="B176" s="323"/>
      <c r="C176" s="298" t="s">
        <v>1683</v>
      </c>
      <c r="D176" s="298"/>
      <c r="E176" s="298"/>
      <c r="F176" s="321" t="s">
        <v>1664</v>
      </c>
      <c r="G176" s="298"/>
      <c r="H176" s="298" t="s">
        <v>1725</v>
      </c>
      <c r="I176" s="298" t="s">
        <v>1660</v>
      </c>
      <c r="J176" s="298">
        <v>50</v>
      </c>
      <c r="K176" s="346"/>
    </row>
    <row r="177" s="1" customFormat="1" ht="15" customHeight="1">
      <c r="B177" s="323"/>
      <c r="C177" s="298" t="s">
        <v>135</v>
      </c>
      <c r="D177" s="298"/>
      <c r="E177" s="298"/>
      <c r="F177" s="321" t="s">
        <v>1658</v>
      </c>
      <c r="G177" s="298"/>
      <c r="H177" s="298" t="s">
        <v>1726</v>
      </c>
      <c r="I177" s="298" t="s">
        <v>1727</v>
      </c>
      <c r="J177" s="298"/>
      <c r="K177" s="346"/>
    </row>
    <row r="178" s="1" customFormat="1" ht="15" customHeight="1">
      <c r="B178" s="323"/>
      <c r="C178" s="298" t="s">
        <v>58</v>
      </c>
      <c r="D178" s="298"/>
      <c r="E178" s="298"/>
      <c r="F178" s="321" t="s">
        <v>1658</v>
      </c>
      <c r="G178" s="298"/>
      <c r="H178" s="298" t="s">
        <v>1728</v>
      </c>
      <c r="I178" s="298" t="s">
        <v>1729</v>
      </c>
      <c r="J178" s="298">
        <v>1</v>
      </c>
      <c r="K178" s="346"/>
    </row>
    <row r="179" s="1" customFormat="1" ht="15" customHeight="1">
      <c r="B179" s="323"/>
      <c r="C179" s="298" t="s">
        <v>54</v>
      </c>
      <c r="D179" s="298"/>
      <c r="E179" s="298"/>
      <c r="F179" s="321" t="s">
        <v>1658</v>
      </c>
      <c r="G179" s="298"/>
      <c r="H179" s="298" t="s">
        <v>1730</v>
      </c>
      <c r="I179" s="298" t="s">
        <v>1660</v>
      </c>
      <c r="J179" s="298">
        <v>20</v>
      </c>
      <c r="K179" s="346"/>
    </row>
    <row r="180" s="1" customFormat="1" ht="15" customHeight="1">
      <c r="B180" s="323"/>
      <c r="C180" s="298" t="s">
        <v>55</v>
      </c>
      <c r="D180" s="298"/>
      <c r="E180" s="298"/>
      <c r="F180" s="321" t="s">
        <v>1658</v>
      </c>
      <c r="G180" s="298"/>
      <c r="H180" s="298" t="s">
        <v>1731</v>
      </c>
      <c r="I180" s="298" t="s">
        <v>1660</v>
      </c>
      <c r="J180" s="298">
        <v>255</v>
      </c>
      <c r="K180" s="346"/>
    </row>
    <row r="181" s="1" customFormat="1" ht="15" customHeight="1">
      <c r="B181" s="323"/>
      <c r="C181" s="298" t="s">
        <v>136</v>
      </c>
      <c r="D181" s="298"/>
      <c r="E181" s="298"/>
      <c r="F181" s="321" t="s">
        <v>1658</v>
      </c>
      <c r="G181" s="298"/>
      <c r="H181" s="298" t="s">
        <v>1622</v>
      </c>
      <c r="I181" s="298" t="s">
        <v>1660</v>
      </c>
      <c r="J181" s="298">
        <v>10</v>
      </c>
      <c r="K181" s="346"/>
    </row>
    <row r="182" s="1" customFormat="1" ht="15" customHeight="1">
      <c r="B182" s="323"/>
      <c r="C182" s="298" t="s">
        <v>137</v>
      </c>
      <c r="D182" s="298"/>
      <c r="E182" s="298"/>
      <c r="F182" s="321" t="s">
        <v>1658</v>
      </c>
      <c r="G182" s="298"/>
      <c r="H182" s="298" t="s">
        <v>1732</v>
      </c>
      <c r="I182" s="298" t="s">
        <v>1693</v>
      </c>
      <c r="J182" s="298"/>
      <c r="K182" s="346"/>
    </row>
    <row r="183" s="1" customFormat="1" ht="15" customHeight="1">
      <c r="B183" s="323"/>
      <c r="C183" s="298" t="s">
        <v>1733</v>
      </c>
      <c r="D183" s="298"/>
      <c r="E183" s="298"/>
      <c r="F183" s="321" t="s">
        <v>1658</v>
      </c>
      <c r="G183" s="298"/>
      <c r="H183" s="298" t="s">
        <v>1734</v>
      </c>
      <c r="I183" s="298" t="s">
        <v>1693</v>
      </c>
      <c r="J183" s="298"/>
      <c r="K183" s="346"/>
    </row>
    <row r="184" s="1" customFormat="1" ht="15" customHeight="1">
      <c r="B184" s="323"/>
      <c r="C184" s="298" t="s">
        <v>1722</v>
      </c>
      <c r="D184" s="298"/>
      <c r="E184" s="298"/>
      <c r="F184" s="321" t="s">
        <v>1658</v>
      </c>
      <c r="G184" s="298"/>
      <c r="H184" s="298" t="s">
        <v>1735</v>
      </c>
      <c r="I184" s="298" t="s">
        <v>1693</v>
      </c>
      <c r="J184" s="298"/>
      <c r="K184" s="346"/>
    </row>
    <row r="185" s="1" customFormat="1" ht="15" customHeight="1">
      <c r="B185" s="323"/>
      <c r="C185" s="298" t="s">
        <v>139</v>
      </c>
      <c r="D185" s="298"/>
      <c r="E185" s="298"/>
      <c r="F185" s="321" t="s">
        <v>1664</v>
      </c>
      <c r="G185" s="298"/>
      <c r="H185" s="298" t="s">
        <v>1736</v>
      </c>
      <c r="I185" s="298" t="s">
        <v>1660</v>
      </c>
      <c r="J185" s="298">
        <v>50</v>
      </c>
      <c r="K185" s="346"/>
    </row>
    <row r="186" s="1" customFormat="1" ht="15" customHeight="1">
      <c r="B186" s="323"/>
      <c r="C186" s="298" t="s">
        <v>1737</v>
      </c>
      <c r="D186" s="298"/>
      <c r="E186" s="298"/>
      <c r="F186" s="321" t="s">
        <v>1664</v>
      </c>
      <c r="G186" s="298"/>
      <c r="H186" s="298" t="s">
        <v>1738</v>
      </c>
      <c r="I186" s="298" t="s">
        <v>1739</v>
      </c>
      <c r="J186" s="298"/>
      <c r="K186" s="346"/>
    </row>
    <row r="187" s="1" customFormat="1" ht="15" customHeight="1">
      <c r="B187" s="323"/>
      <c r="C187" s="298" t="s">
        <v>1740</v>
      </c>
      <c r="D187" s="298"/>
      <c r="E187" s="298"/>
      <c r="F187" s="321" t="s">
        <v>1664</v>
      </c>
      <c r="G187" s="298"/>
      <c r="H187" s="298" t="s">
        <v>1741</v>
      </c>
      <c r="I187" s="298" t="s">
        <v>1739</v>
      </c>
      <c r="J187" s="298"/>
      <c r="K187" s="346"/>
    </row>
    <row r="188" s="1" customFormat="1" ht="15" customHeight="1">
      <c r="B188" s="323"/>
      <c r="C188" s="298" t="s">
        <v>1742</v>
      </c>
      <c r="D188" s="298"/>
      <c r="E188" s="298"/>
      <c r="F188" s="321" t="s">
        <v>1664</v>
      </c>
      <c r="G188" s="298"/>
      <c r="H188" s="298" t="s">
        <v>1743</v>
      </c>
      <c r="I188" s="298" t="s">
        <v>1739</v>
      </c>
      <c r="J188" s="298"/>
      <c r="K188" s="346"/>
    </row>
    <row r="189" s="1" customFormat="1" ht="15" customHeight="1">
      <c r="B189" s="323"/>
      <c r="C189" s="359" t="s">
        <v>1744</v>
      </c>
      <c r="D189" s="298"/>
      <c r="E189" s="298"/>
      <c r="F189" s="321" t="s">
        <v>1664</v>
      </c>
      <c r="G189" s="298"/>
      <c r="H189" s="298" t="s">
        <v>1745</v>
      </c>
      <c r="I189" s="298" t="s">
        <v>1746</v>
      </c>
      <c r="J189" s="360" t="s">
        <v>1747</v>
      </c>
      <c r="K189" s="346"/>
    </row>
    <row r="190" s="17" customFormat="1" ht="15" customHeight="1">
      <c r="B190" s="361"/>
      <c r="C190" s="362" t="s">
        <v>1748</v>
      </c>
      <c r="D190" s="363"/>
      <c r="E190" s="363"/>
      <c r="F190" s="364" t="s">
        <v>1664</v>
      </c>
      <c r="G190" s="363"/>
      <c r="H190" s="363" t="s">
        <v>1749</v>
      </c>
      <c r="I190" s="363" t="s">
        <v>1746</v>
      </c>
      <c r="J190" s="365" t="s">
        <v>1747</v>
      </c>
      <c r="K190" s="366"/>
    </row>
    <row r="191" s="1" customFormat="1" ht="15" customHeight="1">
      <c r="B191" s="323"/>
      <c r="C191" s="359" t="s">
        <v>43</v>
      </c>
      <c r="D191" s="298"/>
      <c r="E191" s="298"/>
      <c r="F191" s="321" t="s">
        <v>1658</v>
      </c>
      <c r="G191" s="298"/>
      <c r="H191" s="295" t="s">
        <v>1750</v>
      </c>
      <c r="I191" s="298" t="s">
        <v>1751</v>
      </c>
      <c r="J191" s="298"/>
      <c r="K191" s="346"/>
    </row>
    <row r="192" s="1" customFormat="1" ht="15" customHeight="1">
      <c r="B192" s="323"/>
      <c r="C192" s="359" t="s">
        <v>1752</v>
      </c>
      <c r="D192" s="298"/>
      <c r="E192" s="298"/>
      <c r="F192" s="321" t="s">
        <v>1658</v>
      </c>
      <c r="G192" s="298"/>
      <c r="H192" s="298" t="s">
        <v>1753</v>
      </c>
      <c r="I192" s="298" t="s">
        <v>1693</v>
      </c>
      <c r="J192" s="298"/>
      <c r="K192" s="346"/>
    </row>
    <row r="193" s="1" customFormat="1" ht="15" customHeight="1">
      <c r="B193" s="323"/>
      <c r="C193" s="359" t="s">
        <v>1754</v>
      </c>
      <c r="D193" s="298"/>
      <c r="E193" s="298"/>
      <c r="F193" s="321" t="s">
        <v>1658</v>
      </c>
      <c r="G193" s="298"/>
      <c r="H193" s="298" t="s">
        <v>1755</v>
      </c>
      <c r="I193" s="298" t="s">
        <v>1693</v>
      </c>
      <c r="J193" s="298"/>
      <c r="K193" s="346"/>
    </row>
    <row r="194" s="1" customFormat="1" ht="15" customHeight="1">
      <c r="B194" s="323"/>
      <c r="C194" s="359" t="s">
        <v>1756</v>
      </c>
      <c r="D194" s="298"/>
      <c r="E194" s="298"/>
      <c r="F194" s="321" t="s">
        <v>1664</v>
      </c>
      <c r="G194" s="298"/>
      <c r="H194" s="298" t="s">
        <v>1757</v>
      </c>
      <c r="I194" s="298" t="s">
        <v>1693</v>
      </c>
      <c r="J194" s="298"/>
      <c r="K194" s="346"/>
    </row>
    <row r="195" s="1" customFormat="1" ht="15" customHeight="1">
      <c r="B195" s="352"/>
      <c r="C195" s="367"/>
      <c r="D195" s="332"/>
      <c r="E195" s="332"/>
      <c r="F195" s="332"/>
      <c r="G195" s="332"/>
      <c r="H195" s="332"/>
      <c r="I195" s="332"/>
      <c r="J195" s="332"/>
      <c r="K195" s="353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34"/>
      <c r="C197" s="344"/>
      <c r="D197" s="344"/>
      <c r="E197" s="344"/>
      <c r="F197" s="354"/>
      <c r="G197" s="344"/>
      <c r="H197" s="344"/>
      <c r="I197" s="344"/>
      <c r="J197" s="344"/>
      <c r="K197" s="334"/>
    </row>
    <row r="198" s="1" customFormat="1" ht="18.75" customHeight="1">
      <c r="B198" s="306"/>
      <c r="C198" s="306"/>
      <c r="D198" s="306"/>
      <c r="E198" s="306"/>
      <c r="F198" s="306"/>
      <c r="G198" s="306"/>
      <c r="H198" s="306"/>
      <c r="I198" s="306"/>
      <c r="J198" s="306"/>
      <c r="K198" s="306"/>
    </row>
    <row r="199" s="1" customFormat="1" ht="13.5">
      <c r="B199" s="285"/>
      <c r="C199" s="286"/>
      <c r="D199" s="286"/>
      <c r="E199" s="286"/>
      <c r="F199" s="286"/>
      <c r="G199" s="286"/>
      <c r="H199" s="286"/>
      <c r="I199" s="286"/>
      <c r="J199" s="286"/>
      <c r="K199" s="287"/>
    </row>
    <row r="200" s="1" customFormat="1" ht="21">
      <c r="B200" s="288"/>
      <c r="C200" s="289" t="s">
        <v>1758</v>
      </c>
      <c r="D200" s="289"/>
      <c r="E200" s="289"/>
      <c r="F200" s="289"/>
      <c r="G200" s="289"/>
      <c r="H200" s="289"/>
      <c r="I200" s="289"/>
      <c r="J200" s="289"/>
      <c r="K200" s="290"/>
    </row>
    <row r="201" s="1" customFormat="1" ht="25.5" customHeight="1">
      <c r="B201" s="288"/>
      <c r="C201" s="368" t="s">
        <v>1759</v>
      </c>
      <c r="D201" s="368"/>
      <c r="E201" s="368"/>
      <c r="F201" s="368" t="s">
        <v>1760</v>
      </c>
      <c r="G201" s="369"/>
      <c r="H201" s="368" t="s">
        <v>1761</v>
      </c>
      <c r="I201" s="368"/>
      <c r="J201" s="368"/>
      <c r="K201" s="290"/>
    </row>
    <row r="202" s="1" customFormat="1" ht="5.25" customHeight="1">
      <c r="B202" s="323"/>
      <c r="C202" s="318"/>
      <c r="D202" s="318"/>
      <c r="E202" s="318"/>
      <c r="F202" s="318"/>
      <c r="G202" s="344"/>
      <c r="H202" s="318"/>
      <c r="I202" s="318"/>
      <c r="J202" s="318"/>
      <c r="K202" s="346"/>
    </row>
    <row r="203" s="1" customFormat="1" ht="15" customHeight="1">
      <c r="B203" s="323"/>
      <c r="C203" s="298" t="s">
        <v>1751</v>
      </c>
      <c r="D203" s="298"/>
      <c r="E203" s="298"/>
      <c r="F203" s="321" t="s">
        <v>44</v>
      </c>
      <c r="G203" s="298"/>
      <c r="H203" s="298" t="s">
        <v>1762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45</v>
      </c>
      <c r="G204" s="298"/>
      <c r="H204" s="298" t="s">
        <v>1763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48</v>
      </c>
      <c r="G205" s="298"/>
      <c r="H205" s="298" t="s">
        <v>1764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46</v>
      </c>
      <c r="G206" s="298"/>
      <c r="H206" s="298" t="s">
        <v>1765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 t="s">
        <v>47</v>
      </c>
      <c r="G207" s="298"/>
      <c r="H207" s="298" t="s">
        <v>1766</v>
      </c>
      <c r="I207" s="298"/>
      <c r="J207" s="298"/>
      <c r="K207" s="346"/>
    </row>
    <row r="208" s="1" customFormat="1" ht="15" customHeight="1">
      <c r="B208" s="323"/>
      <c r="C208" s="298"/>
      <c r="D208" s="298"/>
      <c r="E208" s="298"/>
      <c r="F208" s="321"/>
      <c r="G208" s="298"/>
      <c r="H208" s="298"/>
      <c r="I208" s="298"/>
      <c r="J208" s="298"/>
      <c r="K208" s="346"/>
    </row>
    <row r="209" s="1" customFormat="1" ht="15" customHeight="1">
      <c r="B209" s="323"/>
      <c r="C209" s="298" t="s">
        <v>1705</v>
      </c>
      <c r="D209" s="298"/>
      <c r="E209" s="298"/>
      <c r="F209" s="321" t="s">
        <v>79</v>
      </c>
      <c r="G209" s="298"/>
      <c r="H209" s="298" t="s">
        <v>1767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1602</v>
      </c>
      <c r="G210" s="298"/>
      <c r="H210" s="298" t="s">
        <v>1603</v>
      </c>
      <c r="I210" s="298"/>
      <c r="J210" s="298"/>
      <c r="K210" s="346"/>
    </row>
    <row r="211" s="1" customFormat="1" ht="15" customHeight="1">
      <c r="B211" s="323"/>
      <c r="C211" s="298"/>
      <c r="D211" s="298"/>
      <c r="E211" s="298"/>
      <c r="F211" s="321" t="s">
        <v>1600</v>
      </c>
      <c r="G211" s="298"/>
      <c r="H211" s="298" t="s">
        <v>1768</v>
      </c>
      <c r="I211" s="298"/>
      <c r="J211" s="298"/>
      <c r="K211" s="346"/>
    </row>
    <row r="212" s="1" customFormat="1" ht="15" customHeight="1">
      <c r="B212" s="370"/>
      <c r="C212" s="298"/>
      <c r="D212" s="298"/>
      <c r="E212" s="298"/>
      <c r="F212" s="321" t="s">
        <v>115</v>
      </c>
      <c r="G212" s="359"/>
      <c r="H212" s="350" t="s">
        <v>1604</v>
      </c>
      <c r="I212" s="350"/>
      <c r="J212" s="350"/>
      <c r="K212" s="371"/>
    </row>
    <row r="213" s="1" customFormat="1" ht="15" customHeight="1">
      <c r="B213" s="370"/>
      <c r="C213" s="298"/>
      <c r="D213" s="298"/>
      <c r="E213" s="298"/>
      <c r="F213" s="321" t="s">
        <v>1605</v>
      </c>
      <c r="G213" s="359"/>
      <c r="H213" s="350" t="s">
        <v>1583</v>
      </c>
      <c r="I213" s="350"/>
      <c r="J213" s="350"/>
      <c r="K213" s="371"/>
    </row>
    <row r="214" s="1" customFormat="1" ht="15" customHeight="1">
      <c r="B214" s="370"/>
      <c r="C214" s="298"/>
      <c r="D214" s="298"/>
      <c r="E214" s="298"/>
      <c r="F214" s="321"/>
      <c r="G214" s="359"/>
      <c r="H214" s="350"/>
      <c r="I214" s="350"/>
      <c r="J214" s="350"/>
      <c r="K214" s="371"/>
    </row>
    <row r="215" s="1" customFormat="1" ht="15" customHeight="1">
      <c r="B215" s="370"/>
      <c r="C215" s="298" t="s">
        <v>1729</v>
      </c>
      <c r="D215" s="298"/>
      <c r="E215" s="298"/>
      <c r="F215" s="321">
        <v>1</v>
      </c>
      <c r="G215" s="359"/>
      <c r="H215" s="350" t="s">
        <v>1769</v>
      </c>
      <c r="I215" s="350"/>
      <c r="J215" s="350"/>
      <c r="K215" s="371"/>
    </row>
    <row r="216" s="1" customFormat="1" ht="15" customHeight="1">
      <c r="B216" s="370"/>
      <c r="C216" s="298"/>
      <c r="D216" s="298"/>
      <c r="E216" s="298"/>
      <c r="F216" s="321">
        <v>2</v>
      </c>
      <c r="G216" s="359"/>
      <c r="H216" s="350" t="s">
        <v>1770</v>
      </c>
      <c r="I216" s="350"/>
      <c r="J216" s="350"/>
      <c r="K216" s="371"/>
    </row>
    <row r="217" s="1" customFormat="1" ht="15" customHeight="1">
      <c r="B217" s="370"/>
      <c r="C217" s="298"/>
      <c r="D217" s="298"/>
      <c r="E217" s="298"/>
      <c r="F217" s="321">
        <v>3</v>
      </c>
      <c r="G217" s="359"/>
      <c r="H217" s="350" t="s">
        <v>1771</v>
      </c>
      <c r="I217" s="350"/>
      <c r="J217" s="350"/>
      <c r="K217" s="371"/>
    </row>
    <row r="218" s="1" customFormat="1" ht="15" customHeight="1">
      <c r="B218" s="370"/>
      <c r="C218" s="298"/>
      <c r="D218" s="298"/>
      <c r="E218" s="298"/>
      <c r="F218" s="321">
        <v>4</v>
      </c>
      <c r="G218" s="359"/>
      <c r="H218" s="350" t="s">
        <v>1772</v>
      </c>
      <c r="I218" s="350"/>
      <c r="J218" s="350"/>
      <c r="K218" s="371"/>
    </row>
    <row r="219" s="1" customFormat="1" ht="12.75" customHeight="1">
      <c r="B219" s="372"/>
      <c r="C219" s="373"/>
      <c r="D219" s="373"/>
      <c r="E219" s="373"/>
      <c r="F219" s="373"/>
      <c r="G219" s="373"/>
      <c r="H219" s="373"/>
      <c r="I219" s="373"/>
      <c r="J219" s="373"/>
      <c r="K219" s="37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1" customFormat="1" ht="12" customHeight="1">
      <c r="B8" s="22"/>
      <c r="D8" s="144" t="s">
        <v>118</v>
      </c>
      <c r="L8" s="22"/>
    </row>
    <row r="9" s="2" customFormat="1" ht="16.5" customHeight="1">
      <c r="A9" s="40"/>
      <c r="B9" s="46"/>
      <c r="C9" s="40"/>
      <c r="D9" s="40"/>
      <c r="E9" s="145" t="s">
        <v>119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24. 10. 2023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33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34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ROUND((SUM(BE93:BE357)),  2)</f>
        <v>0</v>
      </c>
      <c r="G35" s="40"/>
      <c r="H35" s="40"/>
      <c r="I35" s="159">
        <v>0.20999999999999999</v>
      </c>
      <c r="J35" s="158">
        <f>ROUND(((SUM(BE93:BE357))*I35),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ROUND((SUM(BF93:BF357)),  2)</f>
        <v>0</v>
      </c>
      <c r="G36" s="40"/>
      <c r="H36" s="40"/>
      <c r="I36" s="159">
        <v>0.12</v>
      </c>
      <c r="J36" s="158">
        <f>ROUND(((SUM(BF93:BF357))*I36),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ROUND((SUM(BG93:BG357)),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ROUND((SUM(BH93:BH357)),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ROUND((SUM(BI93:BI357)),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rybníka Velký Žďárský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SO-01 PP - Propustné povrchy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Žďár nad Sázavou</v>
      </c>
      <c r="G56" s="42"/>
      <c r="H56" s="42"/>
      <c r="I56" s="34" t="s">
        <v>23</v>
      </c>
      <c r="J56" s="74" t="str">
        <f>IF(J14="","",J14)</f>
        <v>24. 10. 2023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Žďár nad Sázavou</v>
      </c>
      <c r="G58" s="42"/>
      <c r="H58" s="42"/>
      <c r="I58" s="34" t="s">
        <v>32</v>
      </c>
      <c r="J58" s="38" t="str">
        <f>E23</f>
        <v>AGROPROJEKT PSO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AGROPROJEKT PSO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123</v>
      </c>
      <c r="D61" s="173"/>
      <c r="E61" s="173"/>
      <c r="F61" s="173"/>
      <c r="G61" s="173"/>
      <c r="H61" s="173"/>
      <c r="I61" s="173"/>
      <c r="J61" s="174" t="s">
        <v>124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125</v>
      </c>
    </row>
    <row r="64" s="9" customFormat="1" ht="24.96" customHeight="1">
      <c r="A64" s="9"/>
      <c r="B64" s="176"/>
      <c r="C64" s="177"/>
      <c r="D64" s="178" t="s">
        <v>126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127</v>
      </c>
      <c r="E65" s="184"/>
      <c r="F65" s="184"/>
      <c r="G65" s="184"/>
      <c r="H65" s="184"/>
      <c r="I65" s="184"/>
      <c r="J65" s="185">
        <f>J95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128</v>
      </c>
      <c r="E66" s="184"/>
      <c r="F66" s="184"/>
      <c r="G66" s="184"/>
      <c r="H66" s="184"/>
      <c r="I66" s="184"/>
      <c r="J66" s="185">
        <f>J275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129</v>
      </c>
      <c r="E67" s="184"/>
      <c r="F67" s="184"/>
      <c r="G67" s="184"/>
      <c r="H67" s="184"/>
      <c r="I67" s="184"/>
      <c r="J67" s="185">
        <f>J283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130</v>
      </c>
      <c r="E68" s="184"/>
      <c r="F68" s="184"/>
      <c r="G68" s="184"/>
      <c r="H68" s="184"/>
      <c r="I68" s="184"/>
      <c r="J68" s="185">
        <f>J304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131</v>
      </c>
      <c r="E69" s="184"/>
      <c r="F69" s="184"/>
      <c r="G69" s="184"/>
      <c r="H69" s="184"/>
      <c r="I69" s="184"/>
      <c r="J69" s="185">
        <f>J322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132</v>
      </c>
      <c r="E70" s="184"/>
      <c r="F70" s="184"/>
      <c r="G70" s="184"/>
      <c r="H70" s="184"/>
      <c r="I70" s="184"/>
      <c r="J70" s="185">
        <f>J327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133</v>
      </c>
      <c r="E71" s="184"/>
      <c r="F71" s="184"/>
      <c r="G71" s="184"/>
      <c r="H71" s="184"/>
      <c r="I71" s="184"/>
      <c r="J71" s="185">
        <f>J354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134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Rekonstrukce rybníka Velký Žďárský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118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1" t="s">
        <v>119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120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SO-01 PP - Propustné povrchy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>Žďár nad Sázavou</v>
      </c>
      <c r="G87" s="42"/>
      <c r="H87" s="42"/>
      <c r="I87" s="34" t="s">
        <v>23</v>
      </c>
      <c r="J87" s="74" t="str">
        <f>IF(J14="","",J14)</f>
        <v>24. 10. 2023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25</v>
      </c>
      <c r="D89" s="42"/>
      <c r="E89" s="42"/>
      <c r="F89" s="29" t="str">
        <f>E17</f>
        <v>Město Žďár nad Sázavou</v>
      </c>
      <c r="G89" s="42"/>
      <c r="H89" s="42"/>
      <c r="I89" s="34" t="s">
        <v>32</v>
      </c>
      <c r="J89" s="38" t="str">
        <f>E23</f>
        <v>AGROPROJEKT PSO s.r.o.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4" t="s">
        <v>30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AGROPROJEKT PSO s.r.o.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7"/>
      <c r="B92" s="188"/>
      <c r="C92" s="189" t="s">
        <v>135</v>
      </c>
      <c r="D92" s="190" t="s">
        <v>58</v>
      </c>
      <c r="E92" s="190" t="s">
        <v>54</v>
      </c>
      <c r="F92" s="190" t="s">
        <v>55</v>
      </c>
      <c r="G92" s="190" t="s">
        <v>136</v>
      </c>
      <c r="H92" s="190" t="s">
        <v>137</v>
      </c>
      <c r="I92" s="190" t="s">
        <v>138</v>
      </c>
      <c r="J92" s="190" t="s">
        <v>124</v>
      </c>
      <c r="K92" s="191" t="s">
        <v>139</v>
      </c>
      <c r="L92" s="192"/>
      <c r="M92" s="94" t="s">
        <v>19</v>
      </c>
      <c r="N92" s="95" t="s">
        <v>43</v>
      </c>
      <c r="O92" s="95" t="s">
        <v>140</v>
      </c>
      <c r="P92" s="95" t="s">
        <v>141</v>
      </c>
      <c r="Q92" s="95" t="s">
        <v>142</v>
      </c>
      <c r="R92" s="95" t="s">
        <v>143</v>
      </c>
      <c r="S92" s="95" t="s">
        <v>144</v>
      </c>
      <c r="T92" s="96" t="s">
        <v>145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="2" customFormat="1" ht="22.8" customHeight="1">
      <c r="A93" s="40"/>
      <c r="B93" s="41"/>
      <c r="C93" s="101" t="s">
        <v>146</v>
      </c>
      <c r="D93" s="42"/>
      <c r="E93" s="42"/>
      <c r="F93" s="42"/>
      <c r="G93" s="42"/>
      <c r="H93" s="42"/>
      <c r="I93" s="42"/>
      <c r="J93" s="193">
        <f>BK93</f>
        <v>0</v>
      </c>
      <c r="K93" s="42"/>
      <c r="L93" s="46"/>
      <c r="M93" s="97"/>
      <c r="N93" s="194"/>
      <c r="O93" s="98"/>
      <c r="P93" s="195">
        <f>P94</f>
        <v>0</v>
      </c>
      <c r="Q93" s="98"/>
      <c r="R93" s="195">
        <f>R94</f>
        <v>1822.810475</v>
      </c>
      <c r="S93" s="98"/>
      <c r="T93" s="196">
        <f>T94</f>
        <v>416.44799999999998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72</v>
      </c>
      <c r="AU93" s="19" t="s">
        <v>125</v>
      </c>
      <c r="BK93" s="197">
        <f>BK94</f>
        <v>0</v>
      </c>
    </row>
    <row r="94" s="12" customFormat="1" ht="25.92" customHeight="1">
      <c r="A94" s="12"/>
      <c r="B94" s="198"/>
      <c r="C94" s="199"/>
      <c r="D94" s="200" t="s">
        <v>72</v>
      </c>
      <c r="E94" s="201" t="s">
        <v>147</v>
      </c>
      <c r="F94" s="201" t="s">
        <v>148</v>
      </c>
      <c r="G94" s="199"/>
      <c r="H94" s="199"/>
      <c r="I94" s="202"/>
      <c r="J94" s="203">
        <f>BK94</f>
        <v>0</v>
      </c>
      <c r="K94" s="199"/>
      <c r="L94" s="204"/>
      <c r="M94" s="205"/>
      <c r="N94" s="206"/>
      <c r="O94" s="206"/>
      <c r="P94" s="207">
        <f>P95+P275+P283+P304+P322+P327+P354</f>
        <v>0</v>
      </c>
      <c r="Q94" s="206"/>
      <c r="R94" s="207">
        <f>R95+R275+R283+R304+R322+R327+R354</f>
        <v>1822.810475</v>
      </c>
      <c r="S94" s="206"/>
      <c r="T94" s="208">
        <f>T95+T275+T283+T304+T322+T327+T354</f>
        <v>416.44799999999998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80</v>
      </c>
      <c r="AT94" s="210" t="s">
        <v>72</v>
      </c>
      <c r="AU94" s="210" t="s">
        <v>73</v>
      </c>
      <c r="AY94" s="209" t="s">
        <v>149</v>
      </c>
      <c r="BK94" s="211">
        <f>BK95+BK275+BK283+BK304+BK322+BK327+BK354</f>
        <v>0</v>
      </c>
    </row>
    <row r="95" s="12" customFormat="1" ht="22.8" customHeight="1">
      <c r="A95" s="12"/>
      <c r="B95" s="198"/>
      <c r="C95" s="199"/>
      <c r="D95" s="200" t="s">
        <v>72</v>
      </c>
      <c r="E95" s="212" t="s">
        <v>80</v>
      </c>
      <c r="F95" s="212" t="s">
        <v>150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SUM(P96:P274)</f>
        <v>0</v>
      </c>
      <c r="Q95" s="206"/>
      <c r="R95" s="207">
        <f>SUM(R96:R274)</f>
        <v>1.655775</v>
      </c>
      <c r="S95" s="206"/>
      <c r="T95" s="208">
        <f>SUM(T96:T274)</f>
        <v>416.25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80</v>
      </c>
      <c r="AT95" s="210" t="s">
        <v>72</v>
      </c>
      <c r="AU95" s="210" t="s">
        <v>80</v>
      </c>
      <c r="AY95" s="209" t="s">
        <v>149</v>
      </c>
      <c r="BK95" s="211">
        <f>SUM(BK96:BK274)</f>
        <v>0</v>
      </c>
    </row>
    <row r="96" s="2" customFormat="1" ht="37.8" customHeight="1">
      <c r="A96" s="40"/>
      <c r="B96" s="41"/>
      <c r="C96" s="214" t="s">
        <v>80</v>
      </c>
      <c r="D96" s="214" t="s">
        <v>151</v>
      </c>
      <c r="E96" s="215" t="s">
        <v>152</v>
      </c>
      <c r="F96" s="216" t="s">
        <v>153</v>
      </c>
      <c r="G96" s="217" t="s">
        <v>154</v>
      </c>
      <c r="H96" s="218">
        <v>1060</v>
      </c>
      <c r="I96" s="219"/>
      <c r="J96" s="220">
        <f>ROUND(I96*H96,2)</f>
        <v>0</v>
      </c>
      <c r="K96" s="216" t="s">
        <v>155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156</v>
      </c>
      <c r="AT96" s="225" t="s">
        <v>151</v>
      </c>
      <c r="AU96" s="225" t="s">
        <v>82</v>
      </c>
      <c r="AY96" s="19" t="s">
        <v>149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156</v>
      </c>
      <c r="BM96" s="225" t="s">
        <v>157</v>
      </c>
    </row>
    <row r="97" s="2" customFormat="1">
      <c r="A97" s="40"/>
      <c r="B97" s="41"/>
      <c r="C97" s="42"/>
      <c r="D97" s="227" t="s">
        <v>158</v>
      </c>
      <c r="E97" s="42"/>
      <c r="F97" s="228" t="s">
        <v>159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158</v>
      </c>
      <c r="AU97" s="19" t="s">
        <v>82</v>
      </c>
    </row>
    <row r="98" s="2" customFormat="1">
      <c r="A98" s="40"/>
      <c r="B98" s="41"/>
      <c r="C98" s="42"/>
      <c r="D98" s="232" t="s">
        <v>160</v>
      </c>
      <c r="E98" s="42"/>
      <c r="F98" s="233" t="s">
        <v>161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160</v>
      </c>
      <c r="AU98" s="19" t="s">
        <v>82</v>
      </c>
    </row>
    <row r="99" s="2" customFormat="1">
      <c r="A99" s="40"/>
      <c r="B99" s="41"/>
      <c r="C99" s="42"/>
      <c r="D99" s="227" t="s">
        <v>162</v>
      </c>
      <c r="E99" s="42"/>
      <c r="F99" s="234" t="s">
        <v>163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162</v>
      </c>
      <c r="AU99" s="19" t="s">
        <v>82</v>
      </c>
    </row>
    <row r="100" s="13" customFormat="1">
      <c r="A100" s="13"/>
      <c r="B100" s="235"/>
      <c r="C100" s="236"/>
      <c r="D100" s="227" t="s">
        <v>164</v>
      </c>
      <c r="E100" s="237" t="s">
        <v>19</v>
      </c>
      <c r="F100" s="238" t="s">
        <v>165</v>
      </c>
      <c r="G100" s="236"/>
      <c r="H100" s="239">
        <v>660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5" t="s">
        <v>164</v>
      </c>
      <c r="AU100" s="245" t="s">
        <v>82</v>
      </c>
      <c r="AV100" s="13" t="s">
        <v>82</v>
      </c>
      <c r="AW100" s="13" t="s">
        <v>35</v>
      </c>
      <c r="AX100" s="13" t="s">
        <v>73</v>
      </c>
      <c r="AY100" s="245" t="s">
        <v>149</v>
      </c>
    </row>
    <row r="101" s="13" customFormat="1">
      <c r="A101" s="13"/>
      <c r="B101" s="235"/>
      <c r="C101" s="236"/>
      <c r="D101" s="227" t="s">
        <v>164</v>
      </c>
      <c r="E101" s="237" t="s">
        <v>19</v>
      </c>
      <c r="F101" s="238" t="s">
        <v>166</v>
      </c>
      <c r="G101" s="236"/>
      <c r="H101" s="239">
        <v>400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164</v>
      </c>
      <c r="AU101" s="245" t="s">
        <v>82</v>
      </c>
      <c r="AV101" s="13" t="s">
        <v>82</v>
      </c>
      <c r="AW101" s="13" t="s">
        <v>35</v>
      </c>
      <c r="AX101" s="13" t="s">
        <v>73</v>
      </c>
      <c r="AY101" s="245" t="s">
        <v>149</v>
      </c>
    </row>
    <row r="102" s="14" customFormat="1">
      <c r="A102" s="14"/>
      <c r="B102" s="246"/>
      <c r="C102" s="247"/>
      <c r="D102" s="227" t="s">
        <v>164</v>
      </c>
      <c r="E102" s="248" t="s">
        <v>19</v>
      </c>
      <c r="F102" s="249" t="s">
        <v>167</v>
      </c>
      <c r="G102" s="247"/>
      <c r="H102" s="250">
        <v>1060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164</v>
      </c>
      <c r="AU102" s="256" t="s">
        <v>82</v>
      </c>
      <c r="AV102" s="14" t="s">
        <v>156</v>
      </c>
      <c r="AW102" s="14" t="s">
        <v>35</v>
      </c>
      <c r="AX102" s="14" t="s">
        <v>80</v>
      </c>
      <c r="AY102" s="256" t="s">
        <v>149</v>
      </c>
    </row>
    <row r="103" s="2" customFormat="1" ht="24.15" customHeight="1">
      <c r="A103" s="40"/>
      <c r="B103" s="41"/>
      <c r="C103" s="214" t="s">
        <v>82</v>
      </c>
      <c r="D103" s="214" t="s">
        <v>151</v>
      </c>
      <c r="E103" s="215" t="s">
        <v>168</v>
      </c>
      <c r="F103" s="216" t="s">
        <v>169</v>
      </c>
      <c r="G103" s="217" t="s">
        <v>170</v>
      </c>
      <c r="H103" s="218">
        <v>7</v>
      </c>
      <c r="I103" s="219"/>
      <c r="J103" s="220">
        <f>ROUND(I103*H103,2)</f>
        <v>0</v>
      </c>
      <c r="K103" s="216" t="s">
        <v>155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156</v>
      </c>
      <c r="AT103" s="225" t="s">
        <v>151</v>
      </c>
      <c r="AU103" s="225" t="s">
        <v>82</v>
      </c>
      <c r="AY103" s="19" t="s">
        <v>149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156</v>
      </c>
      <c r="BM103" s="225" t="s">
        <v>171</v>
      </c>
    </row>
    <row r="104" s="2" customFormat="1">
      <c r="A104" s="40"/>
      <c r="B104" s="41"/>
      <c r="C104" s="42"/>
      <c r="D104" s="227" t="s">
        <v>158</v>
      </c>
      <c r="E104" s="42"/>
      <c r="F104" s="228" t="s">
        <v>172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158</v>
      </c>
      <c r="AU104" s="19" t="s">
        <v>82</v>
      </c>
    </row>
    <row r="105" s="2" customFormat="1">
      <c r="A105" s="40"/>
      <c r="B105" s="41"/>
      <c r="C105" s="42"/>
      <c r="D105" s="232" t="s">
        <v>160</v>
      </c>
      <c r="E105" s="42"/>
      <c r="F105" s="233" t="s">
        <v>173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160</v>
      </c>
      <c r="AU105" s="19" t="s">
        <v>82</v>
      </c>
    </row>
    <row r="106" s="2" customFormat="1">
      <c r="A106" s="40"/>
      <c r="B106" s="41"/>
      <c r="C106" s="42"/>
      <c r="D106" s="227" t="s">
        <v>162</v>
      </c>
      <c r="E106" s="42"/>
      <c r="F106" s="234" t="s">
        <v>163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162</v>
      </c>
      <c r="AU106" s="19" t="s">
        <v>82</v>
      </c>
    </row>
    <row r="107" s="13" customFormat="1">
      <c r="A107" s="13"/>
      <c r="B107" s="235"/>
      <c r="C107" s="236"/>
      <c r="D107" s="227" t="s">
        <v>164</v>
      </c>
      <c r="E107" s="237" t="s">
        <v>19</v>
      </c>
      <c r="F107" s="238" t="s">
        <v>174</v>
      </c>
      <c r="G107" s="236"/>
      <c r="H107" s="239">
        <v>7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164</v>
      </c>
      <c r="AU107" s="245" t="s">
        <v>82</v>
      </c>
      <c r="AV107" s="13" t="s">
        <v>82</v>
      </c>
      <c r="AW107" s="13" t="s">
        <v>35</v>
      </c>
      <c r="AX107" s="13" t="s">
        <v>80</v>
      </c>
      <c r="AY107" s="245" t="s">
        <v>149</v>
      </c>
    </row>
    <row r="108" s="2" customFormat="1" ht="24.15" customHeight="1">
      <c r="A108" s="40"/>
      <c r="B108" s="41"/>
      <c r="C108" s="214" t="s">
        <v>175</v>
      </c>
      <c r="D108" s="214" t="s">
        <v>151</v>
      </c>
      <c r="E108" s="215" t="s">
        <v>176</v>
      </c>
      <c r="F108" s="216" t="s">
        <v>177</v>
      </c>
      <c r="G108" s="217" t="s">
        <v>170</v>
      </c>
      <c r="H108" s="218">
        <v>6</v>
      </c>
      <c r="I108" s="219"/>
      <c r="J108" s="220">
        <f>ROUND(I108*H108,2)</f>
        <v>0</v>
      </c>
      <c r="K108" s="216" t="s">
        <v>155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156</v>
      </c>
      <c r="AT108" s="225" t="s">
        <v>151</v>
      </c>
      <c r="AU108" s="225" t="s">
        <v>82</v>
      </c>
      <c r="AY108" s="19" t="s">
        <v>149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156</v>
      </c>
      <c r="BM108" s="225" t="s">
        <v>178</v>
      </c>
    </row>
    <row r="109" s="2" customFormat="1">
      <c r="A109" s="40"/>
      <c r="B109" s="41"/>
      <c r="C109" s="42"/>
      <c r="D109" s="227" t="s">
        <v>158</v>
      </c>
      <c r="E109" s="42"/>
      <c r="F109" s="228" t="s">
        <v>179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158</v>
      </c>
      <c r="AU109" s="19" t="s">
        <v>82</v>
      </c>
    </row>
    <row r="110" s="2" customFormat="1">
      <c r="A110" s="40"/>
      <c r="B110" s="41"/>
      <c r="C110" s="42"/>
      <c r="D110" s="232" t="s">
        <v>160</v>
      </c>
      <c r="E110" s="42"/>
      <c r="F110" s="233" t="s">
        <v>180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160</v>
      </c>
      <c r="AU110" s="19" t="s">
        <v>82</v>
      </c>
    </row>
    <row r="111" s="2" customFormat="1">
      <c r="A111" s="40"/>
      <c r="B111" s="41"/>
      <c r="C111" s="42"/>
      <c r="D111" s="227" t="s">
        <v>162</v>
      </c>
      <c r="E111" s="42"/>
      <c r="F111" s="234" t="s">
        <v>163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162</v>
      </c>
      <c r="AU111" s="19" t="s">
        <v>82</v>
      </c>
    </row>
    <row r="112" s="13" customFormat="1">
      <c r="A112" s="13"/>
      <c r="B112" s="235"/>
      <c r="C112" s="236"/>
      <c r="D112" s="227" t="s">
        <v>164</v>
      </c>
      <c r="E112" s="237" t="s">
        <v>19</v>
      </c>
      <c r="F112" s="238" t="s">
        <v>181</v>
      </c>
      <c r="G112" s="236"/>
      <c r="H112" s="239">
        <v>6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164</v>
      </c>
      <c r="AU112" s="245" t="s">
        <v>82</v>
      </c>
      <c r="AV112" s="13" t="s">
        <v>82</v>
      </c>
      <c r="AW112" s="13" t="s">
        <v>35</v>
      </c>
      <c r="AX112" s="13" t="s">
        <v>80</v>
      </c>
      <c r="AY112" s="245" t="s">
        <v>149</v>
      </c>
    </row>
    <row r="113" s="2" customFormat="1" ht="24.15" customHeight="1">
      <c r="A113" s="40"/>
      <c r="B113" s="41"/>
      <c r="C113" s="214" t="s">
        <v>156</v>
      </c>
      <c r="D113" s="214" t="s">
        <v>151</v>
      </c>
      <c r="E113" s="215" t="s">
        <v>182</v>
      </c>
      <c r="F113" s="216" t="s">
        <v>183</v>
      </c>
      <c r="G113" s="217" t="s">
        <v>170</v>
      </c>
      <c r="H113" s="218">
        <v>5</v>
      </c>
      <c r="I113" s="219"/>
      <c r="J113" s="220">
        <f>ROUND(I113*H113,2)</f>
        <v>0</v>
      </c>
      <c r="K113" s="216" t="s">
        <v>155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156</v>
      </c>
      <c r="AT113" s="225" t="s">
        <v>151</v>
      </c>
      <c r="AU113" s="225" t="s">
        <v>82</v>
      </c>
      <c r="AY113" s="19" t="s">
        <v>149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156</v>
      </c>
      <c r="BM113" s="225" t="s">
        <v>184</v>
      </c>
    </row>
    <row r="114" s="2" customFormat="1">
      <c r="A114" s="40"/>
      <c r="B114" s="41"/>
      <c r="C114" s="42"/>
      <c r="D114" s="227" t="s">
        <v>158</v>
      </c>
      <c r="E114" s="42"/>
      <c r="F114" s="228" t="s">
        <v>185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158</v>
      </c>
      <c r="AU114" s="19" t="s">
        <v>82</v>
      </c>
    </row>
    <row r="115" s="2" customFormat="1">
      <c r="A115" s="40"/>
      <c r="B115" s="41"/>
      <c r="C115" s="42"/>
      <c r="D115" s="232" t="s">
        <v>160</v>
      </c>
      <c r="E115" s="42"/>
      <c r="F115" s="233" t="s">
        <v>186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160</v>
      </c>
      <c r="AU115" s="19" t="s">
        <v>82</v>
      </c>
    </row>
    <row r="116" s="2" customFormat="1">
      <c r="A116" s="40"/>
      <c r="B116" s="41"/>
      <c r="C116" s="42"/>
      <c r="D116" s="227" t="s">
        <v>162</v>
      </c>
      <c r="E116" s="42"/>
      <c r="F116" s="234" t="s">
        <v>163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162</v>
      </c>
      <c r="AU116" s="19" t="s">
        <v>82</v>
      </c>
    </row>
    <row r="117" s="13" customFormat="1">
      <c r="A117" s="13"/>
      <c r="B117" s="235"/>
      <c r="C117" s="236"/>
      <c r="D117" s="227" t="s">
        <v>164</v>
      </c>
      <c r="E117" s="237" t="s">
        <v>19</v>
      </c>
      <c r="F117" s="238" t="s">
        <v>187</v>
      </c>
      <c r="G117" s="236"/>
      <c r="H117" s="239">
        <v>5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164</v>
      </c>
      <c r="AU117" s="245" t="s">
        <v>82</v>
      </c>
      <c r="AV117" s="13" t="s">
        <v>82</v>
      </c>
      <c r="AW117" s="13" t="s">
        <v>35</v>
      </c>
      <c r="AX117" s="13" t="s">
        <v>80</v>
      </c>
      <c r="AY117" s="245" t="s">
        <v>149</v>
      </c>
    </row>
    <row r="118" s="2" customFormat="1" ht="24.15" customHeight="1">
      <c r="A118" s="40"/>
      <c r="B118" s="41"/>
      <c r="C118" s="214" t="s">
        <v>188</v>
      </c>
      <c r="D118" s="214" t="s">
        <v>151</v>
      </c>
      <c r="E118" s="215" t="s">
        <v>189</v>
      </c>
      <c r="F118" s="216" t="s">
        <v>190</v>
      </c>
      <c r="G118" s="217" t="s">
        <v>170</v>
      </c>
      <c r="H118" s="218">
        <v>7</v>
      </c>
      <c r="I118" s="219"/>
      <c r="J118" s="220">
        <f>ROUND(I118*H118,2)</f>
        <v>0</v>
      </c>
      <c r="K118" s="216" t="s">
        <v>155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156</v>
      </c>
      <c r="AT118" s="225" t="s">
        <v>151</v>
      </c>
      <c r="AU118" s="225" t="s">
        <v>82</v>
      </c>
      <c r="AY118" s="19" t="s">
        <v>149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156</v>
      </c>
      <c r="BM118" s="225" t="s">
        <v>191</v>
      </c>
    </row>
    <row r="119" s="2" customFormat="1">
      <c r="A119" s="40"/>
      <c r="B119" s="41"/>
      <c r="C119" s="42"/>
      <c r="D119" s="227" t="s">
        <v>158</v>
      </c>
      <c r="E119" s="42"/>
      <c r="F119" s="228" t="s">
        <v>192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158</v>
      </c>
      <c r="AU119" s="19" t="s">
        <v>82</v>
      </c>
    </row>
    <row r="120" s="2" customFormat="1">
      <c r="A120" s="40"/>
      <c r="B120" s="41"/>
      <c r="C120" s="42"/>
      <c r="D120" s="232" t="s">
        <v>160</v>
      </c>
      <c r="E120" s="42"/>
      <c r="F120" s="233" t="s">
        <v>193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160</v>
      </c>
      <c r="AU120" s="19" t="s">
        <v>82</v>
      </c>
    </row>
    <row r="121" s="2" customFormat="1">
      <c r="A121" s="40"/>
      <c r="B121" s="41"/>
      <c r="C121" s="42"/>
      <c r="D121" s="227" t="s">
        <v>162</v>
      </c>
      <c r="E121" s="42"/>
      <c r="F121" s="234" t="s">
        <v>194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162</v>
      </c>
      <c r="AU121" s="19" t="s">
        <v>82</v>
      </c>
    </row>
    <row r="122" s="2" customFormat="1" ht="33" customHeight="1">
      <c r="A122" s="40"/>
      <c r="B122" s="41"/>
      <c r="C122" s="214" t="s">
        <v>195</v>
      </c>
      <c r="D122" s="214" t="s">
        <v>151</v>
      </c>
      <c r="E122" s="215" t="s">
        <v>196</v>
      </c>
      <c r="F122" s="216" t="s">
        <v>197</v>
      </c>
      <c r="G122" s="217" t="s">
        <v>170</v>
      </c>
      <c r="H122" s="218">
        <v>6</v>
      </c>
      <c r="I122" s="219"/>
      <c r="J122" s="220">
        <f>ROUND(I122*H122,2)</f>
        <v>0</v>
      </c>
      <c r="K122" s="216" t="s">
        <v>155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156</v>
      </c>
      <c r="AT122" s="225" t="s">
        <v>151</v>
      </c>
      <c r="AU122" s="225" t="s">
        <v>82</v>
      </c>
      <c r="AY122" s="19" t="s">
        <v>149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156</v>
      </c>
      <c r="BM122" s="225" t="s">
        <v>198</v>
      </c>
    </row>
    <row r="123" s="2" customFormat="1">
      <c r="A123" s="40"/>
      <c r="B123" s="41"/>
      <c r="C123" s="42"/>
      <c r="D123" s="227" t="s">
        <v>158</v>
      </c>
      <c r="E123" s="42"/>
      <c r="F123" s="228" t="s">
        <v>199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158</v>
      </c>
      <c r="AU123" s="19" t="s">
        <v>82</v>
      </c>
    </row>
    <row r="124" s="2" customFormat="1">
      <c r="A124" s="40"/>
      <c r="B124" s="41"/>
      <c r="C124" s="42"/>
      <c r="D124" s="232" t="s">
        <v>160</v>
      </c>
      <c r="E124" s="42"/>
      <c r="F124" s="233" t="s">
        <v>200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160</v>
      </c>
      <c r="AU124" s="19" t="s">
        <v>82</v>
      </c>
    </row>
    <row r="125" s="2" customFormat="1">
      <c r="A125" s="40"/>
      <c r="B125" s="41"/>
      <c r="C125" s="42"/>
      <c r="D125" s="227" t="s">
        <v>162</v>
      </c>
      <c r="E125" s="42"/>
      <c r="F125" s="234" t="s">
        <v>194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162</v>
      </c>
      <c r="AU125" s="19" t="s">
        <v>82</v>
      </c>
    </row>
    <row r="126" s="2" customFormat="1" ht="33" customHeight="1">
      <c r="A126" s="40"/>
      <c r="B126" s="41"/>
      <c r="C126" s="214" t="s">
        <v>201</v>
      </c>
      <c r="D126" s="214" t="s">
        <v>151</v>
      </c>
      <c r="E126" s="215" t="s">
        <v>202</v>
      </c>
      <c r="F126" s="216" t="s">
        <v>203</v>
      </c>
      <c r="G126" s="217" t="s">
        <v>170</v>
      </c>
      <c r="H126" s="218">
        <v>5</v>
      </c>
      <c r="I126" s="219"/>
      <c r="J126" s="220">
        <f>ROUND(I126*H126,2)</f>
        <v>0</v>
      </c>
      <c r="K126" s="216" t="s">
        <v>155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156</v>
      </c>
      <c r="AT126" s="225" t="s">
        <v>151</v>
      </c>
      <c r="AU126" s="225" t="s">
        <v>82</v>
      </c>
      <c r="AY126" s="19" t="s">
        <v>149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156</v>
      </c>
      <c r="BM126" s="225" t="s">
        <v>204</v>
      </c>
    </row>
    <row r="127" s="2" customFormat="1">
      <c r="A127" s="40"/>
      <c r="B127" s="41"/>
      <c r="C127" s="42"/>
      <c r="D127" s="227" t="s">
        <v>158</v>
      </c>
      <c r="E127" s="42"/>
      <c r="F127" s="228" t="s">
        <v>205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158</v>
      </c>
      <c r="AU127" s="19" t="s">
        <v>82</v>
      </c>
    </row>
    <row r="128" s="2" customFormat="1">
      <c r="A128" s="40"/>
      <c r="B128" s="41"/>
      <c r="C128" s="42"/>
      <c r="D128" s="232" t="s">
        <v>160</v>
      </c>
      <c r="E128" s="42"/>
      <c r="F128" s="233" t="s">
        <v>206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160</v>
      </c>
      <c r="AU128" s="19" t="s">
        <v>82</v>
      </c>
    </row>
    <row r="129" s="2" customFormat="1">
      <c r="A129" s="40"/>
      <c r="B129" s="41"/>
      <c r="C129" s="42"/>
      <c r="D129" s="227" t="s">
        <v>162</v>
      </c>
      <c r="E129" s="42"/>
      <c r="F129" s="234" t="s">
        <v>194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162</v>
      </c>
      <c r="AU129" s="19" t="s">
        <v>82</v>
      </c>
    </row>
    <row r="130" s="2" customFormat="1" ht="24.15" customHeight="1">
      <c r="A130" s="40"/>
      <c r="B130" s="41"/>
      <c r="C130" s="214" t="s">
        <v>207</v>
      </c>
      <c r="D130" s="214" t="s">
        <v>151</v>
      </c>
      <c r="E130" s="215" t="s">
        <v>208</v>
      </c>
      <c r="F130" s="216" t="s">
        <v>209</v>
      </c>
      <c r="G130" s="217" t="s">
        <v>154</v>
      </c>
      <c r="H130" s="218">
        <v>1060</v>
      </c>
      <c r="I130" s="219"/>
      <c r="J130" s="220">
        <f>ROUND(I130*H130,2)</f>
        <v>0</v>
      </c>
      <c r="K130" s="216" t="s">
        <v>155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156</v>
      </c>
      <c r="AT130" s="225" t="s">
        <v>151</v>
      </c>
      <c r="AU130" s="225" t="s">
        <v>82</v>
      </c>
      <c r="AY130" s="19" t="s">
        <v>149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156</v>
      </c>
      <c r="BM130" s="225" t="s">
        <v>210</v>
      </c>
    </row>
    <row r="131" s="2" customFormat="1">
      <c r="A131" s="40"/>
      <c r="B131" s="41"/>
      <c r="C131" s="42"/>
      <c r="D131" s="227" t="s">
        <v>158</v>
      </c>
      <c r="E131" s="42"/>
      <c r="F131" s="228" t="s">
        <v>211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158</v>
      </c>
      <c r="AU131" s="19" t="s">
        <v>82</v>
      </c>
    </row>
    <row r="132" s="2" customFormat="1">
      <c r="A132" s="40"/>
      <c r="B132" s="41"/>
      <c r="C132" s="42"/>
      <c r="D132" s="232" t="s">
        <v>160</v>
      </c>
      <c r="E132" s="42"/>
      <c r="F132" s="233" t="s">
        <v>212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160</v>
      </c>
      <c r="AU132" s="19" t="s">
        <v>82</v>
      </c>
    </row>
    <row r="133" s="2" customFormat="1">
      <c r="A133" s="40"/>
      <c r="B133" s="41"/>
      <c r="C133" s="42"/>
      <c r="D133" s="227" t="s">
        <v>162</v>
      </c>
      <c r="E133" s="42"/>
      <c r="F133" s="234" t="s">
        <v>194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162</v>
      </c>
      <c r="AU133" s="19" t="s">
        <v>82</v>
      </c>
    </row>
    <row r="134" s="2" customFormat="1" ht="21.75" customHeight="1">
      <c r="A134" s="40"/>
      <c r="B134" s="41"/>
      <c r="C134" s="214" t="s">
        <v>213</v>
      </c>
      <c r="D134" s="214" t="s">
        <v>151</v>
      </c>
      <c r="E134" s="215" t="s">
        <v>214</v>
      </c>
      <c r="F134" s="216" t="s">
        <v>215</v>
      </c>
      <c r="G134" s="217" t="s">
        <v>170</v>
      </c>
      <c r="H134" s="218">
        <v>7</v>
      </c>
      <c r="I134" s="219"/>
      <c r="J134" s="220">
        <f>ROUND(I134*H134,2)</f>
        <v>0</v>
      </c>
      <c r="K134" s="216" t="s">
        <v>155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156</v>
      </c>
      <c r="AT134" s="225" t="s">
        <v>151</v>
      </c>
      <c r="AU134" s="225" t="s">
        <v>82</v>
      </c>
      <c r="AY134" s="19" t="s">
        <v>149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156</v>
      </c>
      <c r="BM134" s="225" t="s">
        <v>216</v>
      </c>
    </row>
    <row r="135" s="2" customFormat="1">
      <c r="A135" s="40"/>
      <c r="B135" s="41"/>
      <c r="C135" s="42"/>
      <c r="D135" s="227" t="s">
        <v>158</v>
      </c>
      <c r="E135" s="42"/>
      <c r="F135" s="228" t="s">
        <v>217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158</v>
      </c>
      <c r="AU135" s="19" t="s">
        <v>82</v>
      </c>
    </row>
    <row r="136" s="2" customFormat="1">
      <c r="A136" s="40"/>
      <c r="B136" s="41"/>
      <c r="C136" s="42"/>
      <c r="D136" s="232" t="s">
        <v>160</v>
      </c>
      <c r="E136" s="42"/>
      <c r="F136" s="233" t="s">
        <v>218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160</v>
      </c>
      <c r="AU136" s="19" t="s">
        <v>82</v>
      </c>
    </row>
    <row r="137" s="2" customFormat="1" ht="21.75" customHeight="1">
      <c r="A137" s="40"/>
      <c r="B137" s="41"/>
      <c r="C137" s="214" t="s">
        <v>219</v>
      </c>
      <c r="D137" s="214" t="s">
        <v>151</v>
      </c>
      <c r="E137" s="215" t="s">
        <v>220</v>
      </c>
      <c r="F137" s="216" t="s">
        <v>221</v>
      </c>
      <c r="G137" s="217" t="s">
        <v>170</v>
      </c>
      <c r="H137" s="218">
        <v>6</v>
      </c>
      <c r="I137" s="219"/>
      <c r="J137" s="220">
        <f>ROUND(I137*H137,2)</f>
        <v>0</v>
      </c>
      <c r="K137" s="216" t="s">
        <v>155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156</v>
      </c>
      <c r="AT137" s="225" t="s">
        <v>151</v>
      </c>
      <c r="AU137" s="225" t="s">
        <v>82</v>
      </c>
      <c r="AY137" s="19" t="s">
        <v>149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80</v>
      </c>
      <c r="BK137" s="226">
        <f>ROUND(I137*H137,2)</f>
        <v>0</v>
      </c>
      <c r="BL137" s="19" t="s">
        <v>156</v>
      </c>
      <c r="BM137" s="225" t="s">
        <v>222</v>
      </c>
    </row>
    <row r="138" s="2" customFormat="1">
      <c r="A138" s="40"/>
      <c r="B138" s="41"/>
      <c r="C138" s="42"/>
      <c r="D138" s="227" t="s">
        <v>158</v>
      </c>
      <c r="E138" s="42"/>
      <c r="F138" s="228" t="s">
        <v>223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158</v>
      </c>
      <c r="AU138" s="19" t="s">
        <v>82</v>
      </c>
    </row>
    <row r="139" s="2" customFormat="1">
      <c r="A139" s="40"/>
      <c r="B139" s="41"/>
      <c r="C139" s="42"/>
      <c r="D139" s="232" t="s">
        <v>160</v>
      </c>
      <c r="E139" s="42"/>
      <c r="F139" s="233" t="s">
        <v>224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160</v>
      </c>
      <c r="AU139" s="19" t="s">
        <v>82</v>
      </c>
    </row>
    <row r="140" s="2" customFormat="1" ht="21.75" customHeight="1">
      <c r="A140" s="40"/>
      <c r="B140" s="41"/>
      <c r="C140" s="214" t="s">
        <v>225</v>
      </c>
      <c r="D140" s="214" t="s">
        <v>151</v>
      </c>
      <c r="E140" s="215" t="s">
        <v>226</v>
      </c>
      <c r="F140" s="216" t="s">
        <v>227</v>
      </c>
      <c r="G140" s="217" t="s">
        <v>170</v>
      </c>
      <c r="H140" s="218">
        <v>5</v>
      </c>
      <c r="I140" s="219"/>
      <c r="J140" s="220">
        <f>ROUND(I140*H140,2)</f>
        <v>0</v>
      </c>
      <c r="K140" s="216" t="s">
        <v>155</v>
      </c>
      <c r="L140" s="46"/>
      <c r="M140" s="221" t="s">
        <v>19</v>
      </c>
      <c r="N140" s="222" t="s">
        <v>44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156</v>
      </c>
      <c r="AT140" s="225" t="s">
        <v>151</v>
      </c>
      <c r="AU140" s="225" t="s">
        <v>82</v>
      </c>
      <c r="AY140" s="19" t="s">
        <v>149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80</v>
      </c>
      <c r="BK140" s="226">
        <f>ROUND(I140*H140,2)</f>
        <v>0</v>
      </c>
      <c r="BL140" s="19" t="s">
        <v>156</v>
      </c>
      <c r="BM140" s="225" t="s">
        <v>228</v>
      </c>
    </row>
    <row r="141" s="2" customFormat="1">
      <c r="A141" s="40"/>
      <c r="B141" s="41"/>
      <c r="C141" s="42"/>
      <c r="D141" s="227" t="s">
        <v>158</v>
      </c>
      <c r="E141" s="42"/>
      <c r="F141" s="228" t="s">
        <v>229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158</v>
      </c>
      <c r="AU141" s="19" t="s">
        <v>82</v>
      </c>
    </row>
    <row r="142" s="2" customFormat="1">
      <c r="A142" s="40"/>
      <c r="B142" s="41"/>
      <c r="C142" s="42"/>
      <c r="D142" s="232" t="s">
        <v>160</v>
      </c>
      <c r="E142" s="42"/>
      <c r="F142" s="233" t="s">
        <v>230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160</v>
      </c>
      <c r="AU142" s="19" t="s">
        <v>82</v>
      </c>
    </row>
    <row r="143" s="2" customFormat="1" ht="24.15" customHeight="1">
      <c r="A143" s="40"/>
      <c r="B143" s="41"/>
      <c r="C143" s="214" t="s">
        <v>8</v>
      </c>
      <c r="D143" s="214" t="s">
        <v>151</v>
      </c>
      <c r="E143" s="215" t="s">
        <v>231</v>
      </c>
      <c r="F143" s="216" t="s">
        <v>232</v>
      </c>
      <c r="G143" s="217" t="s">
        <v>154</v>
      </c>
      <c r="H143" s="218">
        <v>90</v>
      </c>
      <c r="I143" s="219"/>
      <c r="J143" s="220">
        <f>ROUND(I143*H143,2)</f>
        <v>0</v>
      </c>
      <c r="K143" s="216" t="s">
        <v>155</v>
      </c>
      <c r="L143" s="46"/>
      <c r="M143" s="221" t="s">
        <v>19</v>
      </c>
      <c r="N143" s="222" t="s">
        <v>44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0.29999999999999999</v>
      </c>
      <c r="T143" s="224">
        <f>S143*H143</f>
        <v>27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156</v>
      </c>
      <c r="AT143" s="225" t="s">
        <v>151</v>
      </c>
      <c r="AU143" s="225" t="s">
        <v>82</v>
      </c>
      <c r="AY143" s="19" t="s">
        <v>149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80</v>
      </c>
      <c r="BK143" s="226">
        <f>ROUND(I143*H143,2)</f>
        <v>0</v>
      </c>
      <c r="BL143" s="19" t="s">
        <v>156</v>
      </c>
      <c r="BM143" s="225" t="s">
        <v>233</v>
      </c>
    </row>
    <row r="144" s="2" customFormat="1">
      <c r="A144" s="40"/>
      <c r="B144" s="41"/>
      <c r="C144" s="42"/>
      <c r="D144" s="227" t="s">
        <v>158</v>
      </c>
      <c r="E144" s="42"/>
      <c r="F144" s="228" t="s">
        <v>234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158</v>
      </c>
      <c r="AU144" s="19" t="s">
        <v>82</v>
      </c>
    </row>
    <row r="145" s="2" customFormat="1">
      <c r="A145" s="40"/>
      <c r="B145" s="41"/>
      <c r="C145" s="42"/>
      <c r="D145" s="232" t="s">
        <v>160</v>
      </c>
      <c r="E145" s="42"/>
      <c r="F145" s="233" t="s">
        <v>235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160</v>
      </c>
      <c r="AU145" s="19" t="s">
        <v>82</v>
      </c>
    </row>
    <row r="146" s="13" customFormat="1">
      <c r="A146" s="13"/>
      <c r="B146" s="235"/>
      <c r="C146" s="236"/>
      <c r="D146" s="227" t="s">
        <v>164</v>
      </c>
      <c r="E146" s="237" t="s">
        <v>19</v>
      </c>
      <c r="F146" s="238" t="s">
        <v>236</v>
      </c>
      <c r="G146" s="236"/>
      <c r="H146" s="239">
        <v>90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164</v>
      </c>
      <c r="AU146" s="245" t="s">
        <v>82</v>
      </c>
      <c r="AV146" s="13" t="s">
        <v>82</v>
      </c>
      <c r="AW146" s="13" t="s">
        <v>35</v>
      </c>
      <c r="AX146" s="13" t="s">
        <v>80</v>
      </c>
      <c r="AY146" s="245" t="s">
        <v>149</v>
      </c>
    </row>
    <row r="147" s="2" customFormat="1" ht="24.15" customHeight="1">
      <c r="A147" s="40"/>
      <c r="B147" s="41"/>
      <c r="C147" s="214" t="s">
        <v>237</v>
      </c>
      <c r="D147" s="214" t="s">
        <v>151</v>
      </c>
      <c r="E147" s="215" t="s">
        <v>238</v>
      </c>
      <c r="F147" s="216" t="s">
        <v>239</v>
      </c>
      <c r="G147" s="217" t="s">
        <v>154</v>
      </c>
      <c r="H147" s="218">
        <v>360</v>
      </c>
      <c r="I147" s="219"/>
      <c r="J147" s="220">
        <f>ROUND(I147*H147,2)</f>
        <v>0</v>
      </c>
      <c r="K147" s="216" t="s">
        <v>155</v>
      </c>
      <c r="L147" s="46"/>
      <c r="M147" s="221" t="s">
        <v>19</v>
      </c>
      <c r="N147" s="222" t="s">
        <v>44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0.29999999999999999</v>
      </c>
      <c r="T147" s="224">
        <f>S147*H147</f>
        <v>108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156</v>
      </c>
      <c r="AT147" s="225" t="s">
        <v>151</v>
      </c>
      <c r="AU147" s="225" t="s">
        <v>82</v>
      </c>
      <c r="AY147" s="19" t="s">
        <v>149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80</v>
      </c>
      <c r="BK147" s="226">
        <f>ROUND(I147*H147,2)</f>
        <v>0</v>
      </c>
      <c r="BL147" s="19" t="s">
        <v>156</v>
      </c>
      <c r="BM147" s="225" t="s">
        <v>240</v>
      </c>
    </row>
    <row r="148" s="2" customFormat="1">
      <c r="A148" s="40"/>
      <c r="B148" s="41"/>
      <c r="C148" s="42"/>
      <c r="D148" s="227" t="s">
        <v>158</v>
      </c>
      <c r="E148" s="42"/>
      <c r="F148" s="228" t="s">
        <v>241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158</v>
      </c>
      <c r="AU148" s="19" t="s">
        <v>82</v>
      </c>
    </row>
    <row r="149" s="2" customFormat="1">
      <c r="A149" s="40"/>
      <c r="B149" s="41"/>
      <c r="C149" s="42"/>
      <c r="D149" s="232" t="s">
        <v>160</v>
      </c>
      <c r="E149" s="42"/>
      <c r="F149" s="233" t="s">
        <v>242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160</v>
      </c>
      <c r="AU149" s="19" t="s">
        <v>82</v>
      </c>
    </row>
    <row r="150" s="13" customFormat="1">
      <c r="A150" s="13"/>
      <c r="B150" s="235"/>
      <c r="C150" s="236"/>
      <c r="D150" s="227" t="s">
        <v>164</v>
      </c>
      <c r="E150" s="237" t="s">
        <v>19</v>
      </c>
      <c r="F150" s="238" t="s">
        <v>243</v>
      </c>
      <c r="G150" s="236"/>
      <c r="H150" s="239">
        <v>360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164</v>
      </c>
      <c r="AU150" s="245" t="s">
        <v>82</v>
      </c>
      <c r="AV150" s="13" t="s">
        <v>82</v>
      </c>
      <c r="AW150" s="13" t="s">
        <v>35</v>
      </c>
      <c r="AX150" s="13" t="s">
        <v>80</v>
      </c>
      <c r="AY150" s="245" t="s">
        <v>149</v>
      </c>
    </row>
    <row r="151" s="2" customFormat="1" ht="16.5" customHeight="1">
      <c r="A151" s="40"/>
      <c r="B151" s="41"/>
      <c r="C151" s="214" t="s">
        <v>244</v>
      </c>
      <c r="D151" s="214" t="s">
        <v>151</v>
      </c>
      <c r="E151" s="215" t="s">
        <v>245</v>
      </c>
      <c r="F151" s="216" t="s">
        <v>246</v>
      </c>
      <c r="G151" s="217" t="s">
        <v>247</v>
      </c>
      <c r="H151" s="218">
        <v>450</v>
      </c>
      <c r="I151" s="219"/>
      <c r="J151" s="220">
        <f>ROUND(I151*H151,2)</f>
        <v>0</v>
      </c>
      <c r="K151" s="216" t="s">
        <v>155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0.20499999999999999</v>
      </c>
      <c r="T151" s="224">
        <f>S151*H151</f>
        <v>92.25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156</v>
      </c>
      <c r="AT151" s="225" t="s">
        <v>151</v>
      </c>
      <c r="AU151" s="225" t="s">
        <v>82</v>
      </c>
      <c r="AY151" s="19" t="s">
        <v>149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80</v>
      </c>
      <c r="BK151" s="226">
        <f>ROUND(I151*H151,2)</f>
        <v>0</v>
      </c>
      <c r="BL151" s="19" t="s">
        <v>156</v>
      </c>
      <c r="BM151" s="225" t="s">
        <v>248</v>
      </c>
    </row>
    <row r="152" s="2" customFormat="1">
      <c r="A152" s="40"/>
      <c r="B152" s="41"/>
      <c r="C152" s="42"/>
      <c r="D152" s="227" t="s">
        <v>158</v>
      </c>
      <c r="E152" s="42"/>
      <c r="F152" s="228" t="s">
        <v>249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158</v>
      </c>
      <c r="AU152" s="19" t="s">
        <v>82</v>
      </c>
    </row>
    <row r="153" s="2" customFormat="1">
      <c r="A153" s="40"/>
      <c r="B153" s="41"/>
      <c r="C153" s="42"/>
      <c r="D153" s="232" t="s">
        <v>160</v>
      </c>
      <c r="E153" s="42"/>
      <c r="F153" s="233" t="s">
        <v>250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160</v>
      </c>
      <c r="AU153" s="19" t="s">
        <v>82</v>
      </c>
    </row>
    <row r="154" s="13" customFormat="1">
      <c r="A154" s="13"/>
      <c r="B154" s="235"/>
      <c r="C154" s="236"/>
      <c r="D154" s="227" t="s">
        <v>164</v>
      </c>
      <c r="E154" s="237" t="s">
        <v>19</v>
      </c>
      <c r="F154" s="238" t="s">
        <v>251</v>
      </c>
      <c r="G154" s="236"/>
      <c r="H154" s="239">
        <v>450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164</v>
      </c>
      <c r="AU154" s="245" t="s">
        <v>82</v>
      </c>
      <c r="AV154" s="13" t="s">
        <v>82</v>
      </c>
      <c r="AW154" s="13" t="s">
        <v>35</v>
      </c>
      <c r="AX154" s="13" t="s">
        <v>80</v>
      </c>
      <c r="AY154" s="245" t="s">
        <v>149</v>
      </c>
    </row>
    <row r="155" s="2" customFormat="1" ht="24.15" customHeight="1">
      <c r="A155" s="40"/>
      <c r="B155" s="41"/>
      <c r="C155" s="214" t="s">
        <v>252</v>
      </c>
      <c r="D155" s="214" t="s">
        <v>151</v>
      </c>
      <c r="E155" s="215" t="s">
        <v>253</v>
      </c>
      <c r="F155" s="216" t="s">
        <v>254</v>
      </c>
      <c r="G155" s="217" t="s">
        <v>255</v>
      </c>
      <c r="H155" s="218">
        <v>105</v>
      </c>
      <c r="I155" s="219"/>
      <c r="J155" s="220">
        <f>ROUND(I155*H155,2)</f>
        <v>0</v>
      </c>
      <c r="K155" s="216" t="s">
        <v>155</v>
      </c>
      <c r="L155" s="46"/>
      <c r="M155" s="221" t="s">
        <v>19</v>
      </c>
      <c r="N155" s="222" t="s">
        <v>44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1.8</v>
      </c>
      <c r="T155" s="224">
        <f>S155*H155</f>
        <v>189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156</v>
      </c>
      <c r="AT155" s="225" t="s">
        <v>151</v>
      </c>
      <c r="AU155" s="225" t="s">
        <v>82</v>
      </c>
      <c r="AY155" s="19" t="s">
        <v>149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80</v>
      </c>
      <c r="BK155" s="226">
        <f>ROUND(I155*H155,2)</f>
        <v>0</v>
      </c>
      <c r="BL155" s="19" t="s">
        <v>156</v>
      </c>
      <c r="BM155" s="225" t="s">
        <v>256</v>
      </c>
    </row>
    <row r="156" s="2" customFormat="1">
      <c r="A156" s="40"/>
      <c r="B156" s="41"/>
      <c r="C156" s="42"/>
      <c r="D156" s="227" t="s">
        <v>158</v>
      </c>
      <c r="E156" s="42"/>
      <c r="F156" s="228" t="s">
        <v>257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158</v>
      </c>
      <c r="AU156" s="19" t="s">
        <v>82</v>
      </c>
    </row>
    <row r="157" s="2" customFormat="1">
      <c r="A157" s="40"/>
      <c r="B157" s="41"/>
      <c r="C157" s="42"/>
      <c r="D157" s="232" t="s">
        <v>160</v>
      </c>
      <c r="E157" s="42"/>
      <c r="F157" s="233" t="s">
        <v>258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160</v>
      </c>
      <c r="AU157" s="19" t="s">
        <v>82</v>
      </c>
    </row>
    <row r="158" s="2" customFormat="1">
      <c r="A158" s="40"/>
      <c r="B158" s="41"/>
      <c r="C158" s="42"/>
      <c r="D158" s="227" t="s">
        <v>162</v>
      </c>
      <c r="E158" s="42"/>
      <c r="F158" s="234" t="s">
        <v>259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162</v>
      </c>
      <c r="AU158" s="19" t="s">
        <v>82</v>
      </c>
    </row>
    <row r="159" s="2" customFormat="1" ht="33" customHeight="1">
      <c r="A159" s="40"/>
      <c r="B159" s="41"/>
      <c r="C159" s="214" t="s">
        <v>260</v>
      </c>
      <c r="D159" s="214" t="s">
        <v>151</v>
      </c>
      <c r="E159" s="215" t="s">
        <v>261</v>
      </c>
      <c r="F159" s="216" t="s">
        <v>262</v>
      </c>
      <c r="G159" s="217" t="s">
        <v>255</v>
      </c>
      <c r="H159" s="218">
        <v>105</v>
      </c>
      <c r="I159" s="219"/>
      <c r="J159" s="220">
        <f>ROUND(I159*H159,2)</f>
        <v>0</v>
      </c>
      <c r="K159" s="216" t="s">
        <v>155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156</v>
      </c>
      <c r="AT159" s="225" t="s">
        <v>151</v>
      </c>
      <c r="AU159" s="225" t="s">
        <v>82</v>
      </c>
      <c r="AY159" s="19" t="s">
        <v>149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80</v>
      </c>
      <c r="BK159" s="226">
        <f>ROUND(I159*H159,2)</f>
        <v>0</v>
      </c>
      <c r="BL159" s="19" t="s">
        <v>156</v>
      </c>
      <c r="BM159" s="225" t="s">
        <v>263</v>
      </c>
    </row>
    <row r="160" s="2" customFormat="1">
      <c r="A160" s="40"/>
      <c r="B160" s="41"/>
      <c r="C160" s="42"/>
      <c r="D160" s="227" t="s">
        <v>158</v>
      </c>
      <c r="E160" s="42"/>
      <c r="F160" s="228" t="s">
        <v>264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158</v>
      </c>
      <c r="AU160" s="19" t="s">
        <v>82</v>
      </c>
    </row>
    <row r="161" s="2" customFormat="1">
      <c r="A161" s="40"/>
      <c r="B161" s="41"/>
      <c r="C161" s="42"/>
      <c r="D161" s="232" t="s">
        <v>160</v>
      </c>
      <c r="E161" s="42"/>
      <c r="F161" s="233" t="s">
        <v>265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160</v>
      </c>
      <c r="AU161" s="19" t="s">
        <v>82</v>
      </c>
    </row>
    <row r="162" s="2" customFormat="1" ht="24.15" customHeight="1">
      <c r="A162" s="40"/>
      <c r="B162" s="41"/>
      <c r="C162" s="214" t="s">
        <v>266</v>
      </c>
      <c r="D162" s="214" t="s">
        <v>151</v>
      </c>
      <c r="E162" s="215" t="s">
        <v>267</v>
      </c>
      <c r="F162" s="216" t="s">
        <v>268</v>
      </c>
      <c r="G162" s="217" t="s">
        <v>154</v>
      </c>
      <c r="H162" s="218">
        <v>90</v>
      </c>
      <c r="I162" s="219"/>
      <c r="J162" s="220">
        <f>ROUND(I162*H162,2)</f>
        <v>0</v>
      </c>
      <c r="K162" s="216" t="s">
        <v>155</v>
      </c>
      <c r="L162" s="46"/>
      <c r="M162" s="221" t="s">
        <v>19</v>
      </c>
      <c r="N162" s="222" t="s">
        <v>44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156</v>
      </c>
      <c r="AT162" s="225" t="s">
        <v>151</v>
      </c>
      <c r="AU162" s="225" t="s">
        <v>82</v>
      </c>
      <c r="AY162" s="19" t="s">
        <v>149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80</v>
      </c>
      <c r="BK162" s="226">
        <f>ROUND(I162*H162,2)</f>
        <v>0</v>
      </c>
      <c r="BL162" s="19" t="s">
        <v>156</v>
      </c>
      <c r="BM162" s="225" t="s">
        <v>269</v>
      </c>
    </row>
    <row r="163" s="2" customFormat="1">
      <c r="A163" s="40"/>
      <c r="B163" s="41"/>
      <c r="C163" s="42"/>
      <c r="D163" s="227" t="s">
        <v>158</v>
      </c>
      <c r="E163" s="42"/>
      <c r="F163" s="228" t="s">
        <v>270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158</v>
      </c>
      <c r="AU163" s="19" t="s">
        <v>82</v>
      </c>
    </row>
    <row r="164" s="2" customFormat="1">
      <c r="A164" s="40"/>
      <c r="B164" s="41"/>
      <c r="C164" s="42"/>
      <c r="D164" s="232" t="s">
        <v>160</v>
      </c>
      <c r="E164" s="42"/>
      <c r="F164" s="233" t="s">
        <v>271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160</v>
      </c>
      <c r="AU164" s="19" t="s">
        <v>82</v>
      </c>
    </row>
    <row r="165" s="2" customFormat="1">
      <c r="A165" s="40"/>
      <c r="B165" s="41"/>
      <c r="C165" s="42"/>
      <c r="D165" s="227" t="s">
        <v>162</v>
      </c>
      <c r="E165" s="42"/>
      <c r="F165" s="234" t="s">
        <v>272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162</v>
      </c>
      <c r="AU165" s="19" t="s">
        <v>82</v>
      </c>
    </row>
    <row r="166" s="2" customFormat="1" ht="24.15" customHeight="1">
      <c r="A166" s="40"/>
      <c r="B166" s="41"/>
      <c r="C166" s="214" t="s">
        <v>273</v>
      </c>
      <c r="D166" s="214" t="s">
        <v>151</v>
      </c>
      <c r="E166" s="215" t="s">
        <v>274</v>
      </c>
      <c r="F166" s="216" t="s">
        <v>275</v>
      </c>
      <c r="G166" s="217" t="s">
        <v>255</v>
      </c>
      <c r="H166" s="218">
        <v>85.5</v>
      </c>
      <c r="I166" s="219"/>
      <c r="J166" s="220">
        <f>ROUND(I166*H166,2)</f>
        <v>0</v>
      </c>
      <c r="K166" s="216" t="s">
        <v>155</v>
      </c>
      <c r="L166" s="46"/>
      <c r="M166" s="221" t="s">
        <v>19</v>
      </c>
      <c r="N166" s="222" t="s">
        <v>44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156</v>
      </c>
      <c r="AT166" s="225" t="s">
        <v>151</v>
      </c>
      <c r="AU166" s="225" t="s">
        <v>82</v>
      </c>
      <c r="AY166" s="19" t="s">
        <v>149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80</v>
      </c>
      <c r="BK166" s="226">
        <f>ROUND(I166*H166,2)</f>
        <v>0</v>
      </c>
      <c r="BL166" s="19" t="s">
        <v>156</v>
      </c>
      <c r="BM166" s="225" t="s">
        <v>276</v>
      </c>
    </row>
    <row r="167" s="2" customFormat="1">
      <c r="A167" s="40"/>
      <c r="B167" s="41"/>
      <c r="C167" s="42"/>
      <c r="D167" s="227" t="s">
        <v>158</v>
      </c>
      <c r="E167" s="42"/>
      <c r="F167" s="228" t="s">
        <v>277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158</v>
      </c>
      <c r="AU167" s="19" t="s">
        <v>82</v>
      </c>
    </row>
    <row r="168" s="2" customFormat="1">
      <c r="A168" s="40"/>
      <c r="B168" s="41"/>
      <c r="C168" s="42"/>
      <c r="D168" s="232" t="s">
        <v>160</v>
      </c>
      <c r="E168" s="42"/>
      <c r="F168" s="233" t="s">
        <v>278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160</v>
      </c>
      <c r="AU168" s="19" t="s">
        <v>82</v>
      </c>
    </row>
    <row r="169" s="2" customFormat="1">
      <c r="A169" s="40"/>
      <c r="B169" s="41"/>
      <c r="C169" s="42"/>
      <c r="D169" s="227" t="s">
        <v>162</v>
      </c>
      <c r="E169" s="42"/>
      <c r="F169" s="234" t="s">
        <v>279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162</v>
      </c>
      <c r="AU169" s="19" t="s">
        <v>82</v>
      </c>
    </row>
    <row r="170" s="13" customFormat="1">
      <c r="A170" s="13"/>
      <c r="B170" s="235"/>
      <c r="C170" s="236"/>
      <c r="D170" s="227" t="s">
        <v>164</v>
      </c>
      <c r="E170" s="237" t="s">
        <v>19</v>
      </c>
      <c r="F170" s="238" t="s">
        <v>280</v>
      </c>
      <c r="G170" s="236"/>
      <c r="H170" s="239">
        <v>85.5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164</v>
      </c>
      <c r="AU170" s="245" t="s">
        <v>82</v>
      </c>
      <c r="AV170" s="13" t="s">
        <v>82</v>
      </c>
      <c r="AW170" s="13" t="s">
        <v>35</v>
      </c>
      <c r="AX170" s="13" t="s">
        <v>80</v>
      </c>
      <c r="AY170" s="245" t="s">
        <v>149</v>
      </c>
    </row>
    <row r="171" s="2" customFormat="1" ht="33" customHeight="1">
      <c r="A171" s="40"/>
      <c r="B171" s="41"/>
      <c r="C171" s="214" t="s">
        <v>281</v>
      </c>
      <c r="D171" s="214" t="s">
        <v>151</v>
      </c>
      <c r="E171" s="215" t="s">
        <v>282</v>
      </c>
      <c r="F171" s="216" t="s">
        <v>283</v>
      </c>
      <c r="G171" s="217" t="s">
        <v>255</v>
      </c>
      <c r="H171" s="218">
        <v>499.5</v>
      </c>
      <c r="I171" s="219"/>
      <c r="J171" s="220">
        <f>ROUND(I171*H171,2)</f>
        <v>0</v>
      </c>
      <c r="K171" s="216" t="s">
        <v>155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156</v>
      </c>
      <c r="AT171" s="225" t="s">
        <v>151</v>
      </c>
      <c r="AU171" s="225" t="s">
        <v>82</v>
      </c>
      <c r="AY171" s="19" t="s">
        <v>149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80</v>
      </c>
      <c r="BK171" s="226">
        <f>ROUND(I171*H171,2)</f>
        <v>0</v>
      </c>
      <c r="BL171" s="19" t="s">
        <v>156</v>
      </c>
      <c r="BM171" s="225" t="s">
        <v>284</v>
      </c>
    </row>
    <row r="172" s="2" customFormat="1">
      <c r="A172" s="40"/>
      <c r="B172" s="41"/>
      <c r="C172" s="42"/>
      <c r="D172" s="227" t="s">
        <v>158</v>
      </c>
      <c r="E172" s="42"/>
      <c r="F172" s="228" t="s">
        <v>285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158</v>
      </c>
      <c r="AU172" s="19" t="s">
        <v>82</v>
      </c>
    </row>
    <row r="173" s="2" customFormat="1">
      <c r="A173" s="40"/>
      <c r="B173" s="41"/>
      <c r="C173" s="42"/>
      <c r="D173" s="232" t="s">
        <v>160</v>
      </c>
      <c r="E173" s="42"/>
      <c r="F173" s="233" t="s">
        <v>286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160</v>
      </c>
      <c r="AU173" s="19" t="s">
        <v>82</v>
      </c>
    </row>
    <row r="174" s="13" customFormat="1">
      <c r="A174" s="13"/>
      <c r="B174" s="235"/>
      <c r="C174" s="236"/>
      <c r="D174" s="227" t="s">
        <v>164</v>
      </c>
      <c r="E174" s="237" t="s">
        <v>19</v>
      </c>
      <c r="F174" s="238" t="s">
        <v>287</v>
      </c>
      <c r="G174" s="236"/>
      <c r="H174" s="239">
        <v>484.5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164</v>
      </c>
      <c r="AU174" s="245" t="s">
        <v>82</v>
      </c>
      <c r="AV174" s="13" t="s">
        <v>82</v>
      </c>
      <c r="AW174" s="13" t="s">
        <v>35</v>
      </c>
      <c r="AX174" s="13" t="s">
        <v>73</v>
      </c>
      <c r="AY174" s="245" t="s">
        <v>149</v>
      </c>
    </row>
    <row r="175" s="13" customFormat="1">
      <c r="A175" s="13"/>
      <c r="B175" s="235"/>
      <c r="C175" s="236"/>
      <c r="D175" s="227" t="s">
        <v>164</v>
      </c>
      <c r="E175" s="237" t="s">
        <v>19</v>
      </c>
      <c r="F175" s="238" t="s">
        <v>288</v>
      </c>
      <c r="G175" s="236"/>
      <c r="H175" s="239">
        <v>15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164</v>
      </c>
      <c r="AU175" s="245" t="s">
        <v>82</v>
      </c>
      <c r="AV175" s="13" t="s">
        <v>82</v>
      </c>
      <c r="AW175" s="13" t="s">
        <v>35</v>
      </c>
      <c r="AX175" s="13" t="s">
        <v>73</v>
      </c>
      <c r="AY175" s="245" t="s">
        <v>149</v>
      </c>
    </row>
    <row r="176" s="14" customFormat="1">
      <c r="A176" s="14"/>
      <c r="B176" s="246"/>
      <c r="C176" s="247"/>
      <c r="D176" s="227" t="s">
        <v>164</v>
      </c>
      <c r="E176" s="248" t="s">
        <v>19</v>
      </c>
      <c r="F176" s="249" t="s">
        <v>167</v>
      </c>
      <c r="G176" s="247"/>
      <c r="H176" s="250">
        <v>499.5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164</v>
      </c>
      <c r="AU176" s="256" t="s">
        <v>82</v>
      </c>
      <c r="AV176" s="14" t="s">
        <v>156</v>
      </c>
      <c r="AW176" s="14" t="s">
        <v>35</v>
      </c>
      <c r="AX176" s="14" t="s">
        <v>80</v>
      </c>
      <c r="AY176" s="256" t="s">
        <v>149</v>
      </c>
    </row>
    <row r="177" s="2" customFormat="1" ht="24.15" customHeight="1">
      <c r="A177" s="40"/>
      <c r="B177" s="41"/>
      <c r="C177" s="214" t="s">
        <v>289</v>
      </c>
      <c r="D177" s="214" t="s">
        <v>151</v>
      </c>
      <c r="E177" s="215" t="s">
        <v>290</v>
      </c>
      <c r="F177" s="216" t="s">
        <v>291</v>
      </c>
      <c r="G177" s="217" t="s">
        <v>170</v>
      </c>
      <c r="H177" s="218">
        <v>7</v>
      </c>
      <c r="I177" s="219"/>
      <c r="J177" s="220">
        <f>ROUND(I177*H177,2)</f>
        <v>0</v>
      </c>
      <c r="K177" s="216" t="s">
        <v>155</v>
      </c>
      <c r="L177" s="46"/>
      <c r="M177" s="221" t="s">
        <v>19</v>
      </c>
      <c r="N177" s="222" t="s">
        <v>44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156</v>
      </c>
      <c r="AT177" s="225" t="s">
        <v>151</v>
      </c>
      <c r="AU177" s="225" t="s">
        <v>82</v>
      </c>
      <c r="AY177" s="19" t="s">
        <v>149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80</v>
      </c>
      <c r="BK177" s="226">
        <f>ROUND(I177*H177,2)</f>
        <v>0</v>
      </c>
      <c r="BL177" s="19" t="s">
        <v>156</v>
      </c>
      <c r="BM177" s="225" t="s">
        <v>292</v>
      </c>
    </row>
    <row r="178" s="2" customFormat="1">
      <c r="A178" s="40"/>
      <c r="B178" s="41"/>
      <c r="C178" s="42"/>
      <c r="D178" s="227" t="s">
        <v>158</v>
      </c>
      <c r="E178" s="42"/>
      <c r="F178" s="228" t="s">
        <v>293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158</v>
      </c>
      <c r="AU178" s="19" t="s">
        <v>82</v>
      </c>
    </row>
    <row r="179" s="2" customFormat="1">
      <c r="A179" s="40"/>
      <c r="B179" s="41"/>
      <c r="C179" s="42"/>
      <c r="D179" s="232" t="s">
        <v>160</v>
      </c>
      <c r="E179" s="42"/>
      <c r="F179" s="233" t="s">
        <v>294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160</v>
      </c>
      <c r="AU179" s="19" t="s">
        <v>82</v>
      </c>
    </row>
    <row r="180" s="2" customFormat="1" ht="24.15" customHeight="1">
      <c r="A180" s="40"/>
      <c r="B180" s="41"/>
      <c r="C180" s="214" t="s">
        <v>7</v>
      </c>
      <c r="D180" s="214" t="s">
        <v>151</v>
      </c>
      <c r="E180" s="215" t="s">
        <v>295</v>
      </c>
      <c r="F180" s="216" t="s">
        <v>296</v>
      </c>
      <c r="G180" s="217" t="s">
        <v>170</v>
      </c>
      <c r="H180" s="218">
        <v>6</v>
      </c>
      <c r="I180" s="219"/>
      <c r="J180" s="220">
        <f>ROUND(I180*H180,2)</f>
        <v>0</v>
      </c>
      <c r="K180" s="216" t="s">
        <v>155</v>
      </c>
      <c r="L180" s="46"/>
      <c r="M180" s="221" t="s">
        <v>19</v>
      </c>
      <c r="N180" s="222" t="s">
        <v>44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156</v>
      </c>
      <c r="AT180" s="225" t="s">
        <v>151</v>
      </c>
      <c r="AU180" s="225" t="s">
        <v>82</v>
      </c>
      <c r="AY180" s="19" t="s">
        <v>149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80</v>
      </c>
      <c r="BK180" s="226">
        <f>ROUND(I180*H180,2)</f>
        <v>0</v>
      </c>
      <c r="BL180" s="19" t="s">
        <v>156</v>
      </c>
      <c r="BM180" s="225" t="s">
        <v>297</v>
      </c>
    </row>
    <row r="181" s="2" customFormat="1">
      <c r="A181" s="40"/>
      <c r="B181" s="41"/>
      <c r="C181" s="42"/>
      <c r="D181" s="227" t="s">
        <v>158</v>
      </c>
      <c r="E181" s="42"/>
      <c r="F181" s="228" t="s">
        <v>298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158</v>
      </c>
      <c r="AU181" s="19" t="s">
        <v>82</v>
      </c>
    </row>
    <row r="182" s="2" customFormat="1">
      <c r="A182" s="40"/>
      <c r="B182" s="41"/>
      <c r="C182" s="42"/>
      <c r="D182" s="232" t="s">
        <v>160</v>
      </c>
      <c r="E182" s="42"/>
      <c r="F182" s="233" t="s">
        <v>299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160</v>
      </c>
      <c r="AU182" s="19" t="s">
        <v>82</v>
      </c>
    </row>
    <row r="183" s="2" customFormat="1" ht="24.15" customHeight="1">
      <c r="A183" s="40"/>
      <c r="B183" s="41"/>
      <c r="C183" s="214" t="s">
        <v>300</v>
      </c>
      <c r="D183" s="214" t="s">
        <v>151</v>
      </c>
      <c r="E183" s="215" t="s">
        <v>301</v>
      </c>
      <c r="F183" s="216" t="s">
        <v>302</v>
      </c>
      <c r="G183" s="217" t="s">
        <v>170</v>
      </c>
      <c r="H183" s="218">
        <v>5</v>
      </c>
      <c r="I183" s="219"/>
      <c r="J183" s="220">
        <f>ROUND(I183*H183,2)</f>
        <v>0</v>
      </c>
      <c r="K183" s="216" t="s">
        <v>155</v>
      </c>
      <c r="L183" s="46"/>
      <c r="M183" s="221" t="s">
        <v>19</v>
      </c>
      <c r="N183" s="222" t="s">
        <v>44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156</v>
      </c>
      <c r="AT183" s="225" t="s">
        <v>151</v>
      </c>
      <c r="AU183" s="225" t="s">
        <v>82</v>
      </c>
      <c r="AY183" s="19" t="s">
        <v>149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80</v>
      </c>
      <c r="BK183" s="226">
        <f>ROUND(I183*H183,2)</f>
        <v>0</v>
      </c>
      <c r="BL183" s="19" t="s">
        <v>156</v>
      </c>
      <c r="BM183" s="225" t="s">
        <v>303</v>
      </c>
    </row>
    <row r="184" s="2" customFormat="1">
      <c r="A184" s="40"/>
      <c r="B184" s="41"/>
      <c r="C184" s="42"/>
      <c r="D184" s="227" t="s">
        <v>158</v>
      </c>
      <c r="E184" s="42"/>
      <c r="F184" s="228" t="s">
        <v>304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158</v>
      </c>
      <c r="AU184" s="19" t="s">
        <v>82</v>
      </c>
    </row>
    <row r="185" s="2" customFormat="1">
      <c r="A185" s="40"/>
      <c r="B185" s="41"/>
      <c r="C185" s="42"/>
      <c r="D185" s="232" t="s">
        <v>160</v>
      </c>
      <c r="E185" s="42"/>
      <c r="F185" s="233" t="s">
        <v>305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160</v>
      </c>
      <c r="AU185" s="19" t="s">
        <v>82</v>
      </c>
    </row>
    <row r="186" s="2" customFormat="1" ht="24.15" customHeight="1">
      <c r="A186" s="40"/>
      <c r="B186" s="41"/>
      <c r="C186" s="214" t="s">
        <v>306</v>
      </c>
      <c r="D186" s="214" t="s">
        <v>151</v>
      </c>
      <c r="E186" s="215" t="s">
        <v>307</v>
      </c>
      <c r="F186" s="216" t="s">
        <v>308</v>
      </c>
      <c r="G186" s="217" t="s">
        <v>170</v>
      </c>
      <c r="H186" s="218">
        <v>7</v>
      </c>
      <c r="I186" s="219"/>
      <c r="J186" s="220">
        <f>ROUND(I186*H186,2)</f>
        <v>0</v>
      </c>
      <c r="K186" s="216" t="s">
        <v>155</v>
      </c>
      <c r="L186" s="46"/>
      <c r="M186" s="221" t="s">
        <v>19</v>
      </c>
      <c r="N186" s="222" t="s">
        <v>44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156</v>
      </c>
      <c r="AT186" s="225" t="s">
        <v>151</v>
      </c>
      <c r="AU186" s="225" t="s">
        <v>82</v>
      </c>
      <c r="AY186" s="19" t="s">
        <v>149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80</v>
      </c>
      <c r="BK186" s="226">
        <f>ROUND(I186*H186,2)</f>
        <v>0</v>
      </c>
      <c r="BL186" s="19" t="s">
        <v>156</v>
      </c>
      <c r="BM186" s="225" t="s">
        <v>309</v>
      </c>
    </row>
    <row r="187" s="2" customFormat="1">
      <c r="A187" s="40"/>
      <c r="B187" s="41"/>
      <c r="C187" s="42"/>
      <c r="D187" s="227" t="s">
        <v>158</v>
      </c>
      <c r="E187" s="42"/>
      <c r="F187" s="228" t="s">
        <v>310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158</v>
      </c>
      <c r="AU187" s="19" t="s">
        <v>82</v>
      </c>
    </row>
    <row r="188" s="2" customFormat="1">
      <c r="A188" s="40"/>
      <c r="B188" s="41"/>
      <c r="C188" s="42"/>
      <c r="D188" s="232" t="s">
        <v>160</v>
      </c>
      <c r="E188" s="42"/>
      <c r="F188" s="233" t="s">
        <v>311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160</v>
      </c>
      <c r="AU188" s="19" t="s">
        <v>82</v>
      </c>
    </row>
    <row r="189" s="2" customFormat="1">
      <c r="A189" s="40"/>
      <c r="B189" s="41"/>
      <c r="C189" s="42"/>
      <c r="D189" s="227" t="s">
        <v>162</v>
      </c>
      <c r="E189" s="42"/>
      <c r="F189" s="234" t="s">
        <v>312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162</v>
      </c>
      <c r="AU189" s="19" t="s">
        <v>82</v>
      </c>
    </row>
    <row r="190" s="2" customFormat="1" ht="24.15" customHeight="1">
      <c r="A190" s="40"/>
      <c r="B190" s="41"/>
      <c r="C190" s="214" t="s">
        <v>313</v>
      </c>
      <c r="D190" s="214" t="s">
        <v>151</v>
      </c>
      <c r="E190" s="215" t="s">
        <v>314</v>
      </c>
      <c r="F190" s="216" t="s">
        <v>315</v>
      </c>
      <c r="G190" s="217" t="s">
        <v>170</v>
      </c>
      <c r="H190" s="218">
        <v>6</v>
      </c>
      <c r="I190" s="219"/>
      <c r="J190" s="220">
        <f>ROUND(I190*H190,2)</f>
        <v>0</v>
      </c>
      <c r="K190" s="216" t="s">
        <v>155</v>
      </c>
      <c r="L190" s="46"/>
      <c r="M190" s="221" t="s">
        <v>19</v>
      </c>
      <c r="N190" s="222" t="s">
        <v>44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156</v>
      </c>
      <c r="AT190" s="225" t="s">
        <v>151</v>
      </c>
      <c r="AU190" s="225" t="s">
        <v>82</v>
      </c>
      <c r="AY190" s="19" t="s">
        <v>149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80</v>
      </c>
      <c r="BK190" s="226">
        <f>ROUND(I190*H190,2)</f>
        <v>0</v>
      </c>
      <c r="BL190" s="19" t="s">
        <v>156</v>
      </c>
      <c r="BM190" s="225" t="s">
        <v>316</v>
      </c>
    </row>
    <row r="191" s="2" customFormat="1">
      <c r="A191" s="40"/>
      <c r="B191" s="41"/>
      <c r="C191" s="42"/>
      <c r="D191" s="227" t="s">
        <v>158</v>
      </c>
      <c r="E191" s="42"/>
      <c r="F191" s="228" t="s">
        <v>317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158</v>
      </c>
      <c r="AU191" s="19" t="s">
        <v>82</v>
      </c>
    </row>
    <row r="192" s="2" customFormat="1">
      <c r="A192" s="40"/>
      <c r="B192" s="41"/>
      <c r="C192" s="42"/>
      <c r="D192" s="232" t="s">
        <v>160</v>
      </c>
      <c r="E192" s="42"/>
      <c r="F192" s="233" t="s">
        <v>318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160</v>
      </c>
      <c r="AU192" s="19" t="s">
        <v>82</v>
      </c>
    </row>
    <row r="193" s="2" customFormat="1">
      <c r="A193" s="40"/>
      <c r="B193" s="41"/>
      <c r="C193" s="42"/>
      <c r="D193" s="227" t="s">
        <v>162</v>
      </c>
      <c r="E193" s="42"/>
      <c r="F193" s="234" t="s">
        <v>319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162</v>
      </c>
      <c r="AU193" s="19" t="s">
        <v>82</v>
      </c>
    </row>
    <row r="194" s="2" customFormat="1" ht="24.15" customHeight="1">
      <c r="A194" s="40"/>
      <c r="B194" s="41"/>
      <c r="C194" s="214" t="s">
        <v>320</v>
      </c>
      <c r="D194" s="214" t="s">
        <v>151</v>
      </c>
      <c r="E194" s="215" t="s">
        <v>321</v>
      </c>
      <c r="F194" s="216" t="s">
        <v>322</v>
      </c>
      <c r="G194" s="217" t="s">
        <v>170</v>
      </c>
      <c r="H194" s="218">
        <v>5</v>
      </c>
      <c r="I194" s="219"/>
      <c r="J194" s="220">
        <f>ROUND(I194*H194,2)</f>
        <v>0</v>
      </c>
      <c r="K194" s="216" t="s">
        <v>155</v>
      </c>
      <c r="L194" s="46"/>
      <c r="M194" s="221" t="s">
        <v>19</v>
      </c>
      <c r="N194" s="222" t="s">
        <v>44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156</v>
      </c>
      <c r="AT194" s="225" t="s">
        <v>151</v>
      </c>
      <c r="AU194" s="225" t="s">
        <v>82</v>
      </c>
      <c r="AY194" s="19" t="s">
        <v>149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80</v>
      </c>
      <c r="BK194" s="226">
        <f>ROUND(I194*H194,2)</f>
        <v>0</v>
      </c>
      <c r="BL194" s="19" t="s">
        <v>156</v>
      </c>
      <c r="BM194" s="225" t="s">
        <v>323</v>
      </c>
    </row>
    <row r="195" s="2" customFormat="1">
      <c r="A195" s="40"/>
      <c r="B195" s="41"/>
      <c r="C195" s="42"/>
      <c r="D195" s="227" t="s">
        <v>158</v>
      </c>
      <c r="E195" s="42"/>
      <c r="F195" s="228" t="s">
        <v>324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158</v>
      </c>
      <c r="AU195" s="19" t="s">
        <v>82</v>
      </c>
    </row>
    <row r="196" s="2" customFormat="1">
      <c r="A196" s="40"/>
      <c r="B196" s="41"/>
      <c r="C196" s="42"/>
      <c r="D196" s="232" t="s">
        <v>160</v>
      </c>
      <c r="E196" s="42"/>
      <c r="F196" s="233" t="s">
        <v>325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160</v>
      </c>
      <c r="AU196" s="19" t="s">
        <v>82</v>
      </c>
    </row>
    <row r="197" s="2" customFormat="1">
      <c r="A197" s="40"/>
      <c r="B197" s="41"/>
      <c r="C197" s="42"/>
      <c r="D197" s="227" t="s">
        <v>162</v>
      </c>
      <c r="E197" s="42"/>
      <c r="F197" s="234" t="s">
        <v>319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162</v>
      </c>
      <c r="AU197" s="19" t="s">
        <v>82</v>
      </c>
    </row>
    <row r="198" s="2" customFormat="1" ht="37.8" customHeight="1">
      <c r="A198" s="40"/>
      <c r="B198" s="41"/>
      <c r="C198" s="214" t="s">
        <v>326</v>
      </c>
      <c r="D198" s="214" t="s">
        <v>151</v>
      </c>
      <c r="E198" s="215" t="s">
        <v>327</v>
      </c>
      <c r="F198" s="216" t="s">
        <v>328</v>
      </c>
      <c r="G198" s="217" t="s">
        <v>255</v>
      </c>
      <c r="H198" s="218">
        <v>1530</v>
      </c>
      <c r="I198" s="219"/>
      <c r="J198" s="220">
        <f>ROUND(I198*H198,2)</f>
        <v>0</v>
      </c>
      <c r="K198" s="216" t="s">
        <v>155</v>
      </c>
      <c r="L198" s="46"/>
      <c r="M198" s="221" t="s">
        <v>19</v>
      </c>
      <c r="N198" s="222" t="s">
        <v>44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156</v>
      </c>
      <c r="AT198" s="225" t="s">
        <v>151</v>
      </c>
      <c r="AU198" s="225" t="s">
        <v>82</v>
      </c>
      <c r="AY198" s="19" t="s">
        <v>149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80</v>
      </c>
      <c r="BK198" s="226">
        <f>ROUND(I198*H198,2)</f>
        <v>0</v>
      </c>
      <c r="BL198" s="19" t="s">
        <v>156</v>
      </c>
      <c r="BM198" s="225" t="s">
        <v>329</v>
      </c>
    </row>
    <row r="199" s="2" customFormat="1">
      <c r="A199" s="40"/>
      <c r="B199" s="41"/>
      <c r="C199" s="42"/>
      <c r="D199" s="227" t="s">
        <v>158</v>
      </c>
      <c r="E199" s="42"/>
      <c r="F199" s="228" t="s">
        <v>330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158</v>
      </c>
      <c r="AU199" s="19" t="s">
        <v>82</v>
      </c>
    </row>
    <row r="200" s="2" customFormat="1">
      <c r="A200" s="40"/>
      <c r="B200" s="41"/>
      <c r="C200" s="42"/>
      <c r="D200" s="232" t="s">
        <v>160</v>
      </c>
      <c r="E200" s="42"/>
      <c r="F200" s="233" t="s">
        <v>331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160</v>
      </c>
      <c r="AU200" s="19" t="s">
        <v>82</v>
      </c>
    </row>
    <row r="201" s="2" customFormat="1">
      <c r="A201" s="40"/>
      <c r="B201" s="41"/>
      <c r="C201" s="42"/>
      <c r="D201" s="227" t="s">
        <v>162</v>
      </c>
      <c r="E201" s="42"/>
      <c r="F201" s="234" t="s">
        <v>332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162</v>
      </c>
      <c r="AU201" s="19" t="s">
        <v>82</v>
      </c>
    </row>
    <row r="202" s="13" customFormat="1">
      <c r="A202" s="13"/>
      <c r="B202" s="235"/>
      <c r="C202" s="236"/>
      <c r="D202" s="227" t="s">
        <v>164</v>
      </c>
      <c r="E202" s="237" t="s">
        <v>19</v>
      </c>
      <c r="F202" s="238" t="s">
        <v>333</v>
      </c>
      <c r="G202" s="236"/>
      <c r="H202" s="239">
        <v>1530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164</v>
      </c>
      <c r="AU202" s="245" t="s">
        <v>82</v>
      </c>
      <c r="AV202" s="13" t="s">
        <v>82</v>
      </c>
      <c r="AW202" s="13" t="s">
        <v>35</v>
      </c>
      <c r="AX202" s="13" t="s">
        <v>80</v>
      </c>
      <c r="AY202" s="245" t="s">
        <v>149</v>
      </c>
    </row>
    <row r="203" s="2" customFormat="1" ht="37.8" customHeight="1">
      <c r="A203" s="40"/>
      <c r="B203" s="41"/>
      <c r="C203" s="214" t="s">
        <v>334</v>
      </c>
      <c r="D203" s="214" t="s">
        <v>151</v>
      </c>
      <c r="E203" s="215" t="s">
        <v>335</v>
      </c>
      <c r="F203" s="216" t="s">
        <v>336</v>
      </c>
      <c r="G203" s="217" t="s">
        <v>255</v>
      </c>
      <c r="H203" s="218">
        <v>630</v>
      </c>
      <c r="I203" s="219"/>
      <c r="J203" s="220">
        <f>ROUND(I203*H203,2)</f>
        <v>0</v>
      </c>
      <c r="K203" s="216" t="s">
        <v>155</v>
      </c>
      <c r="L203" s="46"/>
      <c r="M203" s="221" t="s">
        <v>19</v>
      </c>
      <c r="N203" s="222" t="s">
        <v>44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156</v>
      </c>
      <c r="AT203" s="225" t="s">
        <v>151</v>
      </c>
      <c r="AU203" s="225" t="s">
        <v>82</v>
      </c>
      <c r="AY203" s="19" t="s">
        <v>149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80</v>
      </c>
      <c r="BK203" s="226">
        <f>ROUND(I203*H203,2)</f>
        <v>0</v>
      </c>
      <c r="BL203" s="19" t="s">
        <v>156</v>
      </c>
      <c r="BM203" s="225" t="s">
        <v>337</v>
      </c>
    </row>
    <row r="204" s="2" customFormat="1">
      <c r="A204" s="40"/>
      <c r="B204" s="41"/>
      <c r="C204" s="42"/>
      <c r="D204" s="227" t="s">
        <v>158</v>
      </c>
      <c r="E204" s="42"/>
      <c r="F204" s="228" t="s">
        <v>338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158</v>
      </c>
      <c r="AU204" s="19" t="s">
        <v>82</v>
      </c>
    </row>
    <row r="205" s="2" customFormat="1">
      <c r="A205" s="40"/>
      <c r="B205" s="41"/>
      <c r="C205" s="42"/>
      <c r="D205" s="232" t="s">
        <v>160</v>
      </c>
      <c r="E205" s="42"/>
      <c r="F205" s="233" t="s">
        <v>339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160</v>
      </c>
      <c r="AU205" s="19" t="s">
        <v>82</v>
      </c>
    </row>
    <row r="206" s="2" customFormat="1">
      <c r="A206" s="40"/>
      <c r="B206" s="41"/>
      <c r="C206" s="42"/>
      <c r="D206" s="227" t="s">
        <v>162</v>
      </c>
      <c r="E206" s="42"/>
      <c r="F206" s="234" t="s">
        <v>340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162</v>
      </c>
      <c r="AU206" s="19" t="s">
        <v>82</v>
      </c>
    </row>
    <row r="207" s="13" customFormat="1">
      <c r="A207" s="13"/>
      <c r="B207" s="235"/>
      <c r="C207" s="236"/>
      <c r="D207" s="227" t="s">
        <v>164</v>
      </c>
      <c r="E207" s="237" t="s">
        <v>19</v>
      </c>
      <c r="F207" s="238" t="s">
        <v>341</v>
      </c>
      <c r="G207" s="236"/>
      <c r="H207" s="239">
        <v>630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164</v>
      </c>
      <c r="AU207" s="245" t="s">
        <v>82</v>
      </c>
      <c r="AV207" s="13" t="s">
        <v>82</v>
      </c>
      <c r="AW207" s="13" t="s">
        <v>35</v>
      </c>
      <c r="AX207" s="13" t="s">
        <v>80</v>
      </c>
      <c r="AY207" s="245" t="s">
        <v>149</v>
      </c>
    </row>
    <row r="208" s="2" customFormat="1" ht="24.15" customHeight="1">
      <c r="A208" s="40"/>
      <c r="B208" s="41"/>
      <c r="C208" s="214" t="s">
        <v>342</v>
      </c>
      <c r="D208" s="214" t="s">
        <v>151</v>
      </c>
      <c r="E208" s="215" t="s">
        <v>343</v>
      </c>
      <c r="F208" s="216" t="s">
        <v>344</v>
      </c>
      <c r="G208" s="217" t="s">
        <v>255</v>
      </c>
      <c r="H208" s="218">
        <v>1395</v>
      </c>
      <c r="I208" s="219"/>
      <c r="J208" s="220">
        <f>ROUND(I208*H208,2)</f>
        <v>0</v>
      </c>
      <c r="K208" s="216" t="s">
        <v>155</v>
      </c>
      <c r="L208" s="46"/>
      <c r="M208" s="221" t="s">
        <v>19</v>
      </c>
      <c r="N208" s="222" t="s">
        <v>44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156</v>
      </c>
      <c r="AT208" s="225" t="s">
        <v>151</v>
      </c>
      <c r="AU208" s="225" t="s">
        <v>82</v>
      </c>
      <c r="AY208" s="19" t="s">
        <v>149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80</v>
      </c>
      <c r="BK208" s="226">
        <f>ROUND(I208*H208,2)</f>
        <v>0</v>
      </c>
      <c r="BL208" s="19" t="s">
        <v>156</v>
      </c>
      <c r="BM208" s="225" t="s">
        <v>345</v>
      </c>
    </row>
    <row r="209" s="2" customFormat="1">
      <c r="A209" s="40"/>
      <c r="B209" s="41"/>
      <c r="C209" s="42"/>
      <c r="D209" s="227" t="s">
        <v>158</v>
      </c>
      <c r="E209" s="42"/>
      <c r="F209" s="228" t="s">
        <v>346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158</v>
      </c>
      <c r="AU209" s="19" t="s">
        <v>82</v>
      </c>
    </row>
    <row r="210" s="2" customFormat="1">
      <c r="A210" s="40"/>
      <c r="B210" s="41"/>
      <c r="C210" s="42"/>
      <c r="D210" s="232" t="s">
        <v>160</v>
      </c>
      <c r="E210" s="42"/>
      <c r="F210" s="233" t="s">
        <v>347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160</v>
      </c>
      <c r="AU210" s="19" t="s">
        <v>82</v>
      </c>
    </row>
    <row r="211" s="13" customFormat="1">
      <c r="A211" s="13"/>
      <c r="B211" s="235"/>
      <c r="C211" s="236"/>
      <c r="D211" s="227" t="s">
        <v>164</v>
      </c>
      <c r="E211" s="237" t="s">
        <v>19</v>
      </c>
      <c r="F211" s="238" t="s">
        <v>348</v>
      </c>
      <c r="G211" s="236"/>
      <c r="H211" s="239">
        <v>630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164</v>
      </c>
      <c r="AU211" s="245" t="s">
        <v>82</v>
      </c>
      <c r="AV211" s="13" t="s">
        <v>82</v>
      </c>
      <c r="AW211" s="13" t="s">
        <v>35</v>
      </c>
      <c r="AX211" s="13" t="s">
        <v>73</v>
      </c>
      <c r="AY211" s="245" t="s">
        <v>149</v>
      </c>
    </row>
    <row r="212" s="13" customFormat="1">
      <c r="A212" s="13"/>
      <c r="B212" s="235"/>
      <c r="C212" s="236"/>
      <c r="D212" s="227" t="s">
        <v>164</v>
      </c>
      <c r="E212" s="237" t="s">
        <v>19</v>
      </c>
      <c r="F212" s="238" t="s">
        <v>349</v>
      </c>
      <c r="G212" s="236"/>
      <c r="H212" s="239">
        <v>765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164</v>
      </c>
      <c r="AU212" s="245" t="s">
        <v>82</v>
      </c>
      <c r="AV212" s="13" t="s">
        <v>82</v>
      </c>
      <c r="AW212" s="13" t="s">
        <v>35</v>
      </c>
      <c r="AX212" s="13" t="s">
        <v>73</v>
      </c>
      <c r="AY212" s="245" t="s">
        <v>149</v>
      </c>
    </row>
    <row r="213" s="14" customFormat="1">
      <c r="A213" s="14"/>
      <c r="B213" s="246"/>
      <c r="C213" s="247"/>
      <c r="D213" s="227" t="s">
        <v>164</v>
      </c>
      <c r="E213" s="248" t="s">
        <v>19</v>
      </c>
      <c r="F213" s="249" t="s">
        <v>167</v>
      </c>
      <c r="G213" s="247"/>
      <c r="H213" s="250">
        <v>1395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164</v>
      </c>
      <c r="AU213" s="256" t="s">
        <v>82</v>
      </c>
      <c r="AV213" s="14" t="s">
        <v>156</v>
      </c>
      <c r="AW213" s="14" t="s">
        <v>35</v>
      </c>
      <c r="AX213" s="14" t="s">
        <v>80</v>
      </c>
      <c r="AY213" s="256" t="s">
        <v>149</v>
      </c>
    </row>
    <row r="214" s="2" customFormat="1" ht="37.8" customHeight="1">
      <c r="A214" s="40"/>
      <c r="B214" s="41"/>
      <c r="C214" s="214" t="s">
        <v>350</v>
      </c>
      <c r="D214" s="214" t="s">
        <v>151</v>
      </c>
      <c r="E214" s="215" t="s">
        <v>351</v>
      </c>
      <c r="F214" s="216" t="s">
        <v>352</v>
      </c>
      <c r="G214" s="217" t="s">
        <v>255</v>
      </c>
      <c r="H214" s="218">
        <v>1220</v>
      </c>
      <c r="I214" s="219"/>
      <c r="J214" s="220">
        <f>ROUND(I214*H214,2)</f>
        <v>0</v>
      </c>
      <c r="K214" s="216" t="s">
        <v>155</v>
      </c>
      <c r="L214" s="46"/>
      <c r="M214" s="221" t="s">
        <v>19</v>
      </c>
      <c r="N214" s="222" t="s">
        <v>44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156</v>
      </c>
      <c r="AT214" s="225" t="s">
        <v>151</v>
      </c>
      <c r="AU214" s="225" t="s">
        <v>82</v>
      </c>
      <c r="AY214" s="19" t="s">
        <v>149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80</v>
      </c>
      <c r="BK214" s="226">
        <f>ROUND(I214*H214,2)</f>
        <v>0</v>
      </c>
      <c r="BL214" s="19" t="s">
        <v>156</v>
      </c>
      <c r="BM214" s="225" t="s">
        <v>353</v>
      </c>
    </row>
    <row r="215" s="2" customFormat="1">
      <c r="A215" s="40"/>
      <c r="B215" s="41"/>
      <c r="C215" s="42"/>
      <c r="D215" s="227" t="s">
        <v>158</v>
      </c>
      <c r="E215" s="42"/>
      <c r="F215" s="228" t="s">
        <v>354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158</v>
      </c>
      <c r="AU215" s="19" t="s">
        <v>82</v>
      </c>
    </row>
    <row r="216" s="2" customFormat="1">
      <c r="A216" s="40"/>
      <c r="B216" s="41"/>
      <c r="C216" s="42"/>
      <c r="D216" s="232" t="s">
        <v>160</v>
      </c>
      <c r="E216" s="42"/>
      <c r="F216" s="233" t="s">
        <v>355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160</v>
      </c>
      <c r="AU216" s="19" t="s">
        <v>82</v>
      </c>
    </row>
    <row r="217" s="13" customFormat="1">
      <c r="A217" s="13"/>
      <c r="B217" s="235"/>
      <c r="C217" s="236"/>
      <c r="D217" s="227" t="s">
        <v>164</v>
      </c>
      <c r="E217" s="237" t="s">
        <v>19</v>
      </c>
      <c r="F217" s="238" t="s">
        <v>356</v>
      </c>
      <c r="G217" s="236"/>
      <c r="H217" s="239">
        <v>1200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164</v>
      </c>
      <c r="AU217" s="245" t="s">
        <v>82</v>
      </c>
      <c r="AV217" s="13" t="s">
        <v>82</v>
      </c>
      <c r="AW217" s="13" t="s">
        <v>35</v>
      </c>
      <c r="AX217" s="13" t="s">
        <v>73</v>
      </c>
      <c r="AY217" s="245" t="s">
        <v>149</v>
      </c>
    </row>
    <row r="218" s="13" customFormat="1">
      <c r="A218" s="13"/>
      <c r="B218" s="235"/>
      <c r="C218" s="236"/>
      <c r="D218" s="227" t="s">
        <v>164</v>
      </c>
      <c r="E218" s="237" t="s">
        <v>19</v>
      </c>
      <c r="F218" s="238" t="s">
        <v>357</v>
      </c>
      <c r="G218" s="236"/>
      <c r="H218" s="239">
        <v>20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164</v>
      </c>
      <c r="AU218" s="245" t="s">
        <v>82</v>
      </c>
      <c r="AV218" s="13" t="s">
        <v>82</v>
      </c>
      <c r="AW218" s="13" t="s">
        <v>35</v>
      </c>
      <c r="AX218" s="13" t="s">
        <v>73</v>
      </c>
      <c r="AY218" s="245" t="s">
        <v>149</v>
      </c>
    </row>
    <row r="219" s="14" customFormat="1">
      <c r="A219" s="14"/>
      <c r="B219" s="246"/>
      <c r="C219" s="247"/>
      <c r="D219" s="227" t="s">
        <v>164</v>
      </c>
      <c r="E219" s="248" t="s">
        <v>19</v>
      </c>
      <c r="F219" s="249" t="s">
        <v>167</v>
      </c>
      <c r="G219" s="247"/>
      <c r="H219" s="250">
        <v>1220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164</v>
      </c>
      <c r="AU219" s="256" t="s">
        <v>82</v>
      </c>
      <c r="AV219" s="14" t="s">
        <v>156</v>
      </c>
      <c r="AW219" s="14" t="s">
        <v>35</v>
      </c>
      <c r="AX219" s="14" t="s">
        <v>80</v>
      </c>
      <c r="AY219" s="256" t="s">
        <v>149</v>
      </c>
    </row>
    <row r="220" s="2" customFormat="1" ht="21.75" customHeight="1">
      <c r="A220" s="40"/>
      <c r="B220" s="41"/>
      <c r="C220" s="214" t="s">
        <v>358</v>
      </c>
      <c r="D220" s="214" t="s">
        <v>151</v>
      </c>
      <c r="E220" s="215" t="s">
        <v>359</v>
      </c>
      <c r="F220" s="216" t="s">
        <v>360</v>
      </c>
      <c r="G220" s="217" t="s">
        <v>170</v>
      </c>
      <c r="H220" s="218">
        <v>7</v>
      </c>
      <c r="I220" s="219"/>
      <c r="J220" s="220">
        <f>ROUND(I220*H220,2)</f>
        <v>0</v>
      </c>
      <c r="K220" s="216" t="s">
        <v>155</v>
      </c>
      <c r="L220" s="46"/>
      <c r="M220" s="221" t="s">
        <v>19</v>
      </c>
      <c r="N220" s="222" t="s">
        <v>44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156</v>
      </c>
      <c r="AT220" s="225" t="s">
        <v>151</v>
      </c>
      <c r="AU220" s="225" t="s">
        <v>82</v>
      </c>
      <c r="AY220" s="19" t="s">
        <v>149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80</v>
      </c>
      <c r="BK220" s="226">
        <f>ROUND(I220*H220,2)</f>
        <v>0</v>
      </c>
      <c r="BL220" s="19" t="s">
        <v>156</v>
      </c>
      <c r="BM220" s="225" t="s">
        <v>361</v>
      </c>
    </row>
    <row r="221" s="2" customFormat="1">
      <c r="A221" s="40"/>
      <c r="B221" s="41"/>
      <c r="C221" s="42"/>
      <c r="D221" s="227" t="s">
        <v>158</v>
      </c>
      <c r="E221" s="42"/>
      <c r="F221" s="228" t="s">
        <v>362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158</v>
      </c>
      <c r="AU221" s="19" t="s">
        <v>82</v>
      </c>
    </row>
    <row r="222" s="2" customFormat="1">
      <c r="A222" s="40"/>
      <c r="B222" s="41"/>
      <c r="C222" s="42"/>
      <c r="D222" s="232" t="s">
        <v>160</v>
      </c>
      <c r="E222" s="42"/>
      <c r="F222" s="233" t="s">
        <v>363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160</v>
      </c>
      <c r="AU222" s="19" t="s">
        <v>82</v>
      </c>
    </row>
    <row r="223" s="2" customFormat="1" ht="24.15" customHeight="1">
      <c r="A223" s="40"/>
      <c r="B223" s="41"/>
      <c r="C223" s="214" t="s">
        <v>364</v>
      </c>
      <c r="D223" s="214" t="s">
        <v>151</v>
      </c>
      <c r="E223" s="215" t="s">
        <v>365</v>
      </c>
      <c r="F223" s="216" t="s">
        <v>366</v>
      </c>
      <c r="G223" s="217" t="s">
        <v>170</v>
      </c>
      <c r="H223" s="218">
        <v>6</v>
      </c>
      <c r="I223" s="219"/>
      <c r="J223" s="220">
        <f>ROUND(I223*H223,2)</f>
        <v>0</v>
      </c>
      <c r="K223" s="216" t="s">
        <v>155</v>
      </c>
      <c r="L223" s="46"/>
      <c r="M223" s="221" t="s">
        <v>19</v>
      </c>
      <c r="N223" s="222" t="s">
        <v>44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156</v>
      </c>
      <c r="AT223" s="225" t="s">
        <v>151</v>
      </c>
      <c r="AU223" s="225" t="s">
        <v>82</v>
      </c>
      <c r="AY223" s="19" t="s">
        <v>149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80</v>
      </c>
      <c r="BK223" s="226">
        <f>ROUND(I223*H223,2)</f>
        <v>0</v>
      </c>
      <c r="BL223" s="19" t="s">
        <v>156</v>
      </c>
      <c r="BM223" s="225" t="s">
        <v>367</v>
      </c>
    </row>
    <row r="224" s="2" customFormat="1">
      <c r="A224" s="40"/>
      <c r="B224" s="41"/>
      <c r="C224" s="42"/>
      <c r="D224" s="227" t="s">
        <v>158</v>
      </c>
      <c r="E224" s="42"/>
      <c r="F224" s="228" t="s">
        <v>368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158</v>
      </c>
      <c r="AU224" s="19" t="s">
        <v>82</v>
      </c>
    </row>
    <row r="225" s="2" customFormat="1">
      <c r="A225" s="40"/>
      <c r="B225" s="41"/>
      <c r="C225" s="42"/>
      <c r="D225" s="232" t="s">
        <v>160</v>
      </c>
      <c r="E225" s="42"/>
      <c r="F225" s="233" t="s">
        <v>369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160</v>
      </c>
      <c r="AU225" s="19" t="s">
        <v>82</v>
      </c>
    </row>
    <row r="226" s="2" customFormat="1" ht="24.15" customHeight="1">
      <c r="A226" s="40"/>
      <c r="B226" s="41"/>
      <c r="C226" s="214" t="s">
        <v>370</v>
      </c>
      <c r="D226" s="214" t="s">
        <v>151</v>
      </c>
      <c r="E226" s="215" t="s">
        <v>371</v>
      </c>
      <c r="F226" s="216" t="s">
        <v>372</v>
      </c>
      <c r="G226" s="217" t="s">
        <v>170</v>
      </c>
      <c r="H226" s="218">
        <v>5</v>
      </c>
      <c r="I226" s="219"/>
      <c r="J226" s="220">
        <f>ROUND(I226*H226,2)</f>
        <v>0</v>
      </c>
      <c r="K226" s="216" t="s">
        <v>155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156</v>
      </c>
      <c r="AT226" s="225" t="s">
        <v>151</v>
      </c>
      <c r="AU226" s="225" t="s">
        <v>82</v>
      </c>
      <c r="AY226" s="19" t="s">
        <v>149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80</v>
      </c>
      <c r="BK226" s="226">
        <f>ROUND(I226*H226,2)</f>
        <v>0</v>
      </c>
      <c r="BL226" s="19" t="s">
        <v>156</v>
      </c>
      <c r="BM226" s="225" t="s">
        <v>373</v>
      </c>
    </row>
    <row r="227" s="2" customFormat="1">
      <c r="A227" s="40"/>
      <c r="B227" s="41"/>
      <c r="C227" s="42"/>
      <c r="D227" s="227" t="s">
        <v>158</v>
      </c>
      <c r="E227" s="42"/>
      <c r="F227" s="228" t="s">
        <v>374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158</v>
      </c>
      <c r="AU227" s="19" t="s">
        <v>82</v>
      </c>
    </row>
    <row r="228" s="2" customFormat="1">
      <c r="A228" s="40"/>
      <c r="B228" s="41"/>
      <c r="C228" s="42"/>
      <c r="D228" s="232" t="s">
        <v>160</v>
      </c>
      <c r="E228" s="42"/>
      <c r="F228" s="233" t="s">
        <v>375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160</v>
      </c>
      <c r="AU228" s="19" t="s">
        <v>82</v>
      </c>
    </row>
    <row r="229" s="2" customFormat="1" ht="33" customHeight="1">
      <c r="A229" s="40"/>
      <c r="B229" s="41"/>
      <c r="C229" s="214" t="s">
        <v>376</v>
      </c>
      <c r="D229" s="214" t="s">
        <v>151</v>
      </c>
      <c r="E229" s="215" t="s">
        <v>377</v>
      </c>
      <c r="F229" s="216" t="s">
        <v>378</v>
      </c>
      <c r="G229" s="217" t="s">
        <v>154</v>
      </c>
      <c r="H229" s="218">
        <v>177</v>
      </c>
      <c r="I229" s="219"/>
      <c r="J229" s="220">
        <f>ROUND(I229*H229,2)</f>
        <v>0</v>
      </c>
      <c r="K229" s="216" t="s">
        <v>155</v>
      </c>
      <c r="L229" s="46"/>
      <c r="M229" s="221" t="s">
        <v>19</v>
      </c>
      <c r="N229" s="222" t="s">
        <v>44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156</v>
      </c>
      <c r="AT229" s="225" t="s">
        <v>151</v>
      </c>
      <c r="AU229" s="225" t="s">
        <v>82</v>
      </c>
      <c r="AY229" s="19" t="s">
        <v>149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80</v>
      </c>
      <c r="BK229" s="226">
        <f>ROUND(I229*H229,2)</f>
        <v>0</v>
      </c>
      <c r="BL229" s="19" t="s">
        <v>156</v>
      </c>
      <c r="BM229" s="225" t="s">
        <v>379</v>
      </c>
    </row>
    <row r="230" s="2" customFormat="1">
      <c r="A230" s="40"/>
      <c r="B230" s="41"/>
      <c r="C230" s="42"/>
      <c r="D230" s="227" t="s">
        <v>158</v>
      </c>
      <c r="E230" s="42"/>
      <c r="F230" s="228" t="s">
        <v>380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158</v>
      </c>
      <c r="AU230" s="19" t="s">
        <v>82</v>
      </c>
    </row>
    <row r="231" s="2" customFormat="1">
      <c r="A231" s="40"/>
      <c r="B231" s="41"/>
      <c r="C231" s="42"/>
      <c r="D231" s="232" t="s">
        <v>160</v>
      </c>
      <c r="E231" s="42"/>
      <c r="F231" s="233" t="s">
        <v>381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160</v>
      </c>
      <c r="AU231" s="19" t="s">
        <v>82</v>
      </c>
    </row>
    <row r="232" s="13" customFormat="1">
      <c r="A232" s="13"/>
      <c r="B232" s="235"/>
      <c r="C232" s="236"/>
      <c r="D232" s="227" t="s">
        <v>164</v>
      </c>
      <c r="E232" s="237" t="s">
        <v>19</v>
      </c>
      <c r="F232" s="238" t="s">
        <v>382</v>
      </c>
      <c r="G232" s="236"/>
      <c r="H232" s="239">
        <v>177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164</v>
      </c>
      <c r="AU232" s="245" t="s">
        <v>82</v>
      </c>
      <c r="AV232" s="13" t="s">
        <v>82</v>
      </c>
      <c r="AW232" s="13" t="s">
        <v>35</v>
      </c>
      <c r="AX232" s="13" t="s">
        <v>80</v>
      </c>
      <c r="AY232" s="245" t="s">
        <v>149</v>
      </c>
    </row>
    <row r="233" s="2" customFormat="1" ht="24.15" customHeight="1">
      <c r="A233" s="40"/>
      <c r="B233" s="41"/>
      <c r="C233" s="214" t="s">
        <v>383</v>
      </c>
      <c r="D233" s="214" t="s">
        <v>151</v>
      </c>
      <c r="E233" s="215" t="s">
        <v>384</v>
      </c>
      <c r="F233" s="216" t="s">
        <v>385</v>
      </c>
      <c r="G233" s="217" t="s">
        <v>154</v>
      </c>
      <c r="H233" s="218">
        <v>327</v>
      </c>
      <c r="I233" s="219"/>
      <c r="J233" s="220">
        <f>ROUND(I233*H233,2)</f>
        <v>0</v>
      </c>
      <c r="K233" s="216" t="s">
        <v>155</v>
      </c>
      <c r="L233" s="46"/>
      <c r="M233" s="221" t="s">
        <v>19</v>
      </c>
      <c r="N233" s="222" t="s">
        <v>44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156</v>
      </c>
      <c r="AT233" s="225" t="s">
        <v>151</v>
      </c>
      <c r="AU233" s="225" t="s">
        <v>82</v>
      </c>
      <c r="AY233" s="19" t="s">
        <v>149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80</v>
      </c>
      <c r="BK233" s="226">
        <f>ROUND(I233*H233,2)</f>
        <v>0</v>
      </c>
      <c r="BL233" s="19" t="s">
        <v>156</v>
      </c>
      <c r="BM233" s="225" t="s">
        <v>386</v>
      </c>
    </row>
    <row r="234" s="2" customFormat="1">
      <c r="A234" s="40"/>
      <c r="B234" s="41"/>
      <c r="C234" s="42"/>
      <c r="D234" s="227" t="s">
        <v>158</v>
      </c>
      <c r="E234" s="42"/>
      <c r="F234" s="228" t="s">
        <v>387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158</v>
      </c>
      <c r="AU234" s="19" t="s">
        <v>82</v>
      </c>
    </row>
    <row r="235" s="2" customFormat="1">
      <c r="A235" s="40"/>
      <c r="B235" s="41"/>
      <c r="C235" s="42"/>
      <c r="D235" s="232" t="s">
        <v>160</v>
      </c>
      <c r="E235" s="42"/>
      <c r="F235" s="233" t="s">
        <v>388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160</v>
      </c>
      <c r="AU235" s="19" t="s">
        <v>82</v>
      </c>
    </row>
    <row r="236" s="13" customFormat="1">
      <c r="A236" s="13"/>
      <c r="B236" s="235"/>
      <c r="C236" s="236"/>
      <c r="D236" s="227" t="s">
        <v>164</v>
      </c>
      <c r="E236" s="237" t="s">
        <v>19</v>
      </c>
      <c r="F236" s="238" t="s">
        <v>389</v>
      </c>
      <c r="G236" s="236"/>
      <c r="H236" s="239">
        <v>150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164</v>
      </c>
      <c r="AU236" s="245" t="s">
        <v>82</v>
      </c>
      <c r="AV236" s="13" t="s">
        <v>82</v>
      </c>
      <c r="AW236" s="13" t="s">
        <v>35</v>
      </c>
      <c r="AX236" s="13" t="s">
        <v>73</v>
      </c>
      <c r="AY236" s="245" t="s">
        <v>149</v>
      </c>
    </row>
    <row r="237" s="13" customFormat="1">
      <c r="A237" s="13"/>
      <c r="B237" s="235"/>
      <c r="C237" s="236"/>
      <c r="D237" s="227" t="s">
        <v>164</v>
      </c>
      <c r="E237" s="237" t="s">
        <v>19</v>
      </c>
      <c r="F237" s="238" t="s">
        <v>382</v>
      </c>
      <c r="G237" s="236"/>
      <c r="H237" s="239">
        <v>177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164</v>
      </c>
      <c r="AU237" s="245" t="s">
        <v>82</v>
      </c>
      <c r="AV237" s="13" t="s">
        <v>82</v>
      </c>
      <c r="AW237" s="13" t="s">
        <v>35</v>
      </c>
      <c r="AX237" s="13" t="s">
        <v>73</v>
      </c>
      <c r="AY237" s="245" t="s">
        <v>149</v>
      </c>
    </row>
    <row r="238" s="14" customFormat="1">
      <c r="A238" s="14"/>
      <c r="B238" s="246"/>
      <c r="C238" s="247"/>
      <c r="D238" s="227" t="s">
        <v>164</v>
      </c>
      <c r="E238" s="248" t="s">
        <v>19</v>
      </c>
      <c r="F238" s="249" t="s">
        <v>167</v>
      </c>
      <c r="G238" s="247"/>
      <c r="H238" s="250">
        <v>327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6" t="s">
        <v>164</v>
      </c>
      <c r="AU238" s="256" t="s">
        <v>82</v>
      </c>
      <c r="AV238" s="14" t="s">
        <v>156</v>
      </c>
      <c r="AW238" s="14" t="s">
        <v>35</v>
      </c>
      <c r="AX238" s="14" t="s">
        <v>80</v>
      </c>
      <c r="AY238" s="256" t="s">
        <v>149</v>
      </c>
    </row>
    <row r="239" s="2" customFormat="1" ht="24.15" customHeight="1">
      <c r="A239" s="40"/>
      <c r="B239" s="41"/>
      <c r="C239" s="214" t="s">
        <v>390</v>
      </c>
      <c r="D239" s="214" t="s">
        <v>151</v>
      </c>
      <c r="E239" s="215" t="s">
        <v>391</v>
      </c>
      <c r="F239" s="216" t="s">
        <v>392</v>
      </c>
      <c r="G239" s="217" t="s">
        <v>154</v>
      </c>
      <c r="H239" s="218">
        <v>1000</v>
      </c>
      <c r="I239" s="219"/>
      <c r="J239" s="220">
        <f>ROUND(I239*H239,2)</f>
        <v>0</v>
      </c>
      <c r="K239" s="216" t="s">
        <v>155</v>
      </c>
      <c r="L239" s="46"/>
      <c r="M239" s="221" t="s">
        <v>19</v>
      </c>
      <c r="N239" s="222" t="s">
        <v>44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156</v>
      </c>
      <c r="AT239" s="225" t="s">
        <v>151</v>
      </c>
      <c r="AU239" s="225" t="s">
        <v>82</v>
      </c>
      <c r="AY239" s="19" t="s">
        <v>149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80</v>
      </c>
      <c r="BK239" s="226">
        <f>ROUND(I239*H239,2)</f>
        <v>0</v>
      </c>
      <c r="BL239" s="19" t="s">
        <v>156</v>
      </c>
      <c r="BM239" s="225" t="s">
        <v>393</v>
      </c>
    </row>
    <row r="240" s="2" customFormat="1">
      <c r="A240" s="40"/>
      <c r="B240" s="41"/>
      <c r="C240" s="42"/>
      <c r="D240" s="227" t="s">
        <v>158</v>
      </c>
      <c r="E240" s="42"/>
      <c r="F240" s="228" t="s">
        <v>394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158</v>
      </c>
      <c r="AU240" s="19" t="s">
        <v>82</v>
      </c>
    </row>
    <row r="241" s="2" customFormat="1">
      <c r="A241" s="40"/>
      <c r="B241" s="41"/>
      <c r="C241" s="42"/>
      <c r="D241" s="232" t="s">
        <v>160</v>
      </c>
      <c r="E241" s="42"/>
      <c r="F241" s="233" t="s">
        <v>395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160</v>
      </c>
      <c r="AU241" s="19" t="s">
        <v>82</v>
      </c>
    </row>
    <row r="242" s="2" customFormat="1">
      <c r="A242" s="40"/>
      <c r="B242" s="41"/>
      <c r="C242" s="42"/>
      <c r="D242" s="227" t="s">
        <v>162</v>
      </c>
      <c r="E242" s="42"/>
      <c r="F242" s="234" t="s">
        <v>396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162</v>
      </c>
      <c r="AU242" s="19" t="s">
        <v>82</v>
      </c>
    </row>
    <row r="243" s="2" customFormat="1" ht="16.5" customHeight="1">
      <c r="A243" s="40"/>
      <c r="B243" s="41"/>
      <c r="C243" s="257" t="s">
        <v>397</v>
      </c>
      <c r="D243" s="257" t="s">
        <v>398</v>
      </c>
      <c r="E243" s="258" t="s">
        <v>399</v>
      </c>
      <c r="F243" s="259" t="s">
        <v>400</v>
      </c>
      <c r="G243" s="260" t="s">
        <v>401</v>
      </c>
      <c r="H243" s="261">
        <v>33.174999999999997</v>
      </c>
      <c r="I243" s="262"/>
      <c r="J243" s="263">
        <f>ROUND(I243*H243,2)</f>
        <v>0</v>
      </c>
      <c r="K243" s="259" t="s">
        <v>155</v>
      </c>
      <c r="L243" s="264"/>
      <c r="M243" s="265" t="s">
        <v>19</v>
      </c>
      <c r="N243" s="266" t="s">
        <v>44</v>
      </c>
      <c r="O243" s="86"/>
      <c r="P243" s="223">
        <f>O243*H243</f>
        <v>0</v>
      </c>
      <c r="Q243" s="223">
        <v>0.001</v>
      </c>
      <c r="R243" s="223">
        <f>Q243*H243</f>
        <v>0.033174999999999996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207</v>
      </c>
      <c r="AT243" s="225" t="s">
        <v>398</v>
      </c>
      <c r="AU243" s="225" t="s">
        <v>82</v>
      </c>
      <c r="AY243" s="19" t="s">
        <v>149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80</v>
      </c>
      <c r="BK243" s="226">
        <f>ROUND(I243*H243,2)</f>
        <v>0</v>
      </c>
      <c r="BL243" s="19" t="s">
        <v>156</v>
      </c>
      <c r="BM243" s="225" t="s">
        <v>402</v>
      </c>
    </row>
    <row r="244" s="2" customFormat="1">
      <c r="A244" s="40"/>
      <c r="B244" s="41"/>
      <c r="C244" s="42"/>
      <c r="D244" s="227" t="s">
        <v>158</v>
      </c>
      <c r="E244" s="42"/>
      <c r="F244" s="228" t="s">
        <v>400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158</v>
      </c>
      <c r="AU244" s="19" t="s">
        <v>82</v>
      </c>
    </row>
    <row r="245" s="13" customFormat="1">
      <c r="A245" s="13"/>
      <c r="B245" s="235"/>
      <c r="C245" s="236"/>
      <c r="D245" s="227" t="s">
        <v>164</v>
      </c>
      <c r="E245" s="236"/>
      <c r="F245" s="238" t="s">
        <v>403</v>
      </c>
      <c r="G245" s="236"/>
      <c r="H245" s="239">
        <v>33.174999999999997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164</v>
      </c>
      <c r="AU245" s="245" t="s">
        <v>82</v>
      </c>
      <c r="AV245" s="13" t="s">
        <v>82</v>
      </c>
      <c r="AW245" s="13" t="s">
        <v>4</v>
      </c>
      <c r="AX245" s="13" t="s">
        <v>80</v>
      </c>
      <c r="AY245" s="245" t="s">
        <v>149</v>
      </c>
    </row>
    <row r="246" s="2" customFormat="1" ht="24.15" customHeight="1">
      <c r="A246" s="40"/>
      <c r="B246" s="41"/>
      <c r="C246" s="214" t="s">
        <v>404</v>
      </c>
      <c r="D246" s="214" t="s">
        <v>151</v>
      </c>
      <c r="E246" s="215" t="s">
        <v>405</v>
      </c>
      <c r="F246" s="216" t="s">
        <v>406</v>
      </c>
      <c r="G246" s="217" t="s">
        <v>154</v>
      </c>
      <c r="H246" s="218">
        <v>2231</v>
      </c>
      <c r="I246" s="219"/>
      <c r="J246" s="220">
        <f>ROUND(I246*H246,2)</f>
        <v>0</v>
      </c>
      <c r="K246" s="216" t="s">
        <v>155</v>
      </c>
      <c r="L246" s="46"/>
      <c r="M246" s="221" t="s">
        <v>19</v>
      </c>
      <c r="N246" s="222" t="s">
        <v>44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156</v>
      </c>
      <c r="AT246" s="225" t="s">
        <v>151</v>
      </c>
      <c r="AU246" s="225" t="s">
        <v>82</v>
      </c>
      <c r="AY246" s="19" t="s">
        <v>149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80</v>
      </c>
      <c r="BK246" s="226">
        <f>ROUND(I246*H246,2)</f>
        <v>0</v>
      </c>
      <c r="BL246" s="19" t="s">
        <v>156</v>
      </c>
      <c r="BM246" s="225" t="s">
        <v>407</v>
      </c>
    </row>
    <row r="247" s="2" customFormat="1">
      <c r="A247" s="40"/>
      <c r="B247" s="41"/>
      <c r="C247" s="42"/>
      <c r="D247" s="227" t="s">
        <v>158</v>
      </c>
      <c r="E247" s="42"/>
      <c r="F247" s="228" t="s">
        <v>408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158</v>
      </c>
      <c r="AU247" s="19" t="s">
        <v>82</v>
      </c>
    </row>
    <row r="248" s="2" customFormat="1">
      <c r="A248" s="40"/>
      <c r="B248" s="41"/>
      <c r="C248" s="42"/>
      <c r="D248" s="232" t="s">
        <v>160</v>
      </c>
      <c r="E248" s="42"/>
      <c r="F248" s="233" t="s">
        <v>409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160</v>
      </c>
      <c r="AU248" s="19" t="s">
        <v>82</v>
      </c>
    </row>
    <row r="249" s="13" customFormat="1">
      <c r="A249" s="13"/>
      <c r="B249" s="235"/>
      <c r="C249" s="236"/>
      <c r="D249" s="227" t="s">
        <v>164</v>
      </c>
      <c r="E249" s="237" t="s">
        <v>19</v>
      </c>
      <c r="F249" s="238" t="s">
        <v>410</v>
      </c>
      <c r="G249" s="236"/>
      <c r="H249" s="239">
        <v>490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164</v>
      </c>
      <c r="AU249" s="245" t="s">
        <v>82</v>
      </c>
      <c r="AV249" s="13" t="s">
        <v>82</v>
      </c>
      <c r="AW249" s="13" t="s">
        <v>35</v>
      </c>
      <c r="AX249" s="13" t="s">
        <v>73</v>
      </c>
      <c r="AY249" s="245" t="s">
        <v>149</v>
      </c>
    </row>
    <row r="250" s="13" customFormat="1">
      <c r="A250" s="13"/>
      <c r="B250" s="235"/>
      <c r="C250" s="236"/>
      <c r="D250" s="227" t="s">
        <v>164</v>
      </c>
      <c r="E250" s="237" t="s">
        <v>19</v>
      </c>
      <c r="F250" s="238" t="s">
        <v>411</v>
      </c>
      <c r="G250" s="236"/>
      <c r="H250" s="239">
        <v>1741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164</v>
      </c>
      <c r="AU250" s="245" t="s">
        <v>82</v>
      </c>
      <c r="AV250" s="13" t="s">
        <v>82</v>
      </c>
      <c r="AW250" s="13" t="s">
        <v>35</v>
      </c>
      <c r="AX250" s="13" t="s">
        <v>73</v>
      </c>
      <c r="AY250" s="245" t="s">
        <v>149</v>
      </c>
    </row>
    <row r="251" s="14" customFormat="1">
      <c r="A251" s="14"/>
      <c r="B251" s="246"/>
      <c r="C251" s="247"/>
      <c r="D251" s="227" t="s">
        <v>164</v>
      </c>
      <c r="E251" s="248" t="s">
        <v>19</v>
      </c>
      <c r="F251" s="249" t="s">
        <v>167</v>
      </c>
      <c r="G251" s="247"/>
      <c r="H251" s="250">
        <v>2231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164</v>
      </c>
      <c r="AU251" s="256" t="s">
        <v>82</v>
      </c>
      <c r="AV251" s="14" t="s">
        <v>156</v>
      </c>
      <c r="AW251" s="14" t="s">
        <v>35</v>
      </c>
      <c r="AX251" s="14" t="s">
        <v>80</v>
      </c>
      <c r="AY251" s="256" t="s">
        <v>149</v>
      </c>
    </row>
    <row r="252" s="2" customFormat="1" ht="24.15" customHeight="1">
      <c r="A252" s="40"/>
      <c r="B252" s="41"/>
      <c r="C252" s="214" t="s">
        <v>412</v>
      </c>
      <c r="D252" s="214" t="s">
        <v>151</v>
      </c>
      <c r="E252" s="215" t="s">
        <v>413</v>
      </c>
      <c r="F252" s="216" t="s">
        <v>414</v>
      </c>
      <c r="G252" s="217" t="s">
        <v>154</v>
      </c>
      <c r="H252" s="218">
        <v>30</v>
      </c>
      <c r="I252" s="219"/>
      <c r="J252" s="220">
        <f>ROUND(I252*H252,2)</f>
        <v>0</v>
      </c>
      <c r="K252" s="216" t="s">
        <v>155</v>
      </c>
      <c r="L252" s="46"/>
      <c r="M252" s="221" t="s">
        <v>19</v>
      </c>
      <c r="N252" s="222" t="s">
        <v>44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156</v>
      </c>
      <c r="AT252" s="225" t="s">
        <v>151</v>
      </c>
      <c r="AU252" s="225" t="s">
        <v>82</v>
      </c>
      <c r="AY252" s="19" t="s">
        <v>149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80</v>
      </c>
      <c r="BK252" s="226">
        <f>ROUND(I252*H252,2)</f>
        <v>0</v>
      </c>
      <c r="BL252" s="19" t="s">
        <v>156</v>
      </c>
      <c r="BM252" s="225" t="s">
        <v>415</v>
      </c>
    </row>
    <row r="253" s="2" customFormat="1">
      <c r="A253" s="40"/>
      <c r="B253" s="41"/>
      <c r="C253" s="42"/>
      <c r="D253" s="227" t="s">
        <v>158</v>
      </c>
      <c r="E253" s="42"/>
      <c r="F253" s="228" t="s">
        <v>416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158</v>
      </c>
      <c r="AU253" s="19" t="s">
        <v>82</v>
      </c>
    </row>
    <row r="254" s="2" customFormat="1">
      <c r="A254" s="40"/>
      <c r="B254" s="41"/>
      <c r="C254" s="42"/>
      <c r="D254" s="232" t="s">
        <v>160</v>
      </c>
      <c r="E254" s="42"/>
      <c r="F254" s="233" t="s">
        <v>417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160</v>
      </c>
      <c r="AU254" s="19" t="s">
        <v>82</v>
      </c>
    </row>
    <row r="255" s="2" customFormat="1">
      <c r="A255" s="40"/>
      <c r="B255" s="41"/>
      <c r="C255" s="42"/>
      <c r="D255" s="227" t="s">
        <v>162</v>
      </c>
      <c r="E255" s="42"/>
      <c r="F255" s="234" t="s">
        <v>418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162</v>
      </c>
      <c r="AU255" s="19" t="s">
        <v>82</v>
      </c>
    </row>
    <row r="256" s="2" customFormat="1" ht="16.5" customHeight="1">
      <c r="A256" s="40"/>
      <c r="B256" s="41"/>
      <c r="C256" s="214" t="s">
        <v>419</v>
      </c>
      <c r="D256" s="214" t="s">
        <v>151</v>
      </c>
      <c r="E256" s="215" t="s">
        <v>420</v>
      </c>
      <c r="F256" s="216" t="s">
        <v>421</v>
      </c>
      <c r="G256" s="217" t="s">
        <v>154</v>
      </c>
      <c r="H256" s="218">
        <v>1000</v>
      </c>
      <c r="I256" s="219"/>
      <c r="J256" s="220">
        <f>ROUND(I256*H256,2)</f>
        <v>0</v>
      </c>
      <c r="K256" s="216" t="s">
        <v>155</v>
      </c>
      <c r="L256" s="46"/>
      <c r="M256" s="221" t="s">
        <v>19</v>
      </c>
      <c r="N256" s="222" t="s">
        <v>44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156</v>
      </c>
      <c r="AT256" s="225" t="s">
        <v>151</v>
      </c>
      <c r="AU256" s="225" t="s">
        <v>82</v>
      </c>
      <c r="AY256" s="19" t="s">
        <v>149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80</v>
      </c>
      <c r="BK256" s="226">
        <f>ROUND(I256*H256,2)</f>
        <v>0</v>
      </c>
      <c r="BL256" s="19" t="s">
        <v>156</v>
      </c>
      <c r="BM256" s="225" t="s">
        <v>422</v>
      </c>
    </row>
    <row r="257" s="2" customFormat="1">
      <c r="A257" s="40"/>
      <c r="B257" s="41"/>
      <c r="C257" s="42"/>
      <c r="D257" s="227" t="s">
        <v>158</v>
      </c>
      <c r="E257" s="42"/>
      <c r="F257" s="228" t="s">
        <v>423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158</v>
      </c>
      <c r="AU257" s="19" t="s">
        <v>82</v>
      </c>
    </row>
    <row r="258" s="2" customFormat="1">
      <c r="A258" s="40"/>
      <c r="B258" s="41"/>
      <c r="C258" s="42"/>
      <c r="D258" s="232" t="s">
        <v>160</v>
      </c>
      <c r="E258" s="42"/>
      <c r="F258" s="233" t="s">
        <v>424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160</v>
      </c>
      <c r="AU258" s="19" t="s">
        <v>82</v>
      </c>
    </row>
    <row r="259" s="2" customFormat="1">
      <c r="A259" s="40"/>
      <c r="B259" s="41"/>
      <c r="C259" s="42"/>
      <c r="D259" s="227" t="s">
        <v>162</v>
      </c>
      <c r="E259" s="42"/>
      <c r="F259" s="234" t="s">
        <v>425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162</v>
      </c>
      <c r="AU259" s="19" t="s">
        <v>82</v>
      </c>
    </row>
    <row r="260" s="2" customFormat="1" ht="24.15" customHeight="1">
      <c r="A260" s="40"/>
      <c r="B260" s="41"/>
      <c r="C260" s="214" t="s">
        <v>426</v>
      </c>
      <c r="D260" s="214" t="s">
        <v>151</v>
      </c>
      <c r="E260" s="215" t="s">
        <v>427</v>
      </c>
      <c r="F260" s="216" t="s">
        <v>428</v>
      </c>
      <c r="G260" s="217" t="s">
        <v>154</v>
      </c>
      <c r="H260" s="218">
        <v>1000</v>
      </c>
      <c r="I260" s="219"/>
      <c r="J260" s="220">
        <f>ROUND(I260*H260,2)</f>
        <v>0</v>
      </c>
      <c r="K260" s="216" t="s">
        <v>155</v>
      </c>
      <c r="L260" s="46"/>
      <c r="M260" s="221" t="s">
        <v>19</v>
      </c>
      <c r="N260" s="222" t="s">
        <v>44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156</v>
      </c>
      <c r="AT260" s="225" t="s">
        <v>151</v>
      </c>
      <c r="AU260" s="225" t="s">
        <v>82</v>
      </c>
      <c r="AY260" s="19" t="s">
        <v>149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80</v>
      </c>
      <c r="BK260" s="226">
        <f>ROUND(I260*H260,2)</f>
        <v>0</v>
      </c>
      <c r="BL260" s="19" t="s">
        <v>156</v>
      </c>
      <c r="BM260" s="225" t="s">
        <v>429</v>
      </c>
    </row>
    <row r="261" s="2" customFormat="1">
      <c r="A261" s="40"/>
      <c r="B261" s="41"/>
      <c r="C261" s="42"/>
      <c r="D261" s="227" t="s">
        <v>158</v>
      </c>
      <c r="E261" s="42"/>
      <c r="F261" s="228" t="s">
        <v>430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158</v>
      </c>
      <c r="AU261" s="19" t="s">
        <v>82</v>
      </c>
    </row>
    <row r="262" s="2" customFormat="1">
      <c r="A262" s="40"/>
      <c r="B262" s="41"/>
      <c r="C262" s="42"/>
      <c r="D262" s="232" t="s">
        <v>160</v>
      </c>
      <c r="E262" s="42"/>
      <c r="F262" s="233" t="s">
        <v>431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160</v>
      </c>
      <c r="AU262" s="19" t="s">
        <v>82</v>
      </c>
    </row>
    <row r="263" s="2" customFormat="1" ht="24.15" customHeight="1">
      <c r="A263" s="40"/>
      <c r="B263" s="41"/>
      <c r="C263" s="214" t="s">
        <v>432</v>
      </c>
      <c r="D263" s="214" t="s">
        <v>151</v>
      </c>
      <c r="E263" s="215" t="s">
        <v>433</v>
      </c>
      <c r="F263" s="216" t="s">
        <v>434</v>
      </c>
      <c r="G263" s="217" t="s">
        <v>170</v>
      </c>
      <c r="H263" s="218">
        <v>20</v>
      </c>
      <c r="I263" s="219"/>
      <c r="J263" s="220">
        <f>ROUND(I263*H263,2)</f>
        <v>0</v>
      </c>
      <c r="K263" s="216" t="s">
        <v>155</v>
      </c>
      <c r="L263" s="46"/>
      <c r="M263" s="221" t="s">
        <v>19</v>
      </c>
      <c r="N263" s="222" t="s">
        <v>44</v>
      </c>
      <c r="O263" s="86"/>
      <c r="P263" s="223">
        <f>O263*H263</f>
        <v>0</v>
      </c>
      <c r="Q263" s="223">
        <v>0.01281</v>
      </c>
      <c r="R263" s="223">
        <f>Q263*H263</f>
        <v>0.25619999999999998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156</v>
      </c>
      <c r="AT263" s="225" t="s">
        <v>151</v>
      </c>
      <c r="AU263" s="225" t="s">
        <v>82</v>
      </c>
      <c r="AY263" s="19" t="s">
        <v>149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80</v>
      </c>
      <c r="BK263" s="226">
        <f>ROUND(I263*H263,2)</f>
        <v>0</v>
      </c>
      <c r="BL263" s="19" t="s">
        <v>156</v>
      </c>
      <c r="BM263" s="225" t="s">
        <v>435</v>
      </c>
    </row>
    <row r="264" s="2" customFormat="1">
      <c r="A264" s="40"/>
      <c r="B264" s="41"/>
      <c r="C264" s="42"/>
      <c r="D264" s="227" t="s">
        <v>158</v>
      </c>
      <c r="E264" s="42"/>
      <c r="F264" s="228" t="s">
        <v>436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158</v>
      </c>
      <c r="AU264" s="19" t="s">
        <v>82</v>
      </c>
    </row>
    <row r="265" s="2" customFormat="1">
      <c r="A265" s="40"/>
      <c r="B265" s="41"/>
      <c r="C265" s="42"/>
      <c r="D265" s="232" t="s">
        <v>160</v>
      </c>
      <c r="E265" s="42"/>
      <c r="F265" s="233" t="s">
        <v>437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160</v>
      </c>
      <c r="AU265" s="19" t="s">
        <v>82</v>
      </c>
    </row>
    <row r="266" s="2" customFormat="1" ht="24.15" customHeight="1">
      <c r="A266" s="40"/>
      <c r="B266" s="41"/>
      <c r="C266" s="214" t="s">
        <v>438</v>
      </c>
      <c r="D266" s="214" t="s">
        <v>151</v>
      </c>
      <c r="E266" s="215" t="s">
        <v>439</v>
      </c>
      <c r="F266" s="216" t="s">
        <v>440</v>
      </c>
      <c r="G266" s="217" t="s">
        <v>170</v>
      </c>
      <c r="H266" s="218">
        <v>50</v>
      </c>
      <c r="I266" s="219"/>
      <c r="J266" s="220">
        <f>ROUND(I266*H266,2)</f>
        <v>0</v>
      </c>
      <c r="K266" s="216" t="s">
        <v>155</v>
      </c>
      <c r="L266" s="46"/>
      <c r="M266" s="221" t="s">
        <v>19</v>
      </c>
      <c r="N266" s="222" t="s">
        <v>44</v>
      </c>
      <c r="O266" s="86"/>
      <c r="P266" s="223">
        <f>O266*H266</f>
        <v>0</v>
      </c>
      <c r="Q266" s="223">
        <v>0.021350000000000001</v>
      </c>
      <c r="R266" s="223">
        <f>Q266*H266</f>
        <v>1.0675000000000001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156</v>
      </c>
      <c r="AT266" s="225" t="s">
        <v>151</v>
      </c>
      <c r="AU266" s="225" t="s">
        <v>82</v>
      </c>
      <c r="AY266" s="19" t="s">
        <v>149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80</v>
      </c>
      <c r="BK266" s="226">
        <f>ROUND(I266*H266,2)</f>
        <v>0</v>
      </c>
      <c r="BL266" s="19" t="s">
        <v>156</v>
      </c>
      <c r="BM266" s="225" t="s">
        <v>441</v>
      </c>
    </row>
    <row r="267" s="2" customFormat="1">
      <c r="A267" s="40"/>
      <c r="B267" s="41"/>
      <c r="C267" s="42"/>
      <c r="D267" s="227" t="s">
        <v>158</v>
      </c>
      <c r="E267" s="42"/>
      <c r="F267" s="228" t="s">
        <v>442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158</v>
      </c>
      <c r="AU267" s="19" t="s">
        <v>82</v>
      </c>
    </row>
    <row r="268" s="2" customFormat="1">
      <c r="A268" s="40"/>
      <c r="B268" s="41"/>
      <c r="C268" s="42"/>
      <c r="D268" s="232" t="s">
        <v>160</v>
      </c>
      <c r="E268" s="42"/>
      <c r="F268" s="233" t="s">
        <v>443</v>
      </c>
      <c r="G268" s="42"/>
      <c r="H268" s="42"/>
      <c r="I268" s="229"/>
      <c r="J268" s="42"/>
      <c r="K268" s="42"/>
      <c r="L268" s="46"/>
      <c r="M268" s="230"/>
      <c r="N268" s="231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160</v>
      </c>
      <c r="AU268" s="19" t="s">
        <v>82</v>
      </c>
    </row>
    <row r="269" s="2" customFormat="1" ht="24.15" customHeight="1">
      <c r="A269" s="40"/>
      <c r="B269" s="41"/>
      <c r="C269" s="214" t="s">
        <v>444</v>
      </c>
      <c r="D269" s="214" t="s">
        <v>151</v>
      </c>
      <c r="E269" s="215" t="s">
        <v>445</v>
      </c>
      <c r="F269" s="216" t="s">
        <v>446</v>
      </c>
      <c r="G269" s="217" t="s">
        <v>170</v>
      </c>
      <c r="H269" s="218">
        <v>10</v>
      </c>
      <c r="I269" s="219"/>
      <c r="J269" s="220">
        <f>ROUND(I269*H269,2)</f>
        <v>0</v>
      </c>
      <c r="K269" s="216" t="s">
        <v>155</v>
      </c>
      <c r="L269" s="46"/>
      <c r="M269" s="221" t="s">
        <v>19</v>
      </c>
      <c r="N269" s="222" t="s">
        <v>44</v>
      </c>
      <c r="O269" s="86"/>
      <c r="P269" s="223">
        <f>O269*H269</f>
        <v>0</v>
      </c>
      <c r="Q269" s="223">
        <v>0.02989</v>
      </c>
      <c r="R269" s="223">
        <f>Q269*H269</f>
        <v>0.2989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156</v>
      </c>
      <c r="AT269" s="225" t="s">
        <v>151</v>
      </c>
      <c r="AU269" s="225" t="s">
        <v>82</v>
      </c>
      <c r="AY269" s="19" t="s">
        <v>149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80</v>
      </c>
      <c r="BK269" s="226">
        <f>ROUND(I269*H269,2)</f>
        <v>0</v>
      </c>
      <c r="BL269" s="19" t="s">
        <v>156</v>
      </c>
      <c r="BM269" s="225" t="s">
        <v>447</v>
      </c>
    </row>
    <row r="270" s="2" customFormat="1">
      <c r="A270" s="40"/>
      <c r="B270" s="41"/>
      <c r="C270" s="42"/>
      <c r="D270" s="227" t="s">
        <v>158</v>
      </c>
      <c r="E270" s="42"/>
      <c r="F270" s="228" t="s">
        <v>448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158</v>
      </c>
      <c r="AU270" s="19" t="s">
        <v>82</v>
      </c>
    </row>
    <row r="271" s="2" customFormat="1">
      <c r="A271" s="40"/>
      <c r="B271" s="41"/>
      <c r="C271" s="42"/>
      <c r="D271" s="232" t="s">
        <v>160</v>
      </c>
      <c r="E271" s="42"/>
      <c r="F271" s="233" t="s">
        <v>449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160</v>
      </c>
      <c r="AU271" s="19" t="s">
        <v>82</v>
      </c>
    </row>
    <row r="272" s="2" customFormat="1" ht="37.8" customHeight="1">
      <c r="A272" s="40"/>
      <c r="B272" s="41"/>
      <c r="C272" s="214" t="s">
        <v>450</v>
      </c>
      <c r="D272" s="214" t="s">
        <v>151</v>
      </c>
      <c r="E272" s="215" t="s">
        <v>451</v>
      </c>
      <c r="F272" s="216" t="s">
        <v>452</v>
      </c>
      <c r="G272" s="217" t="s">
        <v>453</v>
      </c>
      <c r="H272" s="218">
        <v>1.95</v>
      </c>
      <c r="I272" s="219"/>
      <c r="J272" s="220">
        <f>ROUND(I272*H272,2)</f>
        <v>0</v>
      </c>
      <c r="K272" s="216" t="s">
        <v>19</v>
      </c>
      <c r="L272" s="46"/>
      <c r="M272" s="221" t="s">
        <v>19</v>
      </c>
      <c r="N272" s="222" t="s">
        <v>44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156</v>
      </c>
      <c r="AT272" s="225" t="s">
        <v>151</v>
      </c>
      <c r="AU272" s="225" t="s">
        <v>82</v>
      </c>
      <c r="AY272" s="19" t="s">
        <v>149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80</v>
      </c>
      <c r="BK272" s="226">
        <f>ROUND(I272*H272,2)</f>
        <v>0</v>
      </c>
      <c r="BL272" s="19" t="s">
        <v>156</v>
      </c>
      <c r="BM272" s="225" t="s">
        <v>454</v>
      </c>
    </row>
    <row r="273" s="2" customFormat="1">
      <c r="A273" s="40"/>
      <c r="B273" s="41"/>
      <c r="C273" s="42"/>
      <c r="D273" s="227" t="s">
        <v>158</v>
      </c>
      <c r="E273" s="42"/>
      <c r="F273" s="228" t="s">
        <v>452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158</v>
      </c>
      <c r="AU273" s="19" t="s">
        <v>82</v>
      </c>
    </row>
    <row r="274" s="13" customFormat="1">
      <c r="A274" s="13"/>
      <c r="B274" s="235"/>
      <c r="C274" s="236"/>
      <c r="D274" s="227" t="s">
        <v>164</v>
      </c>
      <c r="E274" s="237" t="s">
        <v>19</v>
      </c>
      <c r="F274" s="238" t="s">
        <v>455</v>
      </c>
      <c r="G274" s="236"/>
      <c r="H274" s="239">
        <v>1.95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164</v>
      </c>
      <c r="AU274" s="245" t="s">
        <v>82</v>
      </c>
      <c r="AV274" s="13" t="s">
        <v>82</v>
      </c>
      <c r="AW274" s="13" t="s">
        <v>35</v>
      </c>
      <c r="AX274" s="13" t="s">
        <v>80</v>
      </c>
      <c r="AY274" s="245" t="s">
        <v>149</v>
      </c>
    </row>
    <row r="275" s="12" customFormat="1" ht="22.8" customHeight="1">
      <c r="A275" s="12"/>
      <c r="B275" s="198"/>
      <c r="C275" s="199"/>
      <c r="D275" s="200" t="s">
        <v>72</v>
      </c>
      <c r="E275" s="212" t="s">
        <v>82</v>
      </c>
      <c r="F275" s="212" t="s">
        <v>456</v>
      </c>
      <c r="G275" s="199"/>
      <c r="H275" s="199"/>
      <c r="I275" s="202"/>
      <c r="J275" s="213">
        <f>BK275</f>
        <v>0</v>
      </c>
      <c r="K275" s="199"/>
      <c r="L275" s="204"/>
      <c r="M275" s="205"/>
      <c r="N275" s="206"/>
      <c r="O275" s="206"/>
      <c r="P275" s="207">
        <f>SUM(P276:P282)</f>
        <v>0</v>
      </c>
      <c r="Q275" s="206"/>
      <c r="R275" s="207">
        <f>SUM(R276:R282)</f>
        <v>0.18130000000000002</v>
      </c>
      <c r="S275" s="206"/>
      <c r="T275" s="208">
        <f>SUM(T276:T282)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9" t="s">
        <v>80</v>
      </c>
      <c r="AT275" s="210" t="s">
        <v>72</v>
      </c>
      <c r="AU275" s="210" t="s">
        <v>80</v>
      </c>
      <c r="AY275" s="209" t="s">
        <v>149</v>
      </c>
      <c r="BK275" s="211">
        <f>SUM(BK276:BK282)</f>
        <v>0</v>
      </c>
    </row>
    <row r="276" s="2" customFormat="1" ht="24.15" customHeight="1">
      <c r="A276" s="40"/>
      <c r="B276" s="41"/>
      <c r="C276" s="214" t="s">
        <v>457</v>
      </c>
      <c r="D276" s="214" t="s">
        <v>151</v>
      </c>
      <c r="E276" s="215" t="s">
        <v>458</v>
      </c>
      <c r="F276" s="216" t="s">
        <v>459</v>
      </c>
      <c r="G276" s="217" t="s">
        <v>154</v>
      </c>
      <c r="H276" s="218">
        <v>490</v>
      </c>
      <c r="I276" s="219"/>
      <c r="J276" s="220">
        <f>ROUND(I276*H276,2)</f>
        <v>0</v>
      </c>
      <c r="K276" s="216" t="s">
        <v>155</v>
      </c>
      <c r="L276" s="46"/>
      <c r="M276" s="221" t="s">
        <v>19</v>
      </c>
      <c r="N276" s="222" t="s">
        <v>44</v>
      </c>
      <c r="O276" s="86"/>
      <c r="P276" s="223">
        <f>O276*H276</f>
        <v>0</v>
      </c>
      <c r="Q276" s="223">
        <v>0.00013999999999999999</v>
      </c>
      <c r="R276" s="223">
        <f>Q276*H276</f>
        <v>0.068599999999999994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156</v>
      </c>
      <c r="AT276" s="225" t="s">
        <v>151</v>
      </c>
      <c r="AU276" s="225" t="s">
        <v>82</v>
      </c>
      <c r="AY276" s="19" t="s">
        <v>149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80</v>
      </c>
      <c r="BK276" s="226">
        <f>ROUND(I276*H276,2)</f>
        <v>0</v>
      </c>
      <c r="BL276" s="19" t="s">
        <v>156</v>
      </c>
      <c r="BM276" s="225" t="s">
        <v>460</v>
      </c>
    </row>
    <row r="277" s="2" customFormat="1">
      <c r="A277" s="40"/>
      <c r="B277" s="41"/>
      <c r="C277" s="42"/>
      <c r="D277" s="227" t="s">
        <v>158</v>
      </c>
      <c r="E277" s="42"/>
      <c r="F277" s="228" t="s">
        <v>461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158</v>
      </c>
      <c r="AU277" s="19" t="s">
        <v>82</v>
      </c>
    </row>
    <row r="278" s="2" customFormat="1">
      <c r="A278" s="40"/>
      <c r="B278" s="41"/>
      <c r="C278" s="42"/>
      <c r="D278" s="232" t="s">
        <v>160</v>
      </c>
      <c r="E278" s="42"/>
      <c r="F278" s="233" t="s">
        <v>462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160</v>
      </c>
      <c r="AU278" s="19" t="s">
        <v>82</v>
      </c>
    </row>
    <row r="279" s="13" customFormat="1">
      <c r="A279" s="13"/>
      <c r="B279" s="235"/>
      <c r="C279" s="236"/>
      <c r="D279" s="227" t="s">
        <v>164</v>
      </c>
      <c r="E279" s="237" t="s">
        <v>19</v>
      </c>
      <c r="F279" s="238" t="s">
        <v>463</v>
      </c>
      <c r="G279" s="236"/>
      <c r="H279" s="239">
        <v>490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164</v>
      </c>
      <c r="AU279" s="245" t="s">
        <v>82</v>
      </c>
      <c r="AV279" s="13" t="s">
        <v>82</v>
      </c>
      <c r="AW279" s="13" t="s">
        <v>35</v>
      </c>
      <c r="AX279" s="13" t="s">
        <v>80</v>
      </c>
      <c r="AY279" s="245" t="s">
        <v>149</v>
      </c>
    </row>
    <row r="280" s="2" customFormat="1" ht="24.15" customHeight="1">
      <c r="A280" s="40"/>
      <c r="B280" s="41"/>
      <c r="C280" s="257" t="s">
        <v>464</v>
      </c>
      <c r="D280" s="257" t="s">
        <v>398</v>
      </c>
      <c r="E280" s="258" t="s">
        <v>465</v>
      </c>
      <c r="F280" s="259" t="s">
        <v>466</v>
      </c>
      <c r="G280" s="260" t="s">
        <v>154</v>
      </c>
      <c r="H280" s="261">
        <v>563.5</v>
      </c>
      <c r="I280" s="262"/>
      <c r="J280" s="263">
        <f>ROUND(I280*H280,2)</f>
        <v>0</v>
      </c>
      <c r="K280" s="259" t="s">
        <v>155</v>
      </c>
      <c r="L280" s="264"/>
      <c r="M280" s="265" t="s">
        <v>19</v>
      </c>
      <c r="N280" s="266" t="s">
        <v>44</v>
      </c>
      <c r="O280" s="86"/>
      <c r="P280" s="223">
        <f>O280*H280</f>
        <v>0</v>
      </c>
      <c r="Q280" s="223">
        <v>0.00020000000000000001</v>
      </c>
      <c r="R280" s="223">
        <f>Q280*H280</f>
        <v>0.11270000000000001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207</v>
      </c>
      <c r="AT280" s="225" t="s">
        <v>398</v>
      </c>
      <c r="AU280" s="225" t="s">
        <v>82</v>
      </c>
      <c r="AY280" s="19" t="s">
        <v>149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80</v>
      </c>
      <c r="BK280" s="226">
        <f>ROUND(I280*H280,2)</f>
        <v>0</v>
      </c>
      <c r="BL280" s="19" t="s">
        <v>156</v>
      </c>
      <c r="BM280" s="225" t="s">
        <v>467</v>
      </c>
    </row>
    <row r="281" s="2" customFormat="1">
      <c r="A281" s="40"/>
      <c r="B281" s="41"/>
      <c r="C281" s="42"/>
      <c r="D281" s="227" t="s">
        <v>158</v>
      </c>
      <c r="E281" s="42"/>
      <c r="F281" s="228" t="s">
        <v>466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158</v>
      </c>
      <c r="AU281" s="19" t="s">
        <v>82</v>
      </c>
    </row>
    <row r="282" s="13" customFormat="1">
      <c r="A282" s="13"/>
      <c r="B282" s="235"/>
      <c r="C282" s="236"/>
      <c r="D282" s="227" t="s">
        <v>164</v>
      </c>
      <c r="E282" s="236"/>
      <c r="F282" s="238" t="s">
        <v>468</v>
      </c>
      <c r="G282" s="236"/>
      <c r="H282" s="239">
        <v>563.5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164</v>
      </c>
      <c r="AU282" s="245" t="s">
        <v>82</v>
      </c>
      <c r="AV282" s="13" t="s">
        <v>82</v>
      </c>
      <c r="AW282" s="13" t="s">
        <v>4</v>
      </c>
      <c r="AX282" s="13" t="s">
        <v>80</v>
      </c>
      <c r="AY282" s="245" t="s">
        <v>149</v>
      </c>
    </row>
    <row r="283" s="12" customFormat="1" ht="22.8" customHeight="1">
      <c r="A283" s="12"/>
      <c r="B283" s="198"/>
      <c r="C283" s="199"/>
      <c r="D283" s="200" t="s">
        <v>72</v>
      </c>
      <c r="E283" s="212" t="s">
        <v>156</v>
      </c>
      <c r="F283" s="212" t="s">
        <v>469</v>
      </c>
      <c r="G283" s="199"/>
      <c r="H283" s="199"/>
      <c r="I283" s="202"/>
      <c r="J283" s="213">
        <f>BK283</f>
        <v>0</v>
      </c>
      <c r="K283" s="199"/>
      <c r="L283" s="204"/>
      <c r="M283" s="205"/>
      <c r="N283" s="206"/>
      <c r="O283" s="206"/>
      <c r="P283" s="207">
        <f>SUM(P284:P303)</f>
        <v>0</v>
      </c>
      <c r="Q283" s="206"/>
      <c r="R283" s="207">
        <f>SUM(R284:R303)</f>
        <v>1429.4516000000001</v>
      </c>
      <c r="S283" s="206"/>
      <c r="T283" s="208">
        <f>SUM(T284:T303)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9" t="s">
        <v>80</v>
      </c>
      <c r="AT283" s="210" t="s">
        <v>72</v>
      </c>
      <c r="AU283" s="210" t="s">
        <v>80</v>
      </c>
      <c r="AY283" s="209" t="s">
        <v>149</v>
      </c>
      <c r="BK283" s="211">
        <f>SUM(BK284:BK303)</f>
        <v>0</v>
      </c>
    </row>
    <row r="284" s="2" customFormat="1" ht="24.15" customHeight="1">
      <c r="A284" s="40"/>
      <c r="B284" s="41"/>
      <c r="C284" s="214" t="s">
        <v>470</v>
      </c>
      <c r="D284" s="214" t="s">
        <v>151</v>
      </c>
      <c r="E284" s="215" t="s">
        <v>471</v>
      </c>
      <c r="F284" s="216" t="s">
        <v>472</v>
      </c>
      <c r="G284" s="217" t="s">
        <v>255</v>
      </c>
      <c r="H284" s="218">
        <v>205</v>
      </c>
      <c r="I284" s="219"/>
      <c r="J284" s="220">
        <f>ROUND(I284*H284,2)</f>
        <v>0</v>
      </c>
      <c r="K284" s="216" t="s">
        <v>155</v>
      </c>
      <c r="L284" s="46"/>
      <c r="M284" s="221" t="s">
        <v>19</v>
      </c>
      <c r="N284" s="222" t="s">
        <v>44</v>
      </c>
      <c r="O284" s="86"/>
      <c r="P284" s="223">
        <f>O284*H284</f>
        <v>0</v>
      </c>
      <c r="Q284" s="223">
        <v>1.7535000000000001</v>
      </c>
      <c r="R284" s="223">
        <f>Q284*H284</f>
        <v>359.46750000000003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156</v>
      </c>
      <c r="AT284" s="225" t="s">
        <v>151</v>
      </c>
      <c r="AU284" s="225" t="s">
        <v>82</v>
      </c>
      <c r="AY284" s="19" t="s">
        <v>149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80</v>
      </c>
      <c r="BK284" s="226">
        <f>ROUND(I284*H284,2)</f>
        <v>0</v>
      </c>
      <c r="BL284" s="19" t="s">
        <v>156</v>
      </c>
      <c r="BM284" s="225" t="s">
        <v>473</v>
      </c>
    </row>
    <row r="285" s="2" customFormat="1">
      <c r="A285" s="40"/>
      <c r="B285" s="41"/>
      <c r="C285" s="42"/>
      <c r="D285" s="227" t="s">
        <v>158</v>
      </c>
      <c r="E285" s="42"/>
      <c r="F285" s="228" t="s">
        <v>474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158</v>
      </c>
      <c r="AU285" s="19" t="s">
        <v>82</v>
      </c>
    </row>
    <row r="286" s="2" customFormat="1">
      <c r="A286" s="40"/>
      <c r="B286" s="41"/>
      <c r="C286" s="42"/>
      <c r="D286" s="232" t="s">
        <v>160</v>
      </c>
      <c r="E286" s="42"/>
      <c r="F286" s="233" t="s">
        <v>475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160</v>
      </c>
      <c r="AU286" s="19" t="s">
        <v>82</v>
      </c>
    </row>
    <row r="287" s="2" customFormat="1">
      <c r="A287" s="40"/>
      <c r="B287" s="41"/>
      <c r="C287" s="42"/>
      <c r="D287" s="227" t="s">
        <v>162</v>
      </c>
      <c r="E287" s="42"/>
      <c r="F287" s="234" t="s">
        <v>476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162</v>
      </c>
      <c r="AU287" s="19" t="s">
        <v>82</v>
      </c>
    </row>
    <row r="288" s="2" customFormat="1" ht="24.15" customHeight="1">
      <c r="A288" s="40"/>
      <c r="B288" s="41"/>
      <c r="C288" s="214" t="s">
        <v>477</v>
      </c>
      <c r="D288" s="214" t="s">
        <v>151</v>
      </c>
      <c r="E288" s="215" t="s">
        <v>478</v>
      </c>
      <c r="F288" s="216" t="s">
        <v>479</v>
      </c>
      <c r="G288" s="217" t="s">
        <v>255</v>
      </c>
      <c r="H288" s="218">
        <v>20</v>
      </c>
      <c r="I288" s="219"/>
      <c r="J288" s="220">
        <f>ROUND(I288*H288,2)</f>
        <v>0</v>
      </c>
      <c r="K288" s="216" t="s">
        <v>155</v>
      </c>
      <c r="L288" s="46"/>
      <c r="M288" s="221" t="s">
        <v>19</v>
      </c>
      <c r="N288" s="222" t="s">
        <v>44</v>
      </c>
      <c r="O288" s="86"/>
      <c r="P288" s="223">
        <f>O288*H288</f>
        <v>0</v>
      </c>
      <c r="Q288" s="223">
        <v>2.13408</v>
      </c>
      <c r="R288" s="223">
        <f>Q288*H288</f>
        <v>42.681600000000003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156</v>
      </c>
      <c r="AT288" s="225" t="s">
        <v>151</v>
      </c>
      <c r="AU288" s="225" t="s">
        <v>82</v>
      </c>
      <c r="AY288" s="19" t="s">
        <v>149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80</v>
      </c>
      <c r="BK288" s="226">
        <f>ROUND(I288*H288,2)</f>
        <v>0</v>
      </c>
      <c r="BL288" s="19" t="s">
        <v>156</v>
      </c>
      <c r="BM288" s="225" t="s">
        <v>480</v>
      </c>
    </row>
    <row r="289" s="2" customFormat="1">
      <c r="A289" s="40"/>
      <c r="B289" s="41"/>
      <c r="C289" s="42"/>
      <c r="D289" s="227" t="s">
        <v>158</v>
      </c>
      <c r="E289" s="42"/>
      <c r="F289" s="228" t="s">
        <v>481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158</v>
      </c>
      <c r="AU289" s="19" t="s">
        <v>82</v>
      </c>
    </row>
    <row r="290" s="2" customFormat="1">
      <c r="A290" s="40"/>
      <c r="B290" s="41"/>
      <c r="C290" s="42"/>
      <c r="D290" s="232" t="s">
        <v>160</v>
      </c>
      <c r="E290" s="42"/>
      <c r="F290" s="233" t="s">
        <v>482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160</v>
      </c>
      <c r="AU290" s="19" t="s">
        <v>82</v>
      </c>
    </row>
    <row r="291" s="2" customFormat="1">
      <c r="A291" s="40"/>
      <c r="B291" s="41"/>
      <c r="C291" s="42"/>
      <c r="D291" s="227" t="s">
        <v>162</v>
      </c>
      <c r="E291" s="42"/>
      <c r="F291" s="234" t="s">
        <v>483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162</v>
      </c>
      <c r="AU291" s="19" t="s">
        <v>82</v>
      </c>
    </row>
    <row r="292" s="2" customFormat="1" ht="24.15" customHeight="1">
      <c r="A292" s="40"/>
      <c r="B292" s="41"/>
      <c r="C292" s="214" t="s">
        <v>484</v>
      </c>
      <c r="D292" s="214" t="s">
        <v>151</v>
      </c>
      <c r="E292" s="215" t="s">
        <v>485</v>
      </c>
      <c r="F292" s="216" t="s">
        <v>486</v>
      </c>
      <c r="G292" s="217" t="s">
        <v>255</v>
      </c>
      <c r="H292" s="218">
        <v>175</v>
      </c>
      <c r="I292" s="219"/>
      <c r="J292" s="220">
        <f>ROUND(I292*H292,2)</f>
        <v>0</v>
      </c>
      <c r="K292" s="216" t="s">
        <v>155</v>
      </c>
      <c r="L292" s="46"/>
      <c r="M292" s="221" t="s">
        <v>19</v>
      </c>
      <c r="N292" s="222" t="s">
        <v>44</v>
      </c>
      <c r="O292" s="86"/>
      <c r="P292" s="223">
        <f>O292*H292</f>
        <v>0</v>
      </c>
      <c r="Q292" s="223">
        <v>2.4142999999999999</v>
      </c>
      <c r="R292" s="223">
        <f>Q292*H292</f>
        <v>422.5025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156</v>
      </c>
      <c r="AT292" s="225" t="s">
        <v>151</v>
      </c>
      <c r="AU292" s="225" t="s">
        <v>82</v>
      </c>
      <c r="AY292" s="19" t="s">
        <v>149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80</v>
      </c>
      <c r="BK292" s="226">
        <f>ROUND(I292*H292,2)</f>
        <v>0</v>
      </c>
      <c r="BL292" s="19" t="s">
        <v>156</v>
      </c>
      <c r="BM292" s="225" t="s">
        <v>487</v>
      </c>
    </row>
    <row r="293" s="2" customFormat="1">
      <c r="A293" s="40"/>
      <c r="B293" s="41"/>
      <c r="C293" s="42"/>
      <c r="D293" s="227" t="s">
        <v>158</v>
      </c>
      <c r="E293" s="42"/>
      <c r="F293" s="228" t="s">
        <v>488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158</v>
      </c>
      <c r="AU293" s="19" t="s">
        <v>82</v>
      </c>
    </row>
    <row r="294" s="2" customFormat="1">
      <c r="A294" s="40"/>
      <c r="B294" s="41"/>
      <c r="C294" s="42"/>
      <c r="D294" s="232" t="s">
        <v>160</v>
      </c>
      <c r="E294" s="42"/>
      <c r="F294" s="233" t="s">
        <v>489</v>
      </c>
      <c r="G294" s="42"/>
      <c r="H294" s="42"/>
      <c r="I294" s="229"/>
      <c r="J294" s="42"/>
      <c r="K294" s="42"/>
      <c r="L294" s="46"/>
      <c r="M294" s="230"/>
      <c r="N294" s="231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160</v>
      </c>
      <c r="AU294" s="19" t="s">
        <v>82</v>
      </c>
    </row>
    <row r="295" s="2" customFormat="1">
      <c r="A295" s="40"/>
      <c r="B295" s="41"/>
      <c r="C295" s="42"/>
      <c r="D295" s="227" t="s">
        <v>162</v>
      </c>
      <c r="E295" s="42"/>
      <c r="F295" s="234" t="s">
        <v>490</v>
      </c>
      <c r="G295" s="42"/>
      <c r="H295" s="42"/>
      <c r="I295" s="229"/>
      <c r="J295" s="42"/>
      <c r="K295" s="42"/>
      <c r="L295" s="46"/>
      <c r="M295" s="230"/>
      <c r="N295" s="231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162</v>
      </c>
      <c r="AU295" s="19" t="s">
        <v>82</v>
      </c>
    </row>
    <row r="296" s="2" customFormat="1" ht="16.5" customHeight="1">
      <c r="A296" s="40"/>
      <c r="B296" s="41"/>
      <c r="C296" s="214" t="s">
        <v>491</v>
      </c>
      <c r="D296" s="214" t="s">
        <v>151</v>
      </c>
      <c r="E296" s="215" t="s">
        <v>492</v>
      </c>
      <c r="F296" s="216" t="s">
        <v>493</v>
      </c>
      <c r="G296" s="217" t="s">
        <v>154</v>
      </c>
      <c r="H296" s="218">
        <v>315</v>
      </c>
      <c r="I296" s="219"/>
      <c r="J296" s="220">
        <f>ROUND(I296*H296,2)</f>
        <v>0</v>
      </c>
      <c r="K296" s="216" t="s">
        <v>155</v>
      </c>
      <c r="L296" s="46"/>
      <c r="M296" s="221" t="s">
        <v>19</v>
      </c>
      <c r="N296" s="222" t="s">
        <v>44</v>
      </c>
      <c r="O296" s="86"/>
      <c r="P296" s="223">
        <f>O296*H296</f>
        <v>0</v>
      </c>
      <c r="Q296" s="223">
        <v>0</v>
      </c>
      <c r="R296" s="223">
        <f>Q296*H296</f>
        <v>0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156</v>
      </c>
      <c r="AT296" s="225" t="s">
        <v>151</v>
      </c>
      <c r="AU296" s="225" t="s">
        <v>82</v>
      </c>
      <c r="AY296" s="19" t="s">
        <v>149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80</v>
      </c>
      <c r="BK296" s="226">
        <f>ROUND(I296*H296,2)</f>
        <v>0</v>
      </c>
      <c r="BL296" s="19" t="s">
        <v>156</v>
      </c>
      <c r="BM296" s="225" t="s">
        <v>494</v>
      </c>
    </row>
    <row r="297" s="2" customFormat="1">
      <c r="A297" s="40"/>
      <c r="B297" s="41"/>
      <c r="C297" s="42"/>
      <c r="D297" s="227" t="s">
        <v>158</v>
      </c>
      <c r="E297" s="42"/>
      <c r="F297" s="228" t="s">
        <v>495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158</v>
      </c>
      <c r="AU297" s="19" t="s">
        <v>82</v>
      </c>
    </row>
    <row r="298" s="2" customFormat="1">
      <c r="A298" s="40"/>
      <c r="B298" s="41"/>
      <c r="C298" s="42"/>
      <c r="D298" s="232" t="s">
        <v>160</v>
      </c>
      <c r="E298" s="42"/>
      <c r="F298" s="233" t="s">
        <v>496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160</v>
      </c>
      <c r="AU298" s="19" t="s">
        <v>82</v>
      </c>
    </row>
    <row r="299" s="13" customFormat="1">
      <c r="A299" s="13"/>
      <c r="B299" s="235"/>
      <c r="C299" s="236"/>
      <c r="D299" s="227" t="s">
        <v>164</v>
      </c>
      <c r="E299" s="237" t="s">
        <v>19</v>
      </c>
      <c r="F299" s="238" t="s">
        <v>497</v>
      </c>
      <c r="G299" s="236"/>
      <c r="H299" s="239">
        <v>315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164</v>
      </c>
      <c r="AU299" s="245" t="s">
        <v>82</v>
      </c>
      <c r="AV299" s="13" t="s">
        <v>82</v>
      </c>
      <c r="AW299" s="13" t="s">
        <v>35</v>
      </c>
      <c r="AX299" s="13" t="s">
        <v>80</v>
      </c>
      <c r="AY299" s="245" t="s">
        <v>149</v>
      </c>
    </row>
    <row r="300" s="2" customFormat="1" ht="24.15" customHeight="1">
      <c r="A300" s="40"/>
      <c r="B300" s="41"/>
      <c r="C300" s="214" t="s">
        <v>498</v>
      </c>
      <c r="D300" s="214" t="s">
        <v>151</v>
      </c>
      <c r="E300" s="215" t="s">
        <v>499</v>
      </c>
      <c r="F300" s="216" t="s">
        <v>500</v>
      </c>
      <c r="G300" s="217" t="s">
        <v>255</v>
      </c>
      <c r="H300" s="218">
        <v>280</v>
      </c>
      <c r="I300" s="219"/>
      <c r="J300" s="220">
        <f>ROUND(I300*H300,2)</f>
        <v>0</v>
      </c>
      <c r="K300" s="216" t="s">
        <v>155</v>
      </c>
      <c r="L300" s="46"/>
      <c r="M300" s="221" t="s">
        <v>19</v>
      </c>
      <c r="N300" s="222" t="s">
        <v>44</v>
      </c>
      <c r="O300" s="86"/>
      <c r="P300" s="223">
        <f>O300*H300</f>
        <v>0</v>
      </c>
      <c r="Q300" s="223">
        <v>2.1600000000000001</v>
      </c>
      <c r="R300" s="223">
        <f>Q300*H300</f>
        <v>604.80000000000007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156</v>
      </c>
      <c r="AT300" s="225" t="s">
        <v>151</v>
      </c>
      <c r="AU300" s="225" t="s">
        <v>82</v>
      </c>
      <c r="AY300" s="19" t="s">
        <v>149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80</v>
      </c>
      <c r="BK300" s="226">
        <f>ROUND(I300*H300,2)</f>
        <v>0</v>
      </c>
      <c r="BL300" s="19" t="s">
        <v>156</v>
      </c>
      <c r="BM300" s="225" t="s">
        <v>501</v>
      </c>
    </row>
    <row r="301" s="2" customFormat="1">
      <c r="A301" s="40"/>
      <c r="B301" s="41"/>
      <c r="C301" s="42"/>
      <c r="D301" s="227" t="s">
        <v>158</v>
      </c>
      <c r="E301" s="42"/>
      <c r="F301" s="228" t="s">
        <v>502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158</v>
      </c>
      <c r="AU301" s="19" t="s">
        <v>82</v>
      </c>
    </row>
    <row r="302" s="2" customFormat="1">
      <c r="A302" s="40"/>
      <c r="B302" s="41"/>
      <c r="C302" s="42"/>
      <c r="D302" s="232" t="s">
        <v>160</v>
      </c>
      <c r="E302" s="42"/>
      <c r="F302" s="233" t="s">
        <v>503</v>
      </c>
      <c r="G302" s="42"/>
      <c r="H302" s="42"/>
      <c r="I302" s="229"/>
      <c r="J302" s="42"/>
      <c r="K302" s="42"/>
      <c r="L302" s="46"/>
      <c r="M302" s="230"/>
      <c r="N302" s="231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160</v>
      </c>
      <c r="AU302" s="19" t="s">
        <v>82</v>
      </c>
    </row>
    <row r="303" s="2" customFormat="1">
      <c r="A303" s="40"/>
      <c r="B303" s="41"/>
      <c r="C303" s="42"/>
      <c r="D303" s="227" t="s">
        <v>162</v>
      </c>
      <c r="E303" s="42"/>
      <c r="F303" s="234" t="s">
        <v>504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162</v>
      </c>
      <c r="AU303" s="19" t="s">
        <v>82</v>
      </c>
    </row>
    <row r="304" s="12" customFormat="1" ht="22.8" customHeight="1">
      <c r="A304" s="12"/>
      <c r="B304" s="198"/>
      <c r="C304" s="199"/>
      <c r="D304" s="200" t="s">
        <v>72</v>
      </c>
      <c r="E304" s="212" t="s">
        <v>188</v>
      </c>
      <c r="F304" s="212" t="s">
        <v>505</v>
      </c>
      <c r="G304" s="199"/>
      <c r="H304" s="199"/>
      <c r="I304" s="202"/>
      <c r="J304" s="213">
        <f>BK304</f>
        <v>0</v>
      </c>
      <c r="K304" s="199"/>
      <c r="L304" s="204"/>
      <c r="M304" s="205"/>
      <c r="N304" s="206"/>
      <c r="O304" s="206"/>
      <c r="P304" s="207">
        <f>SUM(P305:P321)</f>
        <v>0</v>
      </c>
      <c r="Q304" s="206"/>
      <c r="R304" s="207">
        <f>SUM(R305:R321)</f>
        <v>391.52179999999998</v>
      </c>
      <c r="S304" s="206"/>
      <c r="T304" s="208">
        <f>SUM(T305:T321)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9" t="s">
        <v>80</v>
      </c>
      <c r="AT304" s="210" t="s">
        <v>72</v>
      </c>
      <c r="AU304" s="210" t="s">
        <v>80</v>
      </c>
      <c r="AY304" s="209" t="s">
        <v>149</v>
      </c>
      <c r="BK304" s="211">
        <f>SUM(BK305:BK321)</f>
        <v>0</v>
      </c>
    </row>
    <row r="305" s="2" customFormat="1" ht="24.15" customHeight="1">
      <c r="A305" s="40"/>
      <c r="B305" s="41"/>
      <c r="C305" s="214" t="s">
        <v>506</v>
      </c>
      <c r="D305" s="214" t="s">
        <v>151</v>
      </c>
      <c r="E305" s="215" t="s">
        <v>507</v>
      </c>
      <c r="F305" s="216" t="s">
        <v>508</v>
      </c>
      <c r="G305" s="217" t="s">
        <v>154</v>
      </c>
      <c r="H305" s="218">
        <v>490</v>
      </c>
      <c r="I305" s="219"/>
      <c r="J305" s="220">
        <f>ROUND(I305*H305,2)</f>
        <v>0</v>
      </c>
      <c r="K305" s="216" t="s">
        <v>155</v>
      </c>
      <c r="L305" s="46"/>
      <c r="M305" s="221" t="s">
        <v>19</v>
      </c>
      <c r="N305" s="222" t="s">
        <v>44</v>
      </c>
      <c r="O305" s="86"/>
      <c r="P305" s="223">
        <f>O305*H305</f>
        <v>0</v>
      </c>
      <c r="Q305" s="223">
        <v>0.11500000000000001</v>
      </c>
      <c r="R305" s="223">
        <f>Q305*H305</f>
        <v>56.350000000000001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156</v>
      </c>
      <c r="AT305" s="225" t="s">
        <v>151</v>
      </c>
      <c r="AU305" s="225" t="s">
        <v>82</v>
      </c>
      <c r="AY305" s="19" t="s">
        <v>149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80</v>
      </c>
      <c r="BK305" s="226">
        <f>ROUND(I305*H305,2)</f>
        <v>0</v>
      </c>
      <c r="BL305" s="19" t="s">
        <v>156</v>
      </c>
      <c r="BM305" s="225" t="s">
        <v>509</v>
      </c>
    </row>
    <row r="306" s="2" customFormat="1">
      <c r="A306" s="40"/>
      <c r="B306" s="41"/>
      <c r="C306" s="42"/>
      <c r="D306" s="227" t="s">
        <v>158</v>
      </c>
      <c r="E306" s="42"/>
      <c r="F306" s="228" t="s">
        <v>510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158</v>
      </c>
      <c r="AU306" s="19" t="s">
        <v>82</v>
      </c>
    </row>
    <row r="307" s="2" customFormat="1">
      <c r="A307" s="40"/>
      <c r="B307" s="41"/>
      <c r="C307" s="42"/>
      <c r="D307" s="232" t="s">
        <v>160</v>
      </c>
      <c r="E307" s="42"/>
      <c r="F307" s="233" t="s">
        <v>511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160</v>
      </c>
      <c r="AU307" s="19" t="s">
        <v>82</v>
      </c>
    </row>
    <row r="308" s="13" customFormat="1">
      <c r="A308" s="13"/>
      <c r="B308" s="235"/>
      <c r="C308" s="236"/>
      <c r="D308" s="227" t="s">
        <v>164</v>
      </c>
      <c r="E308" s="237" t="s">
        <v>19</v>
      </c>
      <c r="F308" s="238" t="s">
        <v>463</v>
      </c>
      <c r="G308" s="236"/>
      <c r="H308" s="239">
        <v>490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164</v>
      </c>
      <c r="AU308" s="245" t="s">
        <v>82</v>
      </c>
      <c r="AV308" s="13" t="s">
        <v>82</v>
      </c>
      <c r="AW308" s="13" t="s">
        <v>35</v>
      </c>
      <c r="AX308" s="13" t="s">
        <v>80</v>
      </c>
      <c r="AY308" s="245" t="s">
        <v>149</v>
      </c>
    </row>
    <row r="309" s="2" customFormat="1" ht="24.15" customHeight="1">
      <c r="A309" s="40"/>
      <c r="B309" s="41"/>
      <c r="C309" s="214" t="s">
        <v>512</v>
      </c>
      <c r="D309" s="214" t="s">
        <v>151</v>
      </c>
      <c r="E309" s="215" t="s">
        <v>513</v>
      </c>
      <c r="F309" s="216" t="s">
        <v>514</v>
      </c>
      <c r="G309" s="217" t="s">
        <v>154</v>
      </c>
      <c r="H309" s="218">
        <v>138</v>
      </c>
      <c r="I309" s="219"/>
      <c r="J309" s="220">
        <f>ROUND(I309*H309,2)</f>
        <v>0</v>
      </c>
      <c r="K309" s="216" t="s">
        <v>155</v>
      </c>
      <c r="L309" s="46"/>
      <c r="M309" s="221" t="s">
        <v>19</v>
      </c>
      <c r="N309" s="222" t="s">
        <v>44</v>
      </c>
      <c r="O309" s="86"/>
      <c r="P309" s="223">
        <f>O309*H309</f>
        <v>0</v>
      </c>
      <c r="Q309" s="223">
        <v>0.29160000000000003</v>
      </c>
      <c r="R309" s="223">
        <f>Q309*H309</f>
        <v>40.2408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156</v>
      </c>
      <c r="AT309" s="225" t="s">
        <v>151</v>
      </c>
      <c r="AU309" s="225" t="s">
        <v>82</v>
      </c>
      <c r="AY309" s="19" t="s">
        <v>149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80</v>
      </c>
      <c r="BK309" s="226">
        <f>ROUND(I309*H309,2)</f>
        <v>0</v>
      </c>
      <c r="BL309" s="19" t="s">
        <v>156</v>
      </c>
      <c r="BM309" s="225" t="s">
        <v>515</v>
      </c>
    </row>
    <row r="310" s="2" customFormat="1">
      <c r="A310" s="40"/>
      <c r="B310" s="41"/>
      <c r="C310" s="42"/>
      <c r="D310" s="227" t="s">
        <v>158</v>
      </c>
      <c r="E310" s="42"/>
      <c r="F310" s="228" t="s">
        <v>516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158</v>
      </c>
      <c r="AU310" s="19" t="s">
        <v>82</v>
      </c>
    </row>
    <row r="311" s="2" customFormat="1">
      <c r="A311" s="40"/>
      <c r="B311" s="41"/>
      <c r="C311" s="42"/>
      <c r="D311" s="232" t="s">
        <v>160</v>
      </c>
      <c r="E311" s="42"/>
      <c r="F311" s="233" t="s">
        <v>517</v>
      </c>
      <c r="G311" s="42"/>
      <c r="H311" s="42"/>
      <c r="I311" s="229"/>
      <c r="J311" s="42"/>
      <c r="K311" s="42"/>
      <c r="L311" s="46"/>
      <c r="M311" s="230"/>
      <c r="N311" s="231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160</v>
      </c>
      <c r="AU311" s="19" t="s">
        <v>82</v>
      </c>
    </row>
    <row r="312" s="13" customFormat="1">
      <c r="A312" s="13"/>
      <c r="B312" s="235"/>
      <c r="C312" s="236"/>
      <c r="D312" s="227" t="s">
        <v>164</v>
      </c>
      <c r="E312" s="237" t="s">
        <v>19</v>
      </c>
      <c r="F312" s="238" t="s">
        <v>518</v>
      </c>
      <c r="G312" s="236"/>
      <c r="H312" s="239">
        <v>138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164</v>
      </c>
      <c r="AU312" s="245" t="s">
        <v>82</v>
      </c>
      <c r="AV312" s="13" t="s">
        <v>82</v>
      </c>
      <c r="AW312" s="13" t="s">
        <v>35</v>
      </c>
      <c r="AX312" s="13" t="s">
        <v>80</v>
      </c>
      <c r="AY312" s="245" t="s">
        <v>149</v>
      </c>
    </row>
    <row r="313" s="2" customFormat="1" ht="24.15" customHeight="1">
      <c r="A313" s="40"/>
      <c r="B313" s="41"/>
      <c r="C313" s="214" t="s">
        <v>519</v>
      </c>
      <c r="D313" s="214" t="s">
        <v>151</v>
      </c>
      <c r="E313" s="215" t="s">
        <v>520</v>
      </c>
      <c r="F313" s="216" t="s">
        <v>521</v>
      </c>
      <c r="G313" s="217" t="s">
        <v>154</v>
      </c>
      <c r="H313" s="218">
        <v>490</v>
      </c>
      <c r="I313" s="219"/>
      <c r="J313" s="220">
        <f>ROUND(I313*H313,2)</f>
        <v>0</v>
      </c>
      <c r="K313" s="216" t="s">
        <v>155</v>
      </c>
      <c r="L313" s="46"/>
      <c r="M313" s="221" t="s">
        <v>19</v>
      </c>
      <c r="N313" s="222" t="s">
        <v>44</v>
      </c>
      <c r="O313" s="86"/>
      <c r="P313" s="223">
        <f>O313*H313</f>
        <v>0</v>
      </c>
      <c r="Q313" s="223">
        <v>0.23000000000000001</v>
      </c>
      <c r="R313" s="223">
        <f>Q313*H313</f>
        <v>112.7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156</v>
      </c>
      <c r="AT313" s="225" t="s">
        <v>151</v>
      </c>
      <c r="AU313" s="225" t="s">
        <v>82</v>
      </c>
      <c r="AY313" s="19" t="s">
        <v>149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80</v>
      </c>
      <c r="BK313" s="226">
        <f>ROUND(I313*H313,2)</f>
        <v>0</v>
      </c>
      <c r="BL313" s="19" t="s">
        <v>156</v>
      </c>
      <c r="BM313" s="225" t="s">
        <v>522</v>
      </c>
    </row>
    <row r="314" s="2" customFormat="1">
      <c r="A314" s="40"/>
      <c r="B314" s="41"/>
      <c r="C314" s="42"/>
      <c r="D314" s="227" t="s">
        <v>158</v>
      </c>
      <c r="E314" s="42"/>
      <c r="F314" s="228" t="s">
        <v>523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158</v>
      </c>
      <c r="AU314" s="19" t="s">
        <v>82</v>
      </c>
    </row>
    <row r="315" s="2" customFormat="1">
      <c r="A315" s="40"/>
      <c r="B315" s="41"/>
      <c r="C315" s="42"/>
      <c r="D315" s="232" t="s">
        <v>160</v>
      </c>
      <c r="E315" s="42"/>
      <c r="F315" s="233" t="s">
        <v>524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160</v>
      </c>
      <c r="AU315" s="19" t="s">
        <v>82</v>
      </c>
    </row>
    <row r="316" s="13" customFormat="1">
      <c r="A316" s="13"/>
      <c r="B316" s="235"/>
      <c r="C316" s="236"/>
      <c r="D316" s="227" t="s">
        <v>164</v>
      </c>
      <c r="E316" s="237" t="s">
        <v>19</v>
      </c>
      <c r="F316" s="238" t="s">
        <v>463</v>
      </c>
      <c r="G316" s="236"/>
      <c r="H316" s="239">
        <v>490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164</v>
      </c>
      <c r="AU316" s="245" t="s">
        <v>82</v>
      </c>
      <c r="AV316" s="13" t="s">
        <v>82</v>
      </c>
      <c r="AW316" s="13" t="s">
        <v>35</v>
      </c>
      <c r="AX316" s="13" t="s">
        <v>80</v>
      </c>
      <c r="AY316" s="245" t="s">
        <v>149</v>
      </c>
    </row>
    <row r="317" s="2" customFormat="1" ht="24.15" customHeight="1">
      <c r="A317" s="40"/>
      <c r="B317" s="41"/>
      <c r="C317" s="214" t="s">
        <v>525</v>
      </c>
      <c r="D317" s="214" t="s">
        <v>151</v>
      </c>
      <c r="E317" s="215" t="s">
        <v>526</v>
      </c>
      <c r="F317" s="216" t="s">
        <v>527</v>
      </c>
      <c r="G317" s="217" t="s">
        <v>154</v>
      </c>
      <c r="H317" s="218">
        <v>490</v>
      </c>
      <c r="I317" s="219"/>
      <c r="J317" s="220">
        <f>ROUND(I317*H317,2)</f>
        <v>0</v>
      </c>
      <c r="K317" s="216" t="s">
        <v>155</v>
      </c>
      <c r="L317" s="46"/>
      <c r="M317" s="221" t="s">
        <v>19</v>
      </c>
      <c r="N317" s="222" t="s">
        <v>44</v>
      </c>
      <c r="O317" s="86"/>
      <c r="P317" s="223">
        <f>O317*H317</f>
        <v>0</v>
      </c>
      <c r="Q317" s="223">
        <v>0.37190000000000001</v>
      </c>
      <c r="R317" s="223">
        <f>Q317*H317</f>
        <v>182.231</v>
      </c>
      <c r="S317" s="223">
        <v>0</v>
      </c>
      <c r="T317" s="224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156</v>
      </c>
      <c r="AT317" s="225" t="s">
        <v>151</v>
      </c>
      <c r="AU317" s="225" t="s">
        <v>82</v>
      </c>
      <c r="AY317" s="19" t="s">
        <v>149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80</v>
      </c>
      <c r="BK317" s="226">
        <f>ROUND(I317*H317,2)</f>
        <v>0</v>
      </c>
      <c r="BL317" s="19" t="s">
        <v>156</v>
      </c>
      <c r="BM317" s="225" t="s">
        <v>528</v>
      </c>
    </row>
    <row r="318" s="2" customFormat="1">
      <c r="A318" s="40"/>
      <c r="B318" s="41"/>
      <c r="C318" s="42"/>
      <c r="D318" s="227" t="s">
        <v>158</v>
      </c>
      <c r="E318" s="42"/>
      <c r="F318" s="228" t="s">
        <v>529</v>
      </c>
      <c r="G318" s="42"/>
      <c r="H318" s="42"/>
      <c r="I318" s="229"/>
      <c r="J318" s="42"/>
      <c r="K318" s="42"/>
      <c r="L318" s="46"/>
      <c r="M318" s="230"/>
      <c r="N318" s="231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158</v>
      </c>
      <c r="AU318" s="19" t="s">
        <v>82</v>
      </c>
    </row>
    <row r="319" s="2" customFormat="1">
      <c r="A319" s="40"/>
      <c r="B319" s="41"/>
      <c r="C319" s="42"/>
      <c r="D319" s="232" t="s">
        <v>160</v>
      </c>
      <c r="E319" s="42"/>
      <c r="F319" s="233" t="s">
        <v>530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160</v>
      </c>
      <c r="AU319" s="19" t="s">
        <v>82</v>
      </c>
    </row>
    <row r="320" s="2" customFormat="1">
      <c r="A320" s="40"/>
      <c r="B320" s="41"/>
      <c r="C320" s="42"/>
      <c r="D320" s="227" t="s">
        <v>162</v>
      </c>
      <c r="E320" s="42"/>
      <c r="F320" s="234" t="s">
        <v>531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162</v>
      </c>
      <c r="AU320" s="19" t="s">
        <v>82</v>
      </c>
    </row>
    <row r="321" s="13" customFormat="1">
      <c r="A321" s="13"/>
      <c r="B321" s="235"/>
      <c r="C321" s="236"/>
      <c r="D321" s="227" t="s">
        <v>164</v>
      </c>
      <c r="E321" s="237" t="s">
        <v>19</v>
      </c>
      <c r="F321" s="238" t="s">
        <v>463</v>
      </c>
      <c r="G321" s="236"/>
      <c r="H321" s="239">
        <v>490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164</v>
      </c>
      <c r="AU321" s="245" t="s">
        <v>82</v>
      </c>
      <c r="AV321" s="13" t="s">
        <v>82</v>
      </c>
      <c r="AW321" s="13" t="s">
        <v>35</v>
      </c>
      <c r="AX321" s="13" t="s">
        <v>80</v>
      </c>
      <c r="AY321" s="245" t="s">
        <v>149</v>
      </c>
    </row>
    <row r="322" s="12" customFormat="1" ht="22.8" customHeight="1">
      <c r="A322" s="12"/>
      <c r="B322" s="198"/>
      <c r="C322" s="199"/>
      <c r="D322" s="200" t="s">
        <v>72</v>
      </c>
      <c r="E322" s="212" t="s">
        <v>213</v>
      </c>
      <c r="F322" s="212" t="s">
        <v>532</v>
      </c>
      <c r="G322" s="199"/>
      <c r="H322" s="199"/>
      <c r="I322" s="202"/>
      <c r="J322" s="213">
        <f>BK322</f>
        <v>0</v>
      </c>
      <c r="K322" s="199"/>
      <c r="L322" s="204"/>
      <c r="M322" s="205"/>
      <c r="N322" s="206"/>
      <c r="O322" s="206"/>
      <c r="P322" s="207">
        <f>SUM(P323:P326)</f>
        <v>0</v>
      </c>
      <c r="Q322" s="206"/>
      <c r="R322" s="207">
        <f>SUM(R323:R326)</f>
        <v>0</v>
      </c>
      <c r="S322" s="206"/>
      <c r="T322" s="208">
        <f>SUM(T323:T326)</f>
        <v>0.19800000000000001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9" t="s">
        <v>80</v>
      </c>
      <c r="AT322" s="210" t="s">
        <v>72</v>
      </c>
      <c r="AU322" s="210" t="s">
        <v>80</v>
      </c>
      <c r="AY322" s="209" t="s">
        <v>149</v>
      </c>
      <c r="BK322" s="211">
        <f>SUM(BK323:BK326)</f>
        <v>0</v>
      </c>
    </row>
    <row r="323" s="2" customFormat="1" ht="24.15" customHeight="1">
      <c r="A323" s="40"/>
      <c r="B323" s="41"/>
      <c r="C323" s="214" t="s">
        <v>533</v>
      </c>
      <c r="D323" s="214" t="s">
        <v>151</v>
      </c>
      <c r="E323" s="215" t="s">
        <v>534</v>
      </c>
      <c r="F323" s="216" t="s">
        <v>535</v>
      </c>
      <c r="G323" s="217" t="s">
        <v>247</v>
      </c>
      <c r="H323" s="218">
        <v>100</v>
      </c>
      <c r="I323" s="219"/>
      <c r="J323" s="220">
        <f>ROUND(I323*H323,2)</f>
        <v>0</v>
      </c>
      <c r="K323" s="216" t="s">
        <v>155</v>
      </c>
      <c r="L323" s="46"/>
      <c r="M323" s="221" t="s">
        <v>19</v>
      </c>
      <c r="N323" s="222" t="s">
        <v>44</v>
      </c>
      <c r="O323" s="86"/>
      <c r="P323" s="223">
        <f>O323*H323</f>
        <v>0</v>
      </c>
      <c r="Q323" s="223">
        <v>0</v>
      </c>
      <c r="R323" s="223">
        <f>Q323*H323</f>
        <v>0</v>
      </c>
      <c r="S323" s="223">
        <v>0.00198</v>
      </c>
      <c r="T323" s="224">
        <f>S323*H323</f>
        <v>0.19800000000000001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156</v>
      </c>
      <c r="AT323" s="225" t="s">
        <v>151</v>
      </c>
      <c r="AU323" s="225" t="s">
        <v>82</v>
      </c>
      <c r="AY323" s="19" t="s">
        <v>149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80</v>
      </c>
      <c r="BK323" s="226">
        <f>ROUND(I323*H323,2)</f>
        <v>0</v>
      </c>
      <c r="BL323" s="19" t="s">
        <v>156</v>
      </c>
      <c r="BM323" s="225" t="s">
        <v>536</v>
      </c>
    </row>
    <row r="324" s="2" customFormat="1">
      <c r="A324" s="40"/>
      <c r="B324" s="41"/>
      <c r="C324" s="42"/>
      <c r="D324" s="227" t="s">
        <v>158</v>
      </c>
      <c r="E324" s="42"/>
      <c r="F324" s="228" t="s">
        <v>537</v>
      </c>
      <c r="G324" s="42"/>
      <c r="H324" s="42"/>
      <c r="I324" s="229"/>
      <c r="J324" s="42"/>
      <c r="K324" s="42"/>
      <c r="L324" s="46"/>
      <c r="M324" s="230"/>
      <c r="N324" s="231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158</v>
      </c>
      <c r="AU324" s="19" t="s">
        <v>82</v>
      </c>
    </row>
    <row r="325" s="2" customFormat="1">
      <c r="A325" s="40"/>
      <c r="B325" s="41"/>
      <c r="C325" s="42"/>
      <c r="D325" s="232" t="s">
        <v>160</v>
      </c>
      <c r="E325" s="42"/>
      <c r="F325" s="233" t="s">
        <v>538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160</v>
      </c>
      <c r="AU325" s="19" t="s">
        <v>82</v>
      </c>
    </row>
    <row r="326" s="2" customFormat="1">
      <c r="A326" s="40"/>
      <c r="B326" s="41"/>
      <c r="C326" s="42"/>
      <c r="D326" s="227" t="s">
        <v>162</v>
      </c>
      <c r="E326" s="42"/>
      <c r="F326" s="234" t="s">
        <v>539</v>
      </c>
      <c r="G326" s="42"/>
      <c r="H326" s="42"/>
      <c r="I326" s="229"/>
      <c r="J326" s="42"/>
      <c r="K326" s="42"/>
      <c r="L326" s="46"/>
      <c r="M326" s="230"/>
      <c r="N326" s="231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162</v>
      </c>
      <c r="AU326" s="19" t="s">
        <v>82</v>
      </c>
    </row>
    <row r="327" s="12" customFormat="1" ht="22.8" customHeight="1">
      <c r="A327" s="12"/>
      <c r="B327" s="198"/>
      <c r="C327" s="199"/>
      <c r="D327" s="200" t="s">
        <v>72</v>
      </c>
      <c r="E327" s="212" t="s">
        <v>540</v>
      </c>
      <c r="F327" s="212" t="s">
        <v>541</v>
      </c>
      <c r="G327" s="199"/>
      <c r="H327" s="199"/>
      <c r="I327" s="202"/>
      <c r="J327" s="213">
        <f>BK327</f>
        <v>0</v>
      </c>
      <c r="K327" s="199"/>
      <c r="L327" s="204"/>
      <c r="M327" s="205"/>
      <c r="N327" s="206"/>
      <c r="O327" s="206"/>
      <c r="P327" s="207">
        <f>SUM(P328:P353)</f>
        <v>0</v>
      </c>
      <c r="Q327" s="206"/>
      <c r="R327" s="207">
        <f>SUM(R328:R353)</f>
        <v>0</v>
      </c>
      <c r="S327" s="206"/>
      <c r="T327" s="208">
        <f>SUM(T328:T353)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9" t="s">
        <v>80</v>
      </c>
      <c r="AT327" s="210" t="s">
        <v>72</v>
      </c>
      <c r="AU327" s="210" t="s">
        <v>80</v>
      </c>
      <c r="AY327" s="209" t="s">
        <v>149</v>
      </c>
      <c r="BK327" s="211">
        <f>SUM(BK328:BK353)</f>
        <v>0</v>
      </c>
    </row>
    <row r="328" s="2" customFormat="1" ht="24.15" customHeight="1">
      <c r="A328" s="40"/>
      <c r="B328" s="41"/>
      <c r="C328" s="214" t="s">
        <v>542</v>
      </c>
      <c r="D328" s="214" t="s">
        <v>151</v>
      </c>
      <c r="E328" s="215" t="s">
        <v>543</v>
      </c>
      <c r="F328" s="216" t="s">
        <v>544</v>
      </c>
      <c r="G328" s="217" t="s">
        <v>453</v>
      </c>
      <c r="H328" s="218">
        <v>388.125</v>
      </c>
      <c r="I328" s="219"/>
      <c r="J328" s="220">
        <f>ROUND(I328*H328,2)</f>
        <v>0</v>
      </c>
      <c r="K328" s="216" t="s">
        <v>155</v>
      </c>
      <c r="L328" s="46"/>
      <c r="M328" s="221" t="s">
        <v>19</v>
      </c>
      <c r="N328" s="222" t="s">
        <v>44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156</v>
      </c>
      <c r="AT328" s="225" t="s">
        <v>151</v>
      </c>
      <c r="AU328" s="225" t="s">
        <v>82</v>
      </c>
      <c r="AY328" s="19" t="s">
        <v>149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80</v>
      </c>
      <c r="BK328" s="226">
        <f>ROUND(I328*H328,2)</f>
        <v>0</v>
      </c>
      <c r="BL328" s="19" t="s">
        <v>156</v>
      </c>
      <c r="BM328" s="225" t="s">
        <v>545</v>
      </c>
    </row>
    <row r="329" s="2" customFormat="1">
      <c r="A329" s="40"/>
      <c r="B329" s="41"/>
      <c r="C329" s="42"/>
      <c r="D329" s="227" t="s">
        <v>158</v>
      </c>
      <c r="E329" s="42"/>
      <c r="F329" s="228" t="s">
        <v>546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158</v>
      </c>
      <c r="AU329" s="19" t="s">
        <v>82</v>
      </c>
    </row>
    <row r="330" s="2" customFormat="1">
      <c r="A330" s="40"/>
      <c r="B330" s="41"/>
      <c r="C330" s="42"/>
      <c r="D330" s="232" t="s">
        <v>160</v>
      </c>
      <c r="E330" s="42"/>
      <c r="F330" s="233" t="s">
        <v>547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160</v>
      </c>
      <c r="AU330" s="19" t="s">
        <v>82</v>
      </c>
    </row>
    <row r="331" s="13" customFormat="1">
      <c r="A331" s="13"/>
      <c r="B331" s="235"/>
      <c r="C331" s="236"/>
      <c r="D331" s="227" t="s">
        <v>164</v>
      </c>
      <c r="E331" s="237" t="s">
        <v>19</v>
      </c>
      <c r="F331" s="238" t="s">
        <v>548</v>
      </c>
      <c r="G331" s="236"/>
      <c r="H331" s="239">
        <v>335.25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164</v>
      </c>
      <c r="AU331" s="245" t="s">
        <v>82</v>
      </c>
      <c r="AV331" s="13" t="s">
        <v>82</v>
      </c>
      <c r="AW331" s="13" t="s">
        <v>35</v>
      </c>
      <c r="AX331" s="13" t="s">
        <v>73</v>
      </c>
      <c r="AY331" s="245" t="s">
        <v>149</v>
      </c>
    </row>
    <row r="332" s="13" customFormat="1">
      <c r="A332" s="13"/>
      <c r="B332" s="235"/>
      <c r="C332" s="236"/>
      <c r="D332" s="227" t="s">
        <v>164</v>
      </c>
      <c r="E332" s="237" t="s">
        <v>19</v>
      </c>
      <c r="F332" s="238" t="s">
        <v>549</v>
      </c>
      <c r="G332" s="236"/>
      <c r="H332" s="239">
        <v>52.875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164</v>
      </c>
      <c r="AU332" s="245" t="s">
        <v>82</v>
      </c>
      <c r="AV332" s="13" t="s">
        <v>82</v>
      </c>
      <c r="AW332" s="13" t="s">
        <v>35</v>
      </c>
      <c r="AX332" s="13" t="s">
        <v>73</v>
      </c>
      <c r="AY332" s="245" t="s">
        <v>149</v>
      </c>
    </row>
    <row r="333" s="14" customFormat="1">
      <c r="A333" s="14"/>
      <c r="B333" s="246"/>
      <c r="C333" s="247"/>
      <c r="D333" s="227" t="s">
        <v>164</v>
      </c>
      <c r="E333" s="248" t="s">
        <v>19</v>
      </c>
      <c r="F333" s="249" t="s">
        <v>167</v>
      </c>
      <c r="G333" s="247"/>
      <c r="H333" s="250">
        <v>388.125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164</v>
      </c>
      <c r="AU333" s="256" t="s">
        <v>82</v>
      </c>
      <c r="AV333" s="14" t="s">
        <v>156</v>
      </c>
      <c r="AW333" s="14" t="s">
        <v>35</v>
      </c>
      <c r="AX333" s="14" t="s">
        <v>80</v>
      </c>
      <c r="AY333" s="256" t="s">
        <v>149</v>
      </c>
    </row>
    <row r="334" s="2" customFormat="1" ht="24.15" customHeight="1">
      <c r="A334" s="40"/>
      <c r="B334" s="41"/>
      <c r="C334" s="214" t="s">
        <v>550</v>
      </c>
      <c r="D334" s="214" t="s">
        <v>151</v>
      </c>
      <c r="E334" s="215" t="s">
        <v>551</v>
      </c>
      <c r="F334" s="216" t="s">
        <v>552</v>
      </c>
      <c r="G334" s="217" t="s">
        <v>453</v>
      </c>
      <c r="H334" s="218">
        <v>3493.125</v>
      </c>
      <c r="I334" s="219"/>
      <c r="J334" s="220">
        <f>ROUND(I334*H334,2)</f>
        <v>0</v>
      </c>
      <c r="K334" s="216" t="s">
        <v>155</v>
      </c>
      <c r="L334" s="46"/>
      <c r="M334" s="221" t="s">
        <v>19</v>
      </c>
      <c r="N334" s="222" t="s">
        <v>44</v>
      </c>
      <c r="O334" s="86"/>
      <c r="P334" s="223">
        <f>O334*H334</f>
        <v>0</v>
      </c>
      <c r="Q334" s="223">
        <v>0</v>
      </c>
      <c r="R334" s="223">
        <f>Q334*H334</f>
        <v>0</v>
      </c>
      <c r="S334" s="223">
        <v>0</v>
      </c>
      <c r="T334" s="224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25" t="s">
        <v>156</v>
      </c>
      <c r="AT334" s="225" t="s">
        <v>151</v>
      </c>
      <c r="AU334" s="225" t="s">
        <v>82</v>
      </c>
      <c r="AY334" s="19" t="s">
        <v>149</v>
      </c>
      <c r="BE334" s="226">
        <f>IF(N334="základní",J334,0)</f>
        <v>0</v>
      </c>
      <c r="BF334" s="226">
        <f>IF(N334="snížená",J334,0)</f>
        <v>0</v>
      </c>
      <c r="BG334" s="226">
        <f>IF(N334="zákl. přenesená",J334,0)</f>
        <v>0</v>
      </c>
      <c r="BH334" s="226">
        <f>IF(N334="sníž. přenesená",J334,0)</f>
        <v>0</v>
      </c>
      <c r="BI334" s="226">
        <f>IF(N334="nulová",J334,0)</f>
        <v>0</v>
      </c>
      <c r="BJ334" s="19" t="s">
        <v>80</v>
      </c>
      <c r="BK334" s="226">
        <f>ROUND(I334*H334,2)</f>
        <v>0</v>
      </c>
      <c r="BL334" s="19" t="s">
        <v>156</v>
      </c>
      <c r="BM334" s="225" t="s">
        <v>553</v>
      </c>
    </row>
    <row r="335" s="2" customFormat="1">
      <c r="A335" s="40"/>
      <c r="B335" s="41"/>
      <c r="C335" s="42"/>
      <c r="D335" s="227" t="s">
        <v>158</v>
      </c>
      <c r="E335" s="42"/>
      <c r="F335" s="228" t="s">
        <v>554</v>
      </c>
      <c r="G335" s="42"/>
      <c r="H335" s="42"/>
      <c r="I335" s="229"/>
      <c r="J335" s="42"/>
      <c r="K335" s="42"/>
      <c r="L335" s="46"/>
      <c r="M335" s="230"/>
      <c r="N335" s="231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158</v>
      </c>
      <c r="AU335" s="19" t="s">
        <v>82</v>
      </c>
    </row>
    <row r="336" s="2" customFormat="1">
      <c r="A336" s="40"/>
      <c r="B336" s="41"/>
      <c r="C336" s="42"/>
      <c r="D336" s="232" t="s">
        <v>160</v>
      </c>
      <c r="E336" s="42"/>
      <c r="F336" s="233" t="s">
        <v>555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160</v>
      </c>
      <c r="AU336" s="19" t="s">
        <v>82</v>
      </c>
    </row>
    <row r="337" s="2" customFormat="1">
      <c r="A337" s="40"/>
      <c r="B337" s="41"/>
      <c r="C337" s="42"/>
      <c r="D337" s="227" t="s">
        <v>162</v>
      </c>
      <c r="E337" s="42"/>
      <c r="F337" s="234" t="s">
        <v>556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162</v>
      </c>
      <c r="AU337" s="19" t="s">
        <v>82</v>
      </c>
    </row>
    <row r="338" s="13" customFormat="1">
      <c r="A338" s="13"/>
      <c r="B338" s="235"/>
      <c r="C338" s="236"/>
      <c r="D338" s="227" t="s">
        <v>164</v>
      </c>
      <c r="E338" s="237" t="s">
        <v>19</v>
      </c>
      <c r="F338" s="238" t="s">
        <v>557</v>
      </c>
      <c r="G338" s="236"/>
      <c r="H338" s="239">
        <v>3493.125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164</v>
      </c>
      <c r="AU338" s="245" t="s">
        <v>82</v>
      </c>
      <c r="AV338" s="13" t="s">
        <v>82</v>
      </c>
      <c r="AW338" s="13" t="s">
        <v>35</v>
      </c>
      <c r="AX338" s="13" t="s">
        <v>80</v>
      </c>
      <c r="AY338" s="245" t="s">
        <v>149</v>
      </c>
    </row>
    <row r="339" s="2" customFormat="1" ht="33" customHeight="1">
      <c r="A339" s="40"/>
      <c r="B339" s="41"/>
      <c r="C339" s="214" t="s">
        <v>558</v>
      </c>
      <c r="D339" s="214" t="s">
        <v>151</v>
      </c>
      <c r="E339" s="215" t="s">
        <v>559</v>
      </c>
      <c r="F339" s="216" t="s">
        <v>560</v>
      </c>
      <c r="G339" s="217" t="s">
        <v>453</v>
      </c>
      <c r="H339" s="218">
        <v>52.875</v>
      </c>
      <c r="I339" s="219"/>
      <c r="J339" s="220">
        <f>ROUND(I339*H339,2)</f>
        <v>0</v>
      </c>
      <c r="K339" s="216" t="s">
        <v>155</v>
      </c>
      <c r="L339" s="46"/>
      <c r="M339" s="221" t="s">
        <v>19</v>
      </c>
      <c r="N339" s="222" t="s">
        <v>44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156</v>
      </c>
      <c r="AT339" s="225" t="s">
        <v>151</v>
      </c>
      <c r="AU339" s="225" t="s">
        <v>82</v>
      </c>
      <c r="AY339" s="19" t="s">
        <v>149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80</v>
      </c>
      <c r="BK339" s="226">
        <f>ROUND(I339*H339,2)</f>
        <v>0</v>
      </c>
      <c r="BL339" s="19" t="s">
        <v>156</v>
      </c>
      <c r="BM339" s="225" t="s">
        <v>561</v>
      </c>
    </row>
    <row r="340" s="2" customFormat="1">
      <c r="A340" s="40"/>
      <c r="B340" s="41"/>
      <c r="C340" s="42"/>
      <c r="D340" s="227" t="s">
        <v>158</v>
      </c>
      <c r="E340" s="42"/>
      <c r="F340" s="228" t="s">
        <v>562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158</v>
      </c>
      <c r="AU340" s="19" t="s">
        <v>82</v>
      </c>
    </row>
    <row r="341" s="2" customFormat="1">
      <c r="A341" s="40"/>
      <c r="B341" s="41"/>
      <c r="C341" s="42"/>
      <c r="D341" s="232" t="s">
        <v>160</v>
      </c>
      <c r="E341" s="42"/>
      <c r="F341" s="233" t="s">
        <v>563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160</v>
      </c>
      <c r="AU341" s="19" t="s">
        <v>82</v>
      </c>
    </row>
    <row r="342" s="2" customFormat="1">
      <c r="A342" s="40"/>
      <c r="B342" s="41"/>
      <c r="C342" s="42"/>
      <c r="D342" s="227" t="s">
        <v>162</v>
      </c>
      <c r="E342" s="42"/>
      <c r="F342" s="234" t="s">
        <v>564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162</v>
      </c>
      <c r="AU342" s="19" t="s">
        <v>82</v>
      </c>
    </row>
    <row r="343" s="13" customFormat="1">
      <c r="A343" s="13"/>
      <c r="B343" s="235"/>
      <c r="C343" s="236"/>
      <c r="D343" s="227" t="s">
        <v>164</v>
      </c>
      <c r="E343" s="237" t="s">
        <v>19</v>
      </c>
      <c r="F343" s="238" t="s">
        <v>549</v>
      </c>
      <c r="G343" s="236"/>
      <c r="H343" s="239">
        <v>52.875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164</v>
      </c>
      <c r="AU343" s="245" t="s">
        <v>82</v>
      </c>
      <c r="AV343" s="13" t="s">
        <v>82</v>
      </c>
      <c r="AW343" s="13" t="s">
        <v>35</v>
      </c>
      <c r="AX343" s="13" t="s">
        <v>80</v>
      </c>
      <c r="AY343" s="245" t="s">
        <v>149</v>
      </c>
    </row>
    <row r="344" s="2" customFormat="1" ht="24.15" customHeight="1">
      <c r="A344" s="40"/>
      <c r="B344" s="41"/>
      <c r="C344" s="214" t="s">
        <v>565</v>
      </c>
      <c r="D344" s="214" t="s">
        <v>151</v>
      </c>
      <c r="E344" s="215" t="s">
        <v>566</v>
      </c>
      <c r="F344" s="216" t="s">
        <v>567</v>
      </c>
      <c r="G344" s="217" t="s">
        <v>453</v>
      </c>
      <c r="H344" s="218">
        <v>153</v>
      </c>
      <c r="I344" s="219"/>
      <c r="J344" s="220">
        <f>ROUND(I344*H344,2)</f>
        <v>0</v>
      </c>
      <c r="K344" s="216" t="s">
        <v>155</v>
      </c>
      <c r="L344" s="46"/>
      <c r="M344" s="221" t="s">
        <v>19</v>
      </c>
      <c r="N344" s="222" t="s">
        <v>44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156</v>
      </c>
      <c r="AT344" s="225" t="s">
        <v>151</v>
      </c>
      <c r="AU344" s="225" t="s">
        <v>82</v>
      </c>
      <c r="AY344" s="19" t="s">
        <v>149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80</v>
      </c>
      <c r="BK344" s="226">
        <f>ROUND(I344*H344,2)</f>
        <v>0</v>
      </c>
      <c r="BL344" s="19" t="s">
        <v>156</v>
      </c>
      <c r="BM344" s="225" t="s">
        <v>568</v>
      </c>
    </row>
    <row r="345" s="2" customFormat="1">
      <c r="A345" s="40"/>
      <c r="B345" s="41"/>
      <c r="C345" s="42"/>
      <c r="D345" s="227" t="s">
        <v>158</v>
      </c>
      <c r="E345" s="42"/>
      <c r="F345" s="228" t="s">
        <v>569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158</v>
      </c>
      <c r="AU345" s="19" t="s">
        <v>82</v>
      </c>
    </row>
    <row r="346" s="2" customFormat="1">
      <c r="A346" s="40"/>
      <c r="B346" s="41"/>
      <c r="C346" s="42"/>
      <c r="D346" s="232" t="s">
        <v>160</v>
      </c>
      <c r="E346" s="42"/>
      <c r="F346" s="233" t="s">
        <v>570</v>
      </c>
      <c r="G346" s="42"/>
      <c r="H346" s="42"/>
      <c r="I346" s="229"/>
      <c r="J346" s="42"/>
      <c r="K346" s="42"/>
      <c r="L346" s="46"/>
      <c r="M346" s="230"/>
      <c r="N346" s="231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160</v>
      </c>
      <c r="AU346" s="19" t="s">
        <v>82</v>
      </c>
    </row>
    <row r="347" s="2" customFormat="1">
      <c r="A347" s="40"/>
      <c r="B347" s="41"/>
      <c r="C347" s="42"/>
      <c r="D347" s="227" t="s">
        <v>162</v>
      </c>
      <c r="E347" s="42"/>
      <c r="F347" s="234" t="s">
        <v>564</v>
      </c>
      <c r="G347" s="42"/>
      <c r="H347" s="42"/>
      <c r="I347" s="229"/>
      <c r="J347" s="42"/>
      <c r="K347" s="42"/>
      <c r="L347" s="46"/>
      <c r="M347" s="230"/>
      <c r="N347" s="231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162</v>
      </c>
      <c r="AU347" s="19" t="s">
        <v>82</v>
      </c>
    </row>
    <row r="348" s="13" customFormat="1">
      <c r="A348" s="13"/>
      <c r="B348" s="235"/>
      <c r="C348" s="236"/>
      <c r="D348" s="227" t="s">
        <v>164</v>
      </c>
      <c r="E348" s="237" t="s">
        <v>19</v>
      </c>
      <c r="F348" s="238" t="s">
        <v>571</v>
      </c>
      <c r="G348" s="236"/>
      <c r="H348" s="239">
        <v>153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164</v>
      </c>
      <c r="AU348" s="245" t="s">
        <v>82</v>
      </c>
      <c r="AV348" s="13" t="s">
        <v>82</v>
      </c>
      <c r="AW348" s="13" t="s">
        <v>35</v>
      </c>
      <c r="AX348" s="13" t="s">
        <v>80</v>
      </c>
      <c r="AY348" s="245" t="s">
        <v>149</v>
      </c>
    </row>
    <row r="349" s="2" customFormat="1" ht="33" customHeight="1">
      <c r="A349" s="40"/>
      <c r="B349" s="41"/>
      <c r="C349" s="214" t="s">
        <v>572</v>
      </c>
      <c r="D349" s="214" t="s">
        <v>151</v>
      </c>
      <c r="E349" s="215" t="s">
        <v>573</v>
      </c>
      <c r="F349" s="216" t="s">
        <v>574</v>
      </c>
      <c r="G349" s="217" t="s">
        <v>453</v>
      </c>
      <c r="H349" s="218">
        <v>105.75</v>
      </c>
      <c r="I349" s="219"/>
      <c r="J349" s="220">
        <f>ROUND(I349*H349,2)</f>
        <v>0</v>
      </c>
      <c r="K349" s="216" t="s">
        <v>155</v>
      </c>
      <c r="L349" s="46"/>
      <c r="M349" s="221" t="s">
        <v>19</v>
      </c>
      <c r="N349" s="222" t="s">
        <v>44</v>
      </c>
      <c r="O349" s="86"/>
      <c r="P349" s="223">
        <f>O349*H349</f>
        <v>0</v>
      </c>
      <c r="Q349" s="223">
        <v>0</v>
      </c>
      <c r="R349" s="223">
        <f>Q349*H349</f>
        <v>0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156</v>
      </c>
      <c r="AT349" s="225" t="s">
        <v>151</v>
      </c>
      <c r="AU349" s="225" t="s">
        <v>82</v>
      </c>
      <c r="AY349" s="19" t="s">
        <v>149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80</v>
      </c>
      <c r="BK349" s="226">
        <f>ROUND(I349*H349,2)</f>
        <v>0</v>
      </c>
      <c r="BL349" s="19" t="s">
        <v>156</v>
      </c>
      <c r="BM349" s="225" t="s">
        <v>575</v>
      </c>
    </row>
    <row r="350" s="2" customFormat="1">
      <c r="A350" s="40"/>
      <c r="B350" s="41"/>
      <c r="C350" s="42"/>
      <c r="D350" s="227" t="s">
        <v>158</v>
      </c>
      <c r="E350" s="42"/>
      <c r="F350" s="228" t="s">
        <v>576</v>
      </c>
      <c r="G350" s="42"/>
      <c r="H350" s="42"/>
      <c r="I350" s="229"/>
      <c r="J350" s="42"/>
      <c r="K350" s="42"/>
      <c r="L350" s="46"/>
      <c r="M350" s="230"/>
      <c r="N350" s="231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158</v>
      </c>
      <c r="AU350" s="19" t="s">
        <v>82</v>
      </c>
    </row>
    <row r="351" s="2" customFormat="1">
      <c r="A351" s="40"/>
      <c r="B351" s="41"/>
      <c r="C351" s="42"/>
      <c r="D351" s="232" t="s">
        <v>160</v>
      </c>
      <c r="E351" s="42"/>
      <c r="F351" s="233" t="s">
        <v>577</v>
      </c>
      <c r="G351" s="42"/>
      <c r="H351" s="42"/>
      <c r="I351" s="229"/>
      <c r="J351" s="42"/>
      <c r="K351" s="42"/>
      <c r="L351" s="46"/>
      <c r="M351" s="230"/>
      <c r="N351" s="231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160</v>
      </c>
      <c r="AU351" s="19" t="s">
        <v>82</v>
      </c>
    </row>
    <row r="352" s="2" customFormat="1">
      <c r="A352" s="40"/>
      <c r="B352" s="41"/>
      <c r="C352" s="42"/>
      <c r="D352" s="227" t="s">
        <v>162</v>
      </c>
      <c r="E352" s="42"/>
      <c r="F352" s="234" t="s">
        <v>578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162</v>
      </c>
      <c r="AU352" s="19" t="s">
        <v>82</v>
      </c>
    </row>
    <row r="353" s="13" customFormat="1">
      <c r="A353" s="13"/>
      <c r="B353" s="235"/>
      <c r="C353" s="236"/>
      <c r="D353" s="227" t="s">
        <v>164</v>
      </c>
      <c r="E353" s="237" t="s">
        <v>19</v>
      </c>
      <c r="F353" s="238" t="s">
        <v>579</v>
      </c>
      <c r="G353" s="236"/>
      <c r="H353" s="239">
        <v>105.75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164</v>
      </c>
      <c r="AU353" s="245" t="s">
        <v>82</v>
      </c>
      <c r="AV353" s="13" t="s">
        <v>82</v>
      </c>
      <c r="AW353" s="13" t="s">
        <v>35</v>
      </c>
      <c r="AX353" s="13" t="s">
        <v>80</v>
      </c>
      <c r="AY353" s="245" t="s">
        <v>149</v>
      </c>
    </row>
    <row r="354" s="12" customFormat="1" ht="22.8" customHeight="1">
      <c r="A354" s="12"/>
      <c r="B354" s="198"/>
      <c r="C354" s="199"/>
      <c r="D354" s="200" t="s">
        <v>72</v>
      </c>
      <c r="E354" s="212" t="s">
        <v>580</v>
      </c>
      <c r="F354" s="212" t="s">
        <v>581</v>
      </c>
      <c r="G354" s="199"/>
      <c r="H354" s="199"/>
      <c r="I354" s="202"/>
      <c r="J354" s="213">
        <f>BK354</f>
        <v>0</v>
      </c>
      <c r="K354" s="199"/>
      <c r="L354" s="204"/>
      <c r="M354" s="205"/>
      <c r="N354" s="206"/>
      <c r="O354" s="206"/>
      <c r="P354" s="207">
        <f>SUM(P355:P357)</f>
        <v>0</v>
      </c>
      <c r="Q354" s="206"/>
      <c r="R354" s="207">
        <f>SUM(R355:R357)</f>
        <v>0</v>
      </c>
      <c r="S354" s="206"/>
      <c r="T354" s="208">
        <f>SUM(T355:T357)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9" t="s">
        <v>80</v>
      </c>
      <c r="AT354" s="210" t="s">
        <v>72</v>
      </c>
      <c r="AU354" s="210" t="s">
        <v>80</v>
      </c>
      <c r="AY354" s="209" t="s">
        <v>149</v>
      </c>
      <c r="BK354" s="211">
        <f>SUM(BK355:BK357)</f>
        <v>0</v>
      </c>
    </row>
    <row r="355" s="2" customFormat="1" ht="16.5" customHeight="1">
      <c r="A355" s="40"/>
      <c r="B355" s="41"/>
      <c r="C355" s="214" t="s">
        <v>582</v>
      </c>
      <c r="D355" s="214" t="s">
        <v>151</v>
      </c>
      <c r="E355" s="215" t="s">
        <v>583</v>
      </c>
      <c r="F355" s="216" t="s">
        <v>584</v>
      </c>
      <c r="G355" s="217" t="s">
        <v>453</v>
      </c>
      <c r="H355" s="218">
        <v>1822.81</v>
      </c>
      <c r="I355" s="219"/>
      <c r="J355" s="220">
        <f>ROUND(I355*H355,2)</f>
        <v>0</v>
      </c>
      <c r="K355" s="216" t="s">
        <v>155</v>
      </c>
      <c r="L355" s="46"/>
      <c r="M355" s="221" t="s">
        <v>19</v>
      </c>
      <c r="N355" s="222" t="s">
        <v>44</v>
      </c>
      <c r="O355" s="86"/>
      <c r="P355" s="223">
        <f>O355*H355</f>
        <v>0</v>
      </c>
      <c r="Q355" s="223">
        <v>0</v>
      </c>
      <c r="R355" s="223">
        <f>Q355*H355</f>
        <v>0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156</v>
      </c>
      <c r="AT355" s="225" t="s">
        <v>151</v>
      </c>
      <c r="AU355" s="225" t="s">
        <v>82</v>
      </c>
      <c r="AY355" s="19" t="s">
        <v>149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80</v>
      </c>
      <c r="BK355" s="226">
        <f>ROUND(I355*H355,2)</f>
        <v>0</v>
      </c>
      <c r="BL355" s="19" t="s">
        <v>156</v>
      </c>
      <c r="BM355" s="225" t="s">
        <v>585</v>
      </c>
    </row>
    <row r="356" s="2" customFormat="1">
      <c r="A356" s="40"/>
      <c r="B356" s="41"/>
      <c r="C356" s="42"/>
      <c r="D356" s="227" t="s">
        <v>158</v>
      </c>
      <c r="E356" s="42"/>
      <c r="F356" s="228" t="s">
        <v>586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158</v>
      </c>
      <c r="AU356" s="19" t="s">
        <v>82</v>
      </c>
    </row>
    <row r="357" s="2" customFormat="1">
      <c r="A357" s="40"/>
      <c r="B357" s="41"/>
      <c r="C357" s="42"/>
      <c r="D357" s="232" t="s">
        <v>160</v>
      </c>
      <c r="E357" s="42"/>
      <c r="F357" s="233" t="s">
        <v>587</v>
      </c>
      <c r="G357" s="42"/>
      <c r="H357" s="42"/>
      <c r="I357" s="229"/>
      <c r="J357" s="42"/>
      <c r="K357" s="42"/>
      <c r="L357" s="46"/>
      <c r="M357" s="267"/>
      <c r="N357" s="268"/>
      <c r="O357" s="269"/>
      <c r="P357" s="269"/>
      <c r="Q357" s="269"/>
      <c r="R357" s="269"/>
      <c r="S357" s="269"/>
      <c r="T357" s="27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160</v>
      </c>
      <c r="AU357" s="19" t="s">
        <v>82</v>
      </c>
    </row>
    <row r="358" s="2" customFormat="1" ht="6.96" customHeight="1">
      <c r="A358" s="40"/>
      <c r="B358" s="61"/>
      <c r="C358" s="62"/>
      <c r="D358" s="62"/>
      <c r="E358" s="62"/>
      <c r="F358" s="62"/>
      <c r="G358" s="62"/>
      <c r="H358" s="62"/>
      <c r="I358" s="62"/>
      <c r="J358" s="62"/>
      <c r="K358" s="62"/>
      <c r="L358" s="46"/>
      <c r="M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</row>
  </sheetData>
  <sheetProtection sheet="1" autoFilter="0" formatColumns="0" formatRows="0" objects="1" scenarios="1" spinCount="100000" saltValue="OfHIYwn31FMTiH5iGrdD7Jns2WPh44xWwnYvRw2MaHwGtMxCoi5LcAQCHfS/aKd2Td7CwKLmjNtuGiZ2MgVV5g==" hashValue="YK7Fcsm0wZZGfaNcOk0HEKammVWPOLtkWymyBJbc7B/4Bfsi/5ibs589MOzkJTuJ3p+tnAUvop7rLvTwhzGbyg==" algorithmName="SHA-512" password="CC35"/>
  <autoFilter ref="C92:K3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5_01/111251203"/>
    <hyperlink ref="F105" r:id="rId2" display="https://podminky.urs.cz/item/CS_URS_2025_01/112101101"/>
    <hyperlink ref="F110" r:id="rId3" display="https://podminky.urs.cz/item/CS_URS_2025_01/112101102"/>
    <hyperlink ref="F115" r:id="rId4" display="https://podminky.urs.cz/item/CS_URS_2025_01/112101103"/>
    <hyperlink ref="F120" r:id="rId5" display="https://podminky.urs.cz/item/CS_URS_2025_01/112155115"/>
    <hyperlink ref="F124" r:id="rId6" display="https://podminky.urs.cz/item/CS_URS_2025_01/112155121"/>
    <hyperlink ref="F128" r:id="rId7" display="https://podminky.urs.cz/item/CS_URS_2025_01/112155125"/>
    <hyperlink ref="F132" r:id="rId8" display="https://podminky.urs.cz/item/CS_URS_2025_01/112155311"/>
    <hyperlink ref="F136" r:id="rId9" display="https://podminky.urs.cz/item/CS_URS_2025_01/112251101"/>
    <hyperlink ref="F139" r:id="rId10" display="https://podminky.urs.cz/item/CS_URS_2025_01/112251102"/>
    <hyperlink ref="F142" r:id="rId11" display="https://podminky.urs.cz/item/CS_URS_2025_01/112251103"/>
    <hyperlink ref="F145" r:id="rId12" display="https://podminky.urs.cz/item/CS_URS_2025_01/113107112"/>
    <hyperlink ref="F149" r:id="rId13" display="https://podminky.urs.cz/item/CS_URS_2025_01/113107212"/>
    <hyperlink ref="F153" r:id="rId14" display="https://podminky.urs.cz/item/CS_URS_2025_01/113202111"/>
    <hyperlink ref="F157" r:id="rId15" display="https://podminky.urs.cz/item/CS_URS_2025_01/114203101"/>
    <hyperlink ref="F161" r:id="rId16" display="https://podminky.urs.cz/item/CS_URS_2025_01/114203301"/>
    <hyperlink ref="F164" r:id="rId17" display="https://podminky.urs.cz/item/CS_URS_2025_01/121151103"/>
    <hyperlink ref="F168" r:id="rId18" display="https://podminky.urs.cz/item/CS_URS_2025_01/122111101"/>
    <hyperlink ref="F173" r:id="rId19" display="https://podminky.urs.cz/item/CS_URS_2025_01/122151106"/>
    <hyperlink ref="F179" r:id="rId20" display="https://podminky.urs.cz/item/CS_URS_2025_01/162201411"/>
    <hyperlink ref="F182" r:id="rId21" display="https://podminky.urs.cz/item/CS_URS_2025_01/162201412"/>
    <hyperlink ref="F185" r:id="rId22" display="https://podminky.urs.cz/item/CS_URS_2025_01/162201413"/>
    <hyperlink ref="F188" r:id="rId23" display="https://podminky.urs.cz/item/CS_URS_2025_01/162201421"/>
    <hyperlink ref="F192" r:id="rId24" display="https://podminky.urs.cz/item/CS_URS_2025_01/162201422"/>
    <hyperlink ref="F196" r:id="rId25" display="https://podminky.urs.cz/item/CS_URS_2025_01/162201423"/>
    <hyperlink ref="F200" r:id="rId26" display="https://podminky.urs.cz/item/CS_URS_2025_01/162351103"/>
    <hyperlink ref="F205" r:id="rId27" display="https://podminky.urs.cz/item/CS_URS_2025_01/162551108"/>
    <hyperlink ref="F210" r:id="rId28" display="https://podminky.urs.cz/item/CS_URS_2025_01/167151111"/>
    <hyperlink ref="F216" r:id="rId29" display="https://podminky.urs.cz/item/CS_URS_2025_01/171103201"/>
    <hyperlink ref="F222" r:id="rId30" display="https://podminky.urs.cz/item/CS_URS_2025_01/174251201"/>
    <hyperlink ref="F225" r:id="rId31" display="https://podminky.urs.cz/item/CS_URS_2025_01/174251202"/>
    <hyperlink ref="F228" r:id="rId32" display="https://podminky.urs.cz/item/CS_URS_2025_01/174251203"/>
    <hyperlink ref="F231" r:id="rId33" display="https://podminky.urs.cz/item/CS_URS_2025_01/181351103"/>
    <hyperlink ref="F235" r:id="rId34" display="https://podminky.urs.cz/item/CS_URS_2025_01/181411121"/>
    <hyperlink ref="F241" r:id="rId35" display="https://podminky.urs.cz/item/CS_URS_2025_01/181411122"/>
    <hyperlink ref="F248" r:id="rId36" display="https://podminky.urs.cz/item/CS_URS_2025_01/181951112"/>
    <hyperlink ref="F254" r:id="rId37" display="https://podminky.urs.cz/item/CS_URS_2025_01/182151111"/>
    <hyperlink ref="F258" r:id="rId38" display="https://podminky.urs.cz/item/CS_URS_2025_01/182251101"/>
    <hyperlink ref="F262" r:id="rId39" display="https://podminky.urs.cz/item/CS_URS_2025_01/182351133"/>
    <hyperlink ref="F265" r:id="rId40" display="https://podminky.urs.cz/item/CS_URS_2025_01/184818231"/>
    <hyperlink ref="F268" r:id="rId41" display="https://podminky.urs.cz/item/CS_URS_2025_01/184818232"/>
    <hyperlink ref="F271" r:id="rId42" display="https://podminky.urs.cz/item/CS_URS_2025_01/184818233"/>
    <hyperlink ref="F278" r:id="rId43" display="https://podminky.urs.cz/item/CS_URS_2025_01/213141112"/>
    <hyperlink ref="F286" r:id="rId44" display="https://podminky.urs.cz/item/CS_URS_2025_01/457571211"/>
    <hyperlink ref="F290" r:id="rId45" display="https://podminky.urs.cz/item/CS_URS_2025_01/462511270"/>
    <hyperlink ref="F294" r:id="rId46" display="https://podminky.urs.cz/item/CS_URS_2025_01/463212121"/>
    <hyperlink ref="F298" r:id="rId47" display="https://podminky.urs.cz/item/CS_URS_2025_01/463212191"/>
    <hyperlink ref="F302" r:id="rId48" display="https://podminky.urs.cz/item/CS_URS_2025_01/464531112"/>
    <hyperlink ref="F307" r:id="rId49" display="https://podminky.urs.cz/item/CS_URS_2025_01/564211011"/>
    <hyperlink ref="F311" r:id="rId50" display="https://podminky.urs.cz/item/CS_URS_2025_01/564751111"/>
    <hyperlink ref="F315" r:id="rId51" display="https://podminky.urs.cz/item/CS_URS_2025_01/564831111"/>
    <hyperlink ref="F319" r:id="rId52" display="https://podminky.urs.cz/item/CS_URS_2025_01/564952111"/>
    <hyperlink ref="F325" r:id="rId53" display="https://podminky.urs.cz/item/CS_URS_2025_01/966071821"/>
    <hyperlink ref="F330" r:id="rId54" display="https://podminky.urs.cz/item/CS_URS_2025_01/997013501"/>
    <hyperlink ref="F336" r:id="rId55" display="https://podminky.urs.cz/item/CS_URS_2025_01/997013509"/>
    <hyperlink ref="F341" r:id="rId56" display="https://podminky.urs.cz/item/CS_URS_2025_01/997013601"/>
    <hyperlink ref="F346" r:id="rId57" display="https://podminky.urs.cz/item/CS_URS_2025_01/997013655"/>
    <hyperlink ref="F351" r:id="rId58" display="https://podminky.urs.cz/item/CS_URS_2025_01/997013847"/>
    <hyperlink ref="F357" r:id="rId59" display="https://podminky.urs.cz/item/CS_URS_2025_01/99833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1" customFormat="1" ht="12" customHeight="1">
      <c r="B8" s="22"/>
      <c r="D8" s="144" t="s">
        <v>118</v>
      </c>
      <c r="L8" s="22"/>
    </row>
    <row r="9" s="2" customFormat="1" ht="16.5" customHeight="1">
      <c r="A9" s="40"/>
      <c r="B9" s="46"/>
      <c r="C9" s="40"/>
      <c r="D9" s="40"/>
      <c r="E9" s="145" t="s">
        <v>119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588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24. 10. 2023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33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34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ROUND((SUM(BE88:BE101)),  2)</f>
        <v>0</v>
      </c>
      <c r="G35" s="40"/>
      <c r="H35" s="40"/>
      <c r="I35" s="159">
        <v>0.20999999999999999</v>
      </c>
      <c r="J35" s="158">
        <f>ROUND(((SUM(BE88:BE101))*I35),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ROUND((SUM(BF88:BF101)),  2)</f>
        <v>0</v>
      </c>
      <c r="G36" s="40"/>
      <c r="H36" s="40"/>
      <c r="I36" s="159">
        <v>0.12</v>
      </c>
      <c r="J36" s="158">
        <f>ROUND(((SUM(BF88:BF101))*I36),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ROUND((SUM(BG88:BG101)),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ROUND((SUM(BH88:BH101)),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ROUND((SUM(BI88:BI101)),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rybníka Velký Žďárský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SO-01 NP - Nepropustné povrchy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Žďár nad Sázavou</v>
      </c>
      <c r="G56" s="42"/>
      <c r="H56" s="42"/>
      <c r="I56" s="34" t="s">
        <v>23</v>
      </c>
      <c r="J56" s="74" t="str">
        <f>IF(J14="","",J14)</f>
        <v>24. 10. 2023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Žďár nad Sázavou</v>
      </c>
      <c r="G58" s="42"/>
      <c r="H58" s="42"/>
      <c r="I58" s="34" t="s">
        <v>32</v>
      </c>
      <c r="J58" s="38" t="str">
        <f>E23</f>
        <v>AGROPROJEKT PSO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AGROPROJEKT PSO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123</v>
      </c>
      <c r="D61" s="173"/>
      <c r="E61" s="173"/>
      <c r="F61" s="173"/>
      <c r="G61" s="173"/>
      <c r="H61" s="173"/>
      <c r="I61" s="173"/>
      <c r="J61" s="174" t="s">
        <v>124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125</v>
      </c>
    </row>
    <row r="64" s="9" customFormat="1" ht="24.96" customHeight="1">
      <c r="A64" s="9"/>
      <c r="B64" s="176"/>
      <c r="C64" s="177"/>
      <c r="D64" s="178" t="s">
        <v>126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131</v>
      </c>
      <c r="E65" s="184"/>
      <c r="F65" s="184"/>
      <c r="G65" s="184"/>
      <c r="H65" s="184"/>
      <c r="I65" s="184"/>
      <c r="J65" s="185">
        <f>J90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133</v>
      </c>
      <c r="E66" s="184"/>
      <c r="F66" s="184"/>
      <c r="G66" s="184"/>
      <c r="H66" s="184"/>
      <c r="I66" s="184"/>
      <c r="J66" s="185">
        <f>J98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134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Rekonstrukce rybníka Velký Žďárský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118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16.5" customHeight="1">
      <c r="A78" s="40"/>
      <c r="B78" s="41"/>
      <c r="C78" s="42"/>
      <c r="D78" s="42"/>
      <c r="E78" s="171" t="s">
        <v>119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120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SO-01 NP - Nepropustné povrchy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>Žďár nad Sázavou</v>
      </c>
      <c r="G82" s="42"/>
      <c r="H82" s="42"/>
      <c r="I82" s="34" t="s">
        <v>23</v>
      </c>
      <c r="J82" s="74" t="str">
        <f>IF(J14="","",J14)</f>
        <v>24. 10. 2023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E17</f>
        <v>Město Žďár nad Sázavou</v>
      </c>
      <c r="G84" s="42"/>
      <c r="H84" s="42"/>
      <c r="I84" s="34" t="s">
        <v>32</v>
      </c>
      <c r="J84" s="38" t="str">
        <f>E23</f>
        <v>AGROPROJEKT PSO s.r.o.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30</v>
      </c>
      <c r="D85" s="42"/>
      <c r="E85" s="42"/>
      <c r="F85" s="29" t="str">
        <f>IF(E20="","",E20)</f>
        <v>Vyplň údaj</v>
      </c>
      <c r="G85" s="42"/>
      <c r="H85" s="42"/>
      <c r="I85" s="34" t="s">
        <v>36</v>
      </c>
      <c r="J85" s="38" t="str">
        <f>E26</f>
        <v>AGROPROJEKT PSO s.r.o.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135</v>
      </c>
      <c r="D87" s="190" t="s">
        <v>58</v>
      </c>
      <c r="E87" s="190" t="s">
        <v>54</v>
      </c>
      <c r="F87" s="190" t="s">
        <v>55</v>
      </c>
      <c r="G87" s="190" t="s">
        <v>136</v>
      </c>
      <c r="H87" s="190" t="s">
        <v>137</v>
      </c>
      <c r="I87" s="190" t="s">
        <v>138</v>
      </c>
      <c r="J87" s="190" t="s">
        <v>124</v>
      </c>
      <c r="K87" s="191" t="s">
        <v>139</v>
      </c>
      <c r="L87" s="192"/>
      <c r="M87" s="94" t="s">
        <v>19</v>
      </c>
      <c r="N87" s="95" t="s">
        <v>43</v>
      </c>
      <c r="O87" s="95" t="s">
        <v>140</v>
      </c>
      <c r="P87" s="95" t="s">
        <v>141</v>
      </c>
      <c r="Q87" s="95" t="s">
        <v>142</v>
      </c>
      <c r="R87" s="95" t="s">
        <v>143</v>
      </c>
      <c r="S87" s="95" t="s">
        <v>144</v>
      </c>
      <c r="T87" s="96" t="s">
        <v>145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146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105.7714</v>
      </c>
      <c r="S88" s="98"/>
      <c r="T88" s="196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72</v>
      </c>
      <c r="AU88" s="19" t="s">
        <v>125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72</v>
      </c>
      <c r="E89" s="201" t="s">
        <v>147</v>
      </c>
      <c r="F89" s="201" t="s">
        <v>148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P90+P98</f>
        <v>0</v>
      </c>
      <c r="Q89" s="206"/>
      <c r="R89" s="207">
        <f>R90+R98</f>
        <v>105.7714</v>
      </c>
      <c r="S89" s="206"/>
      <c r="T89" s="208">
        <f>T90+T98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80</v>
      </c>
      <c r="AT89" s="210" t="s">
        <v>72</v>
      </c>
      <c r="AU89" s="210" t="s">
        <v>73</v>
      </c>
      <c r="AY89" s="209" t="s">
        <v>149</v>
      </c>
      <c r="BK89" s="211">
        <f>BK90+BK98</f>
        <v>0</v>
      </c>
    </row>
    <row r="90" s="12" customFormat="1" ht="22.8" customHeight="1">
      <c r="A90" s="12"/>
      <c r="B90" s="198"/>
      <c r="C90" s="199"/>
      <c r="D90" s="200" t="s">
        <v>72</v>
      </c>
      <c r="E90" s="212" t="s">
        <v>213</v>
      </c>
      <c r="F90" s="212" t="s">
        <v>532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SUM(P91:P97)</f>
        <v>0</v>
      </c>
      <c r="Q90" s="206"/>
      <c r="R90" s="207">
        <f>SUM(R91:R97)</f>
        <v>105.7714</v>
      </c>
      <c r="S90" s="206"/>
      <c r="T90" s="208">
        <f>SUM(T91:T97)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80</v>
      </c>
      <c r="AT90" s="210" t="s">
        <v>72</v>
      </c>
      <c r="AU90" s="210" t="s">
        <v>80</v>
      </c>
      <c r="AY90" s="209" t="s">
        <v>149</v>
      </c>
      <c r="BK90" s="211">
        <f>SUM(BK91:BK97)</f>
        <v>0</v>
      </c>
    </row>
    <row r="91" s="2" customFormat="1" ht="24.15" customHeight="1">
      <c r="A91" s="40"/>
      <c r="B91" s="41"/>
      <c r="C91" s="214" t="s">
        <v>80</v>
      </c>
      <c r="D91" s="214" t="s">
        <v>151</v>
      </c>
      <c r="E91" s="215" t="s">
        <v>589</v>
      </c>
      <c r="F91" s="216" t="s">
        <v>590</v>
      </c>
      <c r="G91" s="217" t="s">
        <v>247</v>
      </c>
      <c r="H91" s="218">
        <v>502</v>
      </c>
      <c r="I91" s="219"/>
      <c r="J91" s="220">
        <f>ROUND(I91*H91,2)</f>
        <v>0</v>
      </c>
      <c r="K91" s="216" t="s">
        <v>155</v>
      </c>
      <c r="L91" s="46"/>
      <c r="M91" s="221" t="s">
        <v>19</v>
      </c>
      <c r="N91" s="222" t="s">
        <v>44</v>
      </c>
      <c r="O91" s="86"/>
      <c r="P91" s="223">
        <f>O91*H91</f>
        <v>0</v>
      </c>
      <c r="Q91" s="223">
        <v>0.15256</v>
      </c>
      <c r="R91" s="223">
        <f>Q91*H91</f>
        <v>76.585120000000003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156</v>
      </c>
      <c r="AT91" s="225" t="s">
        <v>151</v>
      </c>
      <c r="AU91" s="225" t="s">
        <v>82</v>
      </c>
      <c r="AY91" s="19" t="s">
        <v>149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80</v>
      </c>
      <c r="BK91" s="226">
        <f>ROUND(I91*H91,2)</f>
        <v>0</v>
      </c>
      <c r="BL91" s="19" t="s">
        <v>156</v>
      </c>
      <c r="BM91" s="225" t="s">
        <v>591</v>
      </c>
    </row>
    <row r="92" s="2" customFormat="1">
      <c r="A92" s="40"/>
      <c r="B92" s="41"/>
      <c r="C92" s="42"/>
      <c r="D92" s="227" t="s">
        <v>158</v>
      </c>
      <c r="E92" s="42"/>
      <c r="F92" s="228" t="s">
        <v>592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158</v>
      </c>
      <c r="AU92" s="19" t="s">
        <v>82</v>
      </c>
    </row>
    <row r="93" s="2" customFormat="1">
      <c r="A93" s="40"/>
      <c r="B93" s="41"/>
      <c r="C93" s="42"/>
      <c r="D93" s="232" t="s">
        <v>160</v>
      </c>
      <c r="E93" s="42"/>
      <c r="F93" s="233" t="s">
        <v>593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160</v>
      </c>
      <c r="AU93" s="19" t="s">
        <v>82</v>
      </c>
    </row>
    <row r="94" s="13" customFormat="1">
      <c r="A94" s="13"/>
      <c r="B94" s="235"/>
      <c r="C94" s="236"/>
      <c r="D94" s="227" t="s">
        <v>164</v>
      </c>
      <c r="E94" s="237" t="s">
        <v>19</v>
      </c>
      <c r="F94" s="238" t="s">
        <v>594</v>
      </c>
      <c r="G94" s="236"/>
      <c r="H94" s="239">
        <v>502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164</v>
      </c>
      <c r="AU94" s="245" t="s">
        <v>82</v>
      </c>
      <c r="AV94" s="13" t="s">
        <v>82</v>
      </c>
      <c r="AW94" s="13" t="s">
        <v>35</v>
      </c>
      <c r="AX94" s="13" t="s">
        <v>80</v>
      </c>
      <c r="AY94" s="245" t="s">
        <v>149</v>
      </c>
    </row>
    <row r="95" s="2" customFormat="1" ht="21.75" customHeight="1">
      <c r="A95" s="40"/>
      <c r="B95" s="41"/>
      <c r="C95" s="257" t="s">
        <v>82</v>
      </c>
      <c r="D95" s="257" t="s">
        <v>398</v>
      </c>
      <c r="E95" s="258" t="s">
        <v>595</v>
      </c>
      <c r="F95" s="259" t="s">
        <v>596</v>
      </c>
      <c r="G95" s="260" t="s">
        <v>247</v>
      </c>
      <c r="H95" s="261">
        <v>512.03999999999996</v>
      </c>
      <c r="I95" s="262"/>
      <c r="J95" s="263">
        <f>ROUND(I95*H95,2)</f>
        <v>0</v>
      </c>
      <c r="K95" s="259" t="s">
        <v>155</v>
      </c>
      <c r="L95" s="264"/>
      <c r="M95" s="265" t="s">
        <v>19</v>
      </c>
      <c r="N95" s="266" t="s">
        <v>44</v>
      </c>
      <c r="O95" s="86"/>
      <c r="P95" s="223">
        <f>O95*H95</f>
        <v>0</v>
      </c>
      <c r="Q95" s="223">
        <v>0.057000000000000002</v>
      </c>
      <c r="R95" s="223">
        <f>Q95*H95</f>
        <v>29.18628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207</v>
      </c>
      <c r="AT95" s="225" t="s">
        <v>398</v>
      </c>
      <c r="AU95" s="225" t="s">
        <v>82</v>
      </c>
      <c r="AY95" s="19" t="s">
        <v>149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156</v>
      </c>
      <c r="BM95" s="225" t="s">
        <v>597</v>
      </c>
    </row>
    <row r="96" s="2" customFormat="1">
      <c r="A96" s="40"/>
      <c r="B96" s="41"/>
      <c r="C96" s="42"/>
      <c r="D96" s="227" t="s">
        <v>158</v>
      </c>
      <c r="E96" s="42"/>
      <c r="F96" s="228" t="s">
        <v>596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158</v>
      </c>
      <c r="AU96" s="19" t="s">
        <v>82</v>
      </c>
    </row>
    <row r="97" s="13" customFormat="1">
      <c r="A97" s="13"/>
      <c r="B97" s="235"/>
      <c r="C97" s="236"/>
      <c r="D97" s="227" t="s">
        <v>164</v>
      </c>
      <c r="E97" s="236"/>
      <c r="F97" s="238" t="s">
        <v>598</v>
      </c>
      <c r="G97" s="236"/>
      <c r="H97" s="239">
        <v>512.03999999999996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164</v>
      </c>
      <c r="AU97" s="245" t="s">
        <v>82</v>
      </c>
      <c r="AV97" s="13" t="s">
        <v>82</v>
      </c>
      <c r="AW97" s="13" t="s">
        <v>4</v>
      </c>
      <c r="AX97" s="13" t="s">
        <v>80</v>
      </c>
      <c r="AY97" s="245" t="s">
        <v>149</v>
      </c>
    </row>
    <row r="98" s="12" customFormat="1" ht="22.8" customHeight="1">
      <c r="A98" s="12"/>
      <c r="B98" s="198"/>
      <c r="C98" s="199"/>
      <c r="D98" s="200" t="s">
        <v>72</v>
      </c>
      <c r="E98" s="212" t="s">
        <v>580</v>
      </c>
      <c r="F98" s="212" t="s">
        <v>581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SUM(P99:P101)</f>
        <v>0</v>
      </c>
      <c r="Q98" s="206"/>
      <c r="R98" s="207">
        <f>SUM(R99:R101)</f>
        <v>0</v>
      </c>
      <c r="S98" s="206"/>
      <c r="T98" s="208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80</v>
      </c>
      <c r="AT98" s="210" t="s">
        <v>72</v>
      </c>
      <c r="AU98" s="210" t="s">
        <v>80</v>
      </c>
      <c r="AY98" s="209" t="s">
        <v>149</v>
      </c>
      <c r="BK98" s="211">
        <f>SUM(BK99:BK101)</f>
        <v>0</v>
      </c>
    </row>
    <row r="99" s="2" customFormat="1" ht="16.5" customHeight="1">
      <c r="A99" s="40"/>
      <c r="B99" s="41"/>
      <c r="C99" s="214" t="s">
        <v>175</v>
      </c>
      <c r="D99" s="214" t="s">
        <v>151</v>
      </c>
      <c r="E99" s="215" t="s">
        <v>583</v>
      </c>
      <c r="F99" s="216" t="s">
        <v>584</v>
      </c>
      <c r="G99" s="217" t="s">
        <v>453</v>
      </c>
      <c r="H99" s="218">
        <v>105.771</v>
      </c>
      <c r="I99" s="219"/>
      <c r="J99" s="220">
        <f>ROUND(I99*H99,2)</f>
        <v>0</v>
      </c>
      <c r="K99" s="216" t="s">
        <v>155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156</v>
      </c>
      <c r="AT99" s="225" t="s">
        <v>151</v>
      </c>
      <c r="AU99" s="225" t="s">
        <v>82</v>
      </c>
      <c r="AY99" s="19" t="s">
        <v>149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156</v>
      </c>
      <c r="BM99" s="225" t="s">
        <v>599</v>
      </c>
    </row>
    <row r="100" s="2" customFormat="1">
      <c r="A100" s="40"/>
      <c r="B100" s="41"/>
      <c r="C100" s="42"/>
      <c r="D100" s="227" t="s">
        <v>158</v>
      </c>
      <c r="E100" s="42"/>
      <c r="F100" s="228" t="s">
        <v>586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158</v>
      </c>
      <c r="AU100" s="19" t="s">
        <v>82</v>
      </c>
    </row>
    <row r="101" s="2" customFormat="1">
      <c r="A101" s="40"/>
      <c r="B101" s="41"/>
      <c r="C101" s="42"/>
      <c r="D101" s="232" t="s">
        <v>160</v>
      </c>
      <c r="E101" s="42"/>
      <c r="F101" s="233" t="s">
        <v>587</v>
      </c>
      <c r="G101" s="42"/>
      <c r="H101" s="42"/>
      <c r="I101" s="229"/>
      <c r="J101" s="42"/>
      <c r="K101" s="42"/>
      <c r="L101" s="46"/>
      <c r="M101" s="267"/>
      <c r="N101" s="268"/>
      <c r="O101" s="269"/>
      <c r="P101" s="269"/>
      <c r="Q101" s="269"/>
      <c r="R101" s="269"/>
      <c r="S101" s="269"/>
      <c r="T101" s="27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160</v>
      </c>
      <c r="AU101" s="19" t="s">
        <v>82</v>
      </c>
    </row>
    <row r="102" s="2" customFormat="1" ht="6.96" customHeight="1">
      <c r="A102" s="4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46"/>
      <c r="M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</sheetData>
  <sheetProtection sheet="1" autoFilter="0" formatColumns="0" formatRows="0" objects="1" scenarios="1" spinCount="100000" saltValue="TvueBoxu8oJ4cC05WgUxxZuSqvSAXoczrKs9AsjLh9+dFJTKwWaSLHRd/hqiwvbVBuZdpUPJwcADHnfG8BlzVw==" hashValue="tJQ8gdBF+CCBJCxCHp3TwKJ7GR3srDuKmZi0L5uGwExjXEr2Ne0mkKsu4jZ3+L8o5LaKuvsNPfiVYCC929h70w==" algorithmName="SHA-512" password="CC35"/>
  <autoFilter ref="C87:K1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5_01/916241213"/>
    <hyperlink ref="F101" r:id="rId2" display="https://podminky.urs.cz/item/CS_URS_2025_01/99833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118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600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24. 10. 2023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33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ROUND((SUM(BE86:BE256)),  2)</f>
        <v>0</v>
      </c>
      <c r="G33" s="40"/>
      <c r="H33" s="40"/>
      <c r="I33" s="159">
        <v>0.20999999999999999</v>
      </c>
      <c r="J33" s="158">
        <f>ROUND(((SUM(BE86:BE256))*I33),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ROUND((SUM(BF86:BF256)),  2)</f>
        <v>0</v>
      </c>
      <c r="G34" s="40"/>
      <c r="H34" s="40"/>
      <c r="I34" s="159">
        <v>0.12</v>
      </c>
      <c r="J34" s="158">
        <f>ROUND(((SUM(BF86:BF256))*I34),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ROUND((SUM(BG86:BG256)),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ROUND((SUM(BH86:BH256)),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ROUND((SUM(BI86:BI256)),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122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rybníka Velký Žďárský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118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SO-02 - Úprava zátopy a břehů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Žďár nad Sázavou</v>
      </c>
      <c r="G52" s="42"/>
      <c r="H52" s="42"/>
      <c r="I52" s="34" t="s">
        <v>23</v>
      </c>
      <c r="J52" s="74" t="str">
        <f>IF(J12="","",J12)</f>
        <v>24. 10. 2023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Žďár nad Sázavou</v>
      </c>
      <c r="G54" s="42"/>
      <c r="H54" s="42"/>
      <c r="I54" s="34" t="s">
        <v>32</v>
      </c>
      <c r="J54" s="38" t="str">
        <f>E21</f>
        <v>AGROPROJEKT PSO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AGROPROJEKT PSO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123</v>
      </c>
      <c r="D57" s="173"/>
      <c r="E57" s="173"/>
      <c r="F57" s="173"/>
      <c r="G57" s="173"/>
      <c r="H57" s="173"/>
      <c r="I57" s="173"/>
      <c r="J57" s="174" t="s">
        <v>124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125</v>
      </c>
    </row>
    <row r="60" s="9" customFormat="1" ht="24.96" customHeight="1">
      <c r="A60" s="9"/>
      <c r="B60" s="176"/>
      <c r="C60" s="177"/>
      <c r="D60" s="178" t="s">
        <v>126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127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128</v>
      </c>
      <c r="E62" s="184"/>
      <c r="F62" s="184"/>
      <c r="G62" s="184"/>
      <c r="H62" s="184"/>
      <c r="I62" s="184"/>
      <c r="J62" s="185">
        <f>J194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129</v>
      </c>
      <c r="E63" s="184"/>
      <c r="F63" s="184"/>
      <c r="G63" s="184"/>
      <c r="H63" s="184"/>
      <c r="I63" s="184"/>
      <c r="J63" s="185">
        <f>J208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130</v>
      </c>
      <c r="E64" s="184"/>
      <c r="F64" s="184"/>
      <c r="G64" s="184"/>
      <c r="H64" s="184"/>
      <c r="I64" s="184"/>
      <c r="J64" s="185">
        <f>J225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601</v>
      </c>
      <c r="E65" s="184"/>
      <c r="F65" s="184"/>
      <c r="G65" s="184"/>
      <c r="H65" s="184"/>
      <c r="I65" s="184"/>
      <c r="J65" s="185">
        <f>J246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133</v>
      </c>
      <c r="E66" s="184"/>
      <c r="F66" s="184"/>
      <c r="G66" s="184"/>
      <c r="H66" s="184"/>
      <c r="I66" s="184"/>
      <c r="J66" s="185">
        <f>J253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134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Rekonstrukce rybníka Velký Žďárský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118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SO-02 - Úprava zátopy a břehů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Žďár nad Sázavou</v>
      </c>
      <c r="G80" s="42"/>
      <c r="H80" s="42"/>
      <c r="I80" s="34" t="s">
        <v>23</v>
      </c>
      <c r="J80" s="74" t="str">
        <f>IF(J12="","",J12)</f>
        <v>24. 10. 2023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Město Žďár nad Sázavou</v>
      </c>
      <c r="G82" s="42"/>
      <c r="H82" s="42"/>
      <c r="I82" s="34" t="s">
        <v>32</v>
      </c>
      <c r="J82" s="38" t="str">
        <f>E21</f>
        <v>AGROPROJEKT PSO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30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AGROPROJEKT PSO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135</v>
      </c>
      <c r="D85" s="190" t="s">
        <v>58</v>
      </c>
      <c r="E85" s="190" t="s">
        <v>54</v>
      </c>
      <c r="F85" s="190" t="s">
        <v>55</v>
      </c>
      <c r="G85" s="190" t="s">
        <v>136</v>
      </c>
      <c r="H85" s="190" t="s">
        <v>137</v>
      </c>
      <c r="I85" s="190" t="s">
        <v>138</v>
      </c>
      <c r="J85" s="190" t="s">
        <v>124</v>
      </c>
      <c r="K85" s="191" t="s">
        <v>139</v>
      </c>
      <c r="L85" s="192"/>
      <c r="M85" s="94" t="s">
        <v>19</v>
      </c>
      <c r="N85" s="95" t="s">
        <v>43</v>
      </c>
      <c r="O85" s="95" t="s">
        <v>140</v>
      </c>
      <c r="P85" s="95" t="s">
        <v>141</v>
      </c>
      <c r="Q85" s="95" t="s">
        <v>142</v>
      </c>
      <c r="R85" s="95" t="s">
        <v>143</v>
      </c>
      <c r="S85" s="95" t="s">
        <v>144</v>
      </c>
      <c r="T85" s="96" t="s">
        <v>145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146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1354.3501650000001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72</v>
      </c>
      <c r="AU86" s="19" t="s">
        <v>125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72</v>
      </c>
      <c r="E87" s="201" t="s">
        <v>147</v>
      </c>
      <c r="F87" s="201" t="s">
        <v>148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P88+P194+P208+P225+P246+P253</f>
        <v>0</v>
      </c>
      <c r="Q87" s="206"/>
      <c r="R87" s="207">
        <f>R88+R194+R208+R225+R246+R253</f>
        <v>1354.3501650000001</v>
      </c>
      <c r="S87" s="206"/>
      <c r="T87" s="208">
        <f>T88+T194+T208+T225+T246+T253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80</v>
      </c>
      <c r="AT87" s="210" t="s">
        <v>72</v>
      </c>
      <c r="AU87" s="210" t="s">
        <v>73</v>
      </c>
      <c r="AY87" s="209" t="s">
        <v>149</v>
      </c>
      <c r="BK87" s="211">
        <f>BK88+BK194+BK208+BK225+BK246+BK253</f>
        <v>0</v>
      </c>
    </row>
    <row r="88" s="12" customFormat="1" ht="22.8" customHeight="1">
      <c r="A88" s="12"/>
      <c r="B88" s="198"/>
      <c r="C88" s="199"/>
      <c r="D88" s="200" t="s">
        <v>72</v>
      </c>
      <c r="E88" s="212" t="s">
        <v>80</v>
      </c>
      <c r="F88" s="212" t="s">
        <v>150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SUM(P89:P193)</f>
        <v>0</v>
      </c>
      <c r="Q88" s="206"/>
      <c r="R88" s="207">
        <f>SUM(R89:R193)</f>
        <v>28.356874999999999</v>
      </c>
      <c r="S88" s="206"/>
      <c r="T88" s="208">
        <f>SUM(T89:T193)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80</v>
      </c>
      <c r="AT88" s="210" t="s">
        <v>72</v>
      </c>
      <c r="AU88" s="210" t="s">
        <v>80</v>
      </c>
      <c r="AY88" s="209" t="s">
        <v>149</v>
      </c>
      <c r="BK88" s="211">
        <f>SUM(BK89:BK193)</f>
        <v>0</v>
      </c>
    </row>
    <row r="89" s="2" customFormat="1" ht="24.15" customHeight="1">
      <c r="A89" s="40"/>
      <c r="B89" s="41"/>
      <c r="C89" s="214" t="s">
        <v>80</v>
      </c>
      <c r="D89" s="214" t="s">
        <v>151</v>
      </c>
      <c r="E89" s="215" t="s">
        <v>274</v>
      </c>
      <c r="F89" s="216" t="s">
        <v>275</v>
      </c>
      <c r="G89" s="217" t="s">
        <v>255</v>
      </c>
      <c r="H89" s="218">
        <v>37</v>
      </c>
      <c r="I89" s="219"/>
      <c r="J89" s="220">
        <f>ROUND(I89*H89,2)</f>
        <v>0</v>
      </c>
      <c r="K89" s="216" t="s">
        <v>155</v>
      </c>
      <c r="L89" s="46"/>
      <c r="M89" s="221" t="s">
        <v>19</v>
      </c>
      <c r="N89" s="222" t="s">
        <v>44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156</v>
      </c>
      <c r="AT89" s="225" t="s">
        <v>151</v>
      </c>
      <c r="AU89" s="225" t="s">
        <v>82</v>
      </c>
      <c r="AY89" s="19" t="s">
        <v>149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80</v>
      </c>
      <c r="BK89" s="226">
        <f>ROUND(I89*H89,2)</f>
        <v>0</v>
      </c>
      <c r="BL89" s="19" t="s">
        <v>156</v>
      </c>
      <c r="BM89" s="225" t="s">
        <v>602</v>
      </c>
    </row>
    <row r="90" s="2" customFormat="1">
      <c r="A90" s="40"/>
      <c r="B90" s="41"/>
      <c r="C90" s="42"/>
      <c r="D90" s="227" t="s">
        <v>158</v>
      </c>
      <c r="E90" s="42"/>
      <c r="F90" s="228" t="s">
        <v>277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158</v>
      </c>
      <c r="AU90" s="19" t="s">
        <v>82</v>
      </c>
    </row>
    <row r="91" s="2" customFormat="1">
      <c r="A91" s="40"/>
      <c r="B91" s="41"/>
      <c r="C91" s="42"/>
      <c r="D91" s="232" t="s">
        <v>160</v>
      </c>
      <c r="E91" s="42"/>
      <c r="F91" s="233" t="s">
        <v>278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160</v>
      </c>
      <c r="AU91" s="19" t="s">
        <v>82</v>
      </c>
    </row>
    <row r="92" s="2" customFormat="1">
      <c r="A92" s="40"/>
      <c r="B92" s="41"/>
      <c r="C92" s="42"/>
      <c r="D92" s="227" t="s">
        <v>162</v>
      </c>
      <c r="E92" s="42"/>
      <c r="F92" s="234" t="s">
        <v>603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162</v>
      </c>
      <c r="AU92" s="19" t="s">
        <v>82</v>
      </c>
    </row>
    <row r="93" s="13" customFormat="1">
      <c r="A93" s="13"/>
      <c r="B93" s="235"/>
      <c r="C93" s="236"/>
      <c r="D93" s="227" t="s">
        <v>164</v>
      </c>
      <c r="E93" s="237" t="s">
        <v>19</v>
      </c>
      <c r="F93" s="238" t="s">
        <v>604</v>
      </c>
      <c r="G93" s="236"/>
      <c r="H93" s="239">
        <v>37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164</v>
      </c>
      <c r="AU93" s="245" t="s">
        <v>82</v>
      </c>
      <c r="AV93" s="13" t="s">
        <v>82</v>
      </c>
      <c r="AW93" s="13" t="s">
        <v>35</v>
      </c>
      <c r="AX93" s="13" t="s">
        <v>80</v>
      </c>
      <c r="AY93" s="245" t="s">
        <v>149</v>
      </c>
    </row>
    <row r="94" s="2" customFormat="1" ht="33" customHeight="1">
      <c r="A94" s="40"/>
      <c r="B94" s="41"/>
      <c r="C94" s="214" t="s">
        <v>82</v>
      </c>
      <c r="D94" s="214" t="s">
        <v>151</v>
      </c>
      <c r="E94" s="215" t="s">
        <v>282</v>
      </c>
      <c r="F94" s="216" t="s">
        <v>283</v>
      </c>
      <c r="G94" s="217" t="s">
        <v>255</v>
      </c>
      <c r="H94" s="218">
        <v>342</v>
      </c>
      <c r="I94" s="219"/>
      <c r="J94" s="220">
        <f>ROUND(I94*H94,2)</f>
        <v>0</v>
      </c>
      <c r="K94" s="216" t="s">
        <v>155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156</v>
      </c>
      <c r="AT94" s="225" t="s">
        <v>151</v>
      </c>
      <c r="AU94" s="225" t="s">
        <v>82</v>
      </c>
      <c r="AY94" s="19" t="s">
        <v>149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80</v>
      </c>
      <c r="BK94" s="226">
        <f>ROUND(I94*H94,2)</f>
        <v>0</v>
      </c>
      <c r="BL94" s="19" t="s">
        <v>156</v>
      </c>
      <c r="BM94" s="225" t="s">
        <v>605</v>
      </c>
    </row>
    <row r="95" s="2" customFormat="1">
      <c r="A95" s="40"/>
      <c r="B95" s="41"/>
      <c r="C95" s="42"/>
      <c r="D95" s="227" t="s">
        <v>158</v>
      </c>
      <c r="E95" s="42"/>
      <c r="F95" s="228" t="s">
        <v>285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158</v>
      </c>
      <c r="AU95" s="19" t="s">
        <v>82</v>
      </c>
    </row>
    <row r="96" s="2" customFormat="1">
      <c r="A96" s="40"/>
      <c r="B96" s="41"/>
      <c r="C96" s="42"/>
      <c r="D96" s="232" t="s">
        <v>160</v>
      </c>
      <c r="E96" s="42"/>
      <c r="F96" s="233" t="s">
        <v>286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160</v>
      </c>
      <c r="AU96" s="19" t="s">
        <v>82</v>
      </c>
    </row>
    <row r="97" s="2" customFormat="1">
      <c r="A97" s="40"/>
      <c r="B97" s="41"/>
      <c r="C97" s="42"/>
      <c r="D97" s="227" t="s">
        <v>606</v>
      </c>
      <c r="E97" s="42"/>
      <c r="F97" s="234" t="s">
        <v>607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606</v>
      </c>
      <c r="AU97" s="19" t="s">
        <v>82</v>
      </c>
    </row>
    <row r="98" s="2" customFormat="1">
      <c r="A98" s="40"/>
      <c r="B98" s="41"/>
      <c r="C98" s="42"/>
      <c r="D98" s="227" t="s">
        <v>162</v>
      </c>
      <c r="E98" s="42"/>
      <c r="F98" s="234" t="s">
        <v>608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162</v>
      </c>
      <c r="AU98" s="19" t="s">
        <v>82</v>
      </c>
    </row>
    <row r="99" s="13" customFormat="1">
      <c r="A99" s="13"/>
      <c r="B99" s="235"/>
      <c r="C99" s="236"/>
      <c r="D99" s="227" t="s">
        <v>164</v>
      </c>
      <c r="E99" s="237" t="s">
        <v>19</v>
      </c>
      <c r="F99" s="238" t="s">
        <v>609</v>
      </c>
      <c r="G99" s="236"/>
      <c r="H99" s="239">
        <v>342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164</v>
      </c>
      <c r="AU99" s="245" t="s">
        <v>82</v>
      </c>
      <c r="AV99" s="13" t="s">
        <v>82</v>
      </c>
      <c r="AW99" s="13" t="s">
        <v>35</v>
      </c>
      <c r="AX99" s="13" t="s">
        <v>80</v>
      </c>
      <c r="AY99" s="245" t="s">
        <v>149</v>
      </c>
    </row>
    <row r="100" s="2" customFormat="1" ht="37.8" customHeight="1">
      <c r="A100" s="40"/>
      <c r="B100" s="41"/>
      <c r="C100" s="214" t="s">
        <v>175</v>
      </c>
      <c r="D100" s="214" t="s">
        <v>151</v>
      </c>
      <c r="E100" s="215" t="s">
        <v>610</v>
      </c>
      <c r="F100" s="216" t="s">
        <v>611</v>
      </c>
      <c r="G100" s="217" t="s">
        <v>255</v>
      </c>
      <c r="H100" s="218">
        <v>55.125</v>
      </c>
      <c r="I100" s="219"/>
      <c r="J100" s="220">
        <f>ROUND(I100*H100,2)</f>
        <v>0</v>
      </c>
      <c r="K100" s="216" t="s">
        <v>155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156</v>
      </c>
      <c r="AT100" s="225" t="s">
        <v>151</v>
      </c>
      <c r="AU100" s="225" t="s">
        <v>82</v>
      </c>
      <c r="AY100" s="19" t="s">
        <v>149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156</v>
      </c>
      <c r="BM100" s="225" t="s">
        <v>612</v>
      </c>
    </row>
    <row r="101" s="2" customFormat="1">
      <c r="A101" s="40"/>
      <c r="B101" s="41"/>
      <c r="C101" s="42"/>
      <c r="D101" s="227" t="s">
        <v>158</v>
      </c>
      <c r="E101" s="42"/>
      <c r="F101" s="228" t="s">
        <v>613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158</v>
      </c>
      <c r="AU101" s="19" t="s">
        <v>82</v>
      </c>
    </row>
    <row r="102" s="2" customFormat="1">
      <c r="A102" s="40"/>
      <c r="B102" s="41"/>
      <c r="C102" s="42"/>
      <c r="D102" s="232" t="s">
        <v>160</v>
      </c>
      <c r="E102" s="42"/>
      <c r="F102" s="233" t="s">
        <v>614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160</v>
      </c>
      <c r="AU102" s="19" t="s">
        <v>82</v>
      </c>
    </row>
    <row r="103" s="2" customFormat="1">
      <c r="A103" s="40"/>
      <c r="B103" s="41"/>
      <c r="C103" s="42"/>
      <c r="D103" s="227" t="s">
        <v>162</v>
      </c>
      <c r="E103" s="42"/>
      <c r="F103" s="234" t="s">
        <v>615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162</v>
      </c>
      <c r="AU103" s="19" t="s">
        <v>82</v>
      </c>
    </row>
    <row r="104" s="13" customFormat="1">
      <c r="A104" s="13"/>
      <c r="B104" s="235"/>
      <c r="C104" s="236"/>
      <c r="D104" s="227" t="s">
        <v>164</v>
      </c>
      <c r="E104" s="237" t="s">
        <v>19</v>
      </c>
      <c r="F104" s="238" t="s">
        <v>616</v>
      </c>
      <c r="G104" s="236"/>
      <c r="H104" s="239">
        <v>55.125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164</v>
      </c>
      <c r="AU104" s="245" t="s">
        <v>82</v>
      </c>
      <c r="AV104" s="13" t="s">
        <v>82</v>
      </c>
      <c r="AW104" s="13" t="s">
        <v>35</v>
      </c>
      <c r="AX104" s="13" t="s">
        <v>80</v>
      </c>
      <c r="AY104" s="245" t="s">
        <v>149</v>
      </c>
    </row>
    <row r="105" s="2" customFormat="1" ht="24.15" customHeight="1">
      <c r="A105" s="40"/>
      <c r="B105" s="41"/>
      <c r="C105" s="214" t="s">
        <v>156</v>
      </c>
      <c r="D105" s="214" t="s">
        <v>151</v>
      </c>
      <c r="E105" s="215" t="s">
        <v>617</v>
      </c>
      <c r="F105" s="216" t="s">
        <v>618</v>
      </c>
      <c r="G105" s="217" t="s">
        <v>255</v>
      </c>
      <c r="H105" s="218">
        <v>14200</v>
      </c>
      <c r="I105" s="219"/>
      <c r="J105" s="220">
        <f>ROUND(I105*H105,2)</f>
        <v>0</v>
      </c>
      <c r="K105" s="216" t="s">
        <v>155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156</v>
      </c>
      <c r="AT105" s="225" t="s">
        <v>151</v>
      </c>
      <c r="AU105" s="225" t="s">
        <v>82</v>
      </c>
      <c r="AY105" s="19" t="s">
        <v>149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156</v>
      </c>
      <c r="BM105" s="225" t="s">
        <v>619</v>
      </c>
    </row>
    <row r="106" s="2" customFormat="1">
      <c r="A106" s="40"/>
      <c r="B106" s="41"/>
      <c r="C106" s="42"/>
      <c r="D106" s="227" t="s">
        <v>158</v>
      </c>
      <c r="E106" s="42"/>
      <c r="F106" s="228" t="s">
        <v>620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158</v>
      </c>
      <c r="AU106" s="19" t="s">
        <v>82</v>
      </c>
    </row>
    <row r="107" s="2" customFormat="1">
      <c r="A107" s="40"/>
      <c r="B107" s="41"/>
      <c r="C107" s="42"/>
      <c r="D107" s="232" t="s">
        <v>160</v>
      </c>
      <c r="E107" s="42"/>
      <c r="F107" s="233" t="s">
        <v>621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160</v>
      </c>
      <c r="AU107" s="19" t="s">
        <v>82</v>
      </c>
    </row>
    <row r="108" s="2" customFormat="1">
      <c r="A108" s="40"/>
      <c r="B108" s="41"/>
      <c r="C108" s="42"/>
      <c r="D108" s="227" t="s">
        <v>606</v>
      </c>
      <c r="E108" s="42"/>
      <c r="F108" s="234" t="s">
        <v>622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606</v>
      </c>
      <c r="AU108" s="19" t="s">
        <v>82</v>
      </c>
    </row>
    <row r="109" s="2" customFormat="1">
      <c r="A109" s="40"/>
      <c r="B109" s="41"/>
      <c r="C109" s="42"/>
      <c r="D109" s="227" t="s">
        <v>162</v>
      </c>
      <c r="E109" s="42"/>
      <c r="F109" s="234" t="s">
        <v>623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162</v>
      </c>
      <c r="AU109" s="19" t="s">
        <v>82</v>
      </c>
    </row>
    <row r="110" s="2" customFormat="1" ht="37.8" customHeight="1">
      <c r="A110" s="40"/>
      <c r="B110" s="41"/>
      <c r="C110" s="214" t="s">
        <v>188</v>
      </c>
      <c r="D110" s="214" t="s">
        <v>151</v>
      </c>
      <c r="E110" s="215" t="s">
        <v>624</v>
      </c>
      <c r="F110" s="216" t="s">
        <v>625</v>
      </c>
      <c r="G110" s="217" t="s">
        <v>255</v>
      </c>
      <c r="H110" s="218">
        <v>10</v>
      </c>
      <c r="I110" s="219"/>
      <c r="J110" s="220">
        <f>ROUND(I110*H110,2)</f>
        <v>0</v>
      </c>
      <c r="K110" s="216" t="s">
        <v>155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156</v>
      </c>
      <c r="AT110" s="225" t="s">
        <v>151</v>
      </c>
      <c r="AU110" s="225" t="s">
        <v>82</v>
      </c>
      <c r="AY110" s="19" t="s">
        <v>149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80</v>
      </c>
      <c r="BK110" s="226">
        <f>ROUND(I110*H110,2)</f>
        <v>0</v>
      </c>
      <c r="BL110" s="19" t="s">
        <v>156</v>
      </c>
      <c r="BM110" s="225" t="s">
        <v>626</v>
      </c>
    </row>
    <row r="111" s="2" customFormat="1">
      <c r="A111" s="40"/>
      <c r="B111" s="41"/>
      <c r="C111" s="42"/>
      <c r="D111" s="227" t="s">
        <v>158</v>
      </c>
      <c r="E111" s="42"/>
      <c r="F111" s="228" t="s">
        <v>627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158</v>
      </c>
      <c r="AU111" s="19" t="s">
        <v>82</v>
      </c>
    </row>
    <row r="112" s="2" customFormat="1">
      <c r="A112" s="40"/>
      <c r="B112" s="41"/>
      <c r="C112" s="42"/>
      <c r="D112" s="232" t="s">
        <v>160</v>
      </c>
      <c r="E112" s="42"/>
      <c r="F112" s="233" t="s">
        <v>628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160</v>
      </c>
      <c r="AU112" s="19" t="s">
        <v>82</v>
      </c>
    </row>
    <row r="113" s="2" customFormat="1">
      <c r="A113" s="40"/>
      <c r="B113" s="41"/>
      <c r="C113" s="42"/>
      <c r="D113" s="227" t="s">
        <v>162</v>
      </c>
      <c r="E113" s="42"/>
      <c r="F113" s="234" t="s">
        <v>629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162</v>
      </c>
      <c r="AU113" s="19" t="s">
        <v>82</v>
      </c>
    </row>
    <row r="114" s="13" customFormat="1">
      <c r="A114" s="13"/>
      <c r="B114" s="235"/>
      <c r="C114" s="236"/>
      <c r="D114" s="227" t="s">
        <v>164</v>
      </c>
      <c r="E114" s="237" t="s">
        <v>19</v>
      </c>
      <c r="F114" s="238" t="s">
        <v>630</v>
      </c>
      <c r="G114" s="236"/>
      <c r="H114" s="239">
        <v>10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164</v>
      </c>
      <c r="AU114" s="245" t="s">
        <v>82</v>
      </c>
      <c r="AV114" s="13" t="s">
        <v>82</v>
      </c>
      <c r="AW114" s="13" t="s">
        <v>35</v>
      </c>
      <c r="AX114" s="13" t="s">
        <v>80</v>
      </c>
      <c r="AY114" s="245" t="s">
        <v>149</v>
      </c>
    </row>
    <row r="115" s="2" customFormat="1" ht="33" customHeight="1">
      <c r="A115" s="40"/>
      <c r="B115" s="41"/>
      <c r="C115" s="214" t="s">
        <v>195</v>
      </c>
      <c r="D115" s="214" t="s">
        <v>151</v>
      </c>
      <c r="E115" s="215" t="s">
        <v>631</v>
      </c>
      <c r="F115" s="216" t="s">
        <v>632</v>
      </c>
      <c r="G115" s="217" t="s">
        <v>255</v>
      </c>
      <c r="H115" s="218">
        <v>10</v>
      </c>
      <c r="I115" s="219"/>
      <c r="J115" s="220">
        <f>ROUND(I115*H115,2)</f>
        <v>0</v>
      </c>
      <c r="K115" s="216" t="s">
        <v>155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1.6299999999999999</v>
      </c>
      <c r="R115" s="223">
        <f>Q115*H115</f>
        <v>16.299999999999997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156</v>
      </c>
      <c r="AT115" s="225" t="s">
        <v>151</v>
      </c>
      <c r="AU115" s="225" t="s">
        <v>82</v>
      </c>
      <c r="AY115" s="19" t="s">
        <v>149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156</v>
      </c>
      <c r="BM115" s="225" t="s">
        <v>633</v>
      </c>
    </row>
    <row r="116" s="2" customFormat="1">
      <c r="A116" s="40"/>
      <c r="B116" s="41"/>
      <c r="C116" s="42"/>
      <c r="D116" s="227" t="s">
        <v>158</v>
      </c>
      <c r="E116" s="42"/>
      <c r="F116" s="228" t="s">
        <v>634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158</v>
      </c>
      <c r="AU116" s="19" t="s">
        <v>82</v>
      </c>
    </row>
    <row r="117" s="2" customFormat="1">
      <c r="A117" s="40"/>
      <c r="B117" s="41"/>
      <c r="C117" s="42"/>
      <c r="D117" s="232" t="s">
        <v>160</v>
      </c>
      <c r="E117" s="42"/>
      <c r="F117" s="233" t="s">
        <v>635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160</v>
      </c>
      <c r="AU117" s="19" t="s">
        <v>82</v>
      </c>
    </row>
    <row r="118" s="2" customFormat="1">
      <c r="A118" s="40"/>
      <c r="B118" s="41"/>
      <c r="C118" s="42"/>
      <c r="D118" s="227" t="s">
        <v>162</v>
      </c>
      <c r="E118" s="42"/>
      <c r="F118" s="234" t="s">
        <v>636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162</v>
      </c>
      <c r="AU118" s="19" t="s">
        <v>82</v>
      </c>
    </row>
    <row r="119" s="2" customFormat="1" ht="37.8" customHeight="1">
      <c r="A119" s="40"/>
      <c r="B119" s="41"/>
      <c r="C119" s="214" t="s">
        <v>201</v>
      </c>
      <c r="D119" s="214" t="s">
        <v>151</v>
      </c>
      <c r="E119" s="215" t="s">
        <v>327</v>
      </c>
      <c r="F119" s="216" t="s">
        <v>328</v>
      </c>
      <c r="G119" s="217" t="s">
        <v>255</v>
      </c>
      <c r="H119" s="218">
        <v>1389.0999999999999</v>
      </c>
      <c r="I119" s="219"/>
      <c r="J119" s="220">
        <f>ROUND(I119*H119,2)</f>
        <v>0</v>
      </c>
      <c r="K119" s="216" t="s">
        <v>155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156</v>
      </c>
      <c r="AT119" s="225" t="s">
        <v>151</v>
      </c>
      <c r="AU119" s="225" t="s">
        <v>82</v>
      </c>
      <c r="AY119" s="19" t="s">
        <v>149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156</v>
      </c>
      <c r="BM119" s="225" t="s">
        <v>637</v>
      </c>
    </row>
    <row r="120" s="2" customFormat="1">
      <c r="A120" s="40"/>
      <c r="B120" s="41"/>
      <c r="C120" s="42"/>
      <c r="D120" s="227" t="s">
        <v>158</v>
      </c>
      <c r="E120" s="42"/>
      <c r="F120" s="228" t="s">
        <v>330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158</v>
      </c>
      <c r="AU120" s="19" t="s">
        <v>82</v>
      </c>
    </row>
    <row r="121" s="2" customFormat="1">
      <c r="A121" s="40"/>
      <c r="B121" s="41"/>
      <c r="C121" s="42"/>
      <c r="D121" s="232" t="s">
        <v>160</v>
      </c>
      <c r="E121" s="42"/>
      <c r="F121" s="233" t="s">
        <v>331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160</v>
      </c>
      <c r="AU121" s="19" t="s">
        <v>82</v>
      </c>
    </row>
    <row r="122" s="2" customFormat="1">
      <c r="A122" s="40"/>
      <c r="B122" s="41"/>
      <c r="C122" s="42"/>
      <c r="D122" s="227" t="s">
        <v>162</v>
      </c>
      <c r="E122" s="42"/>
      <c r="F122" s="234" t="s">
        <v>638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162</v>
      </c>
      <c r="AU122" s="19" t="s">
        <v>82</v>
      </c>
    </row>
    <row r="123" s="13" customFormat="1">
      <c r="A123" s="13"/>
      <c r="B123" s="235"/>
      <c r="C123" s="236"/>
      <c r="D123" s="227" t="s">
        <v>164</v>
      </c>
      <c r="E123" s="237" t="s">
        <v>19</v>
      </c>
      <c r="F123" s="238" t="s">
        <v>639</v>
      </c>
      <c r="G123" s="236"/>
      <c r="H123" s="239">
        <v>1300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164</v>
      </c>
      <c r="AU123" s="245" t="s">
        <v>82</v>
      </c>
      <c r="AV123" s="13" t="s">
        <v>82</v>
      </c>
      <c r="AW123" s="13" t="s">
        <v>35</v>
      </c>
      <c r="AX123" s="13" t="s">
        <v>73</v>
      </c>
      <c r="AY123" s="245" t="s">
        <v>149</v>
      </c>
    </row>
    <row r="124" s="13" customFormat="1">
      <c r="A124" s="13"/>
      <c r="B124" s="235"/>
      <c r="C124" s="236"/>
      <c r="D124" s="227" t="s">
        <v>164</v>
      </c>
      <c r="E124" s="237" t="s">
        <v>19</v>
      </c>
      <c r="F124" s="238" t="s">
        <v>640</v>
      </c>
      <c r="G124" s="236"/>
      <c r="H124" s="239">
        <v>89.099999999999994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164</v>
      </c>
      <c r="AU124" s="245" t="s">
        <v>82</v>
      </c>
      <c r="AV124" s="13" t="s">
        <v>82</v>
      </c>
      <c r="AW124" s="13" t="s">
        <v>35</v>
      </c>
      <c r="AX124" s="13" t="s">
        <v>73</v>
      </c>
      <c r="AY124" s="245" t="s">
        <v>149</v>
      </c>
    </row>
    <row r="125" s="14" customFormat="1">
      <c r="A125" s="14"/>
      <c r="B125" s="246"/>
      <c r="C125" s="247"/>
      <c r="D125" s="227" t="s">
        <v>164</v>
      </c>
      <c r="E125" s="248" t="s">
        <v>19</v>
      </c>
      <c r="F125" s="249" t="s">
        <v>167</v>
      </c>
      <c r="G125" s="247"/>
      <c r="H125" s="250">
        <v>1389.0999999999999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164</v>
      </c>
      <c r="AU125" s="256" t="s">
        <v>82</v>
      </c>
      <c r="AV125" s="14" t="s">
        <v>156</v>
      </c>
      <c r="AW125" s="14" t="s">
        <v>35</v>
      </c>
      <c r="AX125" s="14" t="s">
        <v>80</v>
      </c>
      <c r="AY125" s="256" t="s">
        <v>149</v>
      </c>
    </row>
    <row r="126" s="2" customFormat="1" ht="37.8" customHeight="1">
      <c r="A126" s="40"/>
      <c r="B126" s="41"/>
      <c r="C126" s="214" t="s">
        <v>207</v>
      </c>
      <c r="D126" s="214" t="s">
        <v>151</v>
      </c>
      <c r="E126" s="215" t="s">
        <v>335</v>
      </c>
      <c r="F126" s="216" t="s">
        <v>336</v>
      </c>
      <c r="G126" s="217" t="s">
        <v>255</v>
      </c>
      <c r="H126" s="218">
        <v>650</v>
      </c>
      <c r="I126" s="219"/>
      <c r="J126" s="220">
        <f>ROUND(I126*H126,2)</f>
        <v>0</v>
      </c>
      <c r="K126" s="216" t="s">
        <v>155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156</v>
      </c>
      <c r="AT126" s="225" t="s">
        <v>151</v>
      </c>
      <c r="AU126" s="225" t="s">
        <v>82</v>
      </c>
      <c r="AY126" s="19" t="s">
        <v>149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156</v>
      </c>
      <c r="BM126" s="225" t="s">
        <v>641</v>
      </c>
    </row>
    <row r="127" s="2" customFormat="1">
      <c r="A127" s="40"/>
      <c r="B127" s="41"/>
      <c r="C127" s="42"/>
      <c r="D127" s="227" t="s">
        <v>158</v>
      </c>
      <c r="E127" s="42"/>
      <c r="F127" s="228" t="s">
        <v>338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158</v>
      </c>
      <c r="AU127" s="19" t="s">
        <v>82</v>
      </c>
    </row>
    <row r="128" s="2" customFormat="1">
      <c r="A128" s="40"/>
      <c r="B128" s="41"/>
      <c r="C128" s="42"/>
      <c r="D128" s="232" t="s">
        <v>160</v>
      </c>
      <c r="E128" s="42"/>
      <c r="F128" s="233" t="s">
        <v>339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160</v>
      </c>
      <c r="AU128" s="19" t="s">
        <v>82</v>
      </c>
    </row>
    <row r="129" s="2" customFormat="1">
      <c r="A129" s="40"/>
      <c r="B129" s="41"/>
      <c r="C129" s="42"/>
      <c r="D129" s="227" t="s">
        <v>162</v>
      </c>
      <c r="E129" s="42"/>
      <c r="F129" s="234" t="s">
        <v>642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162</v>
      </c>
      <c r="AU129" s="19" t="s">
        <v>82</v>
      </c>
    </row>
    <row r="130" s="2" customFormat="1" ht="37.8" customHeight="1">
      <c r="A130" s="40"/>
      <c r="B130" s="41"/>
      <c r="C130" s="214" t="s">
        <v>213</v>
      </c>
      <c r="D130" s="214" t="s">
        <v>151</v>
      </c>
      <c r="E130" s="215" t="s">
        <v>643</v>
      </c>
      <c r="F130" s="216" t="s">
        <v>644</v>
      </c>
      <c r="G130" s="217" t="s">
        <v>255</v>
      </c>
      <c r="H130" s="218">
        <v>12900</v>
      </c>
      <c r="I130" s="219"/>
      <c r="J130" s="220">
        <f>ROUND(I130*H130,2)</f>
        <v>0</v>
      </c>
      <c r="K130" s="216" t="s">
        <v>155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156</v>
      </c>
      <c r="AT130" s="225" t="s">
        <v>151</v>
      </c>
      <c r="AU130" s="225" t="s">
        <v>82</v>
      </c>
      <c r="AY130" s="19" t="s">
        <v>149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156</v>
      </c>
      <c r="BM130" s="225" t="s">
        <v>645</v>
      </c>
    </row>
    <row r="131" s="2" customFormat="1">
      <c r="A131" s="40"/>
      <c r="B131" s="41"/>
      <c r="C131" s="42"/>
      <c r="D131" s="227" t="s">
        <v>158</v>
      </c>
      <c r="E131" s="42"/>
      <c r="F131" s="228" t="s">
        <v>646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158</v>
      </c>
      <c r="AU131" s="19" t="s">
        <v>82</v>
      </c>
    </row>
    <row r="132" s="2" customFormat="1">
      <c r="A132" s="40"/>
      <c r="B132" s="41"/>
      <c r="C132" s="42"/>
      <c r="D132" s="232" t="s">
        <v>160</v>
      </c>
      <c r="E132" s="42"/>
      <c r="F132" s="233" t="s">
        <v>647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160</v>
      </c>
      <c r="AU132" s="19" t="s">
        <v>82</v>
      </c>
    </row>
    <row r="133" s="2" customFormat="1">
      <c r="A133" s="40"/>
      <c r="B133" s="41"/>
      <c r="C133" s="42"/>
      <c r="D133" s="227" t="s">
        <v>162</v>
      </c>
      <c r="E133" s="42"/>
      <c r="F133" s="234" t="s">
        <v>648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162</v>
      </c>
      <c r="AU133" s="19" t="s">
        <v>82</v>
      </c>
    </row>
    <row r="134" s="2" customFormat="1" ht="37.8" customHeight="1">
      <c r="A134" s="40"/>
      <c r="B134" s="41"/>
      <c r="C134" s="214" t="s">
        <v>219</v>
      </c>
      <c r="D134" s="214" t="s">
        <v>151</v>
      </c>
      <c r="E134" s="215" t="s">
        <v>649</v>
      </c>
      <c r="F134" s="216" t="s">
        <v>650</v>
      </c>
      <c r="G134" s="217" t="s">
        <v>255</v>
      </c>
      <c r="H134" s="218">
        <v>64500</v>
      </c>
      <c r="I134" s="219"/>
      <c r="J134" s="220">
        <f>ROUND(I134*H134,2)</f>
        <v>0</v>
      </c>
      <c r="K134" s="216" t="s">
        <v>155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156</v>
      </c>
      <c r="AT134" s="225" t="s">
        <v>151</v>
      </c>
      <c r="AU134" s="225" t="s">
        <v>82</v>
      </c>
      <c r="AY134" s="19" t="s">
        <v>149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156</v>
      </c>
      <c r="BM134" s="225" t="s">
        <v>651</v>
      </c>
    </row>
    <row r="135" s="2" customFormat="1">
      <c r="A135" s="40"/>
      <c r="B135" s="41"/>
      <c r="C135" s="42"/>
      <c r="D135" s="227" t="s">
        <v>158</v>
      </c>
      <c r="E135" s="42"/>
      <c r="F135" s="228" t="s">
        <v>652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158</v>
      </c>
      <c r="AU135" s="19" t="s">
        <v>82</v>
      </c>
    </row>
    <row r="136" s="2" customFormat="1">
      <c r="A136" s="40"/>
      <c r="B136" s="41"/>
      <c r="C136" s="42"/>
      <c r="D136" s="232" t="s">
        <v>160</v>
      </c>
      <c r="E136" s="42"/>
      <c r="F136" s="233" t="s">
        <v>653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160</v>
      </c>
      <c r="AU136" s="19" t="s">
        <v>82</v>
      </c>
    </row>
    <row r="137" s="13" customFormat="1">
      <c r="A137" s="13"/>
      <c r="B137" s="235"/>
      <c r="C137" s="236"/>
      <c r="D137" s="227" t="s">
        <v>164</v>
      </c>
      <c r="E137" s="237" t="s">
        <v>19</v>
      </c>
      <c r="F137" s="238" t="s">
        <v>654</v>
      </c>
      <c r="G137" s="236"/>
      <c r="H137" s="239">
        <v>64500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164</v>
      </c>
      <c r="AU137" s="245" t="s">
        <v>82</v>
      </c>
      <c r="AV137" s="13" t="s">
        <v>82</v>
      </c>
      <c r="AW137" s="13" t="s">
        <v>35</v>
      </c>
      <c r="AX137" s="13" t="s">
        <v>80</v>
      </c>
      <c r="AY137" s="245" t="s">
        <v>149</v>
      </c>
    </row>
    <row r="138" s="2" customFormat="1" ht="24.15" customHeight="1">
      <c r="A138" s="40"/>
      <c r="B138" s="41"/>
      <c r="C138" s="214" t="s">
        <v>225</v>
      </c>
      <c r="D138" s="214" t="s">
        <v>151</v>
      </c>
      <c r="E138" s="215" t="s">
        <v>343</v>
      </c>
      <c r="F138" s="216" t="s">
        <v>344</v>
      </c>
      <c r="G138" s="217" t="s">
        <v>255</v>
      </c>
      <c r="H138" s="218">
        <v>14850</v>
      </c>
      <c r="I138" s="219"/>
      <c r="J138" s="220">
        <f>ROUND(I138*H138,2)</f>
        <v>0</v>
      </c>
      <c r="K138" s="216" t="s">
        <v>155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156</v>
      </c>
      <c r="AT138" s="225" t="s">
        <v>151</v>
      </c>
      <c r="AU138" s="225" t="s">
        <v>82</v>
      </c>
      <c r="AY138" s="19" t="s">
        <v>149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80</v>
      </c>
      <c r="BK138" s="226">
        <f>ROUND(I138*H138,2)</f>
        <v>0</v>
      </c>
      <c r="BL138" s="19" t="s">
        <v>156</v>
      </c>
      <c r="BM138" s="225" t="s">
        <v>655</v>
      </c>
    </row>
    <row r="139" s="2" customFormat="1">
      <c r="A139" s="40"/>
      <c r="B139" s="41"/>
      <c r="C139" s="42"/>
      <c r="D139" s="227" t="s">
        <v>158</v>
      </c>
      <c r="E139" s="42"/>
      <c r="F139" s="228" t="s">
        <v>346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158</v>
      </c>
      <c r="AU139" s="19" t="s">
        <v>82</v>
      </c>
    </row>
    <row r="140" s="2" customFormat="1">
      <c r="A140" s="40"/>
      <c r="B140" s="41"/>
      <c r="C140" s="42"/>
      <c r="D140" s="232" t="s">
        <v>160</v>
      </c>
      <c r="E140" s="42"/>
      <c r="F140" s="233" t="s">
        <v>347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160</v>
      </c>
      <c r="AU140" s="19" t="s">
        <v>82</v>
      </c>
    </row>
    <row r="141" s="13" customFormat="1">
      <c r="A141" s="13"/>
      <c r="B141" s="235"/>
      <c r="C141" s="236"/>
      <c r="D141" s="227" t="s">
        <v>164</v>
      </c>
      <c r="E141" s="237" t="s">
        <v>19</v>
      </c>
      <c r="F141" s="238" t="s">
        <v>656</v>
      </c>
      <c r="G141" s="236"/>
      <c r="H141" s="239">
        <v>650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164</v>
      </c>
      <c r="AU141" s="245" t="s">
        <v>82</v>
      </c>
      <c r="AV141" s="13" t="s">
        <v>82</v>
      </c>
      <c r="AW141" s="13" t="s">
        <v>35</v>
      </c>
      <c r="AX141" s="13" t="s">
        <v>73</v>
      </c>
      <c r="AY141" s="245" t="s">
        <v>149</v>
      </c>
    </row>
    <row r="142" s="13" customFormat="1">
      <c r="A142" s="13"/>
      <c r="B142" s="235"/>
      <c r="C142" s="236"/>
      <c r="D142" s="227" t="s">
        <v>164</v>
      </c>
      <c r="E142" s="237" t="s">
        <v>19</v>
      </c>
      <c r="F142" s="238" t="s">
        <v>657</v>
      </c>
      <c r="G142" s="236"/>
      <c r="H142" s="239">
        <v>14200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164</v>
      </c>
      <c r="AU142" s="245" t="s">
        <v>82</v>
      </c>
      <c r="AV142" s="13" t="s">
        <v>82</v>
      </c>
      <c r="AW142" s="13" t="s">
        <v>35</v>
      </c>
      <c r="AX142" s="13" t="s">
        <v>73</v>
      </c>
      <c r="AY142" s="245" t="s">
        <v>149</v>
      </c>
    </row>
    <row r="143" s="14" customFormat="1">
      <c r="A143" s="14"/>
      <c r="B143" s="246"/>
      <c r="C143" s="247"/>
      <c r="D143" s="227" t="s">
        <v>164</v>
      </c>
      <c r="E143" s="248" t="s">
        <v>19</v>
      </c>
      <c r="F143" s="249" t="s">
        <v>167</v>
      </c>
      <c r="G143" s="247"/>
      <c r="H143" s="250">
        <v>14850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164</v>
      </c>
      <c r="AU143" s="256" t="s">
        <v>82</v>
      </c>
      <c r="AV143" s="14" t="s">
        <v>156</v>
      </c>
      <c r="AW143" s="14" t="s">
        <v>35</v>
      </c>
      <c r="AX143" s="14" t="s">
        <v>80</v>
      </c>
      <c r="AY143" s="256" t="s">
        <v>149</v>
      </c>
    </row>
    <row r="144" s="2" customFormat="1" ht="24.15" customHeight="1">
      <c r="A144" s="40"/>
      <c r="B144" s="41"/>
      <c r="C144" s="214" t="s">
        <v>8</v>
      </c>
      <c r="D144" s="214" t="s">
        <v>151</v>
      </c>
      <c r="E144" s="215" t="s">
        <v>658</v>
      </c>
      <c r="F144" s="216" t="s">
        <v>659</v>
      </c>
      <c r="G144" s="217" t="s">
        <v>255</v>
      </c>
      <c r="H144" s="218">
        <v>2330</v>
      </c>
      <c r="I144" s="219"/>
      <c r="J144" s="220">
        <f>ROUND(I144*H144,2)</f>
        <v>0</v>
      </c>
      <c r="K144" s="216" t="s">
        <v>155</v>
      </c>
      <c r="L144" s="46"/>
      <c r="M144" s="221" t="s">
        <v>19</v>
      </c>
      <c r="N144" s="222" t="s">
        <v>44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156</v>
      </c>
      <c r="AT144" s="225" t="s">
        <v>151</v>
      </c>
      <c r="AU144" s="225" t="s">
        <v>82</v>
      </c>
      <c r="AY144" s="19" t="s">
        <v>149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80</v>
      </c>
      <c r="BK144" s="226">
        <f>ROUND(I144*H144,2)</f>
        <v>0</v>
      </c>
      <c r="BL144" s="19" t="s">
        <v>156</v>
      </c>
      <c r="BM144" s="225" t="s">
        <v>660</v>
      </c>
    </row>
    <row r="145" s="2" customFormat="1">
      <c r="A145" s="40"/>
      <c r="B145" s="41"/>
      <c r="C145" s="42"/>
      <c r="D145" s="227" t="s">
        <v>158</v>
      </c>
      <c r="E145" s="42"/>
      <c r="F145" s="228" t="s">
        <v>661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158</v>
      </c>
      <c r="AU145" s="19" t="s">
        <v>82</v>
      </c>
    </row>
    <row r="146" s="2" customFormat="1">
      <c r="A146" s="40"/>
      <c r="B146" s="41"/>
      <c r="C146" s="42"/>
      <c r="D146" s="232" t="s">
        <v>160</v>
      </c>
      <c r="E146" s="42"/>
      <c r="F146" s="233" t="s">
        <v>662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160</v>
      </c>
      <c r="AU146" s="19" t="s">
        <v>82</v>
      </c>
    </row>
    <row r="147" s="13" customFormat="1">
      <c r="A147" s="13"/>
      <c r="B147" s="235"/>
      <c r="C147" s="236"/>
      <c r="D147" s="227" t="s">
        <v>164</v>
      </c>
      <c r="E147" s="237" t="s">
        <v>19</v>
      </c>
      <c r="F147" s="238" t="s">
        <v>663</v>
      </c>
      <c r="G147" s="236"/>
      <c r="H147" s="239">
        <v>1030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164</v>
      </c>
      <c r="AU147" s="245" t="s">
        <v>82</v>
      </c>
      <c r="AV147" s="13" t="s">
        <v>82</v>
      </c>
      <c r="AW147" s="13" t="s">
        <v>35</v>
      </c>
      <c r="AX147" s="13" t="s">
        <v>73</v>
      </c>
      <c r="AY147" s="245" t="s">
        <v>149</v>
      </c>
    </row>
    <row r="148" s="13" customFormat="1">
      <c r="A148" s="13"/>
      <c r="B148" s="235"/>
      <c r="C148" s="236"/>
      <c r="D148" s="227" t="s">
        <v>164</v>
      </c>
      <c r="E148" s="237" t="s">
        <v>19</v>
      </c>
      <c r="F148" s="238" t="s">
        <v>664</v>
      </c>
      <c r="G148" s="236"/>
      <c r="H148" s="239">
        <v>1300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164</v>
      </c>
      <c r="AU148" s="245" t="s">
        <v>82</v>
      </c>
      <c r="AV148" s="13" t="s">
        <v>82</v>
      </c>
      <c r="AW148" s="13" t="s">
        <v>35</v>
      </c>
      <c r="AX148" s="13" t="s">
        <v>73</v>
      </c>
      <c r="AY148" s="245" t="s">
        <v>149</v>
      </c>
    </row>
    <row r="149" s="14" customFormat="1">
      <c r="A149" s="14"/>
      <c r="B149" s="246"/>
      <c r="C149" s="247"/>
      <c r="D149" s="227" t="s">
        <v>164</v>
      </c>
      <c r="E149" s="248" t="s">
        <v>19</v>
      </c>
      <c r="F149" s="249" t="s">
        <v>167</v>
      </c>
      <c r="G149" s="247"/>
      <c r="H149" s="250">
        <v>2330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164</v>
      </c>
      <c r="AU149" s="256" t="s">
        <v>82</v>
      </c>
      <c r="AV149" s="14" t="s">
        <v>156</v>
      </c>
      <c r="AW149" s="14" t="s">
        <v>35</v>
      </c>
      <c r="AX149" s="14" t="s">
        <v>80</v>
      </c>
      <c r="AY149" s="256" t="s">
        <v>149</v>
      </c>
    </row>
    <row r="150" s="2" customFormat="1" ht="24.15" customHeight="1">
      <c r="A150" s="40"/>
      <c r="B150" s="41"/>
      <c r="C150" s="214" t="s">
        <v>237</v>
      </c>
      <c r="D150" s="214" t="s">
        <v>151</v>
      </c>
      <c r="E150" s="215" t="s">
        <v>665</v>
      </c>
      <c r="F150" s="216" t="s">
        <v>666</v>
      </c>
      <c r="G150" s="217" t="s">
        <v>154</v>
      </c>
      <c r="H150" s="218">
        <v>455</v>
      </c>
      <c r="I150" s="219"/>
      <c r="J150" s="220">
        <f>ROUND(I150*H150,2)</f>
        <v>0</v>
      </c>
      <c r="K150" s="216" t="s">
        <v>155</v>
      </c>
      <c r="L150" s="46"/>
      <c r="M150" s="221" t="s">
        <v>19</v>
      </c>
      <c r="N150" s="222" t="s">
        <v>44</v>
      </c>
      <c r="O150" s="86"/>
      <c r="P150" s="223">
        <f>O150*H150</f>
        <v>0</v>
      </c>
      <c r="Q150" s="223">
        <v>0.00020000000000000001</v>
      </c>
      <c r="R150" s="223">
        <f>Q150*H150</f>
        <v>0.090999999999999998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156</v>
      </c>
      <c r="AT150" s="225" t="s">
        <v>151</v>
      </c>
      <c r="AU150" s="225" t="s">
        <v>82</v>
      </c>
      <c r="AY150" s="19" t="s">
        <v>149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80</v>
      </c>
      <c r="BK150" s="226">
        <f>ROUND(I150*H150,2)</f>
        <v>0</v>
      </c>
      <c r="BL150" s="19" t="s">
        <v>156</v>
      </c>
      <c r="BM150" s="225" t="s">
        <v>667</v>
      </c>
    </row>
    <row r="151" s="2" customFormat="1">
      <c r="A151" s="40"/>
      <c r="B151" s="41"/>
      <c r="C151" s="42"/>
      <c r="D151" s="227" t="s">
        <v>158</v>
      </c>
      <c r="E151" s="42"/>
      <c r="F151" s="228" t="s">
        <v>668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158</v>
      </c>
      <c r="AU151" s="19" t="s">
        <v>82</v>
      </c>
    </row>
    <row r="152" s="2" customFormat="1">
      <c r="A152" s="40"/>
      <c r="B152" s="41"/>
      <c r="C152" s="42"/>
      <c r="D152" s="232" t="s">
        <v>160</v>
      </c>
      <c r="E152" s="42"/>
      <c r="F152" s="233" t="s">
        <v>669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160</v>
      </c>
      <c r="AU152" s="19" t="s">
        <v>82</v>
      </c>
    </row>
    <row r="153" s="2" customFormat="1">
      <c r="A153" s="40"/>
      <c r="B153" s="41"/>
      <c r="C153" s="42"/>
      <c r="D153" s="227" t="s">
        <v>162</v>
      </c>
      <c r="E153" s="42"/>
      <c r="F153" s="234" t="s">
        <v>670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162</v>
      </c>
      <c r="AU153" s="19" t="s">
        <v>82</v>
      </c>
    </row>
    <row r="154" s="13" customFormat="1">
      <c r="A154" s="13"/>
      <c r="B154" s="235"/>
      <c r="C154" s="236"/>
      <c r="D154" s="227" t="s">
        <v>164</v>
      </c>
      <c r="E154" s="237" t="s">
        <v>19</v>
      </c>
      <c r="F154" s="238" t="s">
        <v>671</v>
      </c>
      <c r="G154" s="236"/>
      <c r="H154" s="239">
        <v>455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164</v>
      </c>
      <c r="AU154" s="245" t="s">
        <v>82</v>
      </c>
      <c r="AV154" s="13" t="s">
        <v>82</v>
      </c>
      <c r="AW154" s="13" t="s">
        <v>35</v>
      </c>
      <c r="AX154" s="13" t="s">
        <v>80</v>
      </c>
      <c r="AY154" s="245" t="s">
        <v>149</v>
      </c>
    </row>
    <row r="155" s="2" customFormat="1" ht="16.5" customHeight="1">
      <c r="A155" s="40"/>
      <c r="B155" s="41"/>
      <c r="C155" s="257" t="s">
        <v>244</v>
      </c>
      <c r="D155" s="257" t="s">
        <v>398</v>
      </c>
      <c r="E155" s="258" t="s">
        <v>672</v>
      </c>
      <c r="F155" s="259" t="s">
        <v>673</v>
      </c>
      <c r="G155" s="260" t="s">
        <v>154</v>
      </c>
      <c r="H155" s="261">
        <v>477.75</v>
      </c>
      <c r="I155" s="262"/>
      <c r="J155" s="263">
        <f>ROUND(I155*H155,2)</f>
        <v>0</v>
      </c>
      <c r="K155" s="259" t="s">
        <v>155</v>
      </c>
      <c r="L155" s="264"/>
      <c r="M155" s="265" t="s">
        <v>19</v>
      </c>
      <c r="N155" s="266" t="s">
        <v>44</v>
      </c>
      <c r="O155" s="86"/>
      <c r="P155" s="223">
        <f>O155*H155</f>
        <v>0</v>
      </c>
      <c r="Q155" s="223">
        <v>0.025000000000000001</v>
      </c>
      <c r="R155" s="223">
        <f>Q155*H155</f>
        <v>11.943750000000001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207</v>
      </c>
      <c r="AT155" s="225" t="s">
        <v>398</v>
      </c>
      <c r="AU155" s="225" t="s">
        <v>82</v>
      </c>
      <c r="AY155" s="19" t="s">
        <v>149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80</v>
      </c>
      <c r="BK155" s="226">
        <f>ROUND(I155*H155,2)</f>
        <v>0</v>
      </c>
      <c r="BL155" s="19" t="s">
        <v>156</v>
      </c>
      <c r="BM155" s="225" t="s">
        <v>674</v>
      </c>
    </row>
    <row r="156" s="2" customFormat="1">
      <c r="A156" s="40"/>
      <c r="B156" s="41"/>
      <c r="C156" s="42"/>
      <c r="D156" s="227" t="s">
        <v>158</v>
      </c>
      <c r="E156" s="42"/>
      <c r="F156" s="228" t="s">
        <v>673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158</v>
      </c>
      <c r="AU156" s="19" t="s">
        <v>82</v>
      </c>
    </row>
    <row r="157" s="2" customFormat="1">
      <c r="A157" s="40"/>
      <c r="B157" s="41"/>
      <c r="C157" s="42"/>
      <c r="D157" s="227" t="s">
        <v>162</v>
      </c>
      <c r="E157" s="42"/>
      <c r="F157" s="234" t="s">
        <v>675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162</v>
      </c>
      <c r="AU157" s="19" t="s">
        <v>82</v>
      </c>
    </row>
    <row r="158" s="13" customFormat="1">
      <c r="A158" s="13"/>
      <c r="B158" s="235"/>
      <c r="C158" s="236"/>
      <c r="D158" s="227" t="s">
        <v>164</v>
      </c>
      <c r="E158" s="236"/>
      <c r="F158" s="238" t="s">
        <v>676</v>
      </c>
      <c r="G158" s="236"/>
      <c r="H158" s="239">
        <v>477.75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164</v>
      </c>
      <c r="AU158" s="245" t="s">
        <v>82</v>
      </c>
      <c r="AV158" s="13" t="s">
        <v>82</v>
      </c>
      <c r="AW158" s="13" t="s">
        <v>4</v>
      </c>
      <c r="AX158" s="13" t="s">
        <v>80</v>
      </c>
      <c r="AY158" s="245" t="s">
        <v>149</v>
      </c>
    </row>
    <row r="159" s="2" customFormat="1" ht="33" customHeight="1">
      <c r="A159" s="40"/>
      <c r="B159" s="41"/>
      <c r="C159" s="214" t="s">
        <v>252</v>
      </c>
      <c r="D159" s="214" t="s">
        <v>151</v>
      </c>
      <c r="E159" s="215" t="s">
        <v>677</v>
      </c>
      <c r="F159" s="216" t="s">
        <v>678</v>
      </c>
      <c r="G159" s="217" t="s">
        <v>154</v>
      </c>
      <c r="H159" s="218">
        <v>16350</v>
      </c>
      <c r="I159" s="219"/>
      <c r="J159" s="220">
        <f>ROUND(I159*H159,2)</f>
        <v>0</v>
      </c>
      <c r="K159" s="216" t="s">
        <v>155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156</v>
      </c>
      <c r="AT159" s="225" t="s">
        <v>151</v>
      </c>
      <c r="AU159" s="225" t="s">
        <v>82</v>
      </c>
      <c r="AY159" s="19" t="s">
        <v>149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80</v>
      </c>
      <c r="BK159" s="226">
        <f>ROUND(I159*H159,2)</f>
        <v>0</v>
      </c>
      <c r="BL159" s="19" t="s">
        <v>156</v>
      </c>
      <c r="BM159" s="225" t="s">
        <v>679</v>
      </c>
    </row>
    <row r="160" s="2" customFormat="1">
      <c r="A160" s="40"/>
      <c r="B160" s="41"/>
      <c r="C160" s="42"/>
      <c r="D160" s="227" t="s">
        <v>158</v>
      </c>
      <c r="E160" s="42"/>
      <c r="F160" s="228" t="s">
        <v>680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158</v>
      </c>
      <c r="AU160" s="19" t="s">
        <v>82</v>
      </c>
    </row>
    <row r="161" s="2" customFormat="1">
      <c r="A161" s="40"/>
      <c r="B161" s="41"/>
      <c r="C161" s="42"/>
      <c r="D161" s="232" t="s">
        <v>160</v>
      </c>
      <c r="E161" s="42"/>
      <c r="F161" s="233" t="s">
        <v>681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160</v>
      </c>
      <c r="AU161" s="19" t="s">
        <v>82</v>
      </c>
    </row>
    <row r="162" s="2" customFormat="1">
      <c r="A162" s="40"/>
      <c r="B162" s="41"/>
      <c r="C162" s="42"/>
      <c r="D162" s="227" t="s">
        <v>162</v>
      </c>
      <c r="E162" s="42"/>
      <c r="F162" s="234" t="s">
        <v>682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162</v>
      </c>
      <c r="AU162" s="19" t="s">
        <v>82</v>
      </c>
    </row>
    <row r="163" s="2" customFormat="1" ht="24.15" customHeight="1">
      <c r="A163" s="40"/>
      <c r="B163" s="41"/>
      <c r="C163" s="214" t="s">
        <v>260</v>
      </c>
      <c r="D163" s="214" t="s">
        <v>151</v>
      </c>
      <c r="E163" s="215" t="s">
        <v>391</v>
      </c>
      <c r="F163" s="216" t="s">
        <v>392</v>
      </c>
      <c r="G163" s="217" t="s">
        <v>154</v>
      </c>
      <c r="H163" s="218">
        <v>885</v>
      </c>
      <c r="I163" s="219"/>
      <c r="J163" s="220">
        <f>ROUND(I163*H163,2)</f>
        <v>0</v>
      </c>
      <c r="K163" s="216" t="s">
        <v>155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156</v>
      </c>
      <c r="AT163" s="225" t="s">
        <v>151</v>
      </c>
      <c r="AU163" s="225" t="s">
        <v>82</v>
      </c>
      <c r="AY163" s="19" t="s">
        <v>149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80</v>
      </c>
      <c r="BK163" s="226">
        <f>ROUND(I163*H163,2)</f>
        <v>0</v>
      </c>
      <c r="BL163" s="19" t="s">
        <v>156</v>
      </c>
      <c r="BM163" s="225" t="s">
        <v>683</v>
      </c>
    </row>
    <row r="164" s="2" customFormat="1">
      <c r="A164" s="40"/>
      <c r="B164" s="41"/>
      <c r="C164" s="42"/>
      <c r="D164" s="227" t="s">
        <v>158</v>
      </c>
      <c r="E164" s="42"/>
      <c r="F164" s="228" t="s">
        <v>394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158</v>
      </c>
      <c r="AU164" s="19" t="s">
        <v>82</v>
      </c>
    </row>
    <row r="165" s="2" customFormat="1">
      <c r="A165" s="40"/>
      <c r="B165" s="41"/>
      <c r="C165" s="42"/>
      <c r="D165" s="232" t="s">
        <v>160</v>
      </c>
      <c r="E165" s="42"/>
      <c r="F165" s="233" t="s">
        <v>395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160</v>
      </c>
      <c r="AU165" s="19" t="s">
        <v>82</v>
      </c>
    </row>
    <row r="166" s="2" customFormat="1">
      <c r="A166" s="40"/>
      <c r="B166" s="41"/>
      <c r="C166" s="42"/>
      <c r="D166" s="227" t="s">
        <v>606</v>
      </c>
      <c r="E166" s="42"/>
      <c r="F166" s="234" t="s">
        <v>684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606</v>
      </c>
      <c r="AU166" s="19" t="s">
        <v>82</v>
      </c>
    </row>
    <row r="167" s="2" customFormat="1">
      <c r="A167" s="40"/>
      <c r="B167" s="41"/>
      <c r="C167" s="42"/>
      <c r="D167" s="227" t="s">
        <v>162</v>
      </c>
      <c r="E167" s="42"/>
      <c r="F167" s="234" t="s">
        <v>685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162</v>
      </c>
      <c r="AU167" s="19" t="s">
        <v>82</v>
      </c>
    </row>
    <row r="168" s="2" customFormat="1" ht="16.5" customHeight="1">
      <c r="A168" s="40"/>
      <c r="B168" s="41"/>
      <c r="C168" s="257" t="s">
        <v>266</v>
      </c>
      <c r="D168" s="257" t="s">
        <v>398</v>
      </c>
      <c r="E168" s="258" t="s">
        <v>399</v>
      </c>
      <c r="F168" s="259" t="s">
        <v>400</v>
      </c>
      <c r="G168" s="260" t="s">
        <v>401</v>
      </c>
      <c r="H168" s="261">
        <v>22.125</v>
      </c>
      <c r="I168" s="262"/>
      <c r="J168" s="263">
        <f>ROUND(I168*H168,2)</f>
        <v>0</v>
      </c>
      <c r="K168" s="259" t="s">
        <v>155</v>
      </c>
      <c r="L168" s="264"/>
      <c r="M168" s="265" t="s">
        <v>19</v>
      </c>
      <c r="N168" s="266" t="s">
        <v>44</v>
      </c>
      <c r="O168" s="86"/>
      <c r="P168" s="223">
        <f>O168*H168</f>
        <v>0</v>
      </c>
      <c r="Q168" s="223">
        <v>0.001</v>
      </c>
      <c r="R168" s="223">
        <f>Q168*H168</f>
        <v>0.022124999999999999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207</v>
      </c>
      <c r="AT168" s="225" t="s">
        <v>398</v>
      </c>
      <c r="AU168" s="225" t="s">
        <v>82</v>
      </c>
      <c r="AY168" s="19" t="s">
        <v>149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156</v>
      </c>
      <c r="BM168" s="225" t="s">
        <v>686</v>
      </c>
    </row>
    <row r="169" s="2" customFormat="1">
      <c r="A169" s="40"/>
      <c r="B169" s="41"/>
      <c r="C169" s="42"/>
      <c r="D169" s="227" t="s">
        <v>158</v>
      </c>
      <c r="E169" s="42"/>
      <c r="F169" s="228" t="s">
        <v>400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158</v>
      </c>
      <c r="AU169" s="19" t="s">
        <v>82</v>
      </c>
    </row>
    <row r="170" s="13" customFormat="1">
      <c r="A170" s="13"/>
      <c r="B170" s="235"/>
      <c r="C170" s="236"/>
      <c r="D170" s="227" t="s">
        <v>164</v>
      </c>
      <c r="E170" s="236"/>
      <c r="F170" s="238" t="s">
        <v>687</v>
      </c>
      <c r="G170" s="236"/>
      <c r="H170" s="239">
        <v>22.125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164</v>
      </c>
      <c r="AU170" s="245" t="s">
        <v>82</v>
      </c>
      <c r="AV170" s="13" t="s">
        <v>82</v>
      </c>
      <c r="AW170" s="13" t="s">
        <v>4</v>
      </c>
      <c r="AX170" s="13" t="s">
        <v>80</v>
      </c>
      <c r="AY170" s="245" t="s">
        <v>149</v>
      </c>
    </row>
    <row r="171" s="2" customFormat="1" ht="24.15" customHeight="1">
      <c r="A171" s="40"/>
      <c r="B171" s="41"/>
      <c r="C171" s="214" t="s">
        <v>273</v>
      </c>
      <c r="D171" s="214" t="s">
        <v>151</v>
      </c>
      <c r="E171" s="215" t="s">
        <v>405</v>
      </c>
      <c r="F171" s="216" t="s">
        <v>406</v>
      </c>
      <c r="G171" s="217" t="s">
        <v>154</v>
      </c>
      <c r="H171" s="218">
        <v>1677.5</v>
      </c>
      <c r="I171" s="219"/>
      <c r="J171" s="220">
        <f>ROUND(I171*H171,2)</f>
        <v>0</v>
      </c>
      <c r="K171" s="216" t="s">
        <v>155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156</v>
      </c>
      <c r="AT171" s="225" t="s">
        <v>151</v>
      </c>
      <c r="AU171" s="225" t="s">
        <v>82</v>
      </c>
      <c r="AY171" s="19" t="s">
        <v>149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80</v>
      </c>
      <c r="BK171" s="226">
        <f>ROUND(I171*H171,2)</f>
        <v>0</v>
      </c>
      <c r="BL171" s="19" t="s">
        <v>156</v>
      </c>
      <c r="BM171" s="225" t="s">
        <v>688</v>
      </c>
    </row>
    <row r="172" s="2" customFormat="1">
      <c r="A172" s="40"/>
      <c r="B172" s="41"/>
      <c r="C172" s="42"/>
      <c r="D172" s="227" t="s">
        <v>158</v>
      </c>
      <c r="E172" s="42"/>
      <c r="F172" s="228" t="s">
        <v>408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158</v>
      </c>
      <c r="AU172" s="19" t="s">
        <v>82</v>
      </c>
    </row>
    <row r="173" s="2" customFormat="1">
      <c r="A173" s="40"/>
      <c r="B173" s="41"/>
      <c r="C173" s="42"/>
      <c r="D173" s="232" t="s">
        <v>160</v>
      </c>
      <c r="E173" s="42"/>
      <c r="F173" s="233" t="s">
        <v>409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160</v>
      </c>
      <c r="AU173" s="19" t="s">
        <v>82</v>
      </c>
    </row>
    <row r="174" s="2" customFormat="1">
      <c r="A174" s="40"/>
      <c r="B174" s="41"/>
      <c r="C174" s="42"/>
      <c r="D174" s="227" t="s">
        <v>162</v>
      </c>
      <c r="E174" s="42"/>
      <c r="F174" s="234" t="s">
        <v>689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162</v>
      </c>
      <c r="AU174" s="19" t="s">
        <v>82</v>
      </c>
    </row>
    <row r="175" s="13" customFormat="1">
      <c r="A175" s="13"/>
      <c r="B175" s="235"/>
      <c r="C175" s="236"/>
      <c r="D175" s="227" t="s">
        <v>164</v>
      </c>
      <c r="E175" s="237" t="s">
        <v>19</v>
      </c>
      <c r="F175" s="238" t="s">
        <v>690</v>
      </c>
      <c r="G175" s="236"/>
      <c r="H175" s="239">
        <v>157.5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164</v>
      </c>
      <c r="AU175" s="245" t="s">
        <v>82</v>
      </c>
      <c r="AV175" s="13" t="s">
        <v>82</v>
      </c>
      <c r="AW175" s="13" t="s">
        <v>35</v>
      </c>
      <c r="AX175" s="13" t="s">
        <v>73</v>
      </c>
      <c r="AY175" s="245" t="s">
        <v>149</v>
      </c>
    </row>
    <row r="176" s="13" customFormat="1">
      <c r="A176" s="13"/>
      <c r="B176" s="235"/>
      <c r="C176" s="236"/>
      <c r="D176" s="227" t="s">
        <v>164</v>
      </c>
      <c r="E176" s="237" t="s">
        <v>19</v>
      </c>
      <c r="F176" s="238" t="s">
        <v>691</v>
      </c>
      <c r="G176" s="236"/>
      <c r="H176" s="239">
        <v>1520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164</v>
      </c>
      <c r="AU176" s="245" t="s">
        <v>82</v>
      </c>
      <c r="AV176" s="13" t="s">
        <v>82</v>
      </c>
      <c r="AW176" s="13" t="s">
        <v>35</v>
      </c>
      <c r="AX176" s="13" t="s">
        <v>73</v>
      </c>
      <c r="AY176" s="245" t="s">
        <v>149</v>
      </c>
    </row>
    <row r="177" s="14" customFormat="1">
      <c r="A177" s="14"/>
      <c r="B177" s="246"/>
      <c r="C177" s="247"/>
      <c r="D177" s="227" t="s">
        <v>164</v>
      </c>
      <c r="E177" s="248" t="s">
        <v>19</v>
      </c>
      <c r="F177" s="249" t="s">
        <v>167</v>
      </c>
      <c r="G177" s="247"/>
      <c r="H177" s="250">
        <v>1677.5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164</v>
      </c>
      <c r="AU177" s="256" t="s">
        <v>82</v>
      </c>
      <c r="AV177" s="14" t="s">
        <v>156</v>
      </c>
      <c r="AW177" s="14" t="s">
        <v>35</v>
      </c>
      <c r="AX177" s="14" t="s">
        <v>80</v>
      </c>
      <c r="AY177" s="256" t="s">
        <v>149</v>
      </c>
    </row>
    <row r="178" s="2" customFormat="1" ht="16.5" customHeight="1">
      <c r="A178" s="40"/>
      <c r="B178" s="41"/>
      <c r="C178" s="214" t="s">
        <v>281</v>
      </c>
      <c r="D178" s="214" t="s">
        <v>151</v>
      </c>
      <c r="E178" s="215" t="s">
        <v>420</v>
      </c>
      <c r="F178" s="216" t="s">
        <v>421</v>
      </c>
      <c r="G178" s="217" t="s">
        <v>154</v>
      </c>
      <c r="H178" s="218">
        <v>2420</v>
      </c>
      <c r="I178" s="219"/>
      <c r="J178" s="220">
        <f>ROUND(I178*H178,2)</f>
        <v>0</v>
      </c>
      <c r="K178" s="216" t="s">
        <v>155</v>
      </c>
      <c r="L178" s="46"/>
      <c r="M178" s="221" t="s">
        <v>19</v>
      </c>
      <c r="N178" s="222" t="s">
        <v>44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156</v>
      </c>
      <c r="AT178" s="225" t="s">
        <v>151</v>
      </c>
      <c r="AU178" s="225" t="s">
        <v>82</v>
      </c>
      <c r="AY178" s="19" t="s">
        <v>149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80</v>
      </c>
      <c r="BK178" s="226">
        <f>ROUND(I178*H178,2)</f>
        <v>0</v>
      </c>
      <c r="BL178" s="19" t="s">
        <v>156</v>
      </c>
      <c r="BM178" s="225" t="s">
        <v>692</v>
      </c>
    </row>
    <row r="179" s="2" customFormat="1">
      <c r="A179" s="40"/>
      <c r="B179" s="41"/>
      <c r="C179" s="42"/>
      <c r="D179" s="227" t="s">
        <v>158</v>
      </c>
      <c r="E179" s="42"/>
      <c r="F179" s="228" t="s">
        <v>423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158</v>
      </c>
      <c r="AU179" s="19" t="s">
        <v>82</v>
      </c>
    </row>
    <row r="180" s="2" customFormat="1">
      <c r="A180" s="40"/>
      <c r="B180" s="41"/>
      <c r="C180" s="42"/>
      <c r="D180" s="232" t="s">
        <v>160</v>
      </c>
      <c r="E180" s="42"/>
      <c r="F180" s="233" t="s">
        <v>424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160</v>
      </c>
      <c r="AU180" s="19" t="s">
        <v>82</v>
      </c>
    </row>
    <row r="181" s="2" customFormat="1">
      <c r="A181" s="40"/>
      <c r="B181" s="41"/>
      <c r="C181" s="42"/>
      <c r="D181" s="227" t="s">
        <v>606</v>
      </c>
      <c r="E181" s="42"/>
      <c r="F181" s="234" t="s">
        <v>693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606</v>
      </c>
      <c r="AU181" s="19" t="s">
        <v>82</v>
      </c>
    </row>
    <row r="182" s="13" customFormat="1">
      <c r="A182" s="13"/>
      <c r="B182" s="235"/>
      <c r="C182" s="236"/>
      <c r="D182" s="227" t="s">
        <v>164</v>
      </c>
      <c r="E182" s="237" t="s">
        <v>19</v>
      </c>
      <c r="F182" s="238" t="s">
        <v>694</v>
      </c>
      <c r="G182" s="236"/>
      <c r="H182" s="239">
        <v>1500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164</v>
      </c>
      <c r="AU182" s="245" t="s">
        <v>82</v>
      </c>
      <c r="AV182" s="13" t="s">
        <v>82</v>
      </c>
      <c r="AW182" s="13" t="s">
        <v>35</v>
      </c>
      <c r="AX182" s="13" t="s">
        <v>73</v>
      </c>
      <c r="AY182" s="245" t="s">
        <v>149</v>
      </c>
    </row>
    <row r="183" s="13" customFormat="1">
      <c r="A183" s="13"/>
      <c r="B183" s="235"/>
      <c r="C183" s="236"/>
      <c r="D183" s="227" t="s">
        <v>164</v>
      </c>
      <c r="E183" s="237" t="s">
        <v>19</v>
      </c>
      <c r="F183" s="238" t="s">
        <v>695</v>
      </c>
      <c r="G183" s="236"/>
      <c r="H183" s="239">
        <v>920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164</v>
      </c>
      <c r="AU183" s="245" t="s">
        <v>82</v>
      </c>
      <c r="AV183" s="13" t="s">
        <v>82</v>
      </c>
      <c r="AW183" s="13" t="s">
        <v>35</v>
      </c>
      <c r="AX183" s="13" t="s">
        <v>73</v>
      </c>
      <c r="AY183" s="245" t="s">
        <v>149</v>
      </c>
    </row>
    <row r="184" s="14" customFormat="1">
      <c r="A184" s="14"/>
      <c r="B184" s="246"/>
      <c r="C184" s="247"/>
      <c r="D184" s="227" t="s">
        <v>164</v>
      </c>
      <c r="E184" s="248" t="s">
        <v>19</v>
      </c>
      <c r="F184" s="249" t="s">
        <v>167</v>
      </c>
      <c r="G184" s="247"/>
      <c r="H184" s="250">
        <v>2420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164</v>
      </c>
      <c r="AU184" s="256" t="s">
        <v>82</v>
      </c>
      <c r="AV184" s="14" t="s">
        <v>156</v>
      </c>
      <c r="AW184" s="14" t="s">
        <v>35</v>
      </c>
      <c r="AX184" s="14" t="s">
        <v>80</v>
      </c>
      <c r="AY184" s="256" t="s">
        <v>149</v>
      </c>
    </row>
    <row r="185" s="2" customFormat="1" ht="24.15" customHeight="1">
      <c r="A185" s="40"/>
      <c r="B185" s="41"/>
      <c r="C185" s="214" t="s">
        <v>289</v>
      </c>
      <c r="D185" s="214" t="s">
        <v>151</v>
      </c>
      <c r="E185" s="215" t="s">
        <v>427</v>
      </c>
      <c r="F185" s="216" t="s">
        <v>428</v>
      </c>
      <c r="G185" s="217" t="s">
        <v>154</v>
      </c>
      <c r="H185" s="218">
        <v>1350</v>
      </c>
      <c r="I185" s="219"/>
      <c r="J185" s="220">
        <f>ROUND(I185*H185,2)</f>
        <v>0</v>
      </c>
      <c r="K185" s="216" t="s">
        <v>155</v>
      </c>
      <c r="L185" s="46"/>
      <c r="M185" s="221" t="s">
        <v>19</v>
      </c>
      <c r="N185" s="222" t="s">
        <v>44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156</v>
      </c>
      <c r="AT185" s="225" t="s">
        <v>151</v>
      </c>
      <c r="AU185" s="225" t="s">
        <v>82</v>
      </c>
      <c r="AY185" s="19" t="s">
        <v>149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80</v>
      </c>
      <c r="BK185" s="226">
        <f>ROUND(I185*H185,2)</f>
        <v>0</v>
      </c>
      <c r="BL185" s="19" t="s">
        <v>156</v>
      </c>
      <c r="BM185" s="225" t="s">
        <v>696</v>
      </c>
    </row>
    <row r="186" s="2" customFormat="1">
      <c r="A186" s="40"/>
      <c r="B186" s="41"/>
      <c r="C186" s="42"/>
      <c r="D186" s="227" t="s">
        <v>158</v>
      </c>
      <c r="E186" s="42"/>
      <c r="F186" s="228" t="s">
        <v>430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158</v>
      </c>
      <c r="AU186" s="19" t="s">
        <v>82</v>
      </c>
    </row>
    <row r="187" s="2" customFormat="1">
      <c r="A187" s="40"/>
      <c r="B187" s="41"/>
      <c r="C187" s="42"/>
      <c r="D187" s="232" t="s">
        <v>160</v>
      </c>
      <c r="E187" s="42"/>
      <c r="F187" s="233" t="s">
        <v>431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160</v>
      </c>
      <c r="AU187" s="19" t="s">
        <v>82</v>
      </c>
    </row>
    <row r="188" s="2" customFormat="1">
      <c r="A188" s="40"/>
      <c r="B188" s="41"/>
      <c r="C188" s="42"/>
      <c r="D188" s="227" t="s">
        <v>606</v>
      </c>
      <c r="E188" s="42"/>
      <c r="F188" s="234" t="s">
        <v>697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606</v>
      </c>
      <c r="AU188" s="19" t="s">
        <v>82</v>
      </c>
    </row>
    <row r="189" s="2" customFormat="1">
      <c r="A189" s="40"/>
      <c r="B189" s="41"/>
      <c r="C189" s="42"/>
      <c r="D189" s="227" t="s">
        <v>162</v>
      </c>
      <c r="E189" s="42"/>
      <c r="F189" s="234" t="s">
        <v>698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162</v>
      </c>
      <c r="AU189" s="19" t="s">
        <v>82</v>
      </c>
    </row>
    <row r="190" s="2" customFormat="1" ht="24.15" customHeight="1">
      <c r="A190" s="40"/>
      <c r="B190" s="41"/>
      <c r="C190" s="214" t="s">
        <v>7</v>
      </c>
      <c r="D190" s="214" t="s">
        <v>151</v>
      </c>
      <c r="E190" s="215" t="s">
        <v>699</v>
      </c>
      <c r="F190" s="216" t="s">
        <v>700</v>
      </c>
      <c r="G190" s="217" t="s">
        <v>701</v>
      </c>
      <c r="H190" s="218">
        <v>16.350000000000001</v>
      </c>
      <c r="I190" s="219"/>
      <c r="J190" s="220">
        <f>ROUND(I190*H190,2)</f>
        <v>0</v>
      </c>
      <c r="K190" s="216" t="s">
        <v>155</v>
      </c>
      <c r="L190" s="46"/>
      <c r="M190" s="221" t="s">
        <v>19</v>
      </c>
      <c r="N190" s="222" t="s">
        <v>44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156</v>
      </c>
      <c r="AT190" s="225" t="s">
        <v>151</v>
      </c>
      <c r="AU190" s="225" t="s">
        <v>82</v>
      </c>
      <c r="AY190" s="19" t="s">
        <v>149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80</v>
      </c>
      <c r="BK190" s="226">
        <f>ROUND(I190*H190,2)</f>
        <v>0</v>
      </c>
      <c r="BL190" s="19" t="s">
        <v>156</v>
      </c>
      <c r="BM190" s="225" t="s">
        <v>702</v>
      </c>
    </row>
    <row r="191" s="2" customFormat="1">
      <c r="A191" s="40"/>
      <c r="B191" s="41"/>
      <c r="C191" s="42"/>
      <c r="D191" s="227" t="s">
        <v>158</v>
      </c>
      <c r="E191" s="42"/>
      <c r="F191" s="228" t="s">
        <v>703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158</v>
      </c>
      <c r="AU191" s="19" t="s">
        <v>82</v>
      </c>
    </row>
    <row r="192" s="2" customFormat="1">
      <c r="A192" s="40"/>
      <c r="B192" s="41"/>
      <c r="C192" s="42"/>
      <c r="D192" s="232" t="s">
        <v>160</v>
      </c>
      <c r="E192" s="42"/>
      <c r="F192" s="233" t="s">
        <v>704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160</v>
      </c>
      <c r="AU192" s="19" t="s">
        <v>82</v>
      </c>
    </row>
    <row r="193" s="2" customFormat="1">
      <c r="A193" s="40"/>
      <c r="B193" s="41"/>
      <c r="C193" s="42"/>
      <c r="D193" s="227" t="s">
        <v>162</v>
      </c>
      <c r="E193" s="42"/>
      <c r="F193" s="234" t="s">
        <v>705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162</v>
      </c>
      <c r="AU193" s="19" t="s">
        <v>82</v>
      </c>
    </row>
    <row r="194" s="12" customFormat="1" ht="22.8" customHeight="1">
      <c r="A194" s="12"/>
      <c r="B194" s="198"/>
      <c r="C194" s="199"/>
      <c r="D194" s="200" t="s">
        <v>72</v>
      </c>
      <c r="E194" s="212" t="s">
        <v>82</v>
      </c>
      <c r="F194" s="212" t="s">
        <v>456</v>
      </c>
      <c r="G194" s="199"/>
      <c r="H194" s="199"/>
      <c r="I194" s="202"/>
      <c r="J194" s="213">
        <f>BK194</f>
        <v>0</v>
      </c>
      <c r="K194" s="199"/>
      <c r="L194" s="204"/>
      <c r="M194" s="205"/>
      <c r="N194" s="206"/>
      <c r="O194" s="206"/>
      <c r="P194" s="207">
        <f>SUM(P195:P207)</f>
        <v>0</v>
      </c>
      <c r="Q194" s="206"/>
      <c r="R194" s="207">
        <f>SUM(R195:R207)</f>
        <v>0.095680000000000001</v>
      </c>
      <c r="S194" s="206"/>
      <c r="T194" s="208">
        <f>SUM(T195:T207)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9" t="s">
        <v>80</v>
      </c>
      <c r="AT194" s="210" t="s">
        <v>72</v>
      </c>
      <c r="AU194" s="210" t="s">
        <v>80</v>
      </c>
      <c r="AY194" s="209" t="s">
        <v>149</v>
      </c>
      <c r="BK194" s="211">
        <f>SUM(BK195:BK207)</f>
        <v>0</v>
      </c>
    </row>
    <row r="195" s="2" customFormat="1" ht="33" customHeight="1">
      <c r="A195" s="40"/>
      <c r="B195" s="41"/>
      <c r="C195" s="214" t="s">
        <v>300</v>
      </c>
      <c r="D195" s="214" t="s">
        <v>151</v>
      </c>
      <c r="E195" s="215" t="s">
        <v>706</v>
      </c>
      <c r="F195" s="216" t="s">
        <v>707</v>
      </c>
      <c r="G195" s="217" t="s">
        <v>154</v>
      </c>
      <c r="H195" s="218">
        <v>40</v>
      </c>
      <c r="I195" s="219"/>
      <c r="J195" s="220">
        <f>ROUND(I195*H195,2)</f>
        <v>0</v>
      </c>
      <c r="K195" s="216" t="s">
        <v>155</v>
      </c>
      <c r="L195" s="46"/>
      <c r="M195" s="221" t="s">
        <v>19</v>
      </c>
      <c r="N195" s="222" t="s">
        <v>44</v>
      </c>
      <c r="O195" s="86"/>
      <c r="P195" s="223">
        <f>O195*H195</f>
        <v>0</v>
      </c>
      <c r="Q195" s="223">
        <v>0.00031</v>
      </c>
      <c r="R195" s="223">
        <f>Q195*H195</f>
        <v>0.0124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156</v>
      </c>
      <c r="AT195" s="225" t="s">
        <v>151</v>
      </c>
      <c r="AU195" s="225" t="s">
        <v>82</v>
      </c>
      <c r="AY195" s="19" t="s">
        <v>149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80</v>
      </c>
      <c r="BK195" s="226">
        <f>ROUND(I195*H195,2)</f>
        <v>0</v>
      </c>
      <c r="BL195" s="19" t="s">
        <v>156</v>
      </c>
      <c r="BM195" s="225" t="s">
        <v>708</v>
      </c>
    </row>
    <row r="196" s="2" customFormat="1">
      <c r="A196" s="40"/>
      <c r="B196" s="41"/>
      <c r="C196" s="42"/>
      <c r="D196" s="227" t="s">
        <v>158</v>
      </c>
      <c r="E196" s="42"/>
      <c r="F196" s="228" t="s">
        <v>709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158</v>
      </c>
      <c r="AU196" s="19" t="s">
        <v>82</v>
      </c>
    </row>
    <row r="197" s="2" customFormat="1">
      <c r="A197" s="40"/>
      <c r="B197" s="41"/>
      <c r="C197" s="42"/>
      <c r="D197" s="232" t="s">
        <v>160</v>
      </c>
      <c r="E197" s="42"/>
      <c r="F197" s="233" t="s">
        <v>710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160</v>
      </c>
      <c r="AU197" s="19" t="s">
        <v>82</v>
      </c>
    </row>
    <row r="198" s="13" customFormat="1">
      <c r="A198" s="13"/>
      <c r="B198" s="235"/>
      <c r="C198" s="236"/>
      <c r="D198" s="227" t="s">
        <v>164</v>
      </c>
      <c r="E198" s="237" t="s">
        <v>19</v>
      </c>
      <c r="F198" s="238" t="s">
        <v>711</v>
      </c>
      <c r="G198" s="236"/>
      <c r="H198" s="239">
        <v>40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164</v>
      </c>
      <c r="AU198" s="245" t="s">
        <v>82</v>
      </c>
      <c r="AV198" s="13" t="s">
        <v>82</v>
      </c>
      <c r="AW198" s="13" t="s">
        <v>35</v>
      </c>
      <c r="AX198" s="13" t="s">
        <v>80</v>
      </c>
      <c r="AY198" s="245" t="s">
        <v>149</v>
      </c>
    </row>
    <row r="199" s="2" customFormat="1" ht="24.15" customHeight="1">
      <c r="A199" s="40"/>
      <c r="B199" s="41"/>
      <c r="C199" s="257" t="s">
        <v>306</v>
      </c>
      <c r="D199" s="257" t="s">
        <v>398</v>
      </c>
      <c r="E199" s="258" t="s">
        <v>712</v>
      </c>
      <c r="F199" s="259" t="s">
        <v>713</v>
      </c>
      <c r="G199" s="260" t="s">
        <v>154</v>
      </c>
      <c r="H199" s="261">
        <v>40</v>
      </c>
      <c r="I199" s="262"/>
      <c r="J199" s="263">
        <f>ROUND(I199*H199,2)</f>
        <v>0</v>
      </c>
      <c r="K199" s="259" t="s">
        <v>155</v>
      </c>
      <c r="L199" s="264"/>
      <c r="M199" s="265" t="s">
        <v>19</v>
      </c>
      <c r="N199" s="266" t="s">
        <v>44</v>
      </c>
      <c r="O199" s="86"/>
      <c r="P199" s="223">
        <f>O199*H199</f>
        <v>0</v>
      </c>
      <c r="Q199" s="223">
        <v>0.00029999999999999997</v>
      </c>
      <c r="R199" s="223">
        <f>Q199*H199</f>
        <v>0.011999999999999999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207</v>
      </c>
      <c r="AT199" s="225" t="s">
        <v>398</v>
      </c>
      <c r="AU199" s="225" t="s">
        <v>82</v>
      </c>
      <c r="AY199" s="19" t="s">
        <v>149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80</v>
      </c>
      <c r="BK199" s="226">
        <f>ROUND(I199*H199,2)</f>
        <v>0</v>
      </c>
      <c r="BL199" s="19" t="s">
        <v>156</v>
      </c>
      <c r="BM199" s="225" t="s">
        <v>714</v>
      </c>
    </row>
    <row r="200" s="2" customFormat="1">
      <c r="A200" s="40"/>
      <c r="B200" s="41"/>
      <c r="C200" s="42"/>
      <c r="D200" s="227" t="s">
        <v>158</v>
      </c>
      <c r="E200" s="42"/>
      <c r="F200" s="228" t="s">
        <v>713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158</v>
      </c>
      <c r="AU200" s="19" t="s">
        <v>82</v>
      </c>
    </row>
    <row r="201" s="2" customFormat="1" ht="24.15" customHeight="1">
      <c r="A201" s="40"/>
      <c r="B201" s="41"/>
      <c r="C201" s="214" t="s">
        <v>313</v>
      </c>
      <c r="D201" s="214" t="s">
        <v>151</v>
      </c>
      <c r="E201" s="215" t="s">
        <v>458</v>
      </c>
      <c r="F201" s="216" t="s">
        <v>459</v>
      </c>
      <c r="G201" s="217" t="s">
        <v>154</v>
      </c>
      <c r="H201" s="218">
        <v>198</v>
      </c>
      <c r="I201" s="219"/>
      <c r="J201" s="220">
        <f>ROUND(I201*H201,2)</f>
        <v>0</v>
      </c>
      <c r="K201" s="216" t="s">
        <v>155</v>
      </c>
      <c r="L201" s="46"/>
      <c r="M201" s="221" t="s">
        <v>19</v>
      </c>
      <c r="N201" s="222" t="s">
        <v>44</v>
      </c>
      <c r="O201" s="86"/>
      <c r="P201" s="223">
        <f>O201*H201</f>
        <v>0</v>
      </c>
      <c r="Q201" s="223">
        <v>0.00013999999999999999</v>
      </c>
      <c r="R201" s="223">
        <f>Q201*H201</f>
        <v>0.027719999999999998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156</v>
      </c>
      <c r="AT201" s="225" t="s">
        <v>151</v>
      </c>
      <c r="AU201" s="225" t="s">
        <v>82</v>
      </c>
      <c r="AY201" s="19" t="s">
        <v>149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80</v>
      </c>
      <c r="BK201" s="226">
        <f>ROUND(I201*H201,2)</f>
        <v>0</v>
      </c>
      <c r="BL201" s="19" t="s">
        <v>156</v>
      </c>
      <c r="BM201" s="225" t="s">
        <v>715</v>
      </c>
    </row>
    <row r="202" s="2" customFormat="1">
      <c r="A202" s="40"/>
      <c r="B202" s="41"/>
      <c r="C202" s="42"/>
      <c r="D202" s="227" t="s">
        <v>158</v>
      </c>
      <c r="E202" s="42"/>
      <c r="F202" s="228" t="s">
        <v>461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158</v>
      </c>
      <c r="AU202" s="19" t="s">
        <v>82</v>
      </c>
    </row>
    <row r="203" s="2" customFormat="1">
      <c r="A203" s="40"/>
      <c r="B203" s="41"/>
      <c r="C203" s="42"/>
      <c r="D203" s="232" t="s">
        <v>160</v>
      </c>
      <c r="E203" s="42"/>
      <c r="F203" s="233" t="s">
        <v>462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160</v>
      </c>
      <c r="AU203" s="19" t="s">
        <v>82</v>
      </c>
    </row>
    <row r="204" s="13" customFormat="1">
      <c r="A204" s="13"/>
      <c r="B204" s="235"/>
      <c r="C204" s="236"/>
      <c r="D204" s="227" t="s">
        <v>164</v>
      </c>
      <c r="E204" s="237" t="s">
        <v>19</v>
      </c>
      <c r="F204" s="238" t="s">
        <v>716</v>
      </c>
      <c r="G204" s="236"/>
      <c r="H204" s="239">
        <v>198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164</v>
      </c>
      <c r="AU204" s="245" t="s">
        <v>82</v>
      </c>
      <c r="AV204" s="13" t="s">
        <v>82</v>
      </c>
      <c r="AW204" s="13" t="s">
        <v>35</v>
      </c>
      <c r="AX204" s="13" t="s">
        <v>80</v>
      </c>
      <c r="AY204" s="245" t="s">
        <v>149</v>
      </c>
    </row>
    <row r="205" s="2" customFormat="1" ht="24.15" customHeight="1">
      <c r="A205" s="40"/>
      <c r="B205" s="41"/>
      <c r="C205" s="257" t="s">
        <v>320</v>
      </c>
      <c r="D205" s="257" t="s">
        <v>398</v>
      </c>
      <c r="E205" s="258" t="s">
        <v>465</v>
      </c>
      <c r="F205" s="259" t="s">
        <v>466</v>
      </c>
      <c r="G205" s="260" t="s">
        <v>154</v>
      </c>
      <c r="H205" s="261">
        <v>217.80000000000001</v>
      </c>
      <c r="I205" s="262"/>
      <c r="J205" s="263">
        <f>ROUND(I205*H205,2)</f>
        <v>0</v>
      </c>
      <c r="K205" s="259" t="s">
        <v>155</v>
      </c>
      <c r="L205" s="264"/>
      <c r="M205" s="265" t="s">
        <v>19</v>
      </c>
      <c r="N205" s="266" t="s">
        <v>44</v>
      </c>
      <c r="O205" s="86"/>
      <c r="P205" s="223">
        <f>O205*H205</f>
        <v>0</v>
      </c>
      <c r="Q205" s="223">
        <v>0.00020000000000000001</v>
      </c>
      <c r="R205" s="223">
        <f>Q205*H205</f>
        <v>0.043560000000000001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207</v>
      </c>
      <c r="AT205" s="225" t="s">
        <v>398</v>
      </c>
      <c r="AU205" s="225" t="s">
        <v>82</v>
      </c>
      <c r="AY205" s="19" t="s">
        <v>149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80</v>
      </c>
      <c r="BK205" s="226">
        <f>ROUND(I205*H205,2)</f>
        <v>0</v>
      </c>
      <c r="BL205" s="19" t="s">
        <v>156</v>
      </c>
      <c r="BM205" s="225" t="s">
        <v>717</v>
      </c>
    </row>
    <row r="206" s="2" customFormat="1">
      <c r="A206" s="40"/>
      <c r="B206" s="41"/>
      <c r="C206" s="42"/>
      <c r="D206" s="227" t="s">
        <v>158</v>
      </c>
      <c r="E206" s="42"/>
      <c r="F206" s="228" t="s">
        <v>466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158</v>
      </c>
      <c r="AU206" s="19" t="s">
        <v>82</v>
      </c>
    </row>
    <row r="207" s="13" customFormat="1">
      <c r="A207" s="13"/>
      <c r="B207" s="235"/>
      <c r="C207" s="236"/>
      <c r="D207" s="227" t="s">
        <v>164</v>
      </c>
      <c r="E207" s="236"/>
      <c r="F207" s="238" t="s">
        <v>718</v>
      </c>
      <c r="G207" s="236"/>
      <c r="H207" s="239">
        <v>217.80000000000001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164</v>
      </c>
      <c r="AU207" s="245" t="s">
        <v>82</v>
      </c>
      <c r="AV207" s="13" t="s">
        <v>82</v>
      </c>
      <c r="AW207" s="13" t="s">
        <v>4</v>
      </c>
      <c r="AX207" s="13" t="s">
        <v>80</v>
      </c>
      <c r="AY207" s="245" t="s">
        <v>149</v>
      </c>
    </row>
    <row r="208" s="12" customFormat="1" ht="22.8" customHeight="1">
      <c r="A208" s="12"/>
      <c r="B208" s="198"/>
      <c r="C208" s="199"/>
      <c r="D208" s="200" t="s">
        <v>72</v>
      </c>
      <c r="E208" s="212" t="s">
        <v>156</v>
      </c>
      <c r="F208" s="212" t="s">
        <v>469</v>
      </c>
      <c r="G208" s="199"/>
      <c r="H208" s="199"/>
      <c r="I208" s="202"/>
      <c r="J208" s="213">
        <f>BK208</f>
        <v>0</v>
      </c>
      <c r="K208" s="199"/>
      <c r="L208" s="204"/>
      <c r="M208" s="205"/>
      <c r="N208" s="206"/>
      <c r="O208" s="206"/>
      <c r="P208" s="207">
        <f>SUM(P209:P224)</f>
        <v>0</v>
      </c>
      <c r="Q208" s="206"/>
      <c r="R208" s="207">
        <f>SUM(R209:R224)</f>
        <v>1126.1196</v>
      </c>
      <c r="S208" s="206"/>
      <c r="T208" s="208">
        <f>SUM(T209:T224)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9" t="s">
        <v>80</v>
      </c>
      <c r="AT208" s="210" t="s">
        <v>72</v>
      </c>
      <c r="AU208" s="210" t="s">
        <v>80</v>
      </c>
      <c r="AY208" s="209" t="s">
        <v>149</v>
      </c>
      <c r="BK208" s="211">
        <f>SUM(BK209:BK224)</f>
        <v>0</v>
      </c>
    </row>
    <row r="209" s="2" customFormat="1" ht="24.15" customHeight="1">
      <c r="A209" s="40"/>
      <c r="B209" s="41"/>
      <c r="C209" s="214" t="s">
        <v>326</v>
      </c>
      <c r="D209" s="214" t="s">
        <v>151</v>
      </c>
      <c r="E209" s="215" t="s">
        <v>471</v>
      </c>
      <c r="F209" s="216" t="s">
        <v>472</v>
      </c>
      <c r="G209" s="217" t="s">
        <v>255</v>
      </c>
      <c r="H209" s="218">
        <v>180</v>
      </c>
      <c r="I209" s="219"/>
      <c r="J209" s="220">
        <f>ROUND(I209*H209,2)</f>
        <v>0</v>
      </c>
      <c r="K209" s="216" t="s">
        <v>155</v>
      </c>
      <c r="L209" s="46"/>
      <c r="M209" s="221" t="s">
        <v>19</v>
      </c>
      <c r="N209" s="222" t="s">
        <v>44</v>
      </c>
      <c r="O209" s="86"/>
      <c r="P209" s="223">
        <f>O209*H209</f>
        <v>0</v>
      </c>
      <c r="Q209" s="223">
        <v>1.7535000000000001</v>
      </c>
      <c r="R209" s="223">
        <f>Q209*H209</f>
        <v>315.63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156</v>
      </c>
      <c r="AT209" s="225" t="s">
        <v>151</v>
      </c>
      <c r="AU209" s="225" t="s">
        <v>82</v>
      </c>
      <c r="AY209" s="19" t="s">
        <v>149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80</v>
      </c>
      <c r="BK209" s="226">
        <f>ROUND(I209*H209,2)</f>
        <v>0</v>
      </c>
      <c r="BL209" s="19" t="s">
        <v>156</v>
      </c>
      <c r="BM209" s="225" t="s">
        <v>719</v>
      </c>
    </row>
    <row r="210" s="2" customFormat="1">
      <c r="A210" s="40"/>
      <c r="B210" s="41"/>
      <c r="C210" s="42"/>
      <c r="D210" s="227" t="s">
        <v>158</v>
      </c>
      <c r="E210" s="42"/>
      <c r="F210" s="228" t="s">
        <v>474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158</v>
      </c>
      <c r="AU210" s="19" t="s">
        <v>82</v>
      </c>
    </row>
    <row r="211" s="2" customFormat="1">
      <c r="A211" s="40"/>
      <c r="B211" s="41"/>
      <c r="C211" s="42"/>
      <c r="D211" s="232" t="s">
        <v>160</v>
      </c>
      <c r="E211" s="42"/>
      <c r="F211" s="233" t="s">
        <v>475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160</v>
      </c>
      <c r="AU211" s="19" t="s">
        <v>82</v>
      </c>
    </row>
    <row r="212" s="2" customFormat="1">
      <c r="A212" s="40"/>
      <c r="B212" s="41"/>
      <c r="C212" s="42"/>
      <c r="D212" s="227" t="s">
        <v>162</v>
      </c>
      <c r="E212" s="42"/>
      <c r="F212" s="234" t="s">
        <v>720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162</v>
      </c>
      <c r="AU212" s="19" t="s">
        <v>82</v>
      </c>
    </row>
    <row r="213" s="13" customFormat="1">
      <c r="A213" s="13"/>
      <c r="B213" s="235"/>
      <c r="C213" s="236"/>
      <c r="D213" s="227" t="s">
        <v>164</v>
      </c>
      <c r="E213" s="237" t="s">
        <v>19</v>
      </c>
      <c r="F213" s="238" t="s">
        <v>721</v>
      </c>
      <c r="G213" s="236"/>
      <c r="H213" s="239">
        <v>180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164</v>
      </c>
      <c r="AU213" s="245" t="s">
        <v>82</v>
      </c>
      <c r="AV213" s="13" t="s">
        <v>82</v>
      </c>
      <c r="AW213" s="13" t="s">
        <v>35</v>
      </c>
      <c r="AX213" s="13" t="s">
        <v>80</v>
      </c>
      <c r="AY213" s="245" t="s">
        <v>149</v>
      </c>
    </row>
    <row r="214" s="2" customFormat="1" ht="24.15" customHeight="1">
      <c r="A214" s="40"/>
      <c r="B214" s="41"/>
      <c r="C214" s="214" t="s">
        <v>334</v>
      </c>
      <c r="D214" s="214" t="s">
        <v>151</v>
      </c>
      <c r="E214" s="215" t="s">
        <v>478</v>
      </c>
      <c r="F214" s="216" t="s">
        <v>479</v>
      </c>
      <c r="G214" s="217" t="s">
        <v>255</v>
      </c>
      <c r="H214" s="218">
        <v>120</v>
      </c>
      <c r="I214" s="219"/>
      <c r="J214" s="220">
        <f>ROUND(I214*H214,2)</f>
        <v>0</v>
      </c>
      <c r="K214" s="216" t="s">
        <v>155</v>
      </c>
      <c r="L214" s="46"/>
      <c r="M214" s="221" t="s">
        <v>19</v>
      </c>
      <c r="N214" s="222" t="s">
        <v>44</v>
      </c>
      <c r="O214" s="86"/>
      <c r="P214" s="223">
        <f>O214*H214</f>
        <v>0</v>
      </c>
      <c r="Q214" s="223">
        <v>2.13408</v>
      </c>
      <c r="R214" s="223">
        <f>Q214*H214</f>
        <v>256.08960000000002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156</v>
      </c>
      <c r="AT214" s="225" t="s">
        <v>151</v>
      </c>
      <c r="AU214" s="225" t="s">
        <v>82</v>
      </c>
      <c r="AY214" s="19" t="s">
        <v>149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80</v>
      </c>
      <c r="BK214" s="226">
        <f>ROUND(I214*H214,2)</f>
        <v>0</v>
      </c>
      <c r="BL214" s="19" t="s">
        <v>156</v>
      </c>
      <c r="BM214" s="225" t="s">
        <v>722</v>
      </c>
    </row>
    <row r="215" s="2" customFormat="1">
      <c r="A215" s="40"/>
      <c r="B215" s="41"/>
      <c r="C215" s="42"/>
      <c r="D215" s="227" t="s">
        <v>158</v>
      </c>
      <c r="E215" s="42"/>
      <c r="F215" s="228" t="s">
        <v>481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158</v>
      </c>
      <c r="AU215" s="19" t="s">
        <v>82</v>
      </c>
    </row>
    <row r="216" s="2" customFormat="1">
      <c r="A216" s="40"/>
      <c r="B216" s="41"/>
      <c r="C216" s="42"/>
      <c r="D216" s="232" t="s">
        <v>160</v>
      </c>
      <c r="E216" s="42"/>
      <c r="F216" s="233" t="s">
        <v>482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160</v>
      </c>
      <c r="AU216" s="19" t="s">
        <v>82</v>
      </c>
    </row>
    <row r="217" s="2" customFormat="1">
      <c r="A217" s="40"/>
      <c r="B217" s="41"/>
      <c r="C217" s="42"/>
      <c r="D217" s="227" t="s">
        <v>606</v>
      </c>
      <c r="E217" s="42"/>
      <c r="F217" s="234" t="s">
        <v>723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606</v>
      </c>
      <c r="AU217" s="19" t="s">
        <v>82</v>
      </c>
    </row>
    <row r="218" s="2" customFormat="1">
      <c r="A218" s="40"/>
      <c r="B218" s="41"/>
      <c r="C218" s="42"/>
      <c r="D218" s="227" t="s">
        <v>162</v>
      </c>
      <c r="E218" s="42"/>
      <c r="F218" s="234" t="s">
        <v>724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162</v>
      </c>
      <c r="AU218" s="19" t="s">
        <v>82</v>
      </c>
    </row>
    <row r="219" s="13" customFormat="1">
      <c r="A219" s="13"/>
      <c r="B219" s="235"/>
      <c r="C219" s="236"/>
      <c r="D219" s="227" t="s">
        <v>164</v>
      </c>
      <c r="E219" s="237" t="s">
        <v>19</v>
      </c>
      <c r="F219" s="238" t="s">
        <v>725</v>
      </c>
      <c r="G219" s="236"/>
      <c r="H219" s="239">
        <v>120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164</v>
      </c>
      <c r="AU219" s="245" t="s">
        <v>82</v>
      </c>
      <c r="AV219" s="13" t="s">
        <v>82</v>
      </c>
      <c r="AW219" s="13" t="s">
        <v>35</v>
      </c>
      <c r="AX219" s="13" t="s">
        <v>80</v>
      </c>
      <c r="AY219" s="245" t="s">
        <v>149</v>
      </c>
    </row>
    <row r="220" s="2" customFormat="1" ht="24.15" customHeight="1">
      <c r="A220" s="40"/>
      <c r="B220" s="41"/>
      <c r="C220" s="214" t="s">
        <v>342</v>
      </c>
      <c r="D220" s="214" t="s">
        <v>151</v>
      </c>
      <c r="E220" s="215" t="s">
        <v>726</v>
      </c>
      <c r="F220" s="216" t="s">
        <v>727</v>
      </c>
      <c r="G220" s="217" t="s">
        <v>255</v>
      </c>
      <c r="H220" s="218">
        <v>300</v>
      </c>
      <c r="I220" s="219"/>
      <c r="J220" s="220">
        <f>ROUND(I220*H220,2)</f>
        <v>0</v>
      </c>
      <c r="K220" s="216" t="s">
        <v>155</v>
      </c>
      <c r="L220" s="46"/>
      <c r="M220" s="221" t="s">
        <v>19</v>
      </c>
      <c r="N220" s="222" t="s">
        <v>44</v>
      </c>
      <c r="O220" s="86"/>
      <c r="P220" s="223">
        <f>O220*H220</f>
        <v>0</v>
      </c>
      <c r="Q220" s="223">
        <v>1.8480000000000001</v>
      </c>
      <c r="R220" s="223">
        <f>Q220*H220</f>
        <v>554.39999999999998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156</v>
      </c>
      <c r="AT220" s="225" t="s">
        <v>151</v>
      </c>
      <c r="AU220" s="225" t="s">
        <v>82</v>
      </c>
      <c r="AY220" s="19" t="s">
        <v>149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80</v>
      </c>
      <c r="BK220" s="226">
        <f>ROUND(I220*H220,2)</f>
        <v>0</v>
      </c>
      <c r="BL220" s="19" t="s">
        <v>156</v>
      </c>
      <c r="BM220" s="225" t="s">
        <v>728</v>
      </c>
    </row>
    <row r="221" s="2" customFormat="1">
      <c r="A221" s="40"/>
      <c r="B221" s="41"/>
      <c r="C221" s="42"/>
      <c r="D221" s="227" t="s">
        <v>158</v>
      </c>
      <c r="E221" s="42"/>
      <c r="F221" s="228" t="s">
        <v>729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158</v>
      </c>
      <c r="AU221" s="19" t="s">
        <v>82</v>
      </c>
    </row>
    <row r="222" s="2" customFormat="1">
      <c r="A222" s="40"/>
      <c r="B222" s="41"/>
      <c r="C222" s="42"/>
      <c r="D222" s="232" t="s">
        <v>160</v>
      </c>
      <c r="E222" s="42"/>
      <c r="F222" s="233" t="s">
        <v>730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160</v>
      </c>
      <c r="AU222" s="19" t="s">
        <v>82</v>
      </c>
    </row>
    <row r="223" s="2" customFormat="1">
      <c r="A223" s="40"/>
      <c r="B223" s="41"/>
      <c r="C223" s="42"/>
      <c r="D223" s="227" t="s">
        <v>162</v>
      </c>
      <c r="E223" s="42"/>
      <c r="F223" s="234" t="s">
        <v>731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162</v>
      </c>
      <c r="AU223" s="19" t="s">
        <v>82</v>
      </c>
    </row>
    <row r="224" s="13" customFormat="1">
      <c r="A224" s="13"/>
      <c r="B224" s="235"/>
      <c r="C224" s="236"/>
      <c r="D224" s="227" t="s">
        <v>164</v>
      </c>
      <c r="E224" s="237" t="s">
        <v>19</v>
      </c>
      <c r="F224" s="238" t="s">
        <v>732</v>
      </c>
      <c r="G224" s="236"/>
      <c r="H224" s="239">
        <v>300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164</v>
      </c>
      <c r="AU224" s="245" t="s">
        <v>82</v>
      </c>
      <c r="AV224" s="13" t="s">
        <v>82</v>
      </c>
      <c r="AW224" s="13" t="s">
        <v>35</v>
      </c>
      <c r="AX224" s="13" t="s">
        <v>80</v>
      </c>
      <c r="AY224" s="245" t="s">
        <v>149</v>
      </c>
    </row>
    <row r="225" s="12" customFormat="1" ht="22.8" customHeight="1">
      <c r="A225" s="12"/>
      <c r="B225" s="198"/>
      <c r="C225" s="199"/>
      <c r="D225" s="200" t="s">
        <v>72</v>
      </c>
      <c r="E225" s="212" t="s">
        <v>188</v>
      </c>
      <c r="F225" s="212" t="s">
        <v>505</v>
      </c>
      <c r="G225" s="199"/>
      <c r="H225" s="199"/>
      <c r="I225" s="202"/>
      <c r="J225" s="213">
        <f>BK225</f>
        <v>0</v>
      </c>
      <c r="K225" s="199"/>
      <c r="L225" s="204"/>
      <c r="M225" s="205"/>
      <c r="N225" s="206"/>
      <c r="O225" s="206"/>
      <c r="P225" s="207">
        <f>SUM(P226:P245)</f>
        <v>0</v>
      </c>
      <c r="Q225" s="206"/>
      <c r="R225" s="207">
        <f>SUM(R226:R245)</f>
        <v>199.74051000000003</v>
      </c>
      <c r="S225" s="206"/>
      <c r="T225" s="208">
        <f>SUM(T226:T245)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9" t="s">
        <v>80</v>
      </c>
      <c r="AT225" s="210" t="s">
        <v>72</v>
      </c>
      <c r="AU225" s="210" t="s">
        <v>80</v>
      </c>
      <c r="AY225" s="209" t="s">
        <v>149</v>
      </c>
      <c r="BK225" s="211">
        <f>SUM(BK226:BK245)</f>
        <v>0</v>
      </c>
    </row>
    <row r="226" s="2" customFormat="1" ht="24.15" customHeight="1">
      <c r="A226" s="40"/>
      <c r="B226" s="41"/>
      <c r="C226" s="214" t="s">
        <v>350</v>
      </c>
      <c r="D226" s="214" t="s">
        <v>151</v>
      </c>
      <c r="E226" s="215" t="s">
        <v>733</v>
      </c>
      <c r="F226" s="216" t="s">
        <v>734</v>
      </c>
      <c r="G226" s="217" t="s">
        <v>154</v>
      </c>
      <c r="H226" s="218">
        <v>168.75</v>
      </c>
      <c r="I226" s="219"/>
      <c r="J226" s="220">
        <f>ROUND(I226*H226,2)</f>
        <v>0</v>
      </c>
      <c r="K226" s="216" t="s">
        <v>155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0.091999999999999998</v>
      </c>
      <c r="R226" s="223">
        <f>Q226*H226</f>
        <v>15.525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156</v>
      </c>
      <c r="AT226" s="225" t="s">
        <v>151</v>
      </c>
      <c r="AU226" s="225" t="s">
        <v>82</v>
      </c>
      <c r="AY226" s="19" t="s">
        <v>149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80</v>
      </c>
      <c r="BK226" s="226">
        <f>ROUND(I226*H226,2)</f>
        <v>0</v>
      </c>
      <c r="BL226" s="19" t="s">
        <v>156</v>
      </c>
      <c r="BM226" s="225" t="s">
        <v>735</v>
      </c>
    </row>
    <row r="227" s="2" customFormat="1">
      <c r="A227" s="40"/>
      <c r="B227" s="41"/>
      <c r="C227" s="42"/>
      <c r="D227" s="227" t="s">
        <v>158</v>
      </c>
      <c r="E227" s="42"/>
      <c r="F227" s="228" t="s">
        <v>736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158</v>
      </c>
      <c r="AU227" s="19" t="s">
        <v>82</v>
      </c>
    </row>
    <row r="228" s="2" customFormat="1">
      <c r="A228" s="40"/>
      <c r="B228" s="41"/>
      <c r="C228" s="42"/>
      <c r="D228" s="232" t="s">
        <v>160</v>
      </c>
      <c r="E228" s="42"/>
      <c r="F228" s="233" t="s">
        <v>737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160</v>
      </c>
      <c r="AU228" s="19" t="s">
        <v>82</v>
      </c>
    </row>
    <row r="229" s="2" customFormat="1">
      <c r="A229" s="40"/>
      <c r="B229" s="41"/>
      <c r="C229" s="42"/>
      <c r="D229" s="227" t="s">
        <v>162</v>
      </c>
      <c r="E229" s="42"/>
      <c r="F229" s="234" t="s">
        <v>738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162</v>
      </c>
      <c r="AU229" s="19" t="s">
        <v>82</v>
      </c>
    </row>
    <row r="230" s="13" customFormat="1">
      <c r="A230" s="13"/>
      <c r="B230" s="235"/>
      <c r="C230" s="236"/>
      <c r="D230" s="227" t="s">
        <v>164</v>
      </c>
      <c r="E230" s="237" t="s">
        <v>19</v>
      </c>
      <c r="F230" s="238" t="s">
        <v>739</v>
      </c>
      <c r="G230" s="236"/>
      <c r="H230" s="239">
        <v>168.75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164</v>
      </c>
      <c r="AU230" s="245" t="s">
        <v>82</v>
      </c>
      <c r="AV230" s="13" t="s">
        <v>82</v>
      </c>
      <c r="AW230" s="13" t="s">
        <v>35</v>
      </c>
      <c r="AX230" s="13" t="s">
        <v>80</v>
      </c>
      <c r="AY230" s="245" t="s">
        <v>149</v>
      </c>
    </row>
    <row r="231" s="2" customFormat="1" ht="24.15" customHeight="1">
      <c r="A231" s="40"/>
      <c r="B231" s="41"/>
      <c r="C231" s="214" t="s">
        <v>358</v>
      </c>
      <c r="D231" s="214" t="s">
        <v>151</v>
      </c>
      <c r="E231" s="215" t="s">
        <v>740</v>
      </c>
      <c r="F231" s="216" t="s">
        <v>741</v>
      </c>
      <c r="G231" s="217" t="s">
        <v>154</v>
      </c>
      <c r="H231" s="218">
        <v>198</v>
      </c>
      <c r="I231" s="219"/>
      <c r="J231" s="220">
        <f>ROUND(I231*H231,2)</f>
        <v>0</v>
      </c>
      <c r="K231" s="216" t="s">
        <v>155</v>
      </c>
      <c r="L231" s="46"/>
      <c r="M231" s="221" t="s">
        <v>19</v>
      </c>
      <c r="N231" s="222" t="s">
        <v>44</v>
      </c>
      <c r="O231" s="86"/>
      <c r="P231" s="223">
        <f>O231*H231</f>
        <v>0</v>
      </c>
      <c r="Q231" s="223">
        <v>0.11500000000000001</v>
      </c>
      <c r="R231" s="223">
        <f>Q231*H231</f>
        <v>22.77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156</v>
      </c>
      <c r="AT231" s="225" t="s">
        <v>151</v>
      </c>
      <c r="AU231" s="225" t="s">
        <v>82</v>
      </c>
      <c r="AY231" s="19" t="s">
        <v>149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80</v>
      </c>
      <c r="BK231" s="226">
        <f>ROUND(I231*H231,2)</f>
        <v>0</v>
      </c>
      <c r="BL231" s="19" t="s">
        <v>156</v>
      </c>
      <c r="BM231" s="225" t="s">
        <v>742</v>
      </c>
    </row>
    <row r="232" s="2" customFormat="1">
      <c r="A232" s="40"/>
      <c r="B232" s="41"/>
      <c r="C232" s="42"/>
      <c r="D232" s="227" t="s">
        <v>158</v>
      </c>
      <c r="E232" s="42"/>
      <c r="F232" s="228" t="s">
        <v>743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158</v>
      </c>
      <c r="AU232" s="19" t="s">
        <v>82</v>
      </c>
    </row>
    <row r="233" s="2" customFormat="1">
      <c r="A233" s="40"/>
      <c r="B233" s="41"/>
      <c r="C233" s="42"/>
      <c r="D233" s="232" t="s">
        <v>160</v>
      </c>
      <c r="E233" s="42"/>
      <c r="F233" s="233" t="s">
        <v>744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160</v>
      </c>
      <c r="AU233" s="19" t="s">
        <v>82</v>
      </c>
    </row>
    <row r="234" s="2" customFormat="1">
      <c r="A234" s="40"/>
      <c r="B234" s="41"/>
      <c r="C234" s="42"/>
      <c r="D234" s="227" t="s">
        <v>162</v>
      </c>
      <c r="E234" s="42"/>
      <c r="F234" s="234" t="s">
        <v>745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162</v>
      </c>
      <c r="AU234" s="19" t="s">
        <v>82</v>
      </c>
    </row>
    <row r="235" s="13" customFormat="1">
      <c r="A235" s="13"/>
      <c r="B235" s="235"/>
      <c r="C235" s="236"/>
      <c r="D235" s="227" t="s">
        <v>164</v>
      </c>
      <c r="E235" s="237" t="s">
        <v>19</v>
      </c>
      <c r="F235" s="238" t="s">
        <v>746</v>
      </c>
      <c r="G235" s="236"/>
      <c r="H235" s="239">
        <v>198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164</v>
      </c>
      <c r="AU235" s="245" t="s">
        <v>82</v>
      </c>
      <c r="AV235" s="13" t="s">
        <v>82</v>
      </c>
      <c r="AW235" s="13" t="s">
        <v>35</v>
      </c>
      <c r="AX235" s="13" t="s">
        <v>80</v>
      </c>
      <c r="AY235" s="245" t="s">
        <v>149</v>
      </c>
    </row>
    <row r="236" s="2" customFormat="1" ht="24.15" customHeight="1">
      <c r="A236" s="40"/>
      <c r="B236" s="41"/>
      <c r="C236" s="214" t="s">
        <v>364</v>
      </c>
      <c r="D236" s="214" t="s">
        <v>151</v>
      </c>
      <c r="E236" s="215" t="s">
        <v>747</v>
      </c>
      <c r="F236" s="216" t="s">
        <v>748</v>
      </c>
      <c r="G236" s="217" t="s">
        <v>154</v>
      </c>
      <c r="H236" s="218">
        <v>193.5</v>
      </c>
      <c r="I236" s="219"/>
      <c r="J236" s="220">
        <f>ROUND(I236*H236,2)</f>
        <v>0</v>
      </c>
      <c r="K236" s="216" t="s">
        <v>155</v>
      </c>
      <c r="L236" s="46"/>
      <c r="M236" s="221" t="s">
        <v>19</v>
      </c>
      <c r="N236" s="222" t="s">
        <v>44</v>
      </c>
      <c r="O236" s="86"/>
      <c r="P236" s="223">
        <f>O236*H236</f>
        <v>0</v>
      </c>
      <c r="Q236" s="223">
        <v>0.621</v>
      </c>
      <c r="R236" s="223">
        <f>Q236*H236</f>
        <v>120.1635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156</v>
      </c>
      <c r="AT236" s="225" t="s">
        <v>151</v>
      </c>
      <c r="AU236" s="225" t="s">
        <v>82</v>
      </c>
      <c r="AY236" s="19" t="s">
        <v>149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80</v>
      </c>
      <c r="BK236" s="226">
        <f>ROUND(I236*H236,2)</f>
        <v>0</v>
      </c>
      <c r="BL236" s="19" t="s">
        <v>156</v>
      </c>
      <c r="BM236" s="225" t="s">
        <v>749</v>
      </c>
    </row>
    <row r="237" s="2" customFormat="1">
      <c r="A237" s="40"/>
      <c r="B237" s="41"/>
      <c r="C237" s="42"/>
      <c r="D237" s="227" t="s">
        <v>158</v>
      </c>
      <c r="E237" s="42"/>
      <c r="F237" s="228" t="s">
        <v>750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158</v>
      </c>
      <c r="AU237" s="19" t="s">
        <v>82</v>
      </c>
    </row>
    <row r="238" s="2" customFormat="1">
      <c r="A238" s="40"/>
      <c r="B238" s="41"/>
      <c r="C238" s="42"/>
      <c r="D238" s="232" t="s">
        <v>160</v>
      </c>
      <c r="E238" s="42"/>
      <c r="F238" s="233" t="s">
        <v>751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160</v>
      </c>
      <c r="AU238" s="19" t="s">
        <v>82</v>
      </c>
    </row>
    <row r="239" s="2" customFormat="1">
      <c r="A239" s="40"/>
      <c r="B239" s="41"/>
      <c r="C239" s="42"/>
      <c r="D239" s="227" t="s">
        <v>162</v>
      </c>
      <c r="E239" s="42"/>
      <c r="F239" s="234" t="s">
        <v>752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162</v>
      </c>
      <c r="AU239" s="19" t="s">
        <v>82</v>
      </c>
    </row>
    <row r="240" s="13" customFormat="1">
      <c r="A240" s="13"/>
      <c r="B240" s="235"/>
      <c r="C240" s="236"/>
      <c r="D240" s="227" t="s">
        <v>164</v>
      </c>
      <c r="E240" s="237" t="s">
        <v>19</v>
      </c>
      <c r="F240" s="238" t="s">
        <v>753</v>
      </c>
      <c r="G240" s="236"/>
      <c r="H240" s="239">
        <v>193.5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164</v>
      </c>
      <c r="AU240" s="245" t="s">
        <v>82</v>
      </c>
      <c r="AV240" s="13" t="s">
        <v>82</v>
      </c>
      <c r="AW240" s="13" t="s">
        <v>35</v>
      </c>
      <c r="AX240" s="13" t="s">
        <v>80</v>
      </c>
      <c r="AY240" s="245" t="s">
        <v>149</v>
      </c>
    </row>
    <row r="241" s="2" customFormat="1" ht="24.15" customHeight="1">
      <c r="A241" s="40"/>
      <c r="B241" s="41"/>
      <c r="C241" s="214" t="s">
        <v>370</v>
      </c>
      <c r="D241" s="214" t="s">
        <v>151</v>
      </c>
      <c r="E241" s="215" t="s">
        <v>754</v>
      </c>
      <c r="F241" s="216" t="s">
        <v>755</v>
      </c>
      <c r="G241" s="217" t="s">
        <v>154</v>
      </c>
      <c r="H241" s="218">
        <v>166.5</v>
      </c>
      <c r="I241" s="219"/>
      <c r="J241" s="220">
        <f>ROUND(I241*H241,2)</f>
        <v>0</v>
      </c>
      <c r="K241" s="216" t="s">
        <v>155</v>
      </c>
      <c r="L241" s="46"/>
      <c r="M241" s="221" t="s">
        <v>19</v>
      </c>
      <c r="N241" s="222" t="s">
        <v>44</v>
      </c>
      <c r="O241" s="86"/>
      <c r="P241" s="223">
        <f>O241*H241</f>
        <v>0</v>
      </c>
      <c r="Q241" s="223">
        <v>0.24793999999999999</v>
      </c>
      <c r="R241" s="223">
        <f>Q241*H241</f>
        <v>41.28201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156</v>
      </c>
      <c r="AT241" s="225" t="s">
        <v>151</v>
      </c>
      <c r="AU241" s="225" t="s">
        <v>82</v>
      </c>
      <c r="AY241" s="19" t="s">
        <v>149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80</v>
      </c>
      <c r="BK241" s="226">
        <f>ROUND(I241*H241,2)</f>
        <v>0</v>
      </c>
      <c r="BL241" s="19" t="s">
        <v>156</v>
      </c>
      <c r="BM241" s="225" t="s">
        <v>756</v>
      </c>
    </row>
    <row r="242" s="2" customFormat="1">
      <c r="A242" s="40"/>
      <c r="B242" s="41"/>
      <c r="C242" s="42"/>
      <c r="D242" s="227" t="s">
        <v>158</v>
      </c>
      <c r="E242" s="42"/>
      <c r="F242" s="228" t="s">
        <v>757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158</v>
      </c>
      <c r="AU242" s="19" t="s">
        <v>82</v>
      </c>
    </row>
    <row r="243" s="2" customFormat="1">
      <c r="A243" s="40"/>
      <c r="B243" s="41"/>
      <c r="C243" s="42"/>
      <c r="D243" s="232" t="s">
        <v>160</v>
      </c>
      <c r="E243" s="42"/>
      <c r="F243" s="233" t="s">
        <v>758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160</v>
      </c>
      <c r="AU243" s="19" t="s">
        <v>82</v>
      </c>
    </row>
    <row r="244" s="2" customFormat="1">
      <c r="A244" s="40"/>
      <c r="B244" s="41"/>
      <c r="C244" s="42"/>
      <c r="D244" s="227" t="s">
        <v>162</v>
      </c>
      <c r="E244" s="42"/>
      <c r="F244" s="234" t="s">
        <v>531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162</v>
      </c>
      <c r="AU244" s="19" t="s">
        <v>82</v>
      </c>
    </row>
    <row r="245" s="13" customFormat="1">
      <c r="A245" s="13"/>
      <c r="B245" s="235"/>
      <c r="C245" s="236"/>
      <c r="D245" s="227" t="s">
        <v>164</v>
      </c>
      <c r="E245" s="237" t="s">
        <v>19</v>
      </c>
      <c r="F245" s="238" t="s">
        <v>759</v>
      </c>
      <c r="G245" s="236"/>
      <c r="H245" s="239">
        <v>166.5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164</v>
      </c>
      <c r="AU245" s="245" t="s">
        <v>82</v>
      </c>
      <c r="AV245" s="13" t="s">
        <v>82</v>
      </c>
      <c r="AW245" s="13" t="s">
        <v>35</v>
      </c>
      <c r="AX245" s="13" t="s">
        <v>80</v>
      </c>
      <c r="AY245" s="245" t="s">
        <v>149</v>
      </c>
    </row>
    <row r="246" s="12" customFormat="1" ht="22.8" customHeight="1">
      <c r="A246" s="12"/>
      <c r="B246" s="198"/>
      <c r="C246" s="199"/>
      <c r="D246" s="200" t="s">
        <v>72</v>
      </c>
      <c r="E246" s="212" t="s">
        <v>207</v>
      </c>
      <c r="F246" s="212" t="s">
        <v>760</v>
      </c>
      <c r="G246" s="199"/>
      <c r="H246" s="199"/>
      <c r="I246" s="202"/>
      <c r="J246" s="213">
        <f>BK246</f>
        <v>0</v>
      </c>
      <c r="K246" s="199"/>
      <c r="L246" s="204"/>
      <c r="M246" s="205"/>
      <c r="N246" s="206"/>
      <c r="O246" s="206"/>
      <c r="P246" s="207">
        <f>SUM(P247:P252)</f>
        <v>0</v>
      </c>
      <c r="Q246" s="206"/>
      <c r="R246" s="207">
        <f>SUM(R247:R252)</f>
        <v>0.037499999999999999</v>
      </c>
      <c r="S246" s="206"/>
      <c r="T246" s="208">
        <f>SUM(T247:T252)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9" t="s">
        <v>80</v>
      </c>
      <c r="AT246" s="210" t="s">
        <v>72</v>
      </c>
      <c r="AU246" s="210" t="s">
        <v>80</v>
      </c>
      <c r="AY246" s="209" t="s">
        <v>149</v>
      </c>
      <c r="BK246" s="211">
        <f>SUM(BK247:BK252)</f>
        <v>0</v>
      </c>
    </row>
    <row r="247" s="2" customFormat="1" ht="24.15" customHeight="1">
      <c r="A247" s="40"/>
      <c r="B247" s="41"/>
      <c r="C247" s="214" t="s">
        <v>376</v>
      </c>
      <c r="D247" s="214" t="s">
        <v>151</v>
      </c>
      <c r="E247" s="215" t="s">
        <v>761</v>
      </c>
      <c r="F247" s="216" t="s">
        <v>762</v>
      </c>
      <c r="G247" s="217" t="s">
        <v>247</v>
      </c>
      <c r="H247" s="218">
        <v>50</v>
      </c>
      <c r="I247" s="219"/>
      <c r="J247" s="220">
        <f>ROUND(I247*H247,2)</f>
        <v>0</v>
      </c>
      <c r="K247" s="216" t="s">
        <v>155</v>
      </c>
      <c r="L247" s="46"/>
      <c r="M247" s="221" t="s">
        <v>19</v>
      </c>
      <c r="N247" s="222" t="s">
        <v>44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156</v>
      </c>
      <c r="AT247" s="225" t="s">
        <v>151</v>
      </c>
      <c r="AU247" s="225" t="s">
        <v>82</v>
      </c>
      <c r="AY247" s="19" t="s">
        <v>149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80</v>
      </c>
      <c r="BK247" s="226">
        <f>ROUND(I247*H247,2)</f>
        <v>0</v>
      </c>
      <c r="BL247" s="19" t="s">
        <v>156</v>
      </c>
      <c r="BM247" s="225" t="s">
        <v>763</v>
      </c>
    </row>
    <row r="248" s="2" customFormat="1">
      <c r="A248" s="40"/>
      <c r="B248" s="41"/>
      <c r="C248" s="42"/>
      <c r="D248" s="227" t="s">
        <v>158</v>
      </c>
      <c r="E248" s="42"/>
      <c r="F248" s="228" t="s">
        <v>764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158</v>
      </c>
      <c r="AU248" s="19" t="s">
        <v>82</v>
      </c>
    </row>
    <row r="249" s="2" customFormat="1">
      <c r="A249" s="40"/>
      <c r="B249" s="41"/>
      <c r="C249" s="42"/>
      <c r="D249" s="232" t="s">
        <v>160</v>
      </c>
      <c r="E249" s="42"/>
      <c r="F249" s="233" t="s">
        <v>765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160</v>
      </c>
      <c r="AU249" s="19" t="s">
        <v>82</v>
      </c>
    </row>
    <row r="250" s="13" customFormat="1">
      <c r="A250" s="13"/>
      <c r="B250" s="235"/>
      <c r="C250" s="236"/>
      <c r="D250" s="227" t="s">
        <v>164</v>
      </c>
      <c r="E250" s="237" t="s">
        <v>19</v>
      </c>
      <c r="F250" s="238" t="s">
        <v>491</v>
      </c>
      <c r="G250" s="236"/>
      <c r="H250" s="239">
        <v>50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164</v>
      </c>
      <c r="AU250" s="245" t="s">
        <v>82</v>
      </c>
      <c r="AV250" s="13" t="s">
        <v>82</v>
      </c>
      <c r="AW250" s="13" t="s">
        <v>35</v>
      </c>
      <c r="AX250" s="13" t="s">
        <v>80</v>
      </c>
      <c r="AY250" s="245" t="s">
        <v>149</v>
      </c>
    </row>
    <row r="251" s="2" customFormat="1" ht="24.15" customHeight="1">
      <c r="A251" s="40"/>
      <c r="B251" s="41"/>
      <c r="C251" s="257" t="s">
        <v>383</v>
      </c>
      <c r="D251" s="257" t="s">
        <v>398</v>
      </c>
      <c r="E251" s="258" t="s">
        <v>766</v>
      </c>
      <c r="F251" s="259" t="s">
        <v>767</v>
      </c>
      <c r="G251" s="260" t="s">
        <v>247</v>
      </c>
      <c r="H251" s="261">
        <v>50</v>
      </c>
      <c r="I251" s="262"/>
      <c r="J251" s="263">
        <f>ROUND(I251*H251,2)</f>
        <v>0</v>
      </c>
      <c r="K251" s="259" t="s">
        <v>155</v>
      </c>
      <c r="L251" s="264"/>
      <c r="M251" s="265" t="s">
        <v>19</v>
      </c>
      <c r="N251" s="266" t="s">
        <v>44</v>
      </c>
      <c r="O251" s="86"/>
      <c r="P251" s="223">
        <f>O251*H251</f>
        <v>0</v>
      </c>
      <c r="Q251" s="223">
        <v>0.00075000000000000002</v>
      </c>
      <c r="R251" s="223">
        <f>Q251*H251</f>
        <v>0.037499999999999999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207</v>
      </c>
      <c r="AT251" s="225" t="s">
        <v>398</v>
      </c>
      <c r="AU251" s="225" t="s">
        <v>82</v>
      </c>
      <c r="AY251" s="19" t="s">
        <v>149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80</v>
      </c>
      <c r="BK251" s="226">
        <f>ROUND(I251*H251,2)</f>
        <v>0</v>
      </c>
      <c r="BL251" s="19" t="s">
        <v>156</v>
      </c>
      <c r="BM251" s="225" t="s">
        <v>768</v>
      </c>
    </row>
    <row r="252" s="2" customFormat="1">
      <c r="A252" s="40"/>
      <c r="B252" s="41"/>
      <c r="C252" s="42"/>
      <c r="D252" s="227" t="s">
        <v>158</v>
      </c>
      <c r="E252" s="42"/>
      <c r="F252" s="228" t="s">
        <v>767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158</v>
      </c>
      <c r="AU252" s="19" t="s">
        <v>82</v>
      </c>
    </row>
    <row r="253" s="12" customFormat="1" ht="22.8" customHeight="1">
      <c r="A253" s="12"/>
      <c r="B253" s="198"/>
      <c r="C253" s="199"/>
      <c r="D253" s="200" t="s">
        <v>72</v>
      </c>
      <c r="E253" s="212" t="s">
        <v>580</v>
      </c>
      <c r="F253" s="212" t="s">
        <v>581</v>
      </c>
      <c r="G253" s="199"/>
      <c r="H253" s="199"/>
      <c r="I253" s="202"/>
      <c r="J253" s="213">
        <f>BK253</f>
        <v>0</v>
      </c>
      <c r="K253" s="199"/>
      <c r="L253" s="204"/>
      <c r="M253" s="205"/>
      <c r="N253" s="206"/>
      <c r="O253" s="206"/>
      <c r="P253" s="207">
        <f>SUM(P254:P256)</f>
        <v>0</v>
      </c>
      <c r="Q253" s="206"/>
      <c r="R253" s="207">
        <f>SUM(R254:R256)</f>
        <v>0</v>
      </c>
      <c r="S253" s="206"/>
      <c r="T253" s="208">
        <f>SUM(T254:T256)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9" t="s">
        <v>80</v>
      </c>
      <c r="AT253" s="210" t="s">
        <v>72</v>
      </c>
      <c r="AU253" s="210" t="s">
        <v>80</v>
      </c>
      <c r="AY253" s="209" t="s">
        <v>149</v>
      </c>
      <c r="BK253" s="211">
        <f>SUM(BK254:BK256)</f>
        <v>0</v>
      </c>
    </row>
    <row r="254" s="2" customFormat="1" ht="16.5" customHeight="1">
      <c r="A254" s="40"/>
      <c r="B254" s="41"/>
      <c r="C254" s="214" t="s">
        <v>390</v>
      </c>
      <c r="D254" s="214" t="s">
        <v>151</v>
      </c>
      <c r="E254" s="215" t="s">
        <v>583</v>
      </c>
      <c r="F254" s="216" t="s">
        <v>584</v>
      </c>
      <c r="G254" s="217" t="s">
        <v>453</v>
      </c>
      <c r="H254" s="218">
        <v>1354.3499999999999</v>
      </c>
      <c r="I254" s="219"/>
      <c r="J254" s="220">
        <f>ROUND(I254*H254,2)</f>
        <v>0</v>
      </c>
      <c r="K254" s="216" t="s">
        <v>155</v>
      </c>
      <c r="L254" s="46"/>
      <c r="M254" s="221" t="s">
        <v>19</v>
      </c>
      <c r="N254" s="222" t="s">
        <v>44</v>
      </c>
      <c r="O254" s="86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156</v>
      </c>
      <c r="AT254" s="225" t="s">
        <v>151</v>
      </c>
      <c r="AU254" s="225" t="s">
        <v>82</v>
      </c>
      <c r="AY254" s="19" t="s">
        <v>149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80</v>
      </c>
      <c r="BK254" s="226">
        <f>ROUND(I254*H254,2)</f>
        <v>0</v>
      </c>
      <c r="BL254" s="19" t="s">
        <v>156</v>
      </c>
      <c r="BM254" s="225" t="s">
        <v>769</v>
      </c>
    </row>
    <row r="255" s="2" customFormat="1">
      <c r="A255" s="40"/>
      <c r="B255" s="41"/>
      <c r="C255" s="42"/>
      <c r="D255" s="227" t="s">
        <v>158</v>
      </c>
      <c r="E255" s="42"/>
      <c r="F255" s="228" t="s">
        <v>586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158</v>
      </c>
      <c r="AU255" s="19" t="s">
        <v>82</v>
      </c>
    </row>
    <row r="256" s="2" customFormat="1">
      <c r="A256" s="40"/>
      <c r="B256" s="41"/>
      <c r="C256" s="42"/>
      <c r="D256" s="232" t="s">
        <v>160</v>
      </c>
      <c r="E256" s="42"/>
      <c r="F256" s="233" t="s">
        <v>587</v>
      </c>
      <c r="G256" s="42"/>
      <c r="H256" s="42"/>
      <c r="I256" s="229"/>
      <c r="J256" s="42"/>
      <c r="K256" s="42"/>
      <c r="L256" s="46"/>
      <c r="M256" s="267"/>
      <c r="N256" s="268"/>
      <c r="O256" s="269"/>
      <c r="P256" s="269"/>
      <c r="Q256" s="269"/>
      <c r="R256" s="269"/>
      <c r="S256" s="269"/>
      <c r="T256" s="27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160</v>
      </c>
      <c r="AU256" s="19" t="s">
        <v>82</v>
      </c>
    </row>
    <row r="257" s="2" customFormat="1" ht="6.96" customHeight="1">
      <c r="A257" s="40"/>
      <c r="B257" s="61"/>
      <c r="C257" s="62"/>
      <c r="D257" s="62"/>
      <c r="E257" s="62"/>
      <c r="F257" s="62"/>
      <c r="G257" s="62"/>
      <c r="H257" s="62"/>
      <c r="I257" s="62"/>
      <c r="J257" s="62"/>
      <c r="K257" s="62"/>
      <c r="L257" s="46"/>
      <c r="M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</row>
  </sheetData>
  <sheetProtection sheet="1" autoFilter="0" formatColumns="0" formatRows="0" objects="1" scenarios="1" spinCount="100000" saltValue="lLAdt1HB5OZcotZvsppqToxbTQGTYd1moqCzvQPEGRmB3Xr9lEvmbSHJBznPU9BBqbxF5z6In95oOe8MI2zZyA==" hashValue="ayy2sPYmj2wIQQ5vRAA99J5HJHxCTmo8fedoXGWGwWrqngH8DgiT9j9hargCvSupRVLZjJIAsnKRXcHtdh18Xw==" algorithmName="SHA-512" password="CC35"/>
  <autoFilter ref="C85:K25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122111101"/>
    <hyperlink ref="F96" r:id="rId2" display="https://podminky.urs.cz/item/CS_URS_2025_01/122151106"/>
    <hyperlink ref="F102" r:id="rId3" display="https://podminky.urs.cz/item/CS_URS_2025_01/122252206"/>
    <hyperlink ref="F107" r:id="rId4" display="https://podminky.urs.cz/item/CS_URS_2025_01/122703601"/>
    <hyperlink ref="F112" r:id="rId5" display="https://podminky.urs.cz/item/CS_URS_2025_01/132151103"/>
    <hyperlink ref="F117" r:id="rId6" display="https://podminky.urs.cz/item/CS_URS_2025_01/211531111"/>
    <hyperlink ref="F121" r:id="rId7" display="https://podminky.urs.cz/item/CS_URS_2025_01/162351103"/>
    <hyperlink ref="F128" r:id="rId8" display="https://podminky.urs.cz/item/CS_URS_2025_01/162551108"/>
    <hyperlink ref="F132" r:id="rId9" display="https://podminky.urs.cz/item/CS_URS_2025_01/162751117"/>
    <hyperlink ref="F136" r:id="rId10" display="https://podminky.urs.cz/item/CS_URS_2025_01/162751119"/>
    <hyperlink ref="F140" r:id="rId11" display="https://podminky.urs.cz/item/CS_URS_2025_01/167151111"/>
    <hyperlink ref="F146" r:id="rId12" display="https://podminky.urs.cz/item/CS_URS_2025_01/171151103"/>
    <hyperlink ref="F152" r:id="rId13" display="https://podminky.urs.cz/item/CS_URS_2025_01/180501113"/>
    <hyperlink ref="F161" r:id="rId14" display="https://podminky.urs.cz/item/CS_URS_2025_01/181351113"/>
    <hyperlink ref="F165" r:id="rId15" display="https://podminky.urs.cz/item/CS_URS_2025_01/181411122"/>
    <hyperlink ref="F173" r:id="rId16" display="https://podminky.urs.cz/item/CS_URS_2025_01/181951112"/>
    <hyperlink ref="F180" r:id="rId17" display="https://podminky.urs.cz/item/CS_URS_2025_01/182251101"/>
    <hyperlink ref="F187" r:id="rId18" display="https://podminky.urs.cz/item/CS_URS_2025_01/182351133"/>
    <hyperlink ref="F192" r:id="rId19" display="https://podminky.urs.cz/item/CS_URS_2025_01/183551113"/>
    <hyperlink ref="F197" r:id="rId20" display="https://podminky.urs.cz/item/CS_URS_2025_01/211971121"/>
    <hyperlink ref="F203" r:id="rId21" display="https://podminky.urs.cz/item/CS_URS_2025_01/213141112"/>
    <hyperlink ref="F211" r:id="rId22" display="https://podminky.urs.cz/item/CS_URS_2025_01/457571211"/>
    <hyperlink ref="F216" r:id="rId23" display="https://podminky.urs.cz/item/CS_URS_2025_01/462511270"/>
    <hyperlink ref="F222" r:id="rId24" display="https://podminky.urs.cz/item/CS_URS_2025_01/464511111"/>
    <hyperlink ref="F228" r:id="rId25" display="https://podminky.urs.cz/item/CS_URS_2025_01/564201111"/>
    <hyperlink ref="F233" r:id="rId26" display="https://podminky.urs.cz/item/CS_URS_2025_01/564211111"/>
    <hyperlink ref="F238" r:id="rId27" display="https://podminky.urs.cz/item/CS_URS_2025_01/564871113"/>
    <hyperlink ref="F243" r:id="rId28" display="https://podminky.urs.cz/item/CS_URS_2025_01/564932111"/>
    <hyperlink ref="F249" r:id="rId29" display="https://podminky.urs.cz/item/CS_URS_2025_01/871228111"/>
    <hyperlink ref="F256" r:id="rId30" display="https://podminky.urs.cz/item/CS_URS_2025_01/99833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118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770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24. 10. 2023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33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ROUND(J89,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ROUND((SUM(BE89:BE262)),  2)</f>
        <v>0</v>
      </c>
      <c r="G33" s="40"/>
      <c r="H33" s="40"/>
      <c r="I33" s="159">
        <v>0.20999999999999999</v>
      </c>
      <c r="J33" s="158">
        <f>ROUND(((SUM(BE89:BE262))*I33),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ROUND((SUM(BF89:BF262)),  2)</f>
        <v>0</v>
      </c>
      <c r="G34" s="40"/>
      <c r="H34" s="40"/>
      <c r="I34" s="159">
        <v>0.12</v>
      </c>
      <c r="J34" s="158">
        <f>ROUND(((SUM(BF89:BF262))*I34),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ROUND((SUM(BG89:BG262)),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ROUND((SUM(BH89:BH262)),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ROUND((SUM(BI89:BI262)),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122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rybníka Velký Žďárský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118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SO-03 - Rekonstrukce výpustného objektu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Žďár nad Sázavou</v>
      </c>
      <c r="G52" s="42"/>
      <c r="H52" s="42"/>
      <c r="I52" s="34" t="s">
        <v>23</v>
      </c>
      <c r="J52" s="74" t="str">
        <f>IF(J12="","",J12)</f>
        <v>24. 10. 2023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Žďár nad Sázavou</v>
      </c>
      <c r="G54" s="42"/>
      <c r="H54" s="42"/>
      <c r="I54" s="34" t="s">
        <v>32</v>
      </c>
      <c r="J54" s="38" t="str">
        <f>E21</f>
        <v>AGROPROJEKT PSO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AGROPROJEKT PSO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123</v>
      </c>
      <c r="D57" s="173"/>
      <c r="E57" s="173"/>
      <c r="F57" s="173"/>
      <c r="G57" s="173"/>
      <c r="H57" s="173"/>
      <c r="I57" s="173"/>
      <c r="J57" s="174" t="s">
        <v>124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125</v>
      </c>
    </row>
    <row r="60" s="9" customFormat="1" ht="24.96" customHeight="1">
      <c r="A60" s="9"/>
      <c r="B60" s="176"/>
      <c r="C60" s="177"/>
      <c r="D60" s="178" t="s">
        <v>126</v>
      </c>
      <c r="E60" s="179"/>
      <c r="F60" s="179"/>
      <c r="G60" s="179"/>
      <c r="H60" s="179"/>
      <c r="I60" s="179"/>
      <c r="J60" s="180">
        <f>J90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127</v>
      </c>
      <c r="E61" s="184"/>
      <c r="F61" s="184"/>
      <c r="G61" s="184"/>
      <c r="H61" s="184"/>
      <c r="I61" s="184"/>
      <c r="J61" s="185">
        <f>J91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771</v>
      </c>
      <c r="E62" s="184"/>
      <c r="F62" s="184"/>
      <c r="G62" s="184"/>
      <c r="H62" s="184"/>
      <c r="I62" s="184"/>
      <c r="J62" s="185">
        <f>J136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129</v>
      </c>
      <c r="E63" s="184"/>
      <c r="F63" s="184"/>
      <c r="G63" s="184"/>
      <c r="H63" s="184"/>
      <c r="I63" s="184"/>
      <c r="J63" s="185">
        <f>J167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772</v>
      </c>
      <c r="E64" s="184"/>
      <c r="F64" s="184"/>
      <c r="G64" s="184"/>
      <c r="H64" s="184"/>
      <c r="I64" s="184"/>
      <c r="J64" s="185">
        <f>J178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773</v>
      </c>
      <c r="E65" s="184"/>
      <c r="F65" s="184"/>
      <c r="G65" s="184"/>
      <c r="H65" s="184"/>
      <c r="I65" s="184"/>
      <c r="J65" s="185">
        <f>J209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132</v>
      </c>
      <c r="E66" s="184"/>
      <c r="F66" s="184"/>
      <c r="G66" s="184"/>
      <c r="H66" s="184"/>
      <c r="I66" s="184"/>
      <c r="J66" s="185">
        <f>J232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133</v>
      </c>
      <c r="E67" s="184"/>
      <c r="F67" s="184"/>
      <c r="G67" s="184"/>
      <c r="H67" s="184"/>
      <c r="I67" s="184"/>
      <c r="J67" s="185">
        <f>J252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774</v>
      </c>
      <c r="E68" s="179"/>
      <c r="F68" s="179"/>
      <c r="G68" s="179"/>
      <c r="H68" s="179"/>
      <c r="I68" s="179"/>
      <c r="J68" s="180">
        <f>J256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775</v>
      </c>
      <c r="E69" s="184"/>
      <c r="F69" s="184"/>
      <c r="G69" s="184"/>
      <c r="H69" s="184"/>
      <c r="I69" s="184"/>
      <c r="J69" s="185">
        <f>J257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134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1" t="str">
        <f>E7</f>
        <v>Rekonstrukce rybníka Velký Žďárský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118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SO-03 - Rekonstrukce výpustného objektu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Žďár nad Sázavou</v>
      </c>
      <c r="G83" s="42"/>
      <c r="H83" s="42"/>
      <c r="I83" s="34" t="s">
        <v>23</v>
      </c>
      <c r="J83" s="74" t="str">
        <f>IF(J12="","",J12)</f>
        <v>24. 10. 2023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25</v>
      </c>
      <c r="D85" s="42"/>
      <c r="E85" s="42"/>
      <c r="F85" s="29" t="str">
        <f>E15</f>
        <v>Město Žďár nad Sázavou</v>
      </c>
      <c r="G85" s="42"/>
      <c r="H85" s="42"/>
      <c r="I85" s="34" t="s">
        <v>32</v>
      </c>
      <c r="J85" s="38" t="str">
        <f>E21</f>
        <v>AGROPROJEKT PSO s.r.o.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>AGROPROJEKT PSO s.r.o.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135</v>
      </c>
      <c r="D88" s="190" t="s">
        <v>58</v>
      </c>
      <c r="E88" s="190" t="s">
        <v>54</v>
      </c>
      <c r="F88" s="190" t="s">
        <v>55</v>
      </c>
      <c r="G88" s="190" t="s">
        <v>136</v>
      </c>
      <c r="H88" s="190" t="s">
        <v>137</v>
      </c>
      <c r="I88" s="190" t="s">
        <v>138</v>
      </c>
      <c r="J88" s="190" t="s">
        <v>124</v>
      </c>
      <c r="K88" s="191" t="s">
        <v>139</v>
      </c>
      <c r="L88" s="192"/>
      <c r="M88" s="94" t="s">
        <v>19</v>
      </c>
      <c r="N88" s="95" t="s">
        <v>43</v>
      </c>
      <c r="O88" s="95" t="s">
        <v>140</v>
      </c>
      <c r="P88" s="95" t="s">
        <v>141</v>
      </c>
      <c r="Q88" s="95" t="s">
        <v>142</v>
      </c>
      <c r="R88" s="95" t="s">
        <v>143</v>
      </c>
      <c r="S88" s="95" t="s">
        <v>144</v>
      </c>
      <c r="T88" s="96" t="s">
        <v>145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146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P90+P256</f>
        <v>0</v>
      </c>
      <c r="Q89" s="98"/>
      <c r="R89" s="195">
        <f>R90+R256</f>
        <v>121.11095227343559</v>
      </c>
      <c r="S89" s="98"/>
      <c r="T89" s="196">
        <f>T90+T256</f>
        <v>71.760000000000005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125</v>
      </c>
      <c r="BK89" s="197">
        <f>BK90+BK256</f>
        <v>0</v>
      </c>
    </row>
    <row r="90" s="12" customFormat="1" ht="25.92" customHeight="1">
      <c r="A90" s="12"/>
      <c r="B90" s="198"/>
      <c r="C90" s="199"/>
      <c r="D90" s="200" t="s">
        <v>72</v>
      </c>
      <c r="E90" s="201" t="s">
        <v>147</v>
      </c>
      <c r="F90" s="201" t="s">
        <v>148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P91+P136+P167+P178+P209+P232+P252</f>
        <v>0</v>
      </c>
      <c r="Q90" s="206"/>
      <c r="R90" s="207">
        <f>R91+R136+R167+R178+R209+R232+R252</f>
        <v>121.09175227343559</v>
      </c>
      <c r="S90" s="206"/>
      <c r="T90" s="208">
        <f>T91+T136+T167+T178+T209+T232+T252</f>
        <v>71.760000000000005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80</v>
      </c>
      <c r="AT90" s="210" t="s">
        <v>72</v>
      </c>
      <c r="AU90" s="210" t="s">
        <v>73</v>
      </c>
      <c r="AY90" s="209" t="s">
        <v>149</v>
      </c>
      <c r="BK90" s="211">
        <f>BK91+BK136+BK167+BK178+BK209+BK232+BK252</f>
        <v>0</v>
      </c>
    </row>
    <row r="91" s="12" customFormat="1" ht="22.8" customHeight="1">
      <c r="A91" s="12"/>
      <c r="B91" s="198"/>
      <c r="C91" s="199"/>
      <c r="D91" s="200" t="s">
        <v>72</v>
      </c>
      <c r="E91" s="212" t="s">
        <v>80</v>
      </c>
      <c r="F91" s="212" t="s">
        <v>150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SUM(P92:P135)</f>
        <v>0</v>
      </c>
      <c r="Q91" s="206"/>
      <c r="R91" s="207">
        <f>SUM(R92:R135)</f>
        <v>0.77339999999999998</v>
      </c>
      <c r="S91" s="206"/>
      <c r="T91" s="208">
        <f>SUM(T92:T135)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80</v>
      </c>
      <c r="AT91" s="210" t="s">
        <v>72</v>
      </c>
      <c r="AU91" s="210" t="s">
        <v>80</v>
      </c>
      <c r="AY91" s="209" t="s">
        <v>149</v>
      </c>
      <c r="BK91" s="211">
        <f>SUM(BK92:BK135)</f>
        <v>0</v>
      </c>
    </row>
    <row r="92" s="2" customFormat="1" ht="24.15" customHeight="1">
      <c r="A92" s="40"/>
      <c r="B92" s="41"/>
      <c r="C92" s="214" t="s">
        <v>80</v>
      </c>
      <c r="D92" s="214" t="s">
        <v>151</v>
      </c>
      <c r="E92" s="215" t="s">
        <v>776</v>
      </c>
      <c r="F92" s="216" t="s">
        <v>777</v>
      </c>
      <c r="G92" s="217" t="s">
        <v>778</v>
      </c>
      <c r="H92" s="218">
        <v>500</v>
      </c>
      <c r="I92" s="219"/>
      <c r="J92" s="220">
        <f>ROUND(I92*H92,2)</f>
        <v>0</v>
      </c>
      <c r="K92" s="216" t="s">
        <v>155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3.0000000000000001E-05</v>
      </c>
      <c r="R92" s="223">
        <f>Q92*H92</f>
        <v>0.015000000000000001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156</v>
      </c>
      <c r="AT92" s="225" t="s">
        <v>151</v>
      </c>
      <c r="AU92" s="225" t="s">
        <v>82</v>
      </c>
      <c r="AY92" s="19" t="s">
        <v>149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80</v>
      </c>
      <c r="BK92" s="226">
        <f>ROUND(I92*H92,2)</f>
        <v>0</v>
      </c>
      <c r="BL92" s="19" t="s">
        <v>156</v>
      </c>
      <c r="BM92" s="225" t="s">
        <v>779</v>
      </c>
    </row>
    <row r="93" s="2" customFormat="1">
      <c r="A93" s="40"/>
      <c r="B93" s="41"/>
      <c r="C93" s="42"/>
      <c r="D93" s="227" t="s">
        <v>158</v>
      </c>
      <c r="E93" s="42"/>
      <c r="F93" s="228" t="s">
        <v>780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158</v>
      </c>
      <c r="AU93" s="19" t="s">
        <v>82</v>
      </c>
    </row>
    <row r="94" s="2" customFormat="1">
      <c r="A94" s="40"/>
      <c r="B94" s="41"/>
      <c r="C94" s="42"/>
      <c r="D94" s="232" t="s">
        <v>160</v>
      </c>
      <c r="E94" s="42"/>
      <c r="F94" s="233" t="s">
        <v>781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160</v>
      </c>
      <c r="AU94" s="19" t="s">
        <v>82</v>
      </c>
    </row>
    <row r="95" s="2" customFormat="1" ht="24.15" customHeight="1">
      <c r="A95" s="40"/>
      <c r="B95" s="41"/>
      <c r="C95" s="214" t="s">
        <v>82</v>
      </c>
      <c r="D95" s="214" t="s">
        <v>151</v>
      </c>
      <c r="E95" s="215" t="s">
        <v>782</v>
      </c>
      <c r="F95" s="216" t="s">
        <v>783</v>
      </c>
      <c r="G95" s="217" t="s">
        <v>784</v>
      </c>
      <c r="H95" s="218">
        <v>60</v>
      </c>
      <c r="I95" s="219"/>
      <c r="J95" s="220">
        <f>ROUND(I95*H95,2)</f>
        <v>0</v>
      </c>
      <c r="K95" s="216" t="s">
        <v>155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156</v>
      </c>
      <c r="AT95" s="225" t="s">
        <v>151</v>
      </c>
      <c r="AU95" s="225" t="s">
        <v>82</v>
      </c>
      <c r="AY95" s="19" t="s">
        <v>149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156</v>
      </c>
      <c r="BM95" s="225" t="s">
        <v>785</v>
      </c>
    </row>
    <row r="96" s="2" customFormat="1">
      <c r="A96" s="40"/>
      <c r="B96" s="41"/>
      <c r="C96" s="42"/>
      <c r="D96" s="227" t="s">
        <v>158</v>
      </c>
      <c r="E96" s="42"/>
      <c r="F96" s="228" t="s">
        <v>786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158</v>
      </c>
      <c r="AU96" s="19" t="s">
        <v>82</v>
      </c>
    </row>
    <row r="97" s="2" customFormat="1">
      <c r="A97" s="40"/>
      <c r="B97" s="41"/>
      <c r="C97" s="42"/>
      <c r="D97" s="232" t="s">
        <v>160</v>
      </c>
      <c r="E97" s="42"/>
      <c r="F97" s="233" t="s">
        <v>787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160</v>
      </c>
      <c r="AU97" s="19" t="s">
        <v>82</v>
      </c>
    </row>
    <row r="98" s="2" customFormat="1" ht="24.15" customHeight="1">
      <c r="A98" s="40"/>
      <c r="B98" s="41"/>
      <c r="C98" s="214" t="s">
        <v>175</v>
      </c>
      <c r="D98" s="214" t="s">
        <v>151</v>
      </c>
      <c r="E98" s="215" t="s">
        <v>788</v>
      </c>
      <c r="F98" s="216" t="s">
        <v>789</v>
      </c>
      <c r="G98" s="217" t="s">
        <v>784</v>
      </c>
      <c r="H98" s="218">
        <v>60</v>
      </c>
      <c r="I98" s="219"/>
      <c r="J98" s="220">
        <f>ROUND(I98*H98,2)</f>
        <v>0</v>
      </c>
      <c r="K98" s="216" t="s">
        <v>155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156</v>
      </c>
      <c r="AT98" s="225" t="s">
        <v>151</v>
      </c>
      <c r="AU98" s="225" t="s">
        <v>82</v>
      </c>
      <c r="AY98" s="19" t="s">
        <v>149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156</v>
      </c>
      <c r="BM98" s="225" t="s">
        <v>790</v>
      </c>
    </row>
    <row r="99" s="2" customFormat="1">
      <c r="A99" s="40"/>
      <c r="B99" s="41"/>
      <c r="C99" s="42"/>
      <c r="D99" s="227" t="s">
        <v>158</v>
      </c>
      <c r="E99" s="42"/>
      <c r="F99" s="228" t="s">
        <v>791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158</v>
      </c>
      <c r="AU99" s="19" t="s">
        <v>82</v>
      </c>
    </row>
    <row r="100" s="2" customFormat="1">
      <c r="A100" s="40"/>
      <c r="B100" s="41"/>
      <c r="C100" s="42"/>
      <c r="D100" s="232" t="s">
        <v>160</v>
      </c>
      <c r="E100" s="42"/>
      <c r="F100" s="233" t="s">
        <v>792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160</v>
      </c>
      <c r="AU100" s="19" t="s">
        <v>82</v>
      </c>
    </row>
    <row r="101" s="2" customFormat="1" ht="24.15" customHeight="1">
      <c r="A101" s="40"/>
      <c r="B101" s="41"/>
      <c r="C101" s="214" t="s">
        <v>156</v>
      </c>
      <c r="D101" s="214" t="s">
        <v>151</v>
      </c>
      <c r="E101" s="215" t="s">
        <v>793</v>
      </c>
      <c r="F101" s="216" t="s">
        <v>794</v>
      </c>
      <c r="G101" s="217" t="s">
        <v>784</v>
      </c>
      <c r="H101" s="218">
        <v>240</v>
      </c>
      <c r="I101" s="219"/>
      <c r="J101" s="220">
        <f>ROUND(I101*H101,2)</f>
        <v>0</v>
      </c>
      <c r="K101" s="216" t="s">
        <v>155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156</v>
      </c>
      <c r="AT101" s="225" t="s">
        <v>151</v>
      </c>
      <c r="AU101" s="225" t="s">
        <v>82</v>
      </c>
      <c r="AY101" s="19" t="s">
        <v>149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156</v>
      </c>
      <c r="BM101" s="225" t="s">
        <v>795</v>
      </c>
    </row>
    <row r="102" s="2" customFormat="1">
      <c r="A102" s="40"/>
      <c r="B102" s="41"/>
      <c r="C102" s="42"/>
      <c r="D102" s="227" t="s">
        <v>158</v>
      </c>
      <c r="E102" s="42"/>
      <c r="F102" s="228" t="s">
        <v>796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158</v>
      </c>
      <c r="AU102" s="19" t="s">
        <v>82</v>
      </c>
    </row>
    <row r="103" s="2" customFormat="1">
      <c r="A103" s="40"/>
      <c r="B103" s="41"/>
      <c r="C103" s="42"/>
      <c r="D103" s="232" t="s">
        <v>160</v>
      </c>
      <c r="E103" s="42"/>
      <c r="F103" s="233" t="s">
        <v>797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160</v>
      </c>
      <c r="AU103" s="19" t="s">
        <v>82</v>
      </c>
    </row>
    <row r="104" s="2" customFormat="1" ht="33" customHeight="1">
      <c r="A104" s="40"/>
      <c r="B104" s="41"/>
      <c r="C104" s="214" t="s">
        <v>188</v>
      </c>
      <c r="D104" s="214" t="s">
        <v>151</v>
      </c>
      <c r="E104" s="215" t="s">
        <v>798</v>
      </c>
      <c r="F104" s="216" t="s">
        <v>799</v>
      </c>
      <c r="G104" s="217" t="s">
        <v>255</v>
      </c>
      <c r="H104" s="218">
        <v>86.799999999999997</v>
      </c>
      <c r="I104" s="219"/>
      <c r="J104" s="220">
        <f>ROUND(I104*H104,2)</f>
        <v>0</v>
      </c>
      <c r="K104" s="216" t="s">
        <v>155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156</v>
      </c>
      <c r="AT104" s="225" t="s">
        <v>151</v>
      </c>
      <c r="AU104" s="225" t="s">
        <v>82</v>
      </c>
      <c r="AY104" s="19" t="s">
        <v>149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156</v>
      </c>
      <c r="BM104" s="225" t="s">
        <v>800</v>
      </c>
    </row>
    <row r="105" s="2" customFormat="1">
      <c r="A105" s="40"/>
      <c r="B105" s="41"/>
      <c r="C105" s="42"/>
      <c r="D105" s="227" t="s">
        <v>158</v>
      </c>
      <c r="E105" s="42"/>
      <c r="F105" s="228" t="s">
        <v>801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158</v>
      </c>
      <c r="AU105" s="19" t="s">
        <v>82</v>
      </c>
    </row>
    <row r="106" s="2" customFormat="1">
      <c r="A106" s="40"/>
      <c r="B106" s="41"/>
      <c r="C106" s="42"/>
      <c r="D106" s="232" t="s">
        <v>160</v>
      </c>
      <c r="E106" s="42"/>
      <c r="F106" s="233" t="s">
        <v>802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160</v>
      </c>
      <c r="AU106" s="19" t="s">
        <v>82</v>
      </c>
    </row>
    <row r="107" s="13" customFormat="1">
      <c r="A107" s="13"/>
      <c r="B107" s="235"/>
      <c r="C107" s="236"/>
      <c r="D107" s="227" t="s">
        <v>164</v>
      </c>
      <c r="E107" s="237" t="s">
        <v>19</v>
      </c>
      <c r="F107" s="238" t="s">
        <v>803</v>
      </c>
      <c r="G107" s="236"/>
      <c r="H107" s="239">
        <v>86.799999999999997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164</v>
      </c>
      <c r="AU107" s="245" t="s">
        <v>82</v>
      </c>
      <c r="AV107" s="13" t="s">
        <v>82</v>
      </c>
      <c r="AW107" s="13" t="s">
        <v>35</v>
      </c>
      <c r="AX107" s="13" t="s">
        <v>80</v>
      </c>
      <c r="AY107" s="245" t="s">
        <v>149</v>
      </c>
    </row>
    <row r="108" s="2" customFormat="1" ht="33" customHeight="1">
      <c r="A108" s="40"/>
      <c r="B108" s="41"/>
      <c r="C108" s="214" t="s">
        <v>195</v>
      </c>
      <c r="D108" s="214" t="s">
        <v>151</v>
      </c>
      <c r="E108" s="215" t="s">
        <v>804</v>
      </c>
      <c r="F108" s="216" t="s">
        <v>805</v>
      </c>
      <c r="G108" s="217" t="s">
        <v>255</v>
      </c>
      <c r="H108" s="218">
        <v>124</v>
      </c>
      <c r="I108" s="219"/>
      <c r="J108" s="220">
        <f>ROUND(I108*H108,2)</f>
        <v>0</v>
      </c>
      <c r="K108" s="216" t="s">
        <v>155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156</v>
      </c>
      <c r="AT108" s="225" t="s">
        <v>151</v>
      </c>
      <c r="AU108" s="225" t="s">
        <v>82</v>
      </c>
      <c r="AY108" s="19" t="s">
        <v>149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156</v>
      </c>
      <c r="BM108" s="225" t="s">
        <v>806</v>
      </c>
    </row>
    <row r="109" s="2" customFormat="1">
      <c r="A109" s="40"/>
      <c r="B109" s="41"/>
      <c r="C109" s="42"/>
      <c r="D109" s="227" t="s">
        <v>158</v>
      </c>
      <c r="E109" s="42"/>
      <c r="F109" s="228" t="s">
        <v>807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158</v>
      </c>
      <c r="AU109" s="19" t="s">
        <v>82</v>
      </c>
    </row>
    <row r="110" s="2" customFormat="1">
      <c r="A110" s="40"/>
      <c r="B110" s="41"/>
      <c r="C110" s="42"/>
      <c r="D110" s="232" t="s">
        <v>160</v>
      </c>
      <c r="E110" s="42"/>
      <c r="F110" s="233" t="s">
        <v>808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160</v>
      </c>
      <c r="AU110" s="19" t="s">
        <v>82</v>
      </c>
    </row>
    <row r="111" s="13" customFormat="1">
      <c r="A111" s="13"/>
      <c r="B111" s="235"/>
      <c r="C111" s="236"/>
      <c r="D111" s="227" t="s">
        <v>164</v>
      </c>
      <c r="E111" s="237" t="s">
        <v>19</v>
      </c>
      <c r="F111" s="238" t="s">
        <v>809</v>
      </c>
      <c r="G111" s="236"/>
      <c r="H111" s="239">
        <v>44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164</v>
      </c>
      <c r="AU111" s="245" t="s">
        <v>82</v>
      </c>
      <c r="AV111" s="13" t="s">
        <v>82</v>
      </c>
      <c r="AW111" s="13" t="s">
        <v>35</v>
      </c>
      <c r="AX111" s="13" t="s">
        <v>73</v>
      </c>
      <c r="AY111" s="245" t="s">
        <v>149</v>
      </c>
    </row>
    <row r="112" s="13" customFormat="1">
      <c r="A112" s="13"/>
      <c r="B112" s="235"/>
      <c r="C112" s="236"/>
      <c r="D112" s="227" t="s">
        <v>164</v>
      </c>
      <c r="E112" s="237" t="s">
        <v>19</v>
      </c>
      <c r="F112" s="238" t="s">
        <v>810</v>
      </c>
      <c r="G112" s="236"/>
      <c r="H112" s="239">
        <v>80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164</v>
      </c>
      <c r="AU112" s="245" t="s">
        <v>82</v>
      </c>
      <c r="AV112" s="13" t="s">
        <v>82</v>
      </c>
      <c r="AW112" s="13" t="s">
        <v>35</v>
      </c>
      <c r="AX112" s="13" t="s">
        <v>73</v>
      </c>
      <c r="AY112" s="245" t="s">
        <v>149</v>
      </c>
    </row>
    <row r="113" s="14" customFormat="1">
      <c r="A113" s="14"/>
      <c r="B113" s="246"/>
      <c r="C113" s="247"/>
      <c r="D113" s="227" t="s">
        <v>164</v>
      </c>
      <c r="E113" s="248" t="s">
        <v>19</v>
      </c>
      <c r="F113" s="249" t="s">
        <v>167</v>
      </c>
      <c r="G113" s="247"/>
      <c r="H113" s="250">
        <v>124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164</v>
      </c>
      <c r="AU113" s="256" t="s">
        <v>82</v>
      </c>
      <c r="AV113" s="14" t="s">
        <v>156</v>
      </c>
      <c r="AW113" s="14" t="s">
        <v>35</v>
      </c>
      <c r="AX113" s="14" t="s">
        <v>80</v>
      </c>
      <c r="AY113" s="256" t="s">
        <v>149</v>
      </c>
    </row>
    <row r="114" s="2" customFormat="1" ht="21.75" customHeight="1">
      <c r="A114" s="40"/>
      <c r="B114" s="41"/>
      <c r="C114" s="214" t="s">
        <v>201</v>
      </c>
      <c r="D114" s="214" t="s">
        <v>151</v>
      </c>
      <c r="E114" s="215" t="s">
        <v>811</v>
      </c>
      <c r="F114" s="216" t="s">
        <v>812</v>
      </c>
      <c r="G114" s="217" t="s">
        <v>154</v>
      </c>
      <c r="H114" s="218">
        <v>120</v>
      </c>
      <c r="I114" s="219"/>
      <c r="J114" s="220">
        <f>ROUND(I114*H114,2)</f>
        <v>0</v>
      </c>
      <c r="K114" s="216" t="s">
        <v>155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0.00149</v>
      </c>
      <c r="R114" s="223">
        <f>Q114*H114</f>
        <v>0.17880000000000001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156</v>
      </c>
      <c r="AT114" s="225" t="s">
        <v>151</v>
      </c>
      <c r="AU114" s="225" t="s">
        <v>82</v>
      </c>
      <c r="AY114" s="19" t="s">
        <v>149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156</v>
      </c>
      <c r="BM114" s="225" t="s">
        <v>813</v>
      </c>
    </row>
    <row r="115" s="2" customFormat="1">
      <c r="A115" s="40"/>
      <c r="B115" s="41"/>
      <c r="C115" s="42"/>
      <c r="D115" s="227" t="s">
        <v>158</v>
      </c>
      <c r="E115" s="42"/>
      <c r="F115" s="228" t="s">
        <v>814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158</v>
      </c>
      <c r="AU115" s="19" t="s">
        <v>82</v>
      </c>
    </row>
    <row r="116" s="2" customFormat="1">
      <c r="A116" s="40"/>
      <c r="B116" s="41"/>
      <c r="C116" s="42"/>
      <c r="D116" s="232" t="s">
        <v>160</v>
      </c>
      <c r="E116" s="42"/>
      <c r="F116" s="233" t="s">
        <v>815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160</v>
      </c>
      <c r="AU116" s="19" t="s">
        <v>82</v>
      </c>
    </row>
    <row r="117" s="13" customFormat="1">
      <c r="A117" s="13"/>
      <c r="B117" s="235"/>
      <c r="C117" s="236"/>
      <c r="D117" s="227" t="s">
        <v>164</v>
      </c>
      <c r="E117" s="237" t="s">
        <v>19</v>
      </c>
      <c r="F117" s="238" t="s">
        <v>816</v>
      </c>
      <c r="G117" s="236"/>
      <c r="H117" s="239">
        <v>120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164</v>
      </c>
      <c r="AU117" s="245" t="s">
        <v>82</v>
      </c>
      <c r="AV117" s="13" t="s">
        <v>82</v>
      </c>
      <c r="AW117" s="13" t="s">
        <v>35</v>
      </c>
      <c r="AX117" s="13" t="s">
        <v>80</v>
      </c>
      <c r="AY117" s="245" t="s">
        <v>149</v>
      </c>
    </row>
    <row r="118" s="2" customFormat="1" ht="24.15" customHeight="1">
      <c r="A118" s="40"/>
      <c r="B118" s="41"/>
      <c r="C118" s="214" t="s">
        <v>207</v>
      </c>
      <c r="D118" s="214" t="s">
        <v>151</v>
      </c>
      <c r="E118" s="215" t="s">
        <v>817</v>
      </c>
      <c r="F118" s="216" t="s">
        <v>818</v>
      </c>
      <c r="G118" s="217" t="s">
        <v>154</v>
      </c>
      <c r="H118" s="218">
        <v>120</v>
      </c>
      <c r="I118" s="219"/>
      <c r="J118" s="220">
        <f>ROUND(I118*H118,2)</f>
        <v>0</v>
      </c>
      <c r="K118" s="216" t="s">
        <v>155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0.0048300000000000001</v>
      </c>
      <c r="R118" s="223">
        <f>Q118*H118</f>
        <v>0.5796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156</v>
      </c>
      <c r="AT118" s="225" t="s">
        <v>151</v>
      </c>
      <c r="AU118" s="225" t="s">
        <v>82</v>
      </c>
      <c r="AY118" s="19" t="s">
        <v>149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156</v>
      </c>
      <c r="BM118" s="225" t="s">
        <v>819</v>
      </c>
    </row>
    <row r="119" s="2" customFormat="1">
      <c r="A119" s="40"/>
      <c r="B119" s="41"/>
      <c r="C119" s="42"/>
      <c r="D119" s="227" t="s">
        <v>158</v>
      </c>
      <c r="E119" s="42"/>
      <c r="F119" s="228" t="s">
        <v>820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158</v>
      </c>
      <c r="AU119" s="19" t="s">
        <v>82</v>
      </c>
    </row>
    <row r="120" s="2" customFormat="1">
      <c r="A120" s="40"/>
      <c r="B120" s="41"/>
      <c r="C120" s="42"/>
      <c r="D120" s="232" t="s">
        <v>160</v>
      </c>
      <c r="E120" s="42"/>
      <c r="F120" s="233" t="s">
        <v>821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160</v>
      </c>
      <c r="AU120" s="19" t="s">
        <v>82</v>
      </c>
    </row>
    <row r="121" s="2" customFormat="1" ht="37.8" customHeight="1">
      <c r="A121" s="40"/>
      <c r="B121" s="41"/>
      <c r="C121" s="214" t="s">
        <v>213</v>
      </c>
      <c r="D121" s="214" t="s">
        <v>151</v>
      </c>
      <c r="E121" s="215" t="s">
        <v>822</v>
      </c>
      <c r="F121" s="216" t="s">
        <v>823</v>
      </c>
      <c r="G121" s="217" t="s">
        <v>255</v>
      </c>
      <c r="H121" s="218">
        <v>376.27999999999997</v>
      </c>
      <c r="I121" s="219"/>
      <c r="J121" s="220">
        <f>ROUND(I121*H121,2)</f>
        <v>0</v>
      </c>
      <c r="K121" s="216" t="s">
        <v>155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156</v>
      </c>
      <c r="AT121" s="225" t="s">
        <v>151</v>
      </c>
      <c r="AU121" s="225" t="s">
        <v>82</v>
      </c>
      <c r="AY121" s="19" t="s">
        <v>149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156</v>
      </c>
      <c r="BM121" s="225" t="s">
        <v>824</v>
      </c>
    </row>
    <row r="122" s="2" customFormat="1">
      <c r="A122" s="40"/>
      <c r="B122" s="41"/>
      <c r="C122" s="42"/>
      <c r="D122" s="227" t="s">
        <v>158</v>
      </c>
      <c r="E122" s="42"/>
      <c r="F122" s="228" t="s">
        <v>825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158</v>
      </c>
      <c r="AU122" s="19" t="s">
        <v>82</v>
      </c>
    </row>
    <row r="123" s="2" customFormat="1">
      <c r="A123" s="40"/>
      <c r="B123" s="41"/>
      <c r="C123" s="42"/>
      <c r="D123" s="232" t="s">
        <v>160</v>
      </c>
      <c r="E123" s="42"/>
      <c r="F123" s="233" t="s">
        <v>826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160</v>
      </c>
      <c r="AU123" s="19" t="s">
        <v>82</v>
      </c>
    </row>
    <row r="124" s="2" customFormat="1">
      <c r="A124" s="40"/>
      <c r="B124" s="41"/>
      <c r="C124" s="42"/>
      <c r="D124" s="227" t="s">
        <v>162</v>
      </c>
      <c r="E124" s="42"/>
      <c r="F124" s="234" t="s">
        <v>827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162</v>
      </c>
      <c r="AU124" s="19" t="s">
        <v>82</v>
      </c>
    </row>
    <row r="125" s="2" customFormat="1" ht="24.15" customHeight="1">
      <c r="A125" s="40"/>
      <c r="B125" s="41"/>
      <c r="C125" s="214" t="s">
        <v>219</v>
      </c>
      <c r="D125" s="214" t="s">
        <v>151</v>
      </c>
      <c r="E125" s="215" t="s">
        <v>343</v>
      </c>
      <c r="F125" s="216" t="s">
        <v>344</v>
      </c>
      <c r="G125" s="217" t="s">
        <v>255</v>
      </c>
      <c r="H125" s="218">
        <v>165.47999999999999</v>
      </c>
      <c r="I125" s="219"/>
      <c r="J125" s="220">
        <f>ROUND(I125*H125,2)</f>
        <v>0</v>
      </c>
      <c r="K125" s="216" t="s">
        <v>155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156</v>
      </c>
      <c r="AT125" s="225" t="s">
        <v>151</v>
      </c>
      <c r="AU125" s="225" t="s">
        <v>82</v>
      </c>
      <c r="AY125" s="19" t="s">
        <v>149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156</v>
      </c>
      <c r="BM125" s="225" t="s">
        <v>828</v>
      </c>
    </row>
    <row r="126" s="2" customFormat="1">
      <c r="A126" s="40"/>
      <c r="B126" s="41"/>
      <c r="C126" s="42"/>
      <c r="D126" s="227" t="s">
        <v>158</v>
      </c>
      <c r="E126" s="42"/>
      <c r="F126" s="228" t="s">
        <v>346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158</v>
      </c>
      <c r="AU126" s="19" t="s">
        <v>82</v>
      </c>
    </row>
    <row r="127" s="2" customFormat="1">
      <c r="A127" s="40"/>
      <c r="B127" s="41"/>
      <c r="C127" s="42"/>
      <c r="D127" s="232" t="s">
        <v>160</v>
      </c>
      <c r="E127" s="42"/>
      <c r="F127" s="233" t="s">
        <v>347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160</v>
      </c>
      <c r="AU127" s="19" t="s">
        <v>82</v>
      </c>
    </row>
    <row r="128" s="2" customFormat="1" ht="24.15" customHeight="1">
      <c r="A128" s="40"/>
      <c r="B128" s="41"/>
      <c r="C128" s="214" t="s">
        <v>225</v>
      </c>
      <c r="D128" s="214" t="s">
        <v>151</v>
      </c>
      <c r="E128" s="215" t="s">
        <v>829</v>
      </c>
      <c r="F128" s="216" t="s">
        <v>830</v>
      </c>
      <c r="G128" s="217" t="s">
        <v>255</v>
      </c>
      <c r="H128" s="218">
        <v>165.47999999999999</v>
      </c>
      <c r="I128" s="219"/>
      <c r="J128" s="220">
        <f>ROUND(I128*H128,2)</f>
        <v>0</v>
      </c>
      <c r="K128" s="216" t="s">
        <v>155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156</v>
      </c>
      <c r="AT128" s="225" t="s">
        <v>151</v>
      </c>
      <c r="AU128" s="225" t="s">
        <v>82</v>
      </c>
      <c r="AY128" s="19" t="s">
        <v>149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156</v>
      </c>
      <c r="BM128" s="225" t="s">
        <v>831</v>
      </c>
    </row>
    <row r="129" s="2" customFormat="1">
      <c r="A129" s="40"/>
      <c r="B129" s="41"/>
      <c r="C129" s="42"/>
      <c r="D129" s="227" t="s">
        <v>158</v>
      </c>
      <c r="E129" s="42"/>
      <c r="F129" s="228" t="s">
        <v>832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158</v>
      </c>
      <c r="AU129" s="19" t="s">
        <v>82</v>
      </c>
    </row>
    <row r="130" s="2" customFormat="1">
      <c r="A130" s="40"/>
      <c r="B130" s="41"/>
      <c r="C130" s="42"/>
      <c r="D130" s="232" t="s">
        <v>160</v>
      </c>
      <c r="E130" s="42"/>
      <c r="F130" s="233" t="s">
        <v>833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160</v>
      </c>
      <c r="AU130" s="19" t="s">
        <v>82</v>
      </c>
    </row>
    <row r="131" s="2" customFormat="1">
      <c r="A131" s="40"/>
      <c r="B131" s="41"/>
      <c r="C131" s="42"/>
      <c r="D131" s="227" t="s">
        <v>606</v>
      </c>
      <c r="E131" s="42"/>
      <c r="F131" s="234" t="s">
        <v>834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606</v>
      </c>
      <c r="AU131" s="19" t="s">
        <v>82</v>
      </c>
    </row>
    <row r="132" s="13" customFormat="1">
      <c r="A132" s="13"/>
      <c r="B132" s="235"/>
      <c r="C132" s="236"/>
      <c r="D132" s="227" t="s">
        <v>164</v>
      </c>
      <c r="E132" s="237" t="s">
        <v>19</v>
      </c>
      <c r="F132" s="238" t="s">
        <v>835</v>
      </c>
      <c r="G132" s="236"/>
      <c r="H132" s="239">
        <v>64.480000000000004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164</v>
      </c>
      <c r="AU132" s="245" t="s">
        <v>82</v>
      </c>
      <c r="AV132" s="13" t="s">
        <v>82</v>
      </c>
      <c r="AW132" s="13" t="s">
        <v>35</v>
      </c>
      <c r="AX132" s="13" t="s">
        <v>73</v>
      </c>
      <c r="AY132" s="245" t="s">
        <v>149</v>
      </c>
    </row>
    <row r="133" s="13" customFormat="1">
      <c r="A133" s="13"/>
      <c r="B133" s="235"/>
      <c r="C133" s="236"/>
      <c r="D133" s="227" t="s">
        <v>164</v>
      </c>
      <c r="E133" s="237" t="s">
        <v>19</v>
      </c>
      <c r="F133" s="238" t="s">
        <v>836</v>
      </c>
      <c r="G133" s="236"/>
      <c r="H133" s="239">
        <v>32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164</v>
      </c>
      <c r="AU133" s="245" t="s">
        <v>82</v>
      </c>
      <c r="AV133" s="13" t="s">
        <v>82</v>
      </c>
      <c r="AW133" s="13" t="s">
        <v>35</v>
      </c>
      <c r="AX133" s="13" t="s">
        <v>73</v>
      </c>
      <c r="AY133" s="245" t="s">
        <v>149</v>
      </c>
    </row>
    <row r="134" s="13" customFormat="1">
      <c r="A134" s="13"/>
      <c r="B134" s="235"/>
      <c r="C134" s="236"/>
      <c r="D134" s="227" t="s">
        <v>164</v>
      </c>
      <c r="E134" s="237" t="s">
        <v>19</v>
      </c>
      <c r="F134" s="238" t="s">
        <v>837</v>
      </c>
      <c r="G134" s="236"/>
      <c r="H134" s="239">
        <v>69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164</v>
      </c>
      <c r="AU134" s="245" t="s">
        <v>82</v>
      </c>
      <c r="AV134" s="13" t="s">
        <v>82</v>
      </c>
      <c r="AW134" s="13" t="s">
        <v>35</v>
      </c>
      <c r="AX134" s="13" t="s">
        <v>73</v>
      </c>
      <c r="AY134" s="245" t="s">
        <v>149</v>
      </c>
    </row>
    <row r="135" s="14" customFormat="1">
      <c r="A135" s="14"/>
      <c r="B135" s="246"/>
      <c r="C135" s="247"/>
      <c r="D135" s="227" t="s">
        <v>164</v>
      </c>
      <c r="E135" s="248" t="s">
        <v>19</v>
      </c>
      <c r="F135" s="249" t="s">
        <v>167</v>
      </c>
      <c r="G135" s="247"/>
      <c r="H135" s="250">
        <v>165.47999999999999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164</v>
      </c>
      <c r="AU135" s="256" t="s">
        <v>82</v>
      </c>
      <c r="AV135" s="14" t="s">
        <v>156</v>
      </c>
      <c r="AW135" s="14" t="s">
        <v>35</v>
      </c>
      <c r="AX135" s="14" t="s">
        <v>80</v>
      </c>
      <c r="AY135" s="256" t="s">
        <v>149</v>
      </c>
    </row>
    <row r="136" s="12" customFormat="1" ht="22.8" customHeight="1">
      <c r="A136" s="12"/>
      <c r="B136" s="198"/>
      <c r="C136" s="199"/>
      <c r="D136" s="200" t="s">
        <v>72</v>
      </c>
      <c r="E136" s="212" t="s">
        <v>175</v>
      </c>
      <c r="F136" s="212" t="s">
        <v>838</v>
      </c>
      <c r="G136" s="199"/>
      <c r="H136" s="199"/>
      <c r="I136" s="202"/>
      <c r="J136" s="213">
        <f>BK136</f>
        <v>0</v>
      </c>
      <c r="K136" s="199"/>
      <c r="L136" s="204"/>
      <c r="M136" s="205"/>
      <c r="N136" s="206"/>
      <c r="O136" s="206"/>
      <c r="P136" s="207">
        <f>SUM(P137:P166)</f>
        <v>0</v>
      </c>
      <c r="Q136" s="206"/>
      <c r="R136" s="207">
        <f>SUM(R137:R166)</f>
        <v>97.921019873435597</v>
      </c>
      <c r="S136" s="206"/>
      <c r="T136" s="208">
        <f>SUM(T137:T166)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80</v>
      </c>
      <c r="AT136" s="210" t="s">
        <v>72</v>
      </c>
      <c r="AU136" s="210" t="s">
        <v>80</v>
      </c>
      <c r="AY136" s="209" t="s">
        <v>149</v>
      </c>
      <c r="BK136" s="211">
        <f>SUM(BK137:BK166)</f>
        <v>0</v>
      </c>
    </row>
    <row r="137" s="2" customFormat="1" ht="24.15" customHeight="1">
      <c r="A137" s="40"/>
      <c r="B137" s="41"/>
      <c r="C137" s="214" t="s">
        <v>8</v>
      </c>
      <c r="D137" s="214" t="s">
        <v>151</v>
      </c>
      <c r="E137" s="215" t="s">
        <v>839</v>
      </c>
      <c r="F137" s="216" t="s">
        <v>840</v>
      </c>
      <c r="G137" s="217" t="s">
        <v>255</v>
      </c>
      <c r="H137" s="218">
        <v>34.131999999999998</v>
      </c>
      <c r="I137" s="219"/>
      <c r="J137" s="220">
        <f>ROUND(I137*H137,2)</f>
        <v>0</v>
      </c>
      <c r="K137" s="216" t="s">
        <v>155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2.808944538</v>
      </c>
      <c r="R137" s="223">
        <f>Q137*H137</f>
        <v>95.874894971015991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156</v>
      </c>
      <c r="AT137" s="225" t="s">
        <v>151</v>
      </c>
      <c r="AU137" s="225" t="s">
        <v>82</v>
      </c>
      <c r="AY137" s="19" t="s">
        <v>149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80</v>
      </c>
      <c r="BK137" s="226">
        <f>ROUND(I137*H137,2)</f>
        <v>0</v>
      </c>
      <c r="BL137" s="19" t="s">
        <v>156</v>
      </c>
      <c r="BM137" s="225" t="s">
        <v>841</v>
      </c>
    </row>
    <row r="138" s="2" customFormat="1">
      <c r="A138" s="40"/>
      <c r="B138" s="41"/>
      <c r="C138" s="42"/>
      <c r="D138" s="227" t="s">
        <v>158</v>
      </c>
      <c r="E138" s="42"/>
      <c r="F138" s="228" t="s">
        <v>842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158</v>
      </c>
      <c r="AU138" s="19" t="s">
        <v>82</v>
      </c>
    </row>
    <row r="139" s="2" customFormat="1">
      <c r="A139" s="40"/>
      <c r="B139" s="41"/>
      <c r="C139" s="42"/>
      <c r="D139" s="232" t="s">
        <v>160</v>
      </c>
      <c r="E139" s="42"/>
      <c r="F139" s="233" t="s">
        <v>843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160</v>
      </c>
      <c r="AU139" s="19" t="s">
        <v>82</v>
      </c>
    </row>
    <row r="140" s="2" customFormat="1">
      <c r="A140" s="40"/>
      <c r="B140" s="41"/>
      <c r="C140" s="42"/>
      <c r="D140" s="227" t="s">
        <v>606</v>
      </c>
      <c r="E140" s="42"/>
      <c r="F140" s="234" t="s">
        <v>844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606</v>
      </c>
      <c r="AU140" s="19" t="s">
        <v>82</v>
      </c>
    </row>
    <row r="141" s="13" customFormat="1">
      <c r="A141" s="13"/>
      <c r="B141" s="235"/>
      <c r="C141" s="236"/>
      <c r="D141" s="227" t="s">
        <v>164</v>
      </c>
      <c r="E141" s="237" t="s">
        <v>19</v>
      </c>
      <c r="F141" s="238" t="s">
        <v>845</v>
      </c>
      <c r="G141" s="236"/>
      <c r="H141" s="239">
        <v>19.164000000000001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164</v>
      </c>
      <c r="AU141" s="245" t="s">
        <v>82</v>
      </c>
      <c r="AV141" s="13" t="s">
        <v>82</v>
      </c>
      <c r="AW141" s="13" t="s">
        <v>35</v>
      </c>
      <c r="AX141" s="13" t="s">
        <v>73</v>
      </c>
      <c r="AY141" s="245" t="s">
        <v>149</v>
      </c>
    </row>
    <row r="142" s="13" customFormat="1">
      <c r="A142" s="13"/>
      <c r="B142" s="235"/>
      <c r="C142" s="236"/>
      <c r="D142" s="227" t="s">
        <v>164</v>
      </c>
      <c r="E142" s="237" t="s">
        <v>19</v>
      </c>
      <c r="F142" s="238" t="s">
        <v>846</v>
      </c>
      <c r="G142" s="236"/>
      <c r="H142" s="239">
        <v>1.208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164</v>
      </c>
      <c r="AU142" s="245" t="s">
        <v>82</v>
      </c>
      <c r="AV142" s="13" t="s">
        <v>82</v>
      </c>
      <c r="AW142" s="13" t="s">
        <v>35</v>
      </c>
      <c r="AX142" s="13" t="s">
        <v>73</v>
      </c>
      <c r="AY142" s="245" t="s">
        <v>149</v>
      </c>
    </row>
    <row r="143" s="13" customFormat="1">
      <c r="A143" s="13"/>
      <c r="B143" s="235"/>
      <c r="C143" s="236"/>
      <c r="D143" s="227" t="s">
        <v>164</v>
      </c>
      <c r="E143" s="237" t="s">
        <v>19</v>
      </c>
      <c r="F143" s="238" t="s">
        <v>847</v>
      </c>
      <c r="G143" s="236"/>
      <c r="H143" s="239">
        <v>13.76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164</v>
      </c>
      <c r="AU143" s="245" t="s">
        <v>82</v>
      </c>
      <c r="AV143" s="13" t="s">
        <v>82</v>
      </c>
      <c r="AW143" s="13" t="s">
        <v>35</v>
      </c>
      <c r="AX143" s="13" t="s">
        <v>73</v>
      </c>
      <c r="AY143" s="245" t="s">
        <v>149</v>
      </c>
    </row>
    <row r="144" s="14" customFormat="1">
      <c r="A144" s="14"/>
      <c r="B144" s="246"/>
      <c r="C144" s="247"/>
      <c r="D144" s="227" t="s">
        <v>164</v>
      </c>
      <c r="E144" s="248" t="s">
        <v>19</v>
      </c>
      <c r="F144" s="249" t="s">
        <v>167</v>
      </c>
      <c r="G144" s="247"/>
      <c r="H144" s="250">
        <v>34.131999999999998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164</v>
      </c>
      <c r="AU144" s="256" t="s">
        <v>82</v>
      </c>
      <c r="AV144" s="14" t="s">
        <v>156</v>
      </c>
      <c r="AW144" s="14" t="s">
        <v>35</v>
      </c>
      <c r="AX144" s="14" t="s">
        <v>80</v>
      </c>
      <c r="AY144" s="256" t="s">
        <v>149</v>
      </c>
    </row>
    <row r="145" s="2" customFormat="1" ht="21.75" customHeight="1">
      <c r="A145" s="40"/>
      <c r="B145" s="41"/>
      <c r="C145" s="214" t="s">
        <v>237</v>
      </c>
      <c r="D145" s="214" t="s">
        <v>151</v>
      </c>
      <c r="E145" s="215" t="s">
        <v>848</v>
      </c>
      <c r="F145" s="216" t="s">
        <v>849</v>
      </c>
      <c r="G145" s="217" t="s">
        <v>154</v>
      </c>
      <c r="H145" s="218">
        <v>102.19199999999999</v>
      </c>
      <c r="I145" s="219"/>
      <c r="J145" s="220">
        <f>ROUND(I145*H145,2)</f>
        <v>0</v>
      </c>
      <c r="K145" s="216" t="s">
        <v>155</v>
      </c>
      <c r="L145" s="46"/>
      <c r="M145" s="221" t="s">
        <v>19</v>
      </c>
      <c r="N145" s="222" t="s">
        <v>44</v>
      </c>
      <c r="O145" s="86"/>
      <c r="P145" s="223">
        <f>O145*H145</f>
        <v>0</v>
      </c>
      <c r="Q145" s="223">
        <v>0.0072580040000000002</v>
      </c>
      <c r="R145" s="223">
        <f>Q145*H145</f>
        <v>0.74170994476800001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156</v>
      </c>
      <c r="AT145" s="225" t="s">
        <v>151</v>
      </c>
      <c r="AU145" s="225" t="s">
        <v>82</v>
      </c>
      <c r="AY145" s="19" t="s">
        <v>149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80</v>
      </c>
      <c r="BK145" s="226">
        <f>ROUND(I145*H145,2)</f>
        <v>0</v>
      </c>
      <c r="BL145" s="19" t="s">
        <v>156</v>
      </c>
      <c r="BM145" s="225" t="s">
        <v>850</v>
      </c>
    </row>
    <row r="146" s="2" customFormat="1">
      <c r="A146" s="40"/>
      <c r="B146" s="41"/>
      <c r="C146" s="42"/>
      <c r="D146" s="227" t="s">
        <v>158</v>
      </c>
      <c r="E146" s="42"/>
      <c r="F146" s="228" t="s">
        <v>851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158</v>
      </c>
      <c r="AU146" s="19" t="s">
        <v>82</v>
      </c>
    </row>
    <row r="147" s="2" customFormat="1">
      <c r="A147" s="40"/>
      <c r="B147" s="41"/>
      <c r="C147" s="42"/>
      <c r="D147" s="232" t="s">
        <v>160</v>
      </c>
      <c r="E147" s="42"/>
      <c r="F147" s="233" t="s">
        <v>852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160</v>
      </c>
      <c r="AU147" s="19" t="s">
        <v>82</v>
      </c>
    </row>
    <row r="148" s="2" customFormat="1">
      <c r="A148" s="40"/>
      <c r="B148" s="41"/>
      <c r="C148" s="42"/>
      <c r="D148" s="227" t="s">
        <v>606</v>
      </c>
      <c r="E148" s="42"/>
      <c r="F148" s="234" t="s">
        <v>853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606</v>
      </c>
      <c r="AU148" s="19" t="s">
        <v>82</v>
      </c>
    </row>
    <row r="149" s="13" customFormat="1">
      <c r="A149" s="13"/>
      <c r="B149" s="235"/>
      <c r="C149" s="236"/>
      <c r="D149" s="227" t="s">
        <v>164</v>
      </c>
      <c r="E149" s="237" t="s">
        <v>19</v>
      </c>
      <c r="F149" s="238" t="s">
        <v>854</v>
      </c>
      <c r="G149" s="236"/>
      <c r="H149" s="239">
        <v>55.951999999999998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164</v>
      </c>
      <c r="AU149" s="245" t="s">
        <v>82</v>
      </c>
      <c r="AV149" s="13" t="s">
        <v>82</v>
      </c>
      <c r="AW149" s="13" t="s">
        <v>35</v>
      </c>
      <c r="AX149" s="13" t="s">
        <v>73</v>
      </c>
      <c r="AY149" s="245" t="s">
        <v>149</v>
      </c>
    </row>
    <row r="150" s="13" customFormat="1">
      <c r="A150" s="13"/>
      <c r="B150" s="235"/>
      <c r="C150" s="236"/>
      <c r="D150" s="227" t="s">
        <v>164</v>
      </c>
      <c r="E150" s="237" t="s">
        <v>19</v>
      </c>
      <c r="F150" s="238" t="s">
        <v>855</v>
      </c>
      <c r="G150" s="236"/>
      <c r="H150" s="239">
        <v>37.399999999999999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164</v>
      </c>
      <c r="AU150" s="245" t="s">
        <v>82</v>
      </c>
      <c r="AV150" s="13" t="s">
        <v>82</v>
      </c>
      <c r="AW150" s="13" t="s">
        <v>35</v>
      </c>
      <c r="AX150" s="13" t="s">
        <v>73</v>
      </c>
      <c r="AY150" s="245" t="s">
        <v>149</v>
      </c>
    </row>
    <row r="151" s="13" customFormat="1">
      <c r="A151" s="13"/>
      <c r="B151" s="235"/>
      <c r="C151" s="236"/>
      <c r="D151" s="227" t="s">
        <v>164</v>
      </c>
      <c r="E151" s="237" t="s">
        <v>19</v>
      </c>
      <c r="F151" s="238" t="s">
        <v>856</v>
      </c>
      <c r="G151" s="236"/>
      <c r="H151" s="239">
        <v>8.8399999999999999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164</v>
      </c>
      <c r="AU151" s="245" t="s">
        <v>82</v>
      </c>
      <c r="AV151" s="13" t="s">
        <v>82</v>
      </c>
      <c r="AW151" s="13" t="s">
        <v>35</v>
      </c>
      <c r="AX151" s="13" t="s">
        <v>73</v>
      </c>
      <c r="AY151" s="245" t="s">
        <v>149</v>
      </c>
    </row>
    <row r="152" s="14" customFormat="1">
      <c r="A152" s="14"/>
      <c r="B152" s="246"/>
      <c r="C152" s="247"/>
      <c r="D152" s="227" t="s">
        <v>164</v>
      </c>
      <c r="E152" s="248" t="s">
        <v>19</v>
      </c>
      <c r="F152" s="249" t="s">
        <v>167</v>
      </c>
      <c r="G152" s="247"/>
      <c r="H152" s="250">
        <v>102.19199999999999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164</v>
      </c>
      <c r="AU152" s="256" t="s">
        <v>82</v>
      </c>
      <c r="AV152" s="14" t="s">
        <v>156</v>
      </c>
      <c r="AW152" s="14" t="s">
        <v>35</v>
      </c>
      <c r="AX152" s="14" t="s">
        <v>80</v>
      </c>
      <c r="AY152" s="256" t="s">
        <v>149</v>
      </c>
    </row>
    <row r="153" s="2" customFormat="1" ht="21.75" customHeight="1">
      <c r="A153" s="40"/>
      <c r="B153" s="41"/>
      <c r="C153" s="214" t="s">
        <v>244</v>
      </c>
      <c r="D153" s="214" t="s">
        <v>151</v>
      </c>
      <c r="E153" s="215" t="s">
        <v>857</v>
      </c>
      <c r="F153" s="216" t="s">
        <v>858</v>
      </c>
      <c r="G153" s="217" t="s">
        <v>154</v>
      </c>
      <c r="H153" s="218">
        <v>102.19199999999999</v>
      </c>
      <c r="I153" s="219"/>
      <c r="J153" s="220">
        <f>ROUND(I153*H153,2)</f>
        <v>0</v>
      </c>
      <c r="K153" s="216" t="s">
        <v>155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0.00085693499999999997</v>
      </c>
      <c r="R153" s="223">
        <f>Q153*H153</f>
        <v>0.087571901519999995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156</v>
      </c>
      <c r="AT153" s="225" t="s">
        <v>151</v>
      </c>
      <c r="AU153" s="225" t="s">
        <v>82</v>
      </c>
      <c r="AY153" s="19" t="s">
        <v>149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156</v>
      </c>
      <c r="BM153" s="225" t="s">
        <v>859</v>
      </c>
    </row>
    <row r="154" s="2" customFormat="1">
      <c r="A154" s="40"/>
      <c r="B154" s="41"/>
      <c r="C154" s="42"/>
      <c r="D154" s="227" t="s">
        <v>158</v>
      </c>
      <c r="E154" s="42"/>
      <c r="F154" s="228" t="s">
        <v>860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158</v>
      </c>
      <c r="AU154" s="19" t="s">
        <v>82</v>
      </c>
    </row>
    <row r="155" s="2" customFormat="1">
      <c r="A155" s="40"/>
      <c r="B155" s="41"/>
      <c r="C155" s="42"/>
      <c r="D155" s="232" t="s">
        <v>160</v>
      </c>
      <c r="E155" s="42"/>
      <c r="F155" s="233" t="s">
        <v>861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160</v>
      </c>
      <c r="AU155" s="19" t="s">
        <v>82</v>
      </c>
    </row>
    <row r="156" s="2" customFormat="1">
      <c r="A156" s="40"/>
      <c r="B156" s="41"/>
      <c r="C156" s="42"/>
      <c r="D156" s="227" t="s">
        <v>606</v>
      </c>
      <c r="E156" s="42"/>
      <c r="F156" s="234" t="s">
        <v>853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606</v>
      </c>
      <c r="AU156" s="19" t="s">
        <v>82</v>
      </c>
    </row>
    <row r="157" s="2" customFormat="1" ht="24.15" customHeight="1">
      <c r="A157" s="40"/>
      <c r="B157" s="41"/>
      <c r="C157" s="214" t="s">
        <v>252</v>
      </c>
      <c r="D157" s="214" t="s">
        <v>151</v>
      </c>
      <c r="E157" s="215" t="s">
        <v>862</v>
      </c>
      <c r="F157" s="216" t="s">
        <v>863</v>
      </c>
      <c r="G157" s="217" t="s">
        <v>453</v>
      </c>
      <c r="H157" s="218">
        <v>0.88700000000000001</v>
      </c>
      <c r="I157" s="219"/>
      <c r="J157" s="220">
        <f>ROUND(I157*H157,2)</f>
        <v>0</v>
      </c>
      <c r="K157" s="216" t="s">
        <v>155</v>
      </c>
      <c r="L157" s="46"/>
      <c r="M157" s="221" t="s">
        <v>19</v>
      </c>
      <c r="N157" s="222" t="s">
        <v>44</v>
      </c>
      <c r="O157" s="86"/>
      <c r="P157" s="223">
        <f>O157*H157</f>
        <v>0</v>
      </c>
      <c r="Q157" s="223">
        <v>1.095275</v>
      </c>
      <c r="R157" s="223">
        <f>Q157*H157</f>
        <v>0.97150892499999997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156</v>
      </c>
      <c r="AT157" s="225" t="s">
        <v>151</v>
      </c>
      <c r="AU157" s="225" t="s">
        <v>82</v>
      </c>
      <c r="AY157" s="19" t="s">
        <v>149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80</v>
      </c>
      <c r="BK157" s="226">
        <f>ROUND(I157*H157,2)</f>
        <v>0</v>
      </c>
      <c r="BL157" s="19" t="s">
        <v>156</v>
      </c>
      <c r="BM157" s="225" t="s">
        <v>864</v>
      </c>
    </row>
    <row r="158" s="2" customFormat="1">
      <c r="A158" s="40"/>
      <c r="B158" s="41"/>
      <c r="C158" s="42"/>
      <c r="D158" s="227" t="s">
        <v>158</v>
      </c>
      <c r="E158" s="42"/>
      <c r="F158" s="228" t="s">
        <v>865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158</v>
      </c>
      <c r="AU158" s="19" t="s">
        <v>82</v>
      </c>
    </row>
    <row r="159" s="2" customFormat="1">
      <c r="A159" s="40"/>
      <c r="B159" s="41"/>
      <c r="C159" s="42"/>
      <c r="D159" s="232" t="s">
        <v>160</v>
      </c>
      <c r="E159" s="42"/>
      <c r="F159" s="233" t="s">
        <v>866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160</v>
      </c>
      <c r="AU159" s="19" t="s">
        <v>82</v>
      </c>
    </row>
    <row r="160" s="2" customFormat="1">
      <c r="A160" s="40"/>
      <c r="B160" s="41"/>
      <c r="C160" s="42"/>
      <c r="D160" s="227" t="s">
        <v>606</v>
      </c>
      <c r="E160" s="42"/>
      <c r="F160" s="234" t="s">
        <v>867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606</v>
      </c>
      <c r="AU160" s="19" t="s">
        <v>82</v>
      </c>
    </row>
    <row r="161" s="13" customFormat="1">
      <c r="A161" s="13"/>
      <c r="B161" s="235"/>
      <c r="C161" s="236"/>
      <c r="D161" s="227" t="s">
        <v>164</v>
      </c>
      <c r="E161" s="236"/>
      <c r="F161" s="238" t="s">
        <v>868</v>
      </c>
      <c r="G161" s="236"/>
      <c r="H161" s="239">
        <v>0.88700000000000001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164</v>
      </c>
      <c r="AU161" s="245" t="s">
        <v>82</v>
      </c>
      <c r="AV161" s="13" t="s">
        <v>82</v>
      </c>
      <c r="AW161" s="13" t="s">
        <v>4</v>
      </c>
      <c r="AX161" s="13" t="s">
        <v>80</v>
      </c>
      <c r="AY161" s="245" t="s">
        <v>149</v>
      </c>
    </row>
    <row r="162" s="2" customFormat="1" ht="24.15" customHeight="1">
      <c r="A162" s="40"/>
      <c r="B162" s="41"/>
      <c r="C162" s="214" t="s">
        <v>260</v>
      </c>
      <c r="D162" s="214" t="s">
        <v>151</v>
      </c>
      <c r="E162" s="215" t="s">
        <v>869</v>
      </c>
      <c r="F162" s="216" t="s">
        <v>870</v>
      </c>
      <c r="G162" s="217" t="s">
        <v>453</v>
      </c>
      <c r="H162" s="218">
        <v>0.23599999999999999</v>
      </c>
      <c r="I162" s="219"/>
      <c r="J162" s="220">
        <f>ROUND(I162*H162,2)</f>
        <v>0</v>
      </c>
      <c r="K162" s="216" t="s">
        <v>155</v>
      </c>
      <c r="L162" s="46"/>
      <c r="M162" s="221" t="s">
        <v>19</v>
      </c>
      <c r="N162" s="222" t="s">
        <v>44</v>
      </c>
      <c r="O162" s="86"/>
      <c r="P162" s="223">
        <f>O162*H162</f>
        <v>0</v>
      </c>
      <c r="Q162" s="223">
        <v>1.0395514030999999</v>
      </c>
      <c r="R162" s="223">
        <f>Q162*H162</f>
        <v>0.24533413113159996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156</v>
      </c>
      <c r="AT162" s="225" t="s">
        <v>151</v>
      </c>
      <c r="AU162" s="225" t="s">
        <v>82</v>
      </c>
      <c r="AY162" s="19" t="s">
        <v>149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80</v>
      </c>
      <c r="BK162" s="226">
        <f>ROUND(I162*H162,2)</f>
        <v>0</v>
      </c>
      <c r="BL162" s="19" t="s">
        <v>156</v>
      </c>
      <c r="BM162" s="225" t="s">
        <v>871</v>
      </c>
    </row>
    <row r="163" s="2" customFormat="1">
      <c r="A163" s="40"/>
      <c r="B163" s="41"/>
      <c r="C163" s="42"/>
      <c r="D163" s="227" t="s">
        <v>158</v>
      </c>
      <c r="E163" s="42"/>
      <c r="F163" s="228" t="s">
        <v>872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158</v>
      </c>
      <c r="AU163" s="19" t="s">
        <v>82</v>
      </c>
    </row>
    <row r="164" s="2" customFormat="1">
      <c r="A164" s="40"/>
      <c r="B164" s="41"/>
      <c r="C164" s="42"/>
      <c r="D164" s="232" t="s">
        <v>160</v>
      </c>
      <c r="E164" s="42"/>
      <c r="F164" s="233" t="s">
        <v>873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160</v>
      </c>
      <c r="AU164" s="19" t="s">
        <v>82</v>
      </c>
    </row>
    <row r="165" s="2" customFormat="1">
      <c r="A165" s="40"/>
      <c r="B165" s="41"/>
      <c r="C165" s="42"/>
      <c r="D165" s="227" t="s">
        <v>606</v>
      </c>
      <c r="E165" s="42"/>
      <c r="F165" s="234" t="s">
        <v>867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606</v>
      </c>
      <c r="AU165" s="19" t="s">
        <v>82</v>
      </c>
    </row>
    <row r="166" s="13" customFormat="1">
      <c r="A166" s="13"/>
      <c r="B166" s="235"/>
      <c r="C166" s="236"/>
      <c r="D166" s="227" t="s">
        <v>164</v>
      </c>
      <c r="E166" s="236"/>
      <c r="F166" s="238" t="s">
        <v>874</v>
      </c>
      <c r="G166" s="236"/>
      <c r="H166" s="239">
        <v>0.23599999999999999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164</v>
      </c>
      <c r="AU166" s="245" t="s">
        <v>82</v>
      </c>
      <c r="AV166" s="13" t="s">
        <v>82</v>
      </c>
      <c r="AW166" s="13" t="s">
        <v>4</v>
      </c>
      <c r="AX166" s="13" t="s">
        <v>80</v>
      </c>
      <c r="AY166" s="245" t="s">
        <v>149</v>
      </c>
    </row>
    <row r="167" s="12" customFormat="1" ht="22.8" customHeight="1">
      <c r="A167" s="12"/>
      <c r="B167" s="198"/>
      <c r="C167" s="199"/>
      <c r="D167" s="200" t="s">
        <v>72</v>
      </c>
      <c r="E167" s="212" t="s">
        <v>156</v>
      </c>
      <c r="F167" s="212" t="s">
        <v>469</v>
      </c>
      <c r="G167" s="199"/>
      <c r="H167" s="199"/>
      <c r="I167" s="202"/>
      <c r="J167" s="213">
        <f>BK167</f>
        <v>0</v>
      </c>
      <c r="K167" s="199"/>
      <c r="L167" s="204"/>
      <c r="M167" s="205"/>
      <c r="N167" s="206"/>
      <c r="O167" s="206"/>
      <c r="P167" s="207">
        <f>SUM(P168:P177)</f>
        <v>0</v>
      </c>
      <c r="Q167" s="206"/>
      <c r="R167" s="207">
        <f>SUM(R168:R177)</f>
        <v>14.016979799999998</v>
      </c>
      <c r="S167" s="206"/>
      <c r="T167" s="208">
        <f>SUM(T168:T177)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9" t="s">
        <v>80</v>
      </c>
      <c r="AT167" s="210" t="s">
        <v>72</v>
      </c>
      <c r="AU167" s="210" t="s">
        <v>80</v>
      </c>
      <c r="AY167" s="209" t="s">
        <v>149</v>
      </c>
      <c r="BK167" s="211">
        <f>SUM(BK168:BK177)</f>
        <v>0</v>
      </c>
    </row>
    <row r="168" s="2" customFormat="1" ht="33" customHeight="1">
      <c r="A168" s="40"/>
      <c r="B168" s="41"/>
      <c r="C168" s="214" t="s">
        <v>266</v>
      </c>
      <c r="D168" s="214" t="s">
        <v>151</v>
      </c>
      <c r="E168" s="215" t="s">
        <v>875</v>
      </c>
      <c r="F168" s="216" t="s">
        <v>876</v>
      </c>
      <c r="G168" s="217" t="s">
        <v>255</v>
      </c>
      <c r="H168" s="218">
        <v>5.46</v>
      </c>
      <c r="I168" s="219"/>
      <c r="J168" s="220">
        <f>ROUND(I168*H168,2)</f>
        <v>0</v>
      </c>
      <c r="K168" s="216" t="s">
        <v>155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2.5018699999999998</v>
      </c>
      <c r="R168" s="223">
        <f>Q168*H168</f>
        <v>13.660210199999998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156</v>
      </c>
      <c r="AT168" s="225" t="s">
        <v>151</v>
      </c>
      <c r="AU168" s="225" t="s">
        <v>82</v>
      </c>
      <c r="AY168" s="19" t="s">
        <v>149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156</v>
      </c>
      <c r="BM168" s="225" t="s">
        <v>877</v>
      </c>
    </row>
    <row r="169" s="2" customFormat="1">
      <c r="A169" s="40"/>
      <c r="B169" s="41"/>
      <c r="C169" s="42"/>
      <c r="D169" s="227" t="s">
        <v>158</v>
      </c>
      <c r="E169" s="42"/>
      <c r="F169" s="228" t="s">
        <v>878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158</v>
      </c>
      <c r="AU169" s="19" t="s">
        <v>82</v>
      </c>
    </row>
    <row r="170" s="2" customFormat="1">
      <c r="A170" s="40"/>
      <c r="B170" s="41"/>
      <c r="C170" s="42"/>
      <c r="D170" s="232" t="s">
        <v>160</v>
      </c>
      <c r="E170" s="42"/>
      <c r="F170" s="233" t="s">
        <v>879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160</v>
      </c>
      <c r="AU170" s="19" t="s">
        <v>82</v>
      </c>
    </row>
    <row r="171" s="13" customFormat="1">
      <c r="A171" s="13"/>
      <c r="B171" s="235"/>
      <c r="C171" s="236"/>
      <c r="D171" s="227" t="s">
        <v>164</v>
      </c>
      <c r="E171" s="237" t="s">
        <v>19</v>
      </c>
      <c r="F171" s="238" t="s">
        <v>880</v>
      </c>
      <c r="G171" s="236"/>
      <c r="H171" s="239">
        <v>3.2669999999999999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164</v>
      </c>
      <c r="AU171" s="245" t="s">
        <v>82</v>
      </c>
      <c r="AV171" s="13" t="s">
        <v>82</v>
      </c>
      <c r="AW171" s="13" t="s">
        <v>35</v>
      </c>
      <c r="AX171" s="13" t="s">
        <v>73</v>
      </c>
      <c r="AY171" s="245" t="s">
        <v>149</v>
      </c>
    </row>
    <row r="172" s="13" customFormat="1">
      <c r="A172" s="13"/>
      <c r="B172" s="235"/>
      <c r="C172" s="236"/>
      <c r="D172" s="227" t="s">
        <v>164</v>
      </c>
      <c r="E172" s="237" t="s">
        <v>19</v>
      </c>
      <c r="F172" s="238" t="s">
        <v>881</v>
      </c>
      <c r="G172" s="236"/>
      <c r="H172" s="239">
        <v>2.1930000000000001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164</v>
      </c>
      <c r="AU172" s="245" t="s">
        <v>82</v>
      </c>
      <c r="AV172" s="13" t="s">
        <v>82</v>
      </c>
      <c r="AW172" s="13" t="s">
        <v>35</v>
      </c>
      <c r="AX172" s="13" t="s">
        <v>73</v>
      </c>
      <c r="AY172" s="245" t="s">
        <v>149</v>
      </c>
    </row>
    <row r="173" s="14" customFormat="1">
      <c r="A173" s="14"/>
      <c r="B173" s="246"/>
      <c r="C173" s="247"/>
      <c r="D173" s="227" t="s">
        <v>164</v>
      </c>
      <c r="E173" s="248" t="s">
        <v>19</v>
      </c>
      <c r="F173" s="249" t="s">
        <v>167</v>
      </c>
      <c r="G173" s="247"/>
      <c r="H173" s="250">
        <v>5.46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164</v>
      </c>
      <c r="AU173" s="256" t="s">
        <v>82</v>
      </c>
      <c r="AV173" s="14" t="s">
        <v>156</v>
      </c>
      <c r="AW173" s="14" t="s">
        <v>35</v>
      </c>
      <c r="AX173" s="14" t="s">
        <v>80</v>
      </c>
      <c r="AY173" s="256" t="s">
        <v>149</v>
      </c>
    </row>
    <row r="174" s="2" customFormat="1" ht="24.15" customHeight="1">
      <c r="A174" s="40"/>
      <c r="B174" s="41"/>
      <c r="C174" s="214" t="s">
        <v>273</v>
      </c>
      <c r="D174" s="214" t="s">
        <v>151</v>
      </c>
      <c r="E174" s="215" t="s">
        <v>882</v>
      </c>
      <c r="F174" s="216" t="s">
        <v>883</v>
      </c>
      <c r="G174" s="217" t="s">
        <v>154</v>
      </c>
      <c r="H174" s="218">
        <v>0.47999999999999998</v>
      </c>
      <c r="I174" s="219"/>
      <c r="J174" s="220">
        <f>ROUND(I174*H174,2)</f>
        <v>0</v>
      </c>
      <c r="K174" s="216" t="s">
        <v>155</v>
      </c>
      <c r="L174" s="46"/>
      <c r="M174" s="221" t="s">
        <v>19</v>
      </c>
      <c r="N174" s="222" t="s">
        <v>44</v>
      </c>
      <c r="O174" s="86"/>
      <c r="P174" s="223">
        <f>O174*H174</f>
        <v>0</v>
      </c>
      <c r="Q174" s="223">
        <v>0.74326999999999999</v>
      </c>
      <c r="R174" s="223">
        <f>Q174*H174</f>
        <v>0.35676959999999996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156</v>
      </c>
      <c r="AT174" s="225" t="s">
        <v>151</v>
      </c>
      <c r="AU174" s="225" t="s">
        <v>82</v>
      </c>
      <c r="AY174" s="19" t="s">
        <v>149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80</v>
      </c>
      <c r="BK174" s="226">
        <f>ROUND(I174*H174,2)</f>
        <v>0</v>
      </c>
      <c r="BL174" s="19" t="s">
        <v>156</v>
      </c>
      <c r="BM174" s="225" t="s">
        <v>884</v>
      </c>
    </row>
    <row r="175" s="2" customFormat="1">
      <c r="A175" s="40"/>
      <c r="B175" s="41"/>
      <c r="C175" s="42"/>
      <c r="D175" s="227" t="s">
        <v>158</v>
      </c>
      <c r="E175" s="42"/>
      <c r="F175" s="228" t="s">
        <v>885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158</v>
      </c>
      <c r="AU175" s="19" t="s">
        <v>82</v>
      </c>
    </row>
    <row r="176" s="2" customFormat="1">
      <c r="A176" s="40"/>
      <c r="B176" s="41"/>
      <c r="C176" s="42"/>
      <c r="D176" s="232" t="s">
        <v>160</v>
      </c>
      <c r="E176" s="42"/>
      <c r="F176" s="233" t="s">
        <v>886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160</v>
      </c>
      <c r="AU176" s="19" t="s">
        <v>82</v>
      </c>
    </row>
    <row r="177" s="13" customFormat="1">
      <c r="A177" s="13"/>
      <c r="B177" s="235"/>
      <c r="C177" s="236"/>
      <c r="D177" s="227" t="s">
        <v>164</v>
      </c>
      <c r="E177" s="237" t="s">
        <v>19</v>
      </c>
      <c r="F177" s="238" t="s">
        <v>887</v>
      </c>
      <c r="G177" s="236"/>
      <c r="H177" s="239">
        <v>0.47999999999999998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164</v>
      </c>
      <c r="AU177" s="245" t="s">
        <v>82</v>
      </c>
      <c r="AV177" s="13" t="s">
        <v>82</v>
      </c>
      <c r="AW177" s="13" t="s">
        <v>35</v>
      </c>
      <c r="AX177" s="13" t="s">
        <v>80</v>
      </c>
      <c r="AY177" s="245" t="s">
        <v>149</v>
      </c>
    </row>
    <row r="178" s="12" customFormat="1" ht="22.8" customHeight="1">
      <c r="A178" s="12"/>
      <c r="B178" s="198"/>
      <c r="C178" s="199"/>
      <c r="D178" s="200" t="s">
        <v>72</v>
      </c>
      <c r="E178" s="212" t="s">
        <v>207</v>
      </c>
      <c r="F178" s="212" t="s">
        <v>888</v>
      </c>
      <c r="G178" s="199"/>
      <c r="H178" s="199"/>
      <c r="I178" s="202"/>
      <c r="J178" s="213">
        <f>BK178</f>
        <v>0</v>
      </c>
      <c r="K178" s="199"/>
      <c r="L178" s="204"/>
      <c r="M178" s="205"/>
      <c r="N178" s="206"/>
      <c r="O178" s="206"/>
      <c r="P178" s="207">
        <f>SUM(P179:P208)</f>
        <v>0</v>
      </c>
      <c r="Q178" s="206"/>
      <c r="R178" s="207">
        <f>SUM(R179:R208)</f>
        <v>8.3631685999999998</v>
      </c>
      <c r="S178" s="206"/>
      <c r="T178" s="208">
        <f>SUM(T179:T208)</f>
        <v>14.279999999999999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9" t="s">
        <v>80</v>
      </c>
      <c r="AT178" s="210" t="s">
        <v>72</v>
      </c>
      <c r="AU178" s="210" t="s">
        <v>80</v>
      </c>
      <c r="AY178" s="209" t="s">
        <v>149</v>
      </c>
      <c r="BK178" s="211">
        <f>SUM(BK179:BK208)</f>
        <v>0</v>
      </c>
    </row>
    <row r="179" s="2" customFormat="1" ht="21.75" customHeight="1">
      <c r="A179" s="40"/>
      <c r="B179" s="41"/>
      <c r="C179" s="214" t="s">
        <v>281</v>
      </c>
      <c r="D179" s="214" t="s">
        <v>151</v>
      </c>
      <c r="E179" s="215" t="s">
        <v>889</v>
      </c>
      <c r="F179" s="216" t="s">
        <v>890</v>
      </c>
      <c r="G179" s="217" t="s">
        <v>247</v>
      </c>
      <c r="H179" s="218">
        <v>17</v>
      </c>
      <c r="I179" s="219"/>
      <c r="J179" s="220">
        <f>ROUND(I179*H179,2)</f>
        <v>0</v>
      </c>
      <c r="K179" s="216" t="s">
        <v>155</v>
      </c>
      <c r="L179" s="46"/>
      <c r="M179" s="221" t="s">
        <v>19</v>
      </c>
      <c r="N179" s="222" t="s">
        <v>44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0.83999999999999997</v>
      </c>
      <c r="T179" s="224">
        <f>S179*H179</f>
        <v>14.279999999999999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156</v>
      </c>
      <c r="AT179" s="225" t="s">
        <v>151</v>
      </c>
      <c r="AU179" s="225" t="s">
        <v>82</v>
      </c>
      <c r="AY179" s="19" t="s">
        <v>149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80</v>
      </c>
      <c r="BK179" s="226">
        <f>ROUND(I179*H179,2)</f>
        <v>0</v>
      </c>
      <c r="BL179" s="19" t="s">
        <v>156</v>
      </c>
      <c r="BM179" s="225" t="s">
        <v>891</v>
      </c>
    </row>
    <row r="180" s="2" customFormat="1">
      <c r="A180" s="40"/>
      <c r="B180" s="41"/>
      <c r="C180" s="42"/>
      <c r="D180" s="227" t="s">
        <v>158</v>
      </c>
      <c r="E180" s="42"/>
      <c r="F180" s="228" t="s">
        <v>892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158</v>
      </c>
      <c r="AU180" s="19" t="s">
        <v>82</v>
      </c>
    </row>
    <row r="181" s="2" customFormat="1">
      <c r="A181" s="40"/>
      <c r="B181" s="41"/>
      <c r="C181" s="42"/>
      <c r="D181" s="232" t="s">
        <v>160</v>
      </c>
      <c r="E181" s="42"/>
      <c r="F181" s="233" t="s">
        <v>893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160</v>
      </c>
      <c r="AU181" s="19" t="s">
        <v>82</v>
      </c>
    </row>
    <row r="182" s="2" customFormat="1">
      <c r="A182" s="40"/>
      <c r="B182" s="41"/>
      <c r="C182" s="42"/>
      <c r="D182" s="227" t="s">
        <v>606</v>
      </c>
      <c r="E182" s="42"/>
      <c r="F182" s="234" t="s">
        <v>894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606</v>
      </c>
      <c r="AU182" s="19" t="s">
        <v>82</v>
      </c>
    </row>
    <row r="183" s="13" customFormat="1">
      <c r="A183" s="13"/>
      <c r="B183" s="235"/>
      <c r="C183" s="236"/>
      <c r="D183" s="227" t="s">
        <v>164</v>
      </c>
      <c r="E183" s="237" t="s">
        <v>19</v>
      </c>
      <c r="F183" s="238" t="s">
        <v>895</v>
      </c>
      <c r="G183" s="236"/>
      <c r="H183" s="239">
        <v>13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164</v>
      </c>
      <c r="AU183" s="245" t="s">
        <v>82</v>
      </c>
      <c r="AV183" s="13" t="s">
        <v>82</v>
      </c>
      <c r="AW183" s="13" t="s">
        <v>35</v>
      </c>
      <c r="AX183" s="13" t="s">
        <v>73</v>
      </c>
      <c r="AY183" s="245" t="s">
        <v>149</v>
      </c>
    </row>
    <row r="184" s="13" customFormat="1">
      <c r="A184" s="13"/>
      <c r="B184" s="235"/>
      <c r="C184" s="236"/>
      <c r="D184" s="227" t="s">
        <v>164</v>
      </c>
      <c r="E184" s="237" t="s">
        <v>19</v>
      </c>
      <c r="F184" s="238" t="s">
        <v>896</v>
      </c>
      <c r="G184" s="236"/>
      <c r="H184" s="239">
        <v>4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164</v>
      </c>
      <c r="AU184" s="245" t="s">
        <v>82</v>
      </c>
      <c r="AV184" s="13" t="s">
        <v>82</v>
      </c>
      <c r="AW184" s="13" t="s">
        <v>35</v>
      </c>
      <c r="AX184" s="13" t="s">
        <v>73</v>
      </c>
      <c r="AY184" s="245" t="s">
        <v>149</v>
      </c>
    </row>
    <row r="185" s="14" customFormat="1">
      <c r="A185" s="14"/>
      <c r="B185" s="246"/>
      <c r="C185" s="247"/>
      <c r="D185" s="227" t="s">
        <v>164</v>
      </c>
      <c r="E185" s="248" t="s">
        <v>19</v>
      </c>
      <c r="F185" s="249" t="s">
        <v>167</v>
      </c>
      <c r="G185" s="247"/>
      <c r="H185" s="250">
        <v>17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164</v>
      </c>
      <c r="AU185" s="256" t="s">
        <v>82</v>
      </c>
      <c r="AV185" s="14" t="s">
        <v>156</v>
      </c>
      <c r="AW185" s="14" t="s">
        <v>35</v>
      </c>
      <c r="AX185" s="14" t="s">
        <v>80</v>
      </c>
      <c r="AY185" s="256" t="s">
        <v>149</v>
      </c>
    </row>
    <row r="186" s="2" customFormat="1" ht="33" customHeight="1">
      <c r="A186" s="40"/>
      <c r="B186" s="41"/>
      <c r="C186" s="214" t="s">
        <v>289</v>
      </c>
      <c r="D186" s="214" t="s">
        <v>151</v>
      </c>
      <c r="E186" s="215" t="s">
        <v>897</v>
      </c>
      <c r="F186" s="216" t="s">
        <v>898</v>
      </c>
      <c r="G186" s="217" t="s">
        <v>247</v>
      </c>
      <c r="H186" s="218">
        <v>17.899999999999999</v>
      </c>
      <c r="I186" s="219"/>
      <c r="J186" s="220">
        <f>ROUND(I186*H186,2)</f>
        <v>0</v>
      </c>
      <c r="K186" s="216" t="s">
        <v>155</v>
      </c>
      <c r="L186" s="46"/>
      <c r="M186" s="221" t="s">
        <v>19</v>
      </c>
      <c r="N186" s="222" t="s">
        <v>44</v>
      </c>
      <c r="O186" s="86"/>
      <c r="P186" s="223">
        <f>O186*H186</f>
        <v>0</v>
      </c>
      <c r="Q186" s="223">
        <v>0.00018200000000000001</v>
      </c>
      <c r="R186" s="223">
        <f>Q186*H186</f>
        <v>0.0032577999999999999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156</v>
      </c>
      <c r="AT186" s="225" t="s">
        <v>151</v>
      </c>
      <c r="AU186" s="225" t="s">
        <v>82</v>
      </c>
      <c r="AY186" s="19" t="s">
        <v>149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80</v>
      </c>
      <c r="BK186" s="226">
        <f>ROUND(I186*H186,2)</f>
        <v>0</v>
      </c>
      <c r="BL186" s="19" t="s">
        <v>156</v>
      </c>
      <c r="BM186" s="225" t="s">
        <v>899</v>
      </c>
    </row>
    <row r="187" s="2" customFormat="1">
      <c r="A187" s="40"/>
      <c r="B187" s="41"/>
      <c r="C187" s="42"/>
      <c r="D187" s="227" t="s">
        <v>158</v>
      </c>
      <c r="E187" s="42"/>
      <c r="F187" s="228" t="s">
        <v>900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158</v>
      </c>
      <c r="AU187" s="19" t="s">
        <v>82</v>
      </c>
    </row>
    <row r="188" s="2" customFormat="1">
      <c r="A188" s="40"/>
      <c r="B188" s="41"/>
      <c r="C188" s="42"/>
      <c r="D188" s="232" t="s">
        <v>160</v>
      </c>
      <c r="E188" s="42"/>
      <c r="F188" s="233" t="s">
        <v>901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160</v>
      </c>
      <c r="AU188" s="19" t="s">
        <v>82</v>
      </c>
    </row>
    <row r="189" s="2" customFormat="1" ht="16.5" customHeight="1">
      <c r="A189" s="40"/>
      <c r="B189" s="41"/>
      <c r="C189" s="257" t="s">
        <v>7</v>
      </c>
      <c r="D189" s="257" t="s">
        <v>398</v>
      </c>
      <c r="E189" s="258" t="s">
        <v>902</v>
      </c>
      <c r="F189" s="259" t="s">
        <v>903</v>
      </c>
      <c r="G189" s="260" t="s">
        <v>247</v>
      </c>
      <c r="H189" s="261">
        <v>19.140999999999998</v>
      </c>
      <c r="I189" s="262"/>
      <c r="J189" s="263">
        <f>ROUND(I189*H189,2)</f>
        <v>0</v>
      </c>
      <c r="K189" s="259" t="s">
        <v>155</v>
      </c>
      <c r="L189" s="264"/>
      <c r="M189" s="265" t="s">
        <v>19</v>
      </c>
      <c r="N189" s="266" t="s">
        <v>44</v>
      </c>
      <c r="O189" s="86"/>
      <c r="P189" s="223">
        <f>O189*H189</f>
        <v>0</v>
      </c>
      <c r="Q189" s="223">
        <v>0.29959999999999998</v>
      </c>
      <c r="R189" s="223">
        <f>Q189*H189</f>
        <v>5.7346435999999992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207</v>
      </c>
      <c r="AT189" s="225" t="s">
        <v>398</v>
      </c>
      <c r="AU189" s="225" t="s">
        <v>82</v>
      </c>
      <c r="AY189" s="19" t="s">
        <v>149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80</v>
      </c>
      <c r="BK189" s="226">
        <f>ROUND(I189*H189,2)</f>
        <v>0</v>
      </c>
      <c r="BL189" s="19" t="s">
        <v>156</v>
      </c>
      <c r="BM189" s="225" t="s">
        <v>904</v>
      </c>
    </row>
    <row r="190" s="2" customFormat="1">
      <c r="A190" s="40"/>
      <c r="B190" s="41"/>
      <c r="C190" s="42"/>
      <c r="D190" s="227" t="s">
        <v>158</v>
      </c>
      <c r="E190" s="42"/>
      <c r="F190" s="228" t="s">
        <v>903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158</v>
      </c>
      <c r="AU190" s="19" t="s">
        <v>82</v>
      </c>
    </row>
    <row r="191" s="13" customFormat="1">
      <c r="A191" s="13"/>
      <c r="B191" s="235"/>
      <c r="C191" s="236"/>
      <c r="D191" s="227" t="s">
        <v>164</v>
      </c>
      <c r="E191" s="236"/>
      <c r="F191" s="238" t="s">
        <v>905</v>
      </c>
      <c r="G191" s="236"/>
      <c r="H191" s="239">
        <v>19.140999999999998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164</v>
      </c>
      <c r="AU191" s="245" t="s">
        <v>82</v>
      </c>
      <c r="AV191" s="13" t="s">
        <v>82</v>
      </c>
      <c r="AW191" s="13" t="s">
        <v>4</v>
      </c>
      <c r="AX191" s="13" t="s">
        <v>80</v>
      </c>
      <c r="AY191" s="245" t="s">
        <v>149</v>
      </c>
    </row>
    <row r="192" s="2" customFormat="1" ht="33" customHeight="1">
      <c r="A192" s="40"/>
      <c r="B192" s="41"/>
      <c r="C192" s="214" t="s">
        <v>300</v>
      </c>
      <c r="D192" s="214" t="s">
        <v>151</v>
      </c>
      <c r="E192" s="215" t="s">
        <v>906</v>
      </c>
      <c r="F192" s="216" t="s">
        <v>907</v>
      </c>
      <c r="G192" s="217" t="s">
        <v>247</v>
      </c>
      <c r="H192" s="218">
        <v>8</v>
      </c>
      <c r="I192" s="219"/>
      <c r="J192" s="220">
        <f>ROUND(I192*H192,2)</f>
        <v>0</v>
      </c>
      <c r="K192" s="216" t="s">
        <v>155</v>
      </c>
      <c r="L192" s="46"/>
      <c r="M192" s="221" t="s">
        <v>19</v>
      </c>
      <c r="N192" s="222" t="s">
        <v>44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156</v>
      </c>
      <c r="AT192" s="225" t="s">
        <v>151</v>
      </c>
      <c r="AU192" s="225" t="s">
        <v>82</v>
      </c>
      <c r="AY192" s="19" t="s">
        <v>149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80</v>
      </c>
      <c r="BK192" s="226">
        <f>ROUND(I192*H192,2)</f>
        <v>0</v>
      </c>
      <c r="BL192" s="19" t="s">
        <v>156</v>
      </c>
      <c r="BM192" s="225" t="s">
        <v>908</v>
      </c>
    </row>
    <row r="193" s="2" customFormat="1">
      <c r="A193" s="40"/>
      <c r="B193" s="41"/>
      <c r="C193" s="42"/>
      <c r="D193" s="227" t="s">
        <v>158</v>
      </c>
      <c r="E193" s="42"/>
      <c r="F193" s="228" t="s">
        <v>909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158</v>
      </c>
      <c r="AU193" s="19" t="s">
        <v>82</v>
      </c>
    </row>
    <row r="194" s="2" customFormat="1">
      <c r="A194" s="40"/>
      <c r="B194" s="41"/>
      <c r="C194" s="42"/>
      <c r="D194" s="232" t="s">
        <v>160</v>
      </c>
      <c r="E194" s="42"/>
      <c r="F194" s="233" t="s">
        <v>910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160</v>
      </c>
      <c r="AU194" s="19" t="s">
        <v>82</v>
      </c>
    </row>
    <row r="195" s="2" customFormat="1">
      <c r="A195" s="40"/>
      <c r="B195" s="41"/>
      <c r="C195" s="42"/>
      <c r="D195" s="227" t="s">
        <v>162</v>
      </c>
      <c r="E195" s="42"/>
      <c r="F195" s="234" t="s">
        <v>911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162</v>
      </c>
      <c r="AU195" s="19" t="s">
        <v>82</v>
      </c>
    </row>
    <row r="196" s="2" customFormat="1" ht="24.15" customHeight="1">
      <c r="A196" s="40"/>
      <c r="B196" s="41"/>
      <c r="C196" s="257" t="s">
        <v>306</v>
      </c>
      <c r="D196" s="257" t="s">
        <v>398</v>
      </c>
      <c r="E196" s="258" t="s">
        <v>912</v>
      </c>
      <c r="F196" s="259" t="s">
        <v>913</v>
      </c>
      <c r="G196" s="260" t="s">
        <v>247</v>
      </c>
      <c r="H196" s="261">
        <v>8.1199999999999992</v>
      </c>
      <c r="I196" s="262"/>
      <c r="J196" s="263">
        <f>ROUND(I196*H196,2)</f>
        <v>0</v>
      </c>
      <c r="K196" s="259" t="s">
        <v>155</v>
      </c>
      <c r="L196" s="264"/>
      <c r="M196" s="265" t="s">
        <v>19</v>
      </c>
      <c r="N196" s="266" t="s">
        <v>44</v>
      </c>
      <c r="O196" s="86"/>
      <c r="P196" s="223">
        <f>O196*H196</f>
        <v>0</v>
      </c>
      <c r="Q196" s="223">
        <v>0.00106</v>
      </c>
      <c r="R196" s="223">
        <f>Q196*H196</f>
        <v>0.0086071999999999989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207</v>
      </c>
      <c r="AT196" s="225" t="s">
        <v>398</v>
      </c>
      <c r="AU196" s="225" t="s">
        <v>82</v>
      </c>
      <c r="AY196" s="19" t="s">
        <v>149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80</v>
      </c>
      <c r="BK196" s="226">
        <f>ROUND(I196*H196,2)</f>
        <v>0</v>
      </c>
      <c r="BL196" s="19" t="s">
        <v>156</v>
      </c>
      <c r="BM196" s="225" t="s">
        <v>914</v>
      </c>
    </row>
    <row r="197" s="2" customFormat="1">
      <c r="A197" s="40"/>
      <c r="B197" s="41"/>
      <c r="C197" s="42"/>
      <c r="D197" s="227" t="s">
        <v>158</v>
      </c>
      <c r="E197" s="42"/>
      <c r="F197" s="228" t="s">
        <v>913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158</v>
      </c>
      <c r="AU197" s="19" t="s">
        <v>82</v>
      </c>
    </row>
    <row r="198" s="13" customFormat="1">
      <c r="A198" s="13"/>
      <c r="B198" s="235"/>
      <c r="C198" s="236"/>
      <c r="D198" s="227" t="s">
        <v>164</v>
      </c>
      <c r="E198" s="236"/>
      <c r="F198" s="238" t="s">
        <v>915</v>
      </c>
      <c r="G198" s="236"/>
      <c r="H198" s="239">
        <v>8.1199999999999992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164</v>
      </c>
      <c r="AU198" s="245" t="s">
        <v>82</v>
      </c>
      <c r="AV198" s="13" t="s">
        <v>82</v>
      </c>
      <c r="AW198" s="13" t="s">
        <v>4</v>
      </c>
      <c r="AX198" s="13" t="s">
        <v>80</v>
      </c>
      <c r="AY198" s="245" t="s">
        <v>149</v>
      </c>
    </row>
    <row r="199" s="2" customFormat="1" ht="24.15" customHeight="1">
      <c r="A199" s="40"/>
      <c r="B199" s="41"/>
      <c r="C199" s="214" t="s">
        <v>313</v>
      </c>
      <c r="D199" s="214" t="s">
        <v>151</v>
      </c>
      <c r="E199" s="215" t="s">
        <v>916</v>
      </c>
      <c r="F199" s="216" t="s">
        <v>917</v>
      </c>
      <c r="G199" s="217" t="s">
        <v>170</v>
      </c>
      <c r="H199" s="218">
        <v>1</v>
      </c>
      <c r="I199" s="219"/>
      <c r="J199" s="220">
        <f>ROUND(I199*H199,2)</f>
        <v>0</v>
      </c>
      <c r="K199" s="216" t="s">
        <v>155</v>
      </c>
      <c r="L199" s="46"/>
      <c r="M199" s="221" t="s">
        <v>19</v>
      </c>
      <c r="N199" s="222" t="s">
        <v>44</v>
      </c>
      <c r="O199" s="86"/>
      <c r="P199" s="223">
        <f>O199*H199</f>
        <v>0</v>
      </c>
      <c r="Q199" s="223">
        <v>0.41948000000000002</v>
      </c>
      <c r="R199" s="223">
        <f>Q199*H199</f>
        <v>0.41948000000000002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156</v>
      </c>
      <c r="AT199" s="225" t="s">
        <v>151</v>
      </c>
      <c r="AU199" s="225" t="s">
        <v>82</v>
      </c>
      <c r="AY199" s="19" t="s">
        <v>149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80</v>
      </c>
      <c r="BK199" s="226">
        <f>ROUND(I199*H199,2)</f>
        <v>0</v>
      </c>
      <c r="BL199" s="19" t="s">
        <v>156</v>
      </c>
      <c r="BM199" s="225" t="s">
        <v>918</v>
      </c>
    </row>
    <row r="200" s="2" customFormat="1">
      <c r="A200" s="40"/>
      <c r="B200" s="41"/>
      <c r="C200" s="42"/>
      <c r="D200" s="227" t="s">
        <v>158</v>
      </c>
      <c r="E200" s="42"/>
      <c r="F200" s="228" t="s">
        <v>919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158</v>
      </c>
      <c r="AU200" s="19" t="s">
        <v>82</v>
      </c>
    </row>
    <row r="201" s="2" customFormat="1">
      <c r="A201" s="40"/>
      <c r="B201" s="41"/>
      <c r="C201" s="42"/>
      <c r="D201" s="232" t="s">
        <v>160</v>
      </c>
      <c r="E201" s="42"/>
      <c r="F201" s="233" t="s">
        <v>920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160</v>
      </c>
      <c r="AU201" s="19" t="s">
        <v>82</v>
      </c>
    </row>
    <row r="202" s="2" customFormat="1" ht="21.75" customHeight="1">
      <c r="A202" s="40"/>
      <c r="B202" s="41"/>
      <c r="C202" s="257" t="s">
        <v>320</v>
      </c>
      <c r="D202" s="257" t="s">
        <v>398</v>
      </c>
      <c r="E202" s="258" t="s">
        <v>921</v>
      </c>
      <c r="F202" s="259" t="s">
        <v>922</v>
      </c>
      <c r="G202" s="260" t="s">
        <v>170</v>
      </c>
      <c r="H202" s="261">
        <v>1</v>
      </c>
      <c r="I202" s="262"/>
      <c r="J202" s="263">
        <f>ROUND(I202*H202,2)</f>
        <v>0</v>
      </c>
      <c r="K202" s="259" t="s">
        <v>155</v>
      </c>
      <c r="L202" s="264"/>
      <c r="M202" s="265" t="s">
        <v>19</v>
      </c>
      <c r="N202" s="266" t="s">
        <v>44</v>
      </c>
      <c r="O202" s="86"/>
      <c r="P202" s="223">
        <f>O202*H202</f>
        <v>0</v>
      </c>
      <c r="Q202" s="223">
        <v>1.6000000000000001</v>
      </c>
      <c r="R202" s="223">
        <f>Q202*H202</f>
        <v>1.6000000000000001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207</v>
      </c>
      <c r="AT202" s="225" t="s">
        <v>398</v>
      </c>
      <c r="AU202" s="225" t="s">
        <v>82</v>
      </c>
      <c r="AY202" s="19" t="s">
        <v>149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80</v>
      </c>
      <c r="BK202" s="226">
        <f>ROUND(I202*H202,2)</f>
        <v>0</v>
      </c>
      <c r="BL202" s="19" t="s">
        <v>156</v>
      </c>
      <c r="BM202" s="225" t="s">
        <v>923</v>
      </c>
    </row>
    <row r="203" s="2" customFormat="1">
      <c r="A203" s="40"/>
      <c r="B203" s="41"/>
      <c r="C203" s="42"/>
      <c r="D203" s="227" t="s">
        <v>158</v>
      </c>
      <c r="E203" s="42"/>
      <c r="F203" s="228" t="s">
        <v>922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158</v>
      </c>
      <c r="AU203" s="19" t="s">
        <v>82</v>
      </c>
    </row>
    <row r="204" s="2" customFormat="1" ht="24.15" customHeight="1">
      <c r="A204" s="40"/>
      <c r="B204" s="41"/>
      <c r="C204" s="214" t="s">
        <v>326</v>
      </c>
      <c r="D204" s="214" t="s">
        <v>151</v>
      </c>
      <c r="E204" s="215" t="s">
        <v>924</v>
      </c>
      <c r="F204" s="216" t="s">
        <v>925</v>
      </c>
      <c r="G204" s="217" t="s">
        <v>170</v>
      </c>
      <c r="H204" s="218">
        <v>1</v>
      </c>
      <c r="I204" s="219"/>
      <c r="J204" s="220">
        <f>ROUND(I204*H204,2)</f>
        <v>0</v>
      </c>
      <c r="K204" s="216" t="s">
        <v>155</v>
      </c>
      <c r="L204" s="46"/>
      <c r="M204" s="221" t="s">
        <v>19</v>
      </c>
      <c r="N204" s="222" t="s">
        <v>44</v>
      </c>
      <c r="O204" s="86"/>
      <c r="P204" s="223">
        <f>O204*H204</f>
        <v>0</v>
      </c>
      <c r="Q204" s="223">
        <v>0.01218</v>
      </c>
      <c r="R204" s="223">
        <f>Q204*H204</f>
        <v>0.01218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156</v>
      </c>
      <c r="AT204" s="225" t="s">
        <v>151</v>
      </c>
      <c r="AU204" s="225" t="s">
        <v>82</v>
      </c>
      <c r="AY204" s="19" t="s">
        <v>149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80</v>
      </c>
      <c r="BK204" s="226">
        <f>ROUND(I204*H204,2)</f>
        <v>0</v>
      </c>
      <c r="BL204" s="19" t="s">
        <v>156</v>
      </c>
      <c r="BM204" s="225" t="s">
        <v>926</v>
      </c>
    </row>
    <row r="205" s="2" customFormat="1">
      <c r="A205" s="40"/>
      <c r="B205" s="41"/>
      <c r="C205" s="42"/>
      <c r="D205" s="227" t="s">
        <v>158</v>
      </c>
      <c r="E205" s="42"/>
      <c r="F205" s="228" t="s">
        <v>927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158</v>
      </c>
      <c r="AU205" s="19" t="s">
        <v>82</v>
      </c>
    </row>
    <row r="206" s="2" customFormat="1">
      <c r="A206" s="40"/>
      <c r="B206" s="41"/>
      <c r="C206" s="42"/>
      <c r="D206" s="232" t="s">
        <v>160</v>
      </c>
      <c r="E206" s="42"/>
      <c r="F206" s="233" t="s">
        <v>928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160</v>
      </c>
      <c r="AU206" s="19" t="s">
        <v>82</v>
      </c>
    </row>
    <row r="207" s="2" customFormat="1" ht="24.15" customHeight="1">
      <c r="A207" s="40"/>
      <c r="B207" s="41"/>
      <c r="C207" s="257" t="s">
        <v>334</v>
      </c>
      <c r="D207" s="257" t="s">
        <v>398</v>
      </c>
      <c r="E207" s="258" t="s">
        <v>929</v>
      </c>
      <c r="F207" s="259" t="s">
        <v>930</v>
      </c>
      <c r="G207" s="260" t="s">
        <v>170</v>
      </c>
      <c r="H207" s="261">
        <v>1</v>
      </c>
      <c r="I207" s="262"/>
      <c r="J207" s="263">
        <f>ROUND(I207*H207,2)</f>
        <v>0</v>
      </c>
      <c r="K207" s="259" t="s">
        <v>155</v>
      </c>
      <c r="L207" s="264"/>
      <c r="M207" s="265" t="s">
        <v>19</v>
      </c>
      <c r="N207" s="266" t="s">
        <v>44</v>
      </c>
      <c r="O207" s="86"/>
      <c r="P207" s="223">
        <f>O207*H207</f>
        <v>0</v>
      </c>
      <c r="Q207" s="223">
        <v>0.58499999999999996</v>
      </c>
      <c r="R207" s="223">
        <f>Q207*H207</f>
        <v>0.58499999999999996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207</v>
      </c>
      <c r="AT207" s="225" t="s">
        <v>398</v>
      </c>
      <c r="AU207" s="225" t="s">
        <v>82</v>
      </c>
      <c r="AY207" s="19" t="s">
        <v>149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80</v>
      </c>
      <c r="BK207" s="226">
        <f>ROUND(I207*H207,2)</f>
        <v>0</v>
      </c>
      <c r="BL207" s="19" t="s">
        <v>156</v>
      </c>
      <c r="BM207" s="225" t="s">
        <v>931</v>
      </c>
    </row>
    <row r="208" s="2" customFormat="1">
      <c r="A208" s="40"/>
      <c r="B208" s="41"/>
      <c r="C208" s="42"/>
      <c r="D208" s="227" t="s">
        <v>158</v>
      </c>
      <c r="E208" s="42"/>
      <c r="F208" s="228" t="s">
        <v>930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158</v>
      </c>
      <c r="AU208" s="19" t="s">
        <v>82</v>
      </c>
    </row>
    <row r="209" s="12" customFormat="1" ht="22.8" customHeight="1">
      <c r="A209" s="12"/>
      <c r="B209" s="198"/>
      <c r="C209" s="199"/>
      <c r="D209" s="200" t="s">
        <v>72</v>
      </c>
      <c r="E209" s="212" t="s">
        <v>213</v>
      </c>
      <c r="F209" s="212" t="s">
        <v>932</v>
      </c>
      <c r="G209" s="199"/>
      <c r="H209" s="199"/>
      <c r="I209" s="202"/>
      <c r="J209" s="213">
        <f>BK209</f>
        <v>0</v>
      </c>
      <c r="K209" s="199"/>
      <c r="L209" s="204"/>
      <c r="M209" s="205"/>
      <c r="N209" s="206"/>
      <c r="O209" s="206"/>
      <c r="P209" s="207">
        <f>SUM(P210:P231)</f>
        <v>0</v>
      </c>
      <c r="Q209" s="206"/>
      <c r="R209" s="207">
        <f>SUM(R210:R231)</f>
        <v>0.017183999999999998</v>
      </c>
      <c r="S209" s="206"/>
      <c r="T209" s="208">
        <f>SUM(T210:T231)</f>
        <v>57.480000000000004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9" t="s">
        <v>80</v>
      </c>
      <c r="AT209" s="210" t="s">
        <v>72</v>
      </c>
      <c r="AU209" s="210" t="s">
        <v>80</v>
      </c>
      <c r="AY209" s="209" t="s">
        <v>149</v>
      </c>
      <c r="BK209" s="211">
        <f>SUM(BK210:BK231)</f>
        <v>0</v>
      </c>
    </row>
    <row r="210" s="2" customFormat="1" ht="33" customHeight="1">
      <c r="A210" s="40"/>
      <c r="B210" s="41"/>
      <c r="C210" s="214" t="s">
        <v>342</v>
      </c>
      <c r="D210" s="214" t="s">
        <v>151</v>
      </c>
      <c r="E210" s="215" t="s">
        <v>933</v>
      </c>
      <c r="F210" s="216" t="s">
        <v>934</v>
      </c>
      <c r="G210" s="217" t="s">
        <v>247</v>
      </c>
      <c r="H210" s="218">
        <v>9.5999999999999996</v>
      </c>
      <c r="I210" s="219"/>
      <c r="J210" s="220">
        <f>ROUND(I210*H210,2)</f>
        <v>0</v>
      </c>
      <c r="K210" s="216" t="s">
        <v>155</v>
      </c>
      <c r="L210" s="46"/>
      <c r="M210" s="221" t="s">
        <v>19</v>
      </c>
      <c r="N210" s="222" t="s">
        <v>44</v>
      </c>
      <c r="O210" s="86"/>
      <c r="P210" s="223">
        <f>O210*H210</f>
        <v>0</v>
      </c>
      <c r="Q210" s="223">
        <v>0.0017899999999999999</v>
      </c>
      <c r="R210" s="223">
        <f>Q210*H210</f>
        <v>0.017183999999999998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156</v>
      </c>
      <c r="AT210" s="225" t="s">
        <v>151</v>
      </c>
      <c r="AU210" s="225" t="s">
        <v>82</v>
      </c>
      <c r="AY210" s="19" t="s">
        <v>149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80</v>
      </c>
      <c r="BK210" s="226">
        <f>ROUND(I210*H210,2)</f>
        <v>0</v>
      </c>
      <c r="BL210" s="19" t="s">
        <v>156</v>
      </c>
      <c r="BM210" s="225" t="s">
        <v>935</v>
      </c>
    </row>
    <row r="211" s="2" customFormat="1">
      <c r="A211" s="40"/>
      <c r="B211" s="41"/>
      <c r="C211" s="42"/>
      <c r="D211" s="227" t="s">
        <v>158</v>
      </c>
      <c r="E211" s="42"/>
      <c r="F211" s="228" t="s">
        <v>936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158</v>
      </c>
      <c r="AU211" s="19" t="s">
        <v>82</v>
      </c>
    </row>
    <row r="212" s="2" customFormat="1">
      <c r="A212" s="40"/>
      <c r="B212" s="41"/>
      <c r="C212" s="42"/>
      <c r="D212" s="232" t="s">
        <v>160</v>
      </c>
      <c r="E212" s="42"/>
      <c r="F212" s="233" t="s">
        <v>937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160</v>
      </c>
      <c r="AU212" s="19" t="s">
        <v>82</v>
      </c>
    </row>
    <row r="213" s="13" customFormat="1">
      <c r="A213" s="13"/>
      <c r="B213" s="235"/>
      <c r="C213" s="236"/>
      <c r="D213" s="227" t="s">
        <v>164</v>
      </c>
      <c r="E213" s="237" t="s">
        <v>19</v>
      </c>
      <c r="F213" s="238" t="s">
        <v>938</v>
      </c>
      <c r="G213" s="236"/>
      <c r="H213" s="239">
        <v>9.5999999999999996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164</v>
      </c>
      <c r="AU213" s="245" t="s">
        <v>82</v>
      </c>
      <c r="AV213" s="13" t="s">
        <v>82</v>
      </c>
      <c r="AW213" s="13" t="s">
        <v>35</v>
      </c>
      <c r="AX213" s="13" t="s">
        <v>80</v>
      </c>
      <c r="AY213" s="245" t="s">
        <v>149</v>
      </c>
    </row>
    <row r="214" s="2" customFormat="1" ht="24.15" customHeight="1">
      <c r="A214" s="40"/>
      <c r="B214" s="41"/>
      <c r="C214" s="214" t="s">
        <v>350</v>
      </c>
      <c r="D214" s="214" t="s">
        <v>151</v>
      </c>
      <c r="E214" s="215" t="s">
        <v>939</v>
      </c>
      <c r="F214" s="216" t="s">
        <v>940</v>
      </c>
      <c r="G214" s="217" t="s">
        <v>255</v>
      </c>
      <c r="H214" s="218">
        <v>22.992000000000001</v>
      </c>
      <c r="I214" s="219"/>
      <c r="J214" s="220">
        <f>ROUND(I214*H214,2)</f>
        <v>0</v>
      </c>
      <c r="K214" s="216" t="s">
        <v>155</v>
      </c>
      <c r="L214" s="46"/>
      <c r="M214" s="221" t="s">
        <v>19</v>
      </c>
      <c r="N214" s="222" t="s">
        <v>44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2.5</v>
      </c>
      <c r="T214" s="224">
        <f>S214*H214</f>
        <v>57.480000000000004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156</v>
      </c>
      <c r="AT214" s="225" t="s">
        <v>151</v>
      </c>
      <c r="AU214" s="225" t="s">
        <v>82</v>
      </c>
      <c r="AY214" s="19" t="s">
        <v>149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80</v>
      </c>
      <c r="BK214" s="226">
        <f>ROUND(I214*H214,2)</f>
        <v>0</v>
      </c>
      <c r="BL214" s="19" t="s">
        <v>156</v>
      </c>
      <c r="BM214" s="225" t="s">
        <v>941</v>
      </c>
    </row>
    <row r="215" s="2" customFormat="1">
      <c r="A215" s="40"/>
      <c r="B215" s="41"/>
      <c r="C215" s="42"/>
      <c r="D215" s="227" t="s">
        <v>158</v>
      </c>
      <c r="E215" s="42"/>
      <c r="F215" s="228" t="s">
        <v>942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158</v>
      </c>
      <c r="AU215" s="19" t="s">
        <v>82</v>
      </c>
    </row>
    <row r="216" s="2" customFormat="1">
      <c r="A216" s="40"/>
      <c r="B216" s="41"/>
      <c r="C216" s="42"/>
      <c r="D216" s="232" t="s">
        <v>160</v>
      </c>
      <c r="E216" s="42"/>
      <c r="F216" s="233" t="s">
        <v>943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160</v>
      </c>
      <c r="AU216" s="19" t="s">
        <v>82</v>
      </c>
    </row>
    <row r="217" s="2" customFormat="1">
      <c r="A217" s="40"/>
      <c r="B217" s="41"/>
      <c r="C217" s="42"/>
      <c r="D217" s="227" t="s">
        <v>606</v>
      </c>
      <c r="E217" s="42"/>
      <c r="F217" s="234" t="s">
        <v>944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606</v>
      </c>
      <c r="AU217" s="19" t="s">
        <v>82</v>
      </c>
    </row>
    <row r="218" s="13" customFormat="1">
      <c r="A218" s="13"/>
      <c r="B218" s="235"/>
      <c r="C218" s="236"/>
      <c r="D218" s="227" t="s">
        <v>164</v>
      </c>
      <c r="E218" s="237" t="s">
        <v>19</v>
      </c>
      <c r="F218" s="238" t="s">
        <v>945</v>
      </c>
      <c r="G218" s="236"/>
      <c r="H218" s="239">
        <v>12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164</v>
      </c>
      <c r="AU218" s="245" t="s">
        <v>82</v>
      </c>
      <c r="AV218" s="13" t="s">
        <v>82</v>
      </c>
      <c r="AW218" s="13" t="s">
        <v>35</v>
      </c>
      <c r="AX218" s="13" t="s">
        <v>73</v>
      </c>
      <c r="AY218" s="245" t="s">
        <v>149</v>
      </c>
    </row>
    <row r="219" s="13" customFormat="1">
      <c r="A219" s="13"/>
      <c r="B219" s="235"/>
      <c r="C219" s="236"/>
      <c r="D219" s="227" t="s">
        <v>164</v>
      </c>
      <c r="E219" s="237" t="s">
        <v>19</v>
      </c>
      <c r="F219" s="238" t="s">
        <v>946</v>
      </c>
      <c r="G219" s="236"/>
      <c r="H219" s="239">
        <v>6.992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164</v>
      </c>
      <c r="AU219" s="245" t="s">
        <v>82</v>
      </c>
      <c r="AV219" s="13" t="s">
        <v>82</v>
      </c>
      <c r="AW219" s="13" t="s">
        <v>35</v>
      </c>
      <c r="AX219" s="13" t="s">
        <v>73</v>
      </c>
      <c r="AY219" s="245" t="s">
        <v>149</v>
      </c>
    </row>
    <row r="220" s="13" customFormat="1">
      <c r="A220" s="13"/>
      <c r="B220" s="235"/>
      <c r="C220" s="236"/>
      <c r="D220" s="227" t="s">
        <v>164</v>
      </c>
      <c r="E220" s="237" t="s">
        <v>19</v>
      </c>
      <c r="F220" s="238" t="s">
        <v>947</v>
      </c>
      <c r="G220" s="236"/>
      <c r="H220" s="239">
        <v>1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164</v>
      </c>
      <c r="AU220" s="245" t="s">
        <v>82</v>
      </c>
      <c r="AV220" s="13" t="s">
        <v>82</v>
      </c>
      <c r="AW220" s="13" t="s">
        <v>35</v>
      </c>
      <c r="AX220" s="13" t="s">
        <v>73</v>
      </c>
      <c r="AY220" s="245" t="s">
        <v>149</v>
      </c>
    </row>
    <row r="221" s="13" customFormat="1">
      <c r="A221" s="13"/>
      <c r="B221" s="235"/>
      <c r="C221" s="236"/>
      <c r="D221" s="227" t="s">
        <v>164</v>
      </c>
      <c r="E221" s="237" t="s">
        <v>19</v>
      </c>
      <c r="F221" s="238" t="s">
        <v>948</v>
      </c>
      <c r="G221" s="236"/>
      <c r="H221" s="239">
        <v>3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164</v>
      </c>
      <c r="AU221" s="245" t="s">
        <v>82</v>
      </c>
      <c r="AV221" s="13" t="s">
        <v>82</v>
      </c>
      <c r="AW221" s="13" t="s">
        <v>35</v>
      </c>
      <c r="AX221" s="13" t="s">
        <v>73</v>
      </c>
      <c r="AY221" s="245" t="s">
        <v>149</v>
      </c>
    </row>
    <row r="222" s="14" customFormat="1">
      <c r="A222" s="14"/>
      <c r="B222" s="246"/>
      <c r="C222" s="247"/>
      <c r="D222" s="227" t="s">
        <v>164</v>
      </c>
      <c r="E222" s="248" t="s">
        <v>19</v>
      </c>
      <c r="F222" s="249" t="s">
        <v>167</v>
      </c>
      <c r="G222" s="247"/>
      <c r="H222" s="250">
        <v>22.992000000000001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164</v>
      </c>
      <c r="AU222" s="256" t="s">
        <v>82</v>
      </c>
      <c r="AV222" s="14" t="s">
        <v>156</v>
      </c>
      <c r="AW222" s="14" t="s">
        <v>35</v>
      </c>
      <c r="AX222" s="14" t="s">
        <v>80</v>
      </c>
      <c r="AY222" s="256" t="s">
        <v>149</v>
      </c>
    </row>
    <row r="223" s="2" customFormat="1" ht="16.5" customHeight="1">
      <c r="A223" s="40"/>
      <c r="B223" s="41"/>
      <c r="C223" s="214" t="s">
        <v>358</v>
      </c>
      <c r="D223" s="214" t="s">
        <v>151</v>
      </c>
      <c r="E223" s="215" t="s">
        <v>451</v>
      </c>
      <c r="F223" s="216" t="s">
        <v>949</v>
      </c>
      <c r="G223" s="217" t="s">
        <v>401</v>
      </c>
      <c r="H223" s="218">
        <v>550</v>
      </c>
      <c r="I223" s="219"/>
      <c r="J223" s="220">
        <f>ROUND(I223*H223,2)</f>
        <v>0</v>
      </c>
      <c r="K223" s="216" t="s">
        <v>19</v>
      </c>
      <c r="L223" s="46"/>
      <c r="M223" s="221" t="s">
        <v>19</v>
      </c>
      <c r="N223" s="222" t="s">
        <v>44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156</v>
      </c>
      <c r="AT223" s="225" t="s">
        <v>151</v>
      </c>
      <c r="AU223" s="225" t="s">
        <v>82</v>
      </c>
      <c r="AY223" s="19" t="s">
        <v>149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80</v>
      </c>
      <c r="BK223" s="226">
        <f>ROUND(I223*H223,2)</f>
        <v>0</v>
      </c>
      <c r="BL223" s="19" t="s">
        <v>156</v>
      </c>
      <c r="BM223" s="225" t="s">
        <v>950</v>
      </c>
    </row>
    <row r="224" s="2" customFormat="1">
      <c r="A224" s="40"/>
      <c r="B224" s="41"/>
      <c r="C224" s="42"/>
      <c r="D224" s="227" t="s">
        <v>158</v>
      </c>
      <c r="E224" s="42"/>
      <c r="F224" s="228" t="s">
        <v>951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158</v>
      </c>
      <c r="AU224" s="19" t="s">
        <v>82</v>
      </c>
    </row>
    <row r="225" s="2" customFormat="1">
      <c r="A225" s="40"/>
      <c r="B225" s="41"/>
      <c r="C225" s="42"/>
      <c r="D225" s="227" t="s">
        <v>162</v>
      </c>
      <c r="E225" s="42"/>
      <c r="F225" s="234" t="s">
        <v>952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162</v>
      </c>
      <c r="AU225" s="19" t="s">
        <v>82</v>
      </c>
    </row>
    <row r="226" s="2" customFormat="1" ht="21.75" customHeight="1">
      <c r="A226" s="40"/>
      <c r="B226" s="41"/>
      <c r="C226" s="214" t="s">
        <v>364</v>
      </c>
      <c r="D226" s="214" t="s">
        <v>151</v>
      </c>
      <c r="E226" s="215" t="s">
        <v>953</v>
      </c>
      <c r="F226" s="216" t="s">
        <v>954</v>
      </c>
      <c r="G226" s="217" t="s">
        <v>255</v>
      </c>
      <c r="H226" s="218">
        <v>2.5379999999999998</v>
      </c>
      <c r="I226" s="219"/>
      <c r="J226" s="220">
        <f>ROUND(I226*H226,2)</f>
        <v>0</v>
      </c>
      <c r="K226" s="216" t="s">
        <v>19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156</v>
      </c>
      <c r="AT226" s="225" t="s">
        <v>151</v>
      </c>
      <c r="AU226" s="225" t="s">
        <v>82</v>
      </c>
      <c r="AY226" s="19" t="s">
        <v>149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80</v>
      </c>
      <c r="BK226" s="226">
        <f>ROUND(I226*H226,2)</f>
        <v>0</v>
      </c>
      <c r="BL226" s="19" t="s">
        <v>156</v>
      </c>
      <c r="BM226" s="225" t="s">
        <v>955</v>
      </c>
    </row>
    <row r="227" s="2" customFormat="1">
      <c r="A227" s="40"/>
      <c r="B227" s="41"/>
      <c r="C227" s="42"/>
      <c r="D227" s="227" t="s">
        <v>158</v>
      </c>
      <c r="E227" s="42"/>
      <c r="F227" s="228" t="s">
        <v>956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158</v>
      </c>
      <c r="AU227" s="19" t="s">
        <v>82</v>
      </c>
    </row>
    <row r="228" s="2" customFormat="1">
      <c r="A228" s="40"/>
      <c r="B228" s="41"/>
      <c r="C228" s="42"/>
      <c r="D228" s="227" t="s">
        <v>162</v>
      </c>
      <c r="E228" s="42"/>
      <c r="F228" s="234" t="s">
        <v>957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162</v>
      </c>
      <c r="AU228" s="19" t="s">
        <v>82</v>
      </c>
    </row>
    <row r="229" s="13" customFormat="1">
      <c r="A229" s="13"/>
      <c r="B229" s="235"/>
      <c r="C229" s="236"/>
      <c r="D229" s="227" t="s">
        <v>164</v>
      </c>
      <c r="E229" s="237" t="s">
        <v>19</v>
      </c>
      <c r="F229" s="238" t="s">
        <v>958</v>
      </c>
      <c r="G229" s="236"/>
      <c r="H229" s="239">
        <v>2.25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164</v>
      </c>
      <c r="AU229" s="245" t="s">
        <v>82</v>
      </c>
      <c r="AV229" s="13" t="s">
        <v>82</v>
      </c>
      <c r="AW229" s="13" t="s">
        <v>35</v>
      </c>
      <c r="AX229" s="13" t="s">
        <v>73</v>
      </c>
      <c r="AY229" s="245" t="s">
        <v>149</v>
      </c>
    </row>
    <row r="230" s="13" customFormat="1">
      <c r="A230" s="13"/>
      <c r="B230" s="235"/>
      <c r="C230" s="236"/>
      <c r="D230" s="227" t="s">
        <v>164</v>
      </c>
      <c r="E230" s="237" t="s">
        <v>19</v>
      </c>
      <c r="F230" s="238" t="s">
        <v>959</v>
      </c>
      <c r="G230" s="236"/>
      <c r="H230" s="239">
        <v>0.28799999999999998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164</v>
      </c>
      <c r="AU230" s="245" t="s">
        <v>82</v>
      </c>
      <c r="AV230" s="13" t="s">
        <v>82</v>
      </c>
      <c r="AW230" s="13" t="s">
        <v>35</v>
      </c>
      <c r="AX230" s="13" t="s">
        <v>73</v>
      </c>
      <c r="AY230" s="245" t="s">
        <v>149</v>
      </c>
    </row>
    <row r="231" s="14" customFormat="1">
      <c r="A231" s="14"/>
      <c r="B231" s="246"/>
      <c r="C231" s="247"/>
      <c r="D231" s="227" t="s">
        <v>164</v>
      </c>
      <c r="E231" s="248" t="s">
        <v>19</v>
      </c>
      <c r="F231" s="249" t="s">
        <v>167</v>
      </c>
      <c r="G231" s="247"/>
      <c r="H231" s="250">
        <v>2.5379999999999998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164</v>
      </c>
      <c r="AU231" s="256" t="s">
        <v>82</v>
      </c>
      <c r="AV231" s="14" t="s">
        <v>156</v>
      </c>
      <c r="AW231" s="14" t="s">
        <v>35</v>
      </c>
      <c r="AX231" s="14" t="s">
        <v>80</v>
      </c>
      <c r="AY231" s="256" t="s">
        <v>149</v>
      </c>
    </row>
    <row r="232" s="12" customFormat="1" ht="22.8" customHeight="1">
      <c r="A232" s="12"/>
      <c r="B232" s="198"/>
      <c r="C232" s="199"/>
      <c r="D232" s="200" t="s">
        <v>72</v>
      </c>
      <c r="E232" s="212" t="s">
        <v>540</v>
      </c>
      <c r="F232" s="212" t="s">
        <v>541</v>
      </c>
      <c r="G232" s="199"/>
      <c r="H232" s="199"/>
      <c r="I232" s="202"/>
      <c r="J232" s="213">
        <f>BK232</f>
        <v>0</v>
      </c>
      <c r="K232" s="199"/>
      <c r="L232" s="204"/>
      <c r="M232" s="205"/>
      <c r="N232" s="206"/>
      <c r="O232" s="206"/>
      <c r="P232" s="207">
        <f>SUM(P233:P251)</f>
        <v>0</v>
      </c>
      <c r="Q232" s="206"/>
      <c r="R232" s="207">
        <f>SUM(R233:R251)</f>
        <v>0</v>
      </c>
      <c r="S232" s="206"/>
      <c r="T232" s="208">
        <f>SUM(T233:T251)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9" t="s">
        <v>80</v>
      </c>
      <c r="AT232" s="210" t="s">
        <v>72</v>
      </c>
      <c r="AU232" s="210" t="s">
        <v>80</v>
      </c>
      <c r="AY232" s="209" t="s">
        <v>149</v>
      </c>
      <c r="BK232" s="211">
        <f>SUM(BK233:BK251)</f>
        <v>0</v>
      </c>
    </row>
    <row r="233" s="2" customFormat="1" ht="33" customHeight="1">
      <c r="A233" s="40"/>
      <c r="B233" s="41"/>
      <c r="C233" s="214" t="s">
        <v>370</v>
      </c>
      <c r="D233" s="214" t="s">
        <v>151</v>
      </c>
      <c r="E233" s="215" t="s">
        <v>960</v>
      </c>
      <c r="F233" s="216" t="s">
        <v>961</v>
      </c>
      <c r="G233" s="217" t="s">
        <v>453</v>
      </c>
      <c r="H233" s="218">
        <v>27.079999999999998</v>
      </c>
      <c r="I233" s="219"/>
      <c r="J233" s="220">
        <f>ROUND(I233*H233,2)</f>
        <v>0</v>
      </c>
      <c r="K233" s="216" t="s">
        <v>155</v>
      </c>
      <c r="L233" s="46"/>
      <c r="M233" s="221" t="s">
        <v>19</v>
      </c>
      <c r="N233" s="222" t="s">
        <v>44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156</v>
      </c>
      <c r="AT233" s="225" t="s">
        <v>151</v>
      </c>
      <c r="AU233" s="225" t="s">
        <v>82</v>
      </c>
      <c r="AY233" s="19" t="s">
        <v>149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80</v>
      </c>
      <c r="BK233" s="226">
        <f>ROUND(I233*H233,2)</f>
        <v>0</v>
      </c>
      <c r="BL233" s="19" t="s">
        <v>156</v>
      </c>
      <c r="BM233" s="225" t="s">
        <v>962</v>
      </c>
    </row>
    <row r="234" s="2" customFormat="1">
      <c r="A234" s="40"/>
      <c r="B234" s="41"/>
      <c r="C234" s="42"/>
      <c r="D234" s="227" t="s">
        <v>158</v>
      </c>
      <c r="E234" s="42"/>
      <c r="F234" s="228" t="s">
        <v>963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158</v>
      </c>
      <c r="AU234" s="19" t="s">
        <v>82</v>
      </c>
    </row>
    <row r="235" s="2" customFormat="1">
      <c r="A235" s="40"/>
      <c r="B235" s="41"/>
      <c r="C235" s="42"/>
      <c r="D235" s="232" t="s">
        <v>160</v>
      </c>
      <c r="E235" s="42"/>
      <c r="F235" s="233" t="s">
        <v>964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160</v>
      </c>
      <c r="AU235" s="19" t="s">
        <v>82</v>
      </c>
    </row>
    <row r="236" s="2" customFormat="1">
      <c r="A236" s="40"/>
      <c r="B236" s="41"/>
      <c r="C236" s="42"/>
      <c r="D236" s="227" t="s">
        <v>606</v>
      </c>
      <c r="E236" s="42"/>
      <c r="F236" s="234" t="s">
        <v>965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606</v>
      </c>
      <c r="AU236" s="19" t="s">
        <v>82</v>
      </c>
    </row>
    <row r="237" s="13" customFormat="1">
      <c r="A237" s="13"/>
      <c r="B237" s="235"/>
      <c r="C237" s="236"/>
      <c r="D237" s="227" t="s">
        <v>164</v>
      </c>
      <c r="E237" s="237" t="s">
        <v>19</v>
      </c>
      <c r="F237" s="238" t="s">
        <v>966</v>
      </c>
      <c r="G237" s="236"/>
      <c r="H237" s="239">
        <v>4.0800000000000001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164</v>
      </c>
      <c r="AU237" s="245" t="s">
        <v>82</v>
      </c>
      <c r="AV237" s="13" t="s">
        <v>82</v>
      </c>
      <c r="AW237" s="13" t="s">
        <v>35</v>
      </c>
      <c r="AX237" s="13" t="s">
        <v>73</v>
      </c>
      <c r="AY237" s="245" t="s">
        <v>149</v>
      </c>
    </row>
    <row r="238" s="13" customFormat="1">
      <c r="A238" s="13"/>
      <c r="B238" s="235"/>
      <c r="C238" s="236"/>
      <c r="D238" s="227" t="s">
        <v>164</v>
      </c>
      <c r="E238" s="237" t="s">
        <v>19</v>
      </c>
      <c r="F238" s="238" t="s">
        <v>967</v>
      </c>
      <c r="G238" s="236"/>
      <c r="H238" s="239">
        <v>23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164</v>
      </c>
      <c r="AU238" s="245" t="s">
        <v>82</v>
      </c>
      <c r="AV238" s="13" t="s">
        <v>82</v>
      </c>
      <c r="AW238" s="13" t="s">
        <v>35</v>
      </c>
      <c r="AX238" s="13" t="s">
        <v>73</v>
      </c>
      <c r="AY238" s="245" t="s">
        <v>149</v>
      </c>
    </row>
    <row r="239" s="14" customFormat="1">
      <c r="A239" s="14"/>
      <c r="B239" s="246"/>
      <c r="C239" s="247"/>
      <c r="D239" s="227" t="s">
        <v>164</v>
      </c>
      <c r="E239" s="248" t="s">
        <v>19</v>
      </c>
      <c r="F239" s="249" t="s">
        <v>167</v>
      </c>
      <c r="G239" s="247"/>
      <c r="H239" s="250">
        <v>27.079999999999998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164</v>
      </c>
      <c r="AU239" s="256" t="s">
        <v>82</v>
      </c>
      <c r="AV239" s="14" t="s">
        <v>156</v>
      </c>
      <c r="AW239" s="14" t="s">
        <v>35</v>
      </c>
      <c r="AX239" s="14" t="s">
        <v>80</v>
      </c>
      <c r="AY239" s="256" t="s">
        <v>149</v>
      </c>
    </row>
    <row r="240" s="2" customFormat="1" ht="21.75" customHeight="1">
      <c r="A240" s="40"/>
      <c r="B240" s="41"/>
      <c r="C240" s="214" t="s">
        <v>376</v>
      </c>
      <c r="D240" s="214" t="s">
        <v>151</v>
      </c>
      <c r="E240" s="215" t="s">
        <v>968</v>
      </c>
      <c r="F240" s="216" t="s">
        <v>969</v>
      </c>
      <c r="G240" s="217" t="s">
        <v>453</v>
      </c>
      <c r="H240" s="218">
        <v>243.72</v>
      </c>
      <c r="I240" s="219"/>
      <c r="J240" s="220">
        <f>ROUND(I240*H240,2)</f>
        <v>0</v>
      </c>
      <c r="K240" s="216" t="s">
        <v>155</v>
      </c>
      <c r="L240" s="46"/>
      <c r="M240" s="221" t="s">
        <v>19</v>
      </c>
      <c r="N240" s="222" t="s">
        <v>44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156</v>
      </c>
      <c r="AT240" s="225" t="s">
        <v>151</v>
      </c>
      <c r="AU240" s="225" t="s">
        <v>82</v>
      </c>
      <c r="AY240" s="19" t="s">
        <v>149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80</v>
      </c>
      <c r="BK240" s="226">
        <f>ROUND(I240*H240,2)</f>
        <v>0</v>
      </c>
      <c r="BL240" s="19" t="s">
        <v>156</v>
      </c>
      <c r="BM240" s="225" t="s">
        <v>970</v>
      </c>
    </row>
    <row r="241" s="2" customFormat="1">
      <c r="A241" s="40"/>
      <c r="B241" s="41"/>
      <c r="C241" s="42"/>
      <c r="D241" s="227" t="s">
        <v>158</v>
      </c>
      <c r="E241" s="42"/>
      <c r="F241" s="228" t="s">
        <v>971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158</v>
      </c>
      <c r="AU241" s="19" t="s">
        <v>82</v>
      </c>
    </row>
    <row r="242" s="2" customFormat="1">
      <c r="A242" s="40"/>
      <c r="B242" s="41"/>
      <c r="C242" s="42"/>
      <c r="D242" s="232" t="s">
        <v>160</v>
      </c>
      <c r="E242" s="42"/>
      <c r="F242" s="233" t="s">
        <v>972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160</v>
      </c>
      <c r="AU242" s="19" t="s">
        <v>82</v>
      </c>
    </row>
    <row r="243" s="2" customFormat="1">
      <c r="A243" s="40"/>
      <c r="B243" s="41"/>
      <c r="C243" s="42"/>
      <c r="D243" s="227" t="s">
        <v>606</v>
      </c>
      <c r="E243" s="42"/>
      <c r="F243" s="234" t="s">
        <v>965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606</v>
      </c>
      <c r="AU243" s="19" t="s">
        <v>82</v>
      </c>
    </row>
    <row r="244" s="2" customFormat="1">
      <c r="A244" s="40"/>
      <c r="B244" s="41"/>
      <c r="C244" s="42"/>
      <c r="D244" s="227" t="s">
        <v>162</v>
      </c>
      <c r="E244" s="42"/>
      <c r="F244" s="234" t="s">
        <v>556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162</v>
      </c>
      <c r="AU244" s="19" t="s">
        <v>82</v>
      </c>
    </row>
    <row r="245" s="13" customFormat="1">
      <c r="A245" s="13"/>
      <c r="B245" s="235"/>
      <c r="C245" s="236"/>
      <c r="D245" s="227" t="s">
        <v>164</v>
      </c>
      <c r="E245" s="237" t="s">
        <v>19</v>
      </c>
      <c r="F245" s="238" t="s">
        <v>973</v>
      </c>
      <c r="G245" s="236"/>
      <c r="H245" s="239">
        <v>243.72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164</v>
      </c>
      <c r="AU245" s="245" t="s">
        <v>82</v>
      </c>
      <c r="AV245" s="13" t="s">
        <v>82</v>
      </c>
      <c r="AW245" s="13" t="s">
        <v>35</v>
      </c>
      <c r="AX245" s="13" t="s">
        <v>80</v>
      </c>
      <c r="AY245" s="245" t="s">
        <v>149</v>
      </c>
    </row>
    <row r="246" s="2" customFormat="1" ht="37.8" customHeight="1">
      <c r="A246" s="40"/>
      <c r="B246" s="41"/>
      <c r="C246" s="214" t="s">
        <v>383</v>
      </c>
      <c r="D246" s="214" t="s">
        <v>151</v>
      </c>
      <c r="E246" s="215" t="s">
        <v>974</v>
      </c>
      <c r="F246" s="216" t="s">
        <v>975</v>
      </c>
      <c r="G246" s="217" t="s">
        <v>453</v>
      </c>
      <c r="H246" s="218">
        <v>27.079999999999998</v>
      </c>
      <c r="I246" s="219"/>
      <c r="J246" s="220">
        <f>ROUND(I246*H246,2)</f>
        <v>0</v>
      </c>
      <c r="K246" s="216" t="s">
        <v>155</v>
      </c>
      <c r="L246" s="46"/>
      <c r="M246" s="221" t="s">
        <v>19</v>
      </c>
      <c r="N246" s="222" t="s">
        <v>44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156</v>
      </c>
      <c r="AT246" s="225" t="s">
        <v>151</v>
      </c>
      <c r="AU246" s="225" t="s">
        <v>82</v>
      </c>
      <c r="AY246" s="19" t="s">
        <v>149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80</v>
      </c>
      <c r="BK246" s="226">
        <f>ROUND(I246*H246,2)</f>
        <v>0</v>
      </c>
      <c r="BL246" s="19" t="s">
        <v>156</v>
      </c>
      <c r="BM246" s="225" t="s">
        <v>976</v>
      </c>
    </row>
    <row r="247" s="2" customFormat="1">
      <c r="A247" s="40"/>
      <c r="B247" s="41"/>
      <c r="C247" s="42"/>
      <c r="D247" s="227" t="s">
        <v>158</v>
      </c>
      <c r="E247" s="42"/>
      <c r="F247" s="228" t="s">
        <v>977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158</v>
      </c>
      <c r="AU247" s="19" t="s">
        <v>82</v>
      </c>
    </row>
    <row r="248" s="2" customFormat="1">
      <c r="A248" s="40"/>
      <c r="B248" s="41"/>
      <c r="C248" s="42"/>
      <c r="D248" s="232" t="s">
        <v>160</v>
      </c>
      <c r="E248" s="42"/>
      <c r="F248" s="233" t="s">
        <v>978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160</v>
      </c>
      <c r="AU248" s="19" t="s">
        <v>82</v>
      </c>
    </row>
    <row r="249" s="2" customFormat="1">
      <c r="A249" s="40"/>
      <c r="B249" s="41"/>
      <c r="C249" s="42"/>
      <c r="D249" s="227" t="s">
        <v>606</v>
      </c>
      <c r="E249" s="42"/>
      <c r="F249" s="234" t="s">
        <v>979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606</v>
      </c>
      <c r="AU249" s="19" t="s">
        <v>82</v>
      </c>
    </row>
    <row r="250" s="2" customFormat="1">
      <c r="A250" s="40"/>
      <c r="B250" s="41"/>
      <c r="C250" s="42"/>
      <c r="D250" s="227" t="s">
        <v>162</v>
      </c>
      <c r="E250" s="42"/>
      <c r="F250" s="234" t="s">
        <v>564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162</v>
      </c>
      <c r="AU250" s="19" t="s">
        <v>82</v>
      </c>
    </row>
    <row r="251" s="13" customFormat="1">
      <c r="A251" s="13"/>
      <c r="B251" s="235"/>
      <c r="C251" s="236"/>
      <c r="D251" s="227" t="s">
        <v>164</v>
      </c>
      <c r="E251" s="237" t="s">
        <v>19</v>
      </c>
      <c r="F251" s="238" t="s">
        <v>980</v>
      </c>
      <c r="G251" s="236"/>
      <c r="H251" s="239">
        <v>27.079999999999998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164</v>
      </c>
      <c r="AU251" s="245" t="s">
        <v>82</v>
      </c>
      <c r="AV251" s="13" t="s">
        <v>82</v>
      </c>
      <c r="AW251" s="13" t="s">
        <v>35</v>
      </c>
      <c r="AX251" s="13" t="s">
        <v>80</v>
      </c>
      <c r="AY251" s="245" t="s">
        <v>149</v>
      </c>
    </row>
    <row r="252" s="12" customFormat="1" ht="22.8" customHeight="1">
      <c r="A252" s="12"/>
      <c r="B252" s="198"/>
      <c r="C252" s="199"/>
      <c r="D252" s="200" t="s">
        <v>72</v>
      </c>
      <c r="E252" s="212" t="s">
        <v>580</v>
      </c>
      <c r="F252" s="212" t="s">
        <v>581</v>
      </c>
      <c r="G252" s="199"/>
      <c r="H252" s="199"/>
      <c r="I252" s="202"/>
      <c r="J252" s="213">
        <f>BK252</f>
        <v>0</v>
      </c>
      <c r="K252" s="199"/>
      <c r="L252" s="204"/>
      <c r="M252" s="205"/>
      <c r="N252" s="206"/>
      <c r="O252" s="206"/>
      <c r="P252" s="207">
        <f>SUM(P253:P255)</f>
        <v>0</v>
      </c>
      <c r="Q252" s="206"/>
      <c r="R252" s="207">
        <f>SUM(R253:R255)</f>
        <v>0</v>
      </c>
      <c r="S252" s="206"/>
      <c r="T252" s="208">
        <f>SUM(T253:T255)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9" t="s">
        <v>80</v>
      </c>
      <c r="AT252" s="210" t="s">
        <v>72</v>
      </c>
      <c r="AU252" s="210" t="s">
        <v>80</v>
      </c>
      <c r="AY252" s="209" t="s">
        <v>149</v>
      </c>
      <c r="BK252" s="211">
        <f>SUM(BK253:BK255)</f>
        <v>0</v>
      </c>
    </row>
    <row r="253" s="2" customFormat="1" ht="24.15" customHeight="1">
      <c r="A253" s="40"/>
      <c r="B253" s="41"/>
      <c r="C253" s="214" t="s">
        <v>390</v>
      </c>
      <c r="D253" s="214" t="s">
        <v>151</v>
      </c>
      <c r="E253" s="215" t="s">
        <v>981</v>
      </c>
      <c r="F253" s="216" t="s">
        <v>982</v>
      </c>
      <c r="G253" s="217" t="s">
        <v>453</v>
      </c>
      <c r="H253" s="218">
        <v>121.092</v>
      </c>
      <c r="I253" s="219"/>
      <c r="J253" s="220">
        <f>ROUND(I253*H253,2)</f>
        <v>0</v>
      </c>
      <c r="K253" s="216" t="s">
        <v>155</v>
      </c>
      <c r="L253" s="46"/>
      <c r="M253" s="221" t="s">
        <v>19</v>
      </c>
      <c r="N253" s="222" t="s">
        <v>44</v>
      </c>
      <c r="O253" s="86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156</v>
      </c>
      <c r="AT253" s="225" t="s">
        <v>151</v>
      </c>
      <c r="AU253" s="225" t="s">
        <v>82</v>
      </c>
      <c r="AY253" s="19" t="s">
        <v>149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80</v>
      </c>
      <c r="BK253" s="226">
        <f>ROUND(I253*H253,2)</f>
        <v>0</v>
      </c>
      <c r="BL253" s="19" t="s">
        <v>156</v>
      </c>
      <c r="BM253" s="225" t="s">
        <v>983</v>
      </c>
    </row>
    <row r="254" s="2" customFormat="1">
      <c r="A254" s="40"/>
      <c r="B254" s="41"/>
      <c r="C254" s="42"/>
      <c r="D254" s="227" t="s">
        <v>158</v>
      </c>
      <c r="E254" s="42"/>
      <c r="F254" s="228" t="s">
        <v>984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158</v>
      </c>
      <c r="AU254" s="19" t="s">
        <v>82</v>
      </c>
    </row>
    <row r="255" s="2" customFormat="1">
      <c r="A255" s="40"/>
      <c r="B255" s="41"/>
      <c r="C255" s="42"/>
      <c r="D255" s="232" t="s">
        <v>160</v>
      </c>
      <c r="E255" s="42"/>
      <c r="F255" s="233" t="s">
        <v>985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160</v>
      </c>
      <c r="AU255" s="19" t="s">
        <v>82</v>
      </c>
    </row>
    <row r="256" s="12" customFormat="1" ht="25.92" customHeight="1">
      <c r="A256" s="12"/>
      <c r="B256" s="198"/>
      <c r="C256" s="199"/>
      <c r="D256" s="200" t="s">
        <v>72</v>
      </c>
      <c r="E256" s="201" t="s">
        <v>986</v>
      </c>
      <c r="F256" s="201" t="s">
        <v>987</v>
      </c>
      <c r="G256" s="199"/>
      <c r="H256" s="199"/>
      <c r="I256" s="202"/>
      <c r="J256" s="203">
        <f>BK256</f>
        <v>0</v>
      </c>
      <c r="K256" s="199"/>
      <c r="L256" s="204"/>
      <c r="M256" s="205"/>
      <c r="N256" s="206"/>
      <c r="O256" s="206"/>
      <c r="P256" s="207">
        <f>P257</f>
        <v>0</v>
      </c>
      <c r="Q256" s="206"/>
      <c r="R256" s="207">
        <f>R257</f>
        <v>0.019199999999999998</v>
      </c>
      <c r="S256" s="206"/>
      <c r="T256" s="208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9" t="s">
        <v>82</v>
      </c>
      <c r="AT256" s="210" t="s">
        <v>72</v>
      </c>
      <c r="AU256" s="210" t="s">
        <v>73</v>
      </c>
      <c r="AY256" s="209" t="s">
        <v>149</v>
      </c>
      <c r="BK256" s="211">
        <f>BK257</f>
        <v>0</v>
      </c>
    </row>
    <row r="257" s="12" customFormat="1" ht="22.8" customHeight="1">
      <c r="A257" s="12"/>
      <c r="B257" s="198"/>
      <c r="C257" s="199"/>
      <c r="D257" s="200" t="s">
        <v>72</v>
      </c>
      <c r="E257" s="212" t="s">
        <v>988</v>
      </c>
      <c r="F257" s="212" t="s">
        <v>989</v>
      </c>
      <c r="G257" s="199"/>
      <c r="H257" s="199"/>
      <c r="I257" s="202"/>
      <c r="J257" s="213">
        <f>BK257</f>
        <v>0</v>
      </c>
      <c r="K257" s="199"/>
      <c r="L257" s="204"/>
      <c r="M257" s="205"/>
      <c r="N257" s="206"/>
      <c r="O257" s="206"/>
      <c r="P257" s="207">
        <f>SUM(P258:P262)</f>
        <v>0</v>
      </c>
      <c r="Q257" s="206"/>
      <c r="R257" s="207">
        <f>SUM(R258:R262)</f>
        <v>0.019199999999999998</v>
      </c>
      <c r="S257" s="206"/>
      <c r="T257" s="208">
        <f>SUM(T258:T262)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9" t="s">
        <v>82</v>
      </c>
      <c r="AT257" s="210" t="s">
        <v>72</v>
      </c>
      <c r="AU257" s="210" t="s">
        <v>80</v>
      </c>
      <c r="AY257" s="209" t="s">
        <v>149</v>
      </c>
      <c r="BK257" s="211">
        <f>SUM(BK258:BK262)</f>
        <v>0</v>
      </c>
    </row>
    <row r="258" s="2" customFormat="1" ht="24.15" customHeight="1">
      <c r="A258" s="40"/>
      <c r="B258" s="41"/>
      <c r="C258" s="214" t="s">
        <v>397</v>
      </c>
      <c r="D258" s="214" t="s">
        <v>151</v>
      </c>
      <c r="E258" s="215" t="s">
        <v>990</v>
      </c>
      <c r="F258" s="216" t="s">
        <v>991</v>
      </c>
      <c r="G258" s="217" t="s">
        <v>170</v>
      </c>
      <c r="H258" s="218">
        <v>1</v>
      </c>
      <c r="I258" s="219"/>
      <c r="J258" s="220">
        <f>ROUND(I258*H258,2)</f>
        <v>0</v>
      </c>
      <c r="K258" s="216" t="s">
        <v>992</v>
      </c>
      <c r="L258" s="46"/>
      <c r="M258" s="221" t="s">
        <v>19</v>
      </c>
      <c r="N258" s="222" t="s">
        <v>44</v>
      </c>
      <c r="O258" s="86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260</v>
      </c>
      <c r="AT258" s="225" t="s">
        <v>151</v>
      </c>
      <c r="AU258" s="225" t="s">
        <v>82</v>
      </c>
      <c r="AY258" s="19" t="s">
        <v>149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80</v>
      </c>
      <c r="BK258" s="226">
        <f>ROUND(I258*H258,2)</f>
        <v>0</v>
      </c>
      <c r="BL258" s="19" t="s">
        <v>260</v>
      </c>
      <c r="BM258" s="225" t="s">
        <v>993</v>
      </c>
    </row>
    <row r="259" s="2" customFormat="1">
      <c r="A259" s="40"/>
      <c r="B259" s="41"/>
      <c r="C259" s="42"/>
      <c r="D259" s="227" t="s">
        <v>158</v>
      </c>
      <c r="E259" s="42"/>
      <c r="F259" s="228" t="s">
        <v>994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158</v>
      </c>
      <c r="AU259" s="19" t="s">
        <v>82</v>
      </c>
    </row>
    <row r="260" s="2" customFormat="1">
      <c r="A260" s="40"/>
      <c r="B260" s="41"/>
      <c r="C260" s="42"/>
      <c r="D260" s="232" t="s">
        <v>160</v>
      </c>
      <c r="E260" s="42"/>
      <c r="F260" s="233" t="s">
        <v>995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160</v>
      </c>
      <c r="AU260" s="19" t="s">
        <v>82</v>
      </c>
    </row>
    <row r="261" s="2" customFormat="1" ht="24.15" customHeight="1">
      <c r="A261" s="40"/>
      <c r="B261" s="41"/>
      <c r="C261" s="257" t="s">
        <v>404</v>
      </c>
      <c r="D261" s="257" t="s">
        <v>398</v>
      </c>
      <c r="E261" s="258" t="s">
        <v>996</v>
      </c>
      <c r="F261" s="259" t="s">
        <v>997</v>
      </c>
      <c r="G261" s="260" t="s">
        <v>170</v>
      </c>
      <c r="H261" s="261">
        <v>1</v>
      </c>
      <c r="I261" s="262"/>
      <c r="J261" s="263">
        <f>ROUND(I261*H261,2)</f>
        <v>0</v>
      </c>
      <c r="K261" s="259" t="s">
        <v>992</v>
      </c>
      <c r="L261" s="264"/>
      <c r="M261" s="265" t="s">
        <v>19</v>
      </c>
      <c r="N261" s="266" t="s">
        <v>44</v>
      </c>
      <c r="O261" s="86"/>
      <c r="P261" s="223">
        <f>O261*H261</f>
        <v>0</v>
      </c>
      <c r="Q261" s="223">
        <v>0.019199999999999998</v>
      </c>
      <c r="R261" s="223">
        <f>Q261*H261</f>
        <v>0.019199999999999998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370</v>
      </c>
      <c r="AT261" s="225" t="s">
        <v>398</v>
      </c>
      <c r="AU261" s="225" t="s">
        <v>82</v>
      </c>
      <c r="AY261" s="19" t="s">
        <v>149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80</v>
      </c>
      <c r="BK261" s="226">
        <f>ROUND(I261*H261,2)</f>
        <v>0</v>
      </c>
      <c r="BL261" s="19" t="s">
        <v>260</v>
      </c>
      <c r="BM261" s="225" t="s">
        <v>998</v>
      </c>
    </row>
    <row r="262" s="2" customFormat="1">
      <c r="A262" s="40"/>
      <c r="B262" s="41"/>
      <c r="C262" s="42"/>
      <c r="D262" s="227" t="s">
        <v>158</v>
      </c>
      <c r="E262" s="42"/>
      <c r="F262" s="228" t="s">
        <v>997</v>
      </c>
      <c r="G262" s="42"/>
      <c r="H262" s="42"/>
      <c r="I262" s="229"/>
      <c r="J262" s="42"/>
      <c r="K262" s="42"/>
      <c r="L262" s="46"/>
      <c r="M262" s="267"/>
      <c r="N262" s="268"/>
      <c r="O262" s="269"/>
      <c r="P262" s="269"/>
      <c r="Q262" s="269"/>
      <c r="R262" s="269"/>
      <c r="S262" s="269"/>
      <c r="T262" s="27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158</v>
      </c>
      <c r="AU262" s="19" t="s">
        <v>82</v>
      </c>
    </row>
    <row r="263" s="2" customFormat="1" ht="6.96" customHeight="1">
      <c r="A263" s="40"/>
      <c r="B263" s="61"/>
      <c r="C263" s="62"/>
      <c r="D263" s="62"/>
      <c r="E263" s="62"/>
      <c r="F263" s="62"/>
      <c r="G263" s="62"/>
      <c r="H263" s="62"/>
      <c r="I263" s="62"/>
      <c r="J263" s="62"/>
      <c r="K263" s="62"/>
      <c r="L263" s="46"/>
      <c r="M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</row>
  </sheetData>
  <sheetProtection sheet="1" autoFilter="0" formatColumns="0" formatRows="0" objects="1" scenarios="1" spinCount="100000" saltValue="M93kV52vjrnuSKrGaSusp86uqwxJqUChhvEGw12xyVfAlCa+0ja1VIKtNIuCSEeOL8cYL4nVqja36kndBrl68A==" hashValue="pI20EmVAyM63YQHY3V1UGZdOON51DkZOeziH+y1oVtHqraccOmzLJ8+GVlrZT7RyAtnrjF8sC3OqeNL7P9O2tg==" algorithmName="SHA-512" password="CC35"/>
  <autoFilter ref="C88:K26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1/115101201"/>
    <hyperlink ref="F97" r:id="rId2" display="https://podminky.urs.cz/item/CS_URS_2025_01/115101301"/>
    <hyperlink ref="F100" r:id="rId3" display="https://podminky.urs.cz/item/CS_URS_2025_01/115101304"/>
    <hyperlink ref="F103" r:id="rId4" display="https://podminky.urs.cz/item/CS_URS_2025_01/115101309"/>
    <hyperlink ref="F106" r:id="rId5" display="https://podminky.urs.cz/item/CS_URS_2025_01/131151203"/>
    <hyperlink ref="F110" r:id="rId6" display="https://podminky.urs.cz/item/CS_URS_2025_01/132154204"/>
    <hyperlink ref="F116" r:id="rId7" display="https://podminky.urs.cz/item/CS_URS_2025_01/151201202"/>
    <hyperlink ref="F120" r:id="rId8" display="https://podminky.urs.cz/item/CS_URS_2025_01/151201402"/>
    <hyperlink ref="F123" r:id="rId9" display="https://podminky.urs.cz/item/CS_URS_2025_01/162251102"/>
    <hyperlink ref="F127" r:id="rId10" display="https://podminky.urs.cz/item/CS_URS_2025_01/167151111"/>
    <hyperlink ref="F130" r:id="rId11" display="https://podminky.urs.cz/item/CS_URS_2025_01/174151101"/>
    <hyperlink ref="F139" r:id="rId12" display="https://podminky.urs.cz/item/CS_URS_2025_01/321321116"/>
    <hyperlink ref="F147" r:id="rId13" display="https://podminky.urs.cz/item/CS_URS_2025_01/321351010"/>
    <hyperlink ref="F155" r:id="rId14" display="https://podminky.urs.cz/item/CS_URS_2025_01/321352010"/>
    <hyperlink ref="F159" r:id="rId15" display="https://podminky.urs.cz/item/CS_URS_2025_01/321366111"/>
    <hyperlink ref="F164" r:id="rId16" display="https://podminky.urs.cz/item/CS_URS_2025_01/321368211"/>
    <hyperlink ref="F170" r:id="rId17" display="https://podminky.urs.cz/item/CS_URS_2025_01/452311171"/>
    <hyperlink ref="F176" r:id="rId18" display="https://podminky.urs.cz/item/CS_URS_2025_01/465513127"/>
    <hyperlink ref="F181" r:id="rId19" display="https://podminky.urs.cz/item/CS_URS_2025_01/820441811"/>
    <hyperlink ref="F188" r:id="rId20" display="https://podminky.urs.cz/item/CS_URS_2025_01/822392111"/>
    <hyperlink ref="F194" r:id="rId21" display="https://podminky.urs.cz/item/CS_URS_2025_01/871211211"/>
    <hyperlink ref="F201" r:id="rId22" display="https://podminky.urs.cz/item/CS_URS_2025_01/894410101"/>
    <hyperlink ref="F206" r:id="rId23" display="https://podminky.urs.cz/item/CS_URS_2025_01/894410232"/>
    <hyperlink ref="F212" r:id="rId24" display="https://podminky.urs.cz/item/CS_URS_2025_01/931995224"/>
    <hyperlink ref="F216" r:id="rId25" display="https://podminky.urs.cz/item/CS_URS_2025_01/966055211"/>
    <hyperlink ref="F235" r:id="rId26" display="https://podminky.urs.cz/item/CS_URS_2025_01/997002511"/>
    <hyperlink ref="F242" r:id="rId27" display="https://podminky.urs.cz/item/CS_URS_2025_01/997002519"/>
    <hyperlink ref="F248" r:id="rId28" display="https://podminky.urs.cz/item/CS_URS_2025_01/997013602"/>
    <hyperlink ref="F255" r:id="rId29" display="https://podminky.urs.cz/item/CS_URS_2025_01/998324011"/>
    <hyperlink ref="F260" r:id="rId30" display="https://podminky.urs.cz/item/CS_URS_2023_02/76786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118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999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24. 10. 2023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33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ROUND((SUM(BE86:BE179)),  2)</f>
        <v>0</v>
      </c>
      <c r="G33" s="40"/>
      <c r="H33" s="40"/>
      <c r="I33" s="159">
        <v>0.20999999999999999</v>
      </c>
      <c r="J33" s="158">
        <f>ROUND(((SUM(BE86:BE179))*I33),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ROUND((SUM(BF86:BF179)),  2)</f>
        <v>0</v>
      </c>
      <c r="G34" s="40"/>
      <c r="H34" s="40"/>
      <c r="I34" s="159">
        <v>0.12</v>
      </c>
      <c r="J34" s="158">
        <f>ROUND(((SUM(BF86:BF179))*I34),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ROUND((SUM(BG86:BG179)),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ROUND((SUM(BH86:BH179)),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ROUND((SUM(BI86:BI179)),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122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rybníka Velký Žďárský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118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SO-04 - Rekonstrukce bezpečnostního přelivu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Žďár nad Sázavou</v>
      </c>
      <c r="G52" s="42"/>
      <c r="H52" s="42"/>
      <c r="I52" s="34" t="s">
        <v>23</v>
      </c>
      <c r="J52" s="74" t="str">
        <f>IF(J12="","",J12)</f>
        <v>24. 10. 2023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Žďár nad Sázavou</v>
      </c>
      <c r="G54" s="42"/>
      <c r="H54" s="42"/>
      <c r="I54" s="34" t="s">
        <v>32</v>
      </c>
      <c r="J54" s="38" t="str">
        <f>E21</f>
        <v>AGROPROJEKT PSO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AGROPROJEKT PSO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123</v>
      </c>
      <c r="D57" s="173"/>
      <c r="E57" s="173"/>
      <c r="F57" s="173"/>
      <c r="G57" s="173"/>
      <c r="H57" s="173"/>
      <c r="I57" s="173"/>
      <c r="J57" s="174" t="s">
        <v>124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125</v>
      </c>
    </row>
    <row r="60" s="9" customFormat="1" ht="24.96" customHeight="1">
      <c r="A60" s="9"/>
      <c r="B60" s="176"/>
      <c r="C60" s="177"/>
      <c r="D60" s="178" t="s">
        <v>126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127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771</v>
      </c>
      <c r="E62" s="184"/>
      <c r="F62" s="184"/>
      <c r="G62" s="184"/>
      <c r="H62" s="184"/>
      <c r="I62" s="184"/>
      <c r="J62" s="185">
        <f>J103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129</v>
      </c>
      <c r="E63" s="184"/>
      <c r="F63" s="184"/>
      <c r="G63" s="184"/>
      <c r="H63" s="184"/>
      <c r="I63" s="184"/>
      <c r="J63" s="185">
        <f>J139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773</v>
      </c>
      <c r="E64" s="184"/>
      <c r="F64" s="184"/>
      <c r="G64" s="184"/>
      <c r="H64" s="184"/>
      <c r="I64" s="184"/>
      <c r="J64" s="185">
        <f>J148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132</v>
      </c>
      <c r="E65" s="184"/>
      <c r="F65" s="184"/>
      <c r="G65" s="184"/>
      <c r="H65" s="184"/>
      <c r="I65" s="184"/>
      <c r="J65" s="185">
        <f>J160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133</v>
      </c>
      <c r="E66" s="184"/>
      <c r="F66" s="184"/>
      <c r="G66" s="184"/>
      <c r="H66" s="184"/>
      <c r="I66" s="184"/>
      <c r="J66" s="185">
        <f>J176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134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Rekonstrukce rybníka Velký Žďárský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118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SO-04 - Rekonstrukce bezpečnostního přelivu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Žďár nad Sázavou</v>
      </c>
      <c r="G80" s="42"/>
      <c r="H80" s="42"/>
      <c r="I80" s="34" t="s">
        <v>23</v>
      </c>
      <c r="J80" s="74" t="str">
        <f>IF(J12="","",J12)</f>
        <v>24. 10. 2023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Město Žďár nad Sázavou</v>
      </c>
      <c r="G82" s="42"/>
      <c r="H82" s="42"/>
      <c r="I82" s="34" t="s">
        <v>32</v>
      </c>
      <c r="J82" s="38" t="str">
        <f>E21</f>
        <v>AGROPROJEKT PSO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30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AGROPROJEKT PSO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135</v>
      </c>
      <c r="D85" s="190" t="s">
        <v>58</v>
      </c>
      <c r="E85" s="190" t="s">
        <v>54</v>
      </c>
      <c r="F85" s="190" t="s">
        <v>55</v>
      </c>
      <c r="G85" s="190" t="s">
        <v>136</v>
      </c>
      <c r="H85" s="190" t="s">
        <v>137</v>
      </c>
      <c r="I85" s="190" t="s">
        <v>138</v>
      </c>
      <c r="J85" s="190" t="s">
        <v>124</v>
      </c>
      <c r="K85" s="191" t="s">
        <v>139</v>
      </c>
      <c r="L85" s="192"/>
      <c r="M85" s="94" t="s">
        <v>19</v>
      </c>
      <c r="N85" s="95" t="s">
        <v>43</v>
      </c>
      <c r="O85" s="95" t="s">
        <v>140</v>
      </c>
      <c r="P85" s="95" t="s">
        <v>141</v>
      </c>
      <c r="Q85" s="95" t="s">
        <v>142</v>
      </c>
      <c r="R85" s="95" t="s">
        <v>143</v>
      </c>
      <c r="S85" s="95" t="s">
        <v>144</v>
      </c>
      <c r="T85" s="96" t="s">
        <v>145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146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104.47984803147431</v>
      </c>
      <c r="S86" s="98"/>
      <c r="T86" s="196">
        <f>T87</f>
        <v>28.75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72</v>
      </c>
      <c r="AU86" s="19" t="s">
        <v>125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72</v>
      </c>
      <c r="E87" s="201" t="s">
        <v>147</v>
      </c>
      <c r="F87" s="201" t="s">
        <v>148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P88+P103+P139+P148+P160+P176</f>
        <v>0</v>
      </c>
      <c r="Q87" s="206"/>
      <c r="R87" s="207">
        <f>R88+R103+R139+R148+R160+R176</f>
        <v>104.47984803147431</v>
      </c>
      <c r="S87" s="206"/>
      <c r="T87" s="208">
        <f>T88+T103+T139+T148+T160+T176</f>
        <v>28.75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80</v>
      </c>
      <c r="AT87" s="210" t="s">
        <v>72</v>
      </c>
      <c r="AU87" s="210" t="s">
        <v>73</v>
      </c>
      <c r="AY87" s="209" t="s">
        <v>149</v>
      </c>
      <c r="BK87" s="211">
        <f>BK88+BK103+BK139+BK148+BK160+BK176</f>
        <v>0</v>
      </c>
    </row>
    <row r="88" s="12" customFormat="1" ht="22.8" customHeight="1">
      <c r="A88" s="12"/>
      <c r="B88" s="198"/>
      <c r="C88" s="199"/>
      <c r="D88" s="200" t="s">
        <v>72</v>
      </c>
      <c r="E88" s="212" t="s">
        <v>80</v>
      </c>
      <c r="F88" s="212" t="s">
        <v>150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SUM(P89:P102)</f>
        <v>0</v>
      </c>
      <c r="Q88" s="206"/>
      <c r="R88" s="207">
        <f>SUM(R89:R102)</f>
        <v>0</v>
      </c>
      <c r="S88" s="206"/>
      <c r="T88" s="208">
        <f>SUM(T89:T102)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80</v>
      </c>
      <c r="AT88" s="210" t="s">
        <v>72</v>
      </c>
      <c r="AU88" s="210" t="s">
        <v>80</v>
      </c>
      <c r="AY88" s="209" t="s">
        <v>149</v>
      </c>
      <c r="BK88" s="211">
        <f>SUM(BK89:BK102)</f>
        <v>0</v>
      </c>
    </row>
    <row r="89" s="2" customFormat="1" ht="33" customHeight="1">
      <c r="A89" s="40"/>
      <c r="B89" s="41"/>
      <c r="C89" s="214" t="s">
        <v>80</v>
      </c>
      <c r="D89" s="214" t="s">
        <v>151</v>
      </c>
      <c r="E89" s="215" t="s">
        <v>1000</v>
      </c>
      <c r="F89" s="216" t="s">
        <v>1001</v>
      </c>
      <c r="G89" s="217" t="s">
        <v>255</v>
      </c>
      <c r="H89" s="218">
        <v>15</v>
      </c>
      <c r="I89" s="219"/>
      <c r="J89" s="220">
        <f>ROUND(I89*H89,2)</f>
        <v>0</v>
      </c>
      <c r="K89" s="216" t="s">
        <v>155</v>
      </c>
      <c r="L89" s="46"/>
      <c r="M89" s="221" t="s">
        <v>19</v>
      </c>
      <c r="N89" s="222" t="s">
        <v>44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156</v>
      </c>
      <c r="AT89" s="225" t="s">
        <v>151</v>
      </c>
      <c r="AU89" s="225" t="s">
        <v>82</v>
      </c>
      <c r="AY89" s="19" t="s">
        <v>149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80</v>
      </c>
      <c r="BK89" s="226">
        <f>ROUND(I89*H89,2)</f>
        <v>0</v>
      </c>
      <c r="BL89" s="19" t="s">
        <v>156</v>
      </c>
      <c r="BM89" s="225" t="s">
        <v>1002</v>
      </c>
    </row>
    <row r="90" s="2" customFormat="1">
      <c r="A90" s="40"/>
      <c r="B90" s="41"/>
      <c r="C90" s="42"/>
      <c r="D90" s="227" t="s">
        <v>158</v>
      </c>
      <c r="E90" s="42"/>
      <c r="F90" s="228" t="s">
        <v>1003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158</v>
      </c>
      <c r="AU90" s="19" t="s">
        <v>82</v>
      </c>
    </row>
    <row r="91" s="2" customFormat="1">
      <c r="A91" s="40"/>
      <c r="B91" s="41"/>
      <c r="C91" s="42"/>
      <c r="D91" s="232" t="s">
        <v>160</v>
      </c>
      <c r="E91" s="42"/>
      <c r="F91" s="233" t="s">
        <v>1004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160</v>
      </c>
      <c r="AU91" s="19" t="s">
        <v>82</v>
      </c>
    </row>
    <row r="92" s="2" customFormat="1" ht="24.15" customHeight="1">
      <c r="A92" s="40"/>
      <c r="B92" s="41"/>
      <c r="C92" s="214" t="s">
        <v>82</v>
      </c>
      <c r="D92" s="214" t="s">
        <v>151</v>
      </c>
      <c r="E92" s="215" t="s">
        <v>1005</v>
      </c>
      <c r="F92" s="216" t="s">
        <v>1006</v>
      </c>
      <c r="G92" s="217" t="s">
        <v>255</v>
      </c>
      <c r="H92" s="218">
        <v>20</v>
      </c>
      <c r="I92" s="219"/>
      <c r="J92" s="220">
        <f>ROUND(I92*H92,2)</f>
        <v>0</v>
      </c>
      <c r="K92" s="216" t="s">
        <v>155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156</v>
      </c>
      <c r="AT92" s="225" t="s">
        <v>151</v>
      </c>
      <c r="AU92" s="225" t="s">
        <v>82</v>
      </c>
      <c r="AY92" s="19" t="s">
        <v>149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80</v>
      </c>
      <c r="BK92" s="226">
        <f>ROUND(I92*H92,2)</f>
        <v>0</v>
      </c>
      <c r="BL92" s="19" t="s">
        <v>156</v>
      </c>
      <c r="BM92" s="225" t="s">
        <v>1007</v>
      </c>
    </row>
    <row r="93" s="2" customFormat="1">
      <c r="A93" s="40"/>
      <c r="B93" s="41"/>
      <c r="C93" s="42"/>
      <c r="D93" s="227" t="s">
        <v>158</v>
      </c>
      <c r="E93" s="42"/>
      <c r="F93" s="228" t="s">
        <v>1008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158</v>
      </c>
      <c r="AU93" s="19" t="s">
        <v>82</v>
      </c>
    </row>
    <row r="94" s="2" customFormat="1">
      <c r="A94" s="40"/>
      <c r="B94" s="41"/>
      <c r="C94" s="42"/>
      <c r="D94" s="232" t="s">
        <v>160</v>
      </c>
      <c r="E94" s="42"/>
      <c r="F94" s="233" t="s">
        <v>1009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160</v>
      </c>
      <c r="AU94" s="19" t="s">
        <v>82</v>
      </c>
    </row>
    <row r="95" s="13" customFormat="1">
      <c r="A95" s="13"/>
      <c r="B95" s="235"/>
      <c r="C95" s="236"/>
      <c r="D95" s="227" t="s">
        <v>164</v>
      </c>
      <c r="E95" s="237" t="s">
        <v>19</v>
      </c>
      <c r="F95" s="238" t="s">
        <v>1010</v>
      </c>
      <c r="G95" s="236"/>
      <c r="H95" s="239">
        <v>20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164</v>
      </c>
      <c r="AU95" s="245" t="s">
        <v>82</v>
      </c>
      <c r="AV95" s="13" t="s">
        <v>82</v>
      </c>
      <c r="AW95" s="13" t="s">
        <v>35</v>
      </c>
      <c r="AX95" s="13" t="s">
        <v>80</v>
      </c>
      <c r="AY95" s="245" t="s">
        <v>149</v>
      </c>
    </row>
    <row r="96" s="2" customFormat="1" ht="24.15" customHeight="1">
      <c r="A96" s="40"/>
      <c r="B96" s="41"/>
      <c r="C96" s="214" t="s">
        <v>175</v>
      </c>
      <c r="D96" s="214" t="s">
        <v>151</v>
      </c>
      <c r="E96" s="215" t="s">
        <v>829</v>
      </c>
      <c r="F96" s="216" t="s">
        <v>830</v>
      </c>
      <c r="G96" s="217" t="s">
        <v>255</v>
      </c>
      <c r="H96" s="218">
        <v>10</v>
      </c>
      <c r="I96" s="219"/>
      <c r="J96" s="220">
        <f>ROUND(I96*H96,2)</f>
        <v>0</v>
      </c>
      <c r="K96" s="216" t="s">
        <v>155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156</v>
      </c>
      <c r="AT96" s="225" t="s">
        <v>151</v>
      </c>
      <c r="AU96" s="225" t="s">
        <v>82</v>
      </c>
      <c r="AY96" s="19" t="s">
        <v>149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156</v>
      </c>
      <c r="BM96" s="225" t="s">
        <v>1011</v>
      </c>
    </row>
    <row r="97" s="2" customFormat="1">
      <c r="A97" s="40"/>
      <c r="B97" s="41"/>
      <c r="C97" s="42"/>
      <c r="D97" s="227" t="s">
        <v>158</v>
      </c>
      <c r="E97" s="42"/>
      <c r="F97" s="228" t="s">
        <v>832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158</v>
      </c>
      <c r="AU97" s="19" t="s">
        <v>82</v>
      </c>
    </row>
    <row r="98" s="2" customFormat="1">
      <c r="A98" s="40"/>
      <c r="B98" s="41"/>
      <c r="C98" s="42"/>
      <c r="D98" s="232" t="s">
        <v>160</v>
      </c>
      <c r="E98" s="42"/>
      <c r="F98" s="233" t="s">
        <v>833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160</v>
      </c>
      <c r="AU98" s="19" t="s">
        <v>82</v>
      </c>
    </row>
    <row r="99" s="2" customFormat="1">
      <c r="A99" s="40"/>
      <c r="B99" s="41"/>
      <c r="C99" s="42"/>
      <c r="D99" s="227" t="s">
        <v>606</v>
      </c>
      <c r="E99" s="42"/>
      <c r="F99" s="234" t="s">
        <v>834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606</v>
      </c>
      <c r="AU99" s="19" t="s">
        <v>82</v>
      </c>
    </row>
    <row r="100" s="2" customFormat="1" ht="24.15" customHeight="1">
      <c r="A100" s="40"/>
      <c r="B100" s="41"/>
      <c r="C100" s="214" t="s">
        <v>156</v>
      </c>
      <c r="D100" s="214" t="s">
        <v>151</v>
      </c>
      <c r="E100" s="215" t="s">
        <v>1012</v>
      </c>
      <c r="F100" s="216" t="s">
        <v>1013</v>
      </c>
      <c r="G100" s="217" t="s">
        <v>154</v>
      </c>
      <c r="H100" s="218">
        <v>30</v>
      </c>
      <c r="I100" s="219"/>
      <c r="J100" s="220">
        <f>ROUND(I100*H100,2)</f>
        <v>0</v>
      </c>
      <c r="K100" s="216" t="s">
        <v>155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156</v>
      </c>
      <c r="AT100" s="225" t="s">
        <v>151</v>
      </c>
      <c r="AU100" s="225" t="s">
        <v>82</v>
      </c>
      <c r="AY100" s="19" t="s">
        <v>149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156</v>
      </c>
      <c r="BM100" s="225" t="s">
        <v>1014</v>
      </c>
    </row>
    <row r="101" s="2" customFormat="1">
      <c r="A101" s="40"/>
      <c r="B101" s="41"/>
      <c r="C101" s="42"/>
      <c r="D101" s="227" t="s">
        <v>158</v>
      </c>
      <c r="E101" s="42"/>
      <c r="F101" s="228" t="s">
        <v>1015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158</v>
      </c>
      <c r="AU101" s="19" t="s">
        <v>82</v>
      </c>
    </row>
    <row r="102" s="2" customFormat="1">
      <c r="A102" s="40"/>
      <c r="B102" s="41"/>
      <c r="C102" s="42"/>
      <c r="D102" s="232" t="s">
        <v>160</v>
      </c>
      <c r="E102" s="42"/>
      <c r="F102" s="233" t="s">
        <v>1016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160</v>
      </c>
      <c r="AU102" s="19" t="s">
        <v>82</v>
      </c>
    </row>
    <row r="103" s="12" customFormat="1" ht="22.8" customHeight="1">
      <c r="A103" s="12"/>
      <c r="B103" s="198"/>
      <c r="C103" s="199"/>
      <c r="D103" s="200" t="s">
        <v>72</v>
      </c>
      <c r="E103" s="212" t="s">
        <v>175</v>
      </c>
      <c r="F103" s="212" t="s">
        <v>838</v>
      </c>
      <c r="G103" s="199"/>
      <c r="H103" s="199"/>
      <c r="I103" s="202"/>
      <c r="J103" s="213">
        <f>BK103</f>
        <v>0</v>
      </c>
      <c r="K103" s="199"/>
      <c r="L103" s="204"/>
      <c r="M103" s="205"/>
      <c r="N103" s="206"/>
      <c r="O103" s="206"/>
      <c r="P103" s="207">
        <f>SUM(P104:P138)</f>
        <v>0</v>
      </c>
      <c r="Q103" s="206"/>
      <c r="R103" s="207">
        <f>SUM(R104:R138)</f>
        <v>87.63828553147431</v>
      </c>
      <c r="S103" s="206"/>
      <c r="T103" s="208">
        <f>SUM(T104:T138)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80</v>
      </c>
      <c r="AT103" s="210" t="s">
        <v>72</v>
      </c>
      <c r="AU103" s="210" t="s">
        <v>80</v>
      </c>
      <c r="AY103" s="209" t="s">
        <v>149</v>
      </c>
      <c r="BK103" s="211">
        <f>SUM(BK104:BK138)</f>
        <v>0</v>
      </c>
    </row>
    <row r="104" s="2" customFormat="1" ht="24.15" customHeight="1">
      <c r="A104" s="40"/>
      <c r="B104" s="41"/>
      <c r="C104" s="214" t="s">
        <v>188</v>
      </c>
      <c r="D104" s="214" t="s">
        <v>151</v>
      </c>
      <c r="E104" s="215" t="s">
        <v>1017</v>
      </c>
      <c r="F104" s="216" t="s">
        <v>1018</v>
      </c>
      <c r="G104" s="217" t="s">
        <v>255</v>
      </c>
      <c r="H104" s="218">
        <v>2.6509999999999998</v>
      </c>
      <c r="I104" s="219"/>
      <c r="J104" s="220">
        <f>ROUND(I104*H104,2)</f>
        <v>0</v>
      </c>
      <c r="K104" s="216" t="s">
        <v>155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3.11388</v>
      </c>
      <c r="R104" s="223">
        <f>Q104*H104</f>
        <v>8.2548958799999994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156</v>
      </c>
      <c r="AT104" s="225" t="s">
        <v>151</v>
      </c>
      <c r="AU104" s="225" t="s">
        <v>82</v>
      </c>
      <c r="AY104" s="19" t="s">
        <v>149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156</v>
      </c>
      <c r="BM104" s="225" t="s">
        <v>1019</v>
      </c>
    </row>
    <row r="105" s="2" customFormat="1">
      <c r="A105" s="40"/>
      <c r="B105" s="41"/>
      <c r="C105" s="42"/>
      <c r="D105" s="227" t="s">
        <v>158</v>
      </c>
      <c r="E105" s="42"/>
      <c r="F105" s="228" t="s">
        <v>1020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158</v>
      </c>
      <c r="AU105" s="19" t="s">
        <v>82</v>
      </c>
    </row>
    <row r="106" s="2" customFormat="1">
      <c r="A106" s="40"/>
      <c r="B106" s="41"/>
      <c r="C106" s="42"/>
      <c r="D106" s="232" t="s">
        <v>160</v>
      </c>
      <c r="E106" s="42"/>
      <c r="F106" s="233" t="s">
        <v>1021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160</v>
      </c>
      <c r="AU106" s="19" t="s">
        <v>82</v>
      </c>
    </row>
    <row r="107" s="2" customFormat="1">
      <c r="A107" s="40"/>
      <c r="B107" s="41"/>
      <c r="C107" s="42"/>
      <c r="D107" s="227" t="s">
        <v>162</v>
      </c>
      <c r="E107" s="42"/>
      <c r="F107" s="234" t="s">
        <v>1022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162</v>
      </c>
      <c r="AU107" s="19" t="s">
        <v>82</v>
      </c>
    </row>
    <row r="108" s="13" customFormat="1">
      <c r="A108" s="13"/>
      <c r="B108" s="235"/>
      <c r="C108" s="236"/>
      <c r="D108" s="227" t="s">
        <v>164</v>
      </c>
      <c r="E108" s="237" t="s">
        <v>19</v>
      </c>
      <c r="F108" s="238" t="s">
        <v>1023</v>
      </c>
      <c r="G108" s="236"/>
      <c r="H108" s="239">
        <v>2.6509999999999998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164</v>
      </c>
      <c r="AU108" s="245" t="s">
        <v>82</v>
      </c>
      <c r="AV108" s="13" t="s">
        <v>82</v>
      </c>
      <c r="AW108" s="13" t="s">
        <v>35</v>
      </c>
      <c r="AX108" s="13" t="s">
        <v>80</v>
      </c>
      <c r="AY108" s="245" t="s">
        <v>149</v>
      </c>
    </row>
    <row r="109" s="2" customFormat="1" ht="24.15" customHeight="1">
      <c r="A109" s="40"/>
      <c r="B109" s="41"/>
      <c r="C109" s="214" t="s">
        <v>195</v>
      </c>
      <c r="D109" s="214" t="s">
        <v>151</v>
      </c>
      <c r="E109" s="215" t="s">
        <v>839</v>
      </c>
      <c r="F109" s="216" t="s">
        <v>840</v>
      </c>
      <c r="G109" s="217" t="s">
        <v>255</v>
      </c>
      <c r="H109" s="218">
        <v>27.393000000000001</v>
      </c>
      <c r="I109" s="219"/>
      <c r="J109" s="220">
        <f>ROUND(I109*H109,2)</f>
        <v>0</v>
      </c>
      <c r="K109" s="216" t="s">
        <v>155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2.808944538</v>
      </c>
      <c r="R109" s="223">
        <f>Q109*H109</f>
        <v>76.945417729433998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156</v>
      </c>
      <c r="AT109" s="225" t="s">
        <v>151</v>
      </c>
      <c r="AU109" s="225" t="s">
        <v>82</v>
      </c>
      <c r="AY109" s="19" t="s">
        <v>149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156</v>
      </c>
      <c r="BM109" s="225" t="s">
        <v>1024</v>
      </c>
    </row>
    <row r="110" s="2" customFormat="1">
      <c r="A110" s="40"/>
      <c r="B110" s="41"/>
      <c r="C110" s="42"/>
      <c r="D110" s="227" t="s">
        <v>158</v>
      </c>
      <c r="E110" s="42"/>
      <c r="F110" s="228" t="s">
        <v>842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158</v>
      </c>
      <c r="AU110" s="19" t="s">
        <v>82</v>
      </c>
    </row>
    <row r="111" s="2" customFormat="1">
      <c r="A111" s="40"/>
      <c r="B111" s="41"/>
      <c r="C111" s="42"/>
      <c r="D111" s="232" t="s">
        <v>160</v>
      </c>
      <c r="E111" s="42"/>
      <c r="F111" s="233" t="s">
        <v>843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160</v>
      </c>
      <c r="AU111" s="19" t="s">
        <v>82</v>
      </c>
    </row>
    <row r="112" s="2" customFormat="1">
      <c r="A112" s="40"/>
      <c r="B112" s="41"/>
      <c r="C112" s="42"/>
      <c r="D112" s="227" t="s">
        <v>606</v>
      </c>
      <c r="E112" s="42"/>
      <c r="F112" s="234" t="s">
        <v>844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606</v>
      </c>
      <c r="AU112" s="19" t="s">
        <v>82</v>
      </c>
    </row>
    <row r="113" s="13" customFormat="1">
      <c r="A113" s="13"/>
      <c r="B113" s="235"/>
      <c r="C113" s="236"/>
      <c r="D113" s="227" t="s">
        <v>164</v>
      </c>
      <c r="E113" s="237" t="s">
        <v>19</v>
      </c>
      <c r="F113" s="238" t="s">
        <v>1025</v>
      </c>
      <c r="G113" s="236"/>
      <c r="H113" s="239">
        <v>7.6779999999999999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164</v>
      </c>
      <c r="AU113" s="245" t="s">
        <v>82</v>
      </c>
      <c r="AV113" s="13" t="s">
        <v>82</v>
      </c>
      <c r="AW113" s="13" t="s">
        <v>35</v>
      </c>
      <c r="AX113" s="13" t="s">
        <v>73</v>
      </c>
      <c r="AY113" s="245" t="s">
        <v>149</v>
      </c>
    </row>
    <row r="114" s="13" customFormat="1">
      <c r="A114" s="13"/>
      <c r="B114" s="235"/>
      <c r="C114" s="236"/>
      <c r="D114" s="227" t="s">
        <v>164</v>
      </c>
      <c r="E114" s="237" t="s">
        <v>19</v>
      </c>
      <c r="F114" s="238" t="s">
        <v>1026</v>
      </c>
      <c r="G114" s="236"/>
      <c r="H114" s="239">
        <v>8.5199999999999996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164</v>
      </c>
      <c r="AU114" s="245" t="s">
        <v>82</v>
      </c>
      <c r="AV114" s="13" t="s">
        <v>82</v>
      </c>
      <c r="AW114" s="13" t="s">
        <v>35</v>
      </c>
      <c r="AX114" s="13" t="s">
        <v>73</v>
      </c>
      <c r="AY114" s="245" t="s">
        <v>149</v>
      </c>
    </row>
    <row r="115" s="13" customFormat="1">
      <c r="A115" s="13"/>
      <c r="B115" s="235"/>
      <c r="C115" s="236"/>
      <c r="D115" s="227" t="s">
        <v>164</v>
      </c>
      <c r="E115" s="237" t="s">
        <v>19</v>
      </c>
      <c r="F115" s="238" t="s">
        <v>1027</v>
      </c>
      <c r="G115" s="236"/>
      <c r="H115" s="239">
        <v>11.195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164</v>
      </c>
      <c r="AU115" s="245" t="s">
        <v>82</v>
      </c>
      <c r="AV115" s="13" t="s">
        <v>82</v>
      </c>
      <c r="AW115" s="13" t="s">
        <v>35</v>
      </c>
      <c r="AX115" s="13" t="s">
        <v>73</v>
      </c>
      <c r="AY115" s="245" t="s">
        <v>149</v>
      </c>
    </row>
    <row r="116" s="14" customFormat="1">
      <c r="A116" s="14"/>
      <c r="B116" s="246"/>
      <c r="C116" s="247"/>
      <c r="D116" s="227" t="s">
        <v>164</v>
      </c>
      <c r="E116" s="248" t="s">
        <v>19</v>
      </c>
      <c r="F116" s="249" t="s">
        <v>167</v>
      </c>
      <c r="G116" s="247"/>
      <c r="H116" s="250">
        <v>27.393000000000001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164</v>
      </c>
      <c r="AU116" s="256" t="s">
        <v>82</v>
      </c>
      <c r="AV116" s="14" t="s">
        <v>156</v>
      </c>
      <c r="AW116" s="14" t="s">
        <v>35</v>
      </c>
      <c r="AX116" s="14" t="s">
        <v>80</v>
      </c>
      <c r="AY116" s="256" t="s">
        <v>149</v>
      </c>
    </row>
    <row r="117" s="2" customFormat="1" ht="21.75" customHeight="1">
      <c r="A117" s="40"/>
      <c r="B117" s="41"/>
      <c r="C117" s="214" t="s">
        <v>201</v>
      </c>
      <c r="D117" s="214" t="s">
        <v>151</v>
      </c>
      <c r="E117" s="215" t="s">
        <v>848</v>
      </c>
      <c r="F117" s="216" t="s">
        <v>849</v>
      </c>
      <c r="G117" s="217" t="s">
        <v>154</v>
      </c>
      <c r="H117" s="218">
        <v>66.185000000000002</v>
      </c>
      <c r="I117" s="219"/>
      <c r="J117" s="220">
        <f>ROUND(I117*H117,2)</f>
        <v>0</v>
      </c>
      <c r="K117" s="216" t="s">
        <v>155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0.0072580040000000002</v>
      </c>
      <c r="R117" s="223">
        <f>Q117*H117</f>
        <v>0.48037099474000006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156</v>
      </c>
      <c r="AT117" s="225" t="s">
        <v>151</v>
      </c>
      <c r="AU117" s="225" t="s">
        <v>82</v>
      </c>
      <c r="AY117" s="19" t="s">
        <v>149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156</v>
      </c>
      <c r="BM117" s="225" t="s">
        <v>1028</v>
      </c>
    </row>
    <row r="118" s="2" customFormat="1">
      <c r="A118" s="40"/>
      <c r="B118" s="41"/>
      <c r="C118" s="42"/>
      <c r="D118" s="227" t="s">
        <v>158</v>
      </c>
      <c r="E118" s="42"/>
      <c r="F118" s="228" t="s">
        <v>851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158</v>
      </c>
      <c r="AU118" s="19" t="s">
        <v>82</v>
      </c>
    </row>
    <row r="119" s="2" customFormat="1">
      <c r="A119" s="40"/>
      <c r="B119" s="41"/>
      <c r="C119" s="42"/>
      <c r="D119" s="232" t="s">
        <v>160</v>
      </c>
      <c r="E119" s="42"/>
      <c r="F119" s="233" t="s">
        <v>852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160</v>
      </c>
      <c r="AU119" s="19" t="s">
        <v>82</v>
      </c>
    </row>
    <row r="120" s="2" customFormat="1">
      <c r="A120" s="40"/>
      <c r="B120" s="41"/>
      <c r="C120" s="42"/>
      <c r="D120" s="227" t="s">
        <v>606</v>
      </c>
      <c r="E120" s="42"/>
      <c r="F120" s="234" t="s">
        <v>853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606</v>
      </c>
      <c r="AU120" s="19" t="s">
        <v>82</v>
      </c>
    </row>
    <row r="121" s="13" customFormat="1">
      <c r="A121" s="13"/>
      <c r="B121" s="235"/>
      <c r="C121" s="236"/>
      <c r="D121" s="227" t="s">
        <v>164</v>
      </c>
      <c r="E121" s="237" t="s">
        <v>19</v>
      </c>
      <c r="F121" s="238" t="s">
        <v>1029</v>
      </c>
      <c r="G121" s="236"/>
      <c r="H121" s="239">
        <v>29.574999999999999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164</v>
      </c>
      <c r="AU121" s="245" t="s">
        <v>82</v>
      </c>
      <c r="AV121" s="13" t="s">
        <v>82</v>
      </c>
      <c r="AW121" s="13" t="s">
        <v>35</v>
      </c>
      <c r="AX121" s="13" t="s">
        <v>73</v>
      </c>
      <c r="AY121" s="245" t="s">
        <v>149</v>
      </c>
    </row>
    <row r="122" s="13" customFormat="1">
      <c r="A122" s="13"/>
      <c r="B122" s="235"/>
      <c r="C122" s="236"/>
      <c r="D122" s="227" t="s">
        <v>164</v>
      </c>
      <c r="E122" s="237" t="s">
        <v>19</v>
      </c>
      <c r="F122" s="238" t="s">
        <v>1030</v>
      </c>
      <c r="G122" s="236"/>
      <c r="H122" s="239">
        <v>7.7999999999999998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164</v>
      </c>
      <c r="AU122" s="245" t="s">
        <v>82</v>
      </c>
      <c r="AV122" s="13" t="s">
        <v>82</v>
      </c>
      <c r="AW122" s="13" t="s">
        <v>35</v>
      </c>
      <c r="AX122" s="13" t="s">
        <v>73</v>
      </c>
      <c r="AY122" s="245" t="s">
        <v>149</v>
      </c>
    </row>
    <row r="123" s="13" customFormat="1">
      <c r="A123" s="13"/>
      <c r="B123" s="235"/>
      <c r="C123" s="236"/>
      <c r="D123" s="227" t="s">
        <v>164</v>
      </c>
      <c r="E123" s="237" t="s">
        <v>19</v>
      </c>
      <c r="F123" s="238" t="s">
        <v>1031</v>
      </c>
      <c r="G123" s="236"/>
      <c r="H123" s="239">
        <v>28.809999999999999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164</v>
      </c>
      <c r="AU123" s="245" t="s">
        <v>82</v>
      </c>
      <c r="AV123" s="13" t="s">
        <v>82</v>
      </c>
      <c r="AW123" s="13" t="s">
        <v>35</v>
      </c>
      <c r="AX123" s="13" t="s">
        <v>73</v>
      </c>
      <c r="AY123" s="245" t="s">
        <v>149</v>
      </c>
    </row>
    <row r="124" s="14" customFormat="1">
      <c r="A124" s="14"/>
      <c r="B124" s="246"/>
      <c r="C124" s="247"/>
      <c r="D124" s="227" t="s">
        <v>164</v>
      </c>
      <c r="E124" s="248" t="s">
        <v>19</v>
      </c>
      <c r="F124" s="249" t="s">
        <v>167</v>
      </c>
      <c r="G124" s="247"/>
      <c r="H124" s="250">
        <v>66.185000000000002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164</v>
      </c>
      <c r="AU124" s="256" t="s">
        <v>82</v>
      </c>
      <c r="AV124" s="14" t="s">
        <v>156</v>
      </c>
      <c r="AW124" s="14" t="s">
        <v>35</v>
      </c>
      <c r="AX124" s="14" t="s">
        <v>80</v>
      </c>
      <c r="AY124" s="256" t="s">
        <v>149</v>
      </c>
    </row>
    <row r="125" s="2" customFormat="1" ht="21.75" customHeight="1">
      <c r="A125" s="40"/>
      <c r="B125" s="41"/>
      <c r="C125" s="214" t="s">
        <v>207</v>
      </c>
      <c r="D125" s="214" t="s">
        <v>151</v>
      </c>
      <c r="E125" s="215" t="s">
        <v>857</v>
      </c>
      <c r="F125" s="216" t="s">
        <v>858</v>
      </c>
      <c r="G125" s="217" t="s">
        <v>154</v>
      </c>
      <c r="H125" s="218">
        <v>66.185000000000002</v>
      </c>
      <c r="I125" s="219"/>
      <c r="J125" s="220">
        <f>ROUND(I125*H125,2)</f>
        <v>0</v>
      </c>
      <c r="K125" s="216" t="s">
        <v>155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0.00085693499999999997</v>
      </c>
      <c r="R125" s="223">
        <f>Q125*H125</f>
        <v>0.056716242974999997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156</v>
      </c>
      <c r="AT125" s="225" t="s">
        <v>151</v>
      </c>
      <c r="AU125" s="225" t="s">
        <v>82</v>
      </c>
      <c r="AY125" s="19" t="s">
        <v>149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156</v>
      </c>
      <c r="BM125" s="225" t="s">
        <v>1032</v>
      </c>
    </row>
    <row r="126" s="2" customFormat="1">
      <c r="A126" s="40"/>
      <c r="B126" s="41"/>
      <c r="C126" s="42"/>
      <c r="D126" s="227" t="s">
        <v>158</v>
      </c>
      <c r="E126" s="42"/>
      <c r="F126" s="228" t="s">
        <v>860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158</v>
      </c>
      <c r="AU126" s="19" t="s">
        <v>82</v>
      </c>
    </row>
    <row r="127" s="2" customFormat="1">
      <c r="A127" s="40"/>
      <c r="B127" s="41"/>
      <c r="C127" s="42"/>
      <c r="D127" s="232" t="s">
        <v>160</v>
      </c>
      <c r="E127" s="42"/>
      <c r="F127" s="233" t="s">
        <v>861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160</v>
      </c>
      <c r="AU127" s="19" t="s">
        <v>82</v>
      </c>
    </row>
    <row r="128" s="2" customFormat="1">
      <c r="A128" s="40"/>
      <c r="B128" s="41"/>
      <c r="C128" s="42"/>
      <c r="D128" s="227" t="s">
        <v>606</v>
      </c>
      <c r="E128" s="42"/>
      <c r="F128" s="234" t="s">
        <v>853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606</v>
      </c>
      <c r="AU128" s="19" t="s">
        <v>82</v>
      </c>
    </row>
    <row r="129" s="2" customFormat="1" ht="24.15" customHeight="1">
      <c r="A129" s="40"/>
      <c r="B129" s="41"/>
      <c r="C129" s="214" t="s">
        <v>213</v>
      </c>
      <c r="D129" s="214" t="s">
        <v>151</v>
      </c>
      <c r="E129" s="215" t="s">
        <v>862</v>
      </c>
      <c r="F129" s="216" t="s">
        <v>863</v>
      </c>
      <c r="G129" s="217" t="s">
        <v>453</v>
      </c>
      <c r="H129" s="218">
        <v>1.391</v>
      </c>
      <c r="I129" s="219"/>
      <c r="J129" s="220">
        <f>ROUND(I129*H129,2)</f>
        <v>0</v>
      </c>
      <c r="K129" s="216" t="s">
        <v>155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1.095275</v>
      </c>
      <c r="R129" s="223">
        <f>Q129*H129</f>
        <v>1.523527525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156</v>
      </c>
      <c r="AT129" s="225" t="s">
        <v>151</v>
      </c>
      <c r="AU129" s="225" t="s">
        <v>82</v>
      </c>
      <c r="AY129" s="19" t="s">
        <v>149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80</v>
      </c>
      <c r="BK129" s="226">
        <f>ROUND(I129*H129,2)</f>
        <v>0</v>
      </c>
      <c r="BL129" s="19" t="s">
        <v>156</v>
      </c>
      <c r="BM129" s="225" t="s">
        <v>1033</v>
      </c>
    </row>
    <row r="130" s="2" customFormat="1">
      <c r="A130" s="40"/>
      <c r="B130" s="41"/>
      <c r="C130" s="42"/>
      <c r="D130" s="227" t="s">
        <v>158</v>
      </c>
      <c r="E130" s="42"/>
      <c r="F130" s="228" t="s">
        <v>865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158</v>
      </c>
      <c r="AU130" s="19" t="s">
        <v>82</v>
      </c>
    </row>
    <row r="131" s="2" customFormat="1">
      <c r="A131" s="40"/>
      <c r="B131" s="41"/>
      <c r="C131" s="42"/>
      <c r="D131" s="232" t="s">
        <v>160</v>
      </c>
      <c r="E131" s="42"/>
      <c r="F131" s="233" t="s">
        <v>866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160</v>
      </c>
      <c r="AU131" s="19" t="s">
        <v>82</v>
      </c>
    </row>
    <row r="132" s="2" customFormat="1">
      <c r="A132" s="40"/>
      <c r="B132" s="41"/>
      <c r="C132" s="42"/>
      <c r="D132" s="227" t="s">
        <v>606</v>
      </c>
      <c r="E132" s="42"/>
      <c r="F132" s="234" t="s">
        <v>867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606</v>
      </c>
      <c r="AU132" s="19" t="s">
        <v>82</v>
      </c>
    </row>
    <row r="133" s="13" customFormat="1">
      <c r="A133" s="13"/>
      <c r="B133" s="235"/>
      <c r="C133" s="236"/>
      <c r="D133" s="227" t="s">
        <v>164</v>
      </c>
      <c r="E133" s="236"/>
      <c r="F133" s="238" t="s">
        <v>1034</v>
      </c>
      <c r="G133" s="236"/>
      <c r="H133" s="239">
        <v>1.391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164</v>
      </c>
      <c r="AU133" s="245" t="s">
        <v>82</v>
      </c>
      <c r="AV133" s="13" t="s">
        <v>82</v>
      </c>
      <c r="AW133" s="13" t="s">
        <v>4</v>
      </c>
      <c r="AX133" s="13" t="s">
        <v>80</v>
      </c>
      <c r="AY133" s="245" t="s">
        <v>149</v>
      </c>
    </row>
    <row r="134" s="2" customFormat="1" ht="24.15" customHeight="1">
      <c r="A134" s="40"/>
      <c r="B134" s="41"/>
      <c r="C134" s="214" t="s">
        <v>219</v>
      </c>
      <c r="D134" s="214" t="s">
        <v>151</v>
      </c>
      <c r="E134" s="215" t="s">
        <v>869</v>
      </c>
      <c r="F134" s="216" t="s">
        <v>870</v>
      </c>
      <c r="G134" s="217" t="s">
        <v>453</v>
      </c>
      <c r="H134" s="218">
        <v>0.36299999999999999</v>
      </c>
      <c r="I134" s="219"/>
      <c r="J134" s="220">
        <f>ROUND(I134*H134,2)</f>
        <v>0</v>
      </c>
      <c r="K134" s="216" t="s">
        <v>155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1.0395514030999999</v>
      </c>
      <c r="R134" s="223">
        <f>Q134*H134</f>
        <v>0.37735715932529995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156</v>
      </c>
      <c r="AT134" s="225" t="s">
        <v>151</v>
      </c>
      <c r="AU134" s="225" t="s">
        <v>82</v>
      </c>
      <c r="AY134" s="19" t="s">
        <v>149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156</v>
      </c>
      <c r="BM134" s="225" t="s">
        <v>1035</v>
      </c>
    </row>
    <row r="135" s="2" customFormat="1">
      <c r="A135" s="40"/>
      <c r="B135" s="41"/>
      <c r="C135" s="42"/>
      <c r="D135" s="227" t="s">
        <v>158</v>
      </c>
      <c r="E135" s="42"/>
      <c r="F135" s="228" t="s">
        <v>872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158</v>
      </c>
      <c r="AU135" s="19" t="s">
        <v>82</v>
      </c>
    </row>
    <row r="136" s="2" customFormat="1">
      <c r="A136" s="40"/>
      <c r="B136" s="41"/>
      <c r="C136" s="42"/>
      <c r="D136" s="232" t="s">
        <v>160</v>
      </c>
      <c r="E136" s="42"/>
      <c r="F136" s="233" t="s">
        <v>873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160</v>
      </c>
      <c r="AU136" s="19" t="s">
        <v>82</v>
      </c>
    </row>
    <row r="137" s="2" customFormat="1">
      <c r="A137" s="40"/>
      <c r="B137" s="41"/>
      <c r="C137" s="42"/>
      <c r="D137" s="227" t="s">
        <v>606</v>
      </c>
      <c r="E137" s="42"/>
      <c r="F137" s="234" t="s">
        <v>867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606</v>
      </c>
      <c r="AU137" s="19" t="s">
        <v>82</v>
      </c>
    </row>
    <row r="138" s="13" customFormat="1">
      <c r="A138" s="13"/>
      <c r="B138" s="235"/>
      <c r="C138" s="236"/>
      <c r="D138" s="227" t="s">
        <v>164</v>
      </c>
      <c r="E138" s="236"/>
      <c r="F138" s="238" t="s">
        <v>1036</v>
      </c>
      <c r="G138" s="236"/>
      <c r="H138" s="239">
        <v>0.36299999999999999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164</v>
      </c>
      <c r="AU138" s="245" t="s">
        <v>82</v>
      </c>
      <c r="AV138" s="13" t="s">
        <v>82</v>
      </c>
      <c r="AW138" s="13" t="s">
        <v>4</v>
      </c>
      <c r="AX138" s="13" t="s">
        <v>80</v>
      </c>
      <c r="AY138" s="245" t="s">
        <v>149</v>
      </c>
    </row>
    <row r="139" s="12" customFormat="1" ht="22.8" customHeight="1">
      <c r="A139" s="12"/>
      <c r="B139" s="198"/>
      <c r="C139" s="199"/>
      <c r="D139" s="200" t="s">
        <v>72</v>
      </c>
      <c r="E139" s="212" t="s">
        <v>156</v>
      </c>
      <c r="F139" s="212" t="s">
        <v>469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SUM(P140:P147)</f>
        <v>0</v>
      </c>
      <c r="Q139" s="206"/>
      <c r="R139" s="207">
        <f>SUM(R140:R147)</f>
        <v>16.814712499999999</v>
      </c>
      <c r="S139" s="206"/>
      <c r="T139" s="20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80</v>
      </c>
      <c r="AT139" s="210" t="s">
        <v>72</v>
      </c>
      <c r="AU139" s="210" t="s">
        <v>80</v>
      </c>
      <c r="AY139" s="209" t="s">
        <v>149</v>
      </c>
      <c r="BK139" s="211">
        <f>SUM(BK140:BK147)</f>
        <v>0</v>
      </c>
    </row>
    <row r="140" s="2" customFormat="1" ht="33" customHeight="1">
      <c r="A140" s="40"/>
      <c r="B140" s="41"/>
      <c r="C140" s="214" t="s">
        <v>225</v>
      </c>
      <c r="D140" s="214" t="s">
        <v>151</v>
      </c>
      <c r="E140" s="215" t="s">
        <v>875</v>
      </c>
      <c r="F140" s="216" t="s">
        <v>876</v>
      </c>
      <c r="G140" s="217" t="s">
        <v>255</v>
      </c>
      <c r="H140" s="218">
        <v>3.75</v>
      </c>
      <c r="I140" s="219"/>
      <c r="J140" s="220">
        <f>ROUND(I140*H140,2)</f>
        <v>0</v>
      </c>
      <c r="K140" s="216" t="s">
        <v>155</v>
      </c>
      <c r="L140" s="46"/>
      <c r="M140" s="221" t="s">
        <v>19</v>
      </c>
      <c r="N140" s="222" t="s">
        <v>44</v>
      </c>
      <c r="O140" s="86"/>
      <c r="P140" s="223">
        <f>O140*H140</f>
        <v>0</v>
      </c>
      <c r="Q140" s="223">
        <v>2.5018699999999998</v>
      </c>
      <c r="R140" s="223">
        <f>Q140*H140</f>
        <v>9.3820125000000001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156</v>
      </c>
      <c r="AT140" s="225" t="s">
        <v>151</v>
      </c>
      <c r="AU140" s="225" t="s">
        <v>82</v>
      </c>
      <c r="AY140" s="19" t="s">
        <v>149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80</v>
      </c>
      <c r="BK140" s="226">
        <f>ROUND(I140*H140,2)</f>
        <v>0</v>
      </c>
      <c r="BL140" s="19" t="s">
        <v>156</v>
      </c>
      <c r="BM140" s="225" t="s">
        <v>1037</v>
      </c>
    </row>
    <row r="141" s="2" customFormat="1">
      <c r="A141" s="40"/>
      <c r="B141" s="41"/>
      <c r="C141" s="42"/>
      <c r="D141" s="227" t="s">
        <v>158</v>
      </c>
      <c r="E141" s="42"/>
      <c r="F141" s="228" t="s">
        <v>878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158</v>
      </c>
      <c r="AU141" s="19" t="s">
        <v>82</v>
      </c>
    </row>
    <row r="142" s="2" customFormat="1">
      <c r="A142" s="40"/>
      <c r="B142" s="41"/>
      <c r="C142" s="42"/>
      <c r="D142" s="232" t="s">
        <v>160</v>
      </c>
      <c r="E142" s="42"/>
      <c r="F142" s="233" t="s">
        <v>879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160</v>
      </c>
      <c r="AU142" s="19" t="s">
        <v>82</v>
      </c>
    </row>
    <row r="143" s="13" customFormat="1">
      <c r="A143" s="13"/>
      <c r="B143" s="235"/>
      <c r="C143" s="236"/>
      <c r="D143" s="227" t="s">
        <v>164</v>
      </c>
      <c r="E143" s="237" t="s">
        <v>19</v>
      </c>
      <c r="F143" s="238" t="s">
        <v>1038</v>
      </c>
      <c r="G143" s="236"/>
      <c r="H143" s="239">
        <v>3.75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164</v>
      </c>
      <c r="AU143" s="245" t="s">
        <v>82</v>
      </c>
      <c r="AV143" s="13" t="s">
        <v>82</v>
      </c>
      <c r="AW143" s="13" t="s">
        <v>35</v>
      </c>
      <c r="AX143" s="13" t="s">
        <v>80</v>
      </c>
      <c r="AY143" s="245" t="s">
        <v>149</v>
      </c>
    </row>
    <row r="144" s="2" customFormat="1" ht="24.15" customHeight="1">
      <c r="A144" s="40"/>
      <c r="B144" s="41"/>
      <c r="C144" s="214" t="s">
        <v>8</v>
      </c>
      <c r="D144" s="214" t="s">
        <v>151</v>
      </c>
      <c r="E144" s="215" t="s">
        <v>882</v>
      </c>
      <c r="F144" s="216" t="s">
        <v>883</v>
      </c>
      <c r="G144" s="217" t="s">
        <v>154</v>
      </c>
      <c r="H144" s="218">
        <v>10</v>
      </c>
      <c r="I144" s="219"/>
      <c r="J144" s="220">
        <f>ROUND(I144*H144,2)</f>
        <v>0</v>
      </c>
      <c r="K144" s="216" t="s">
        <v>155</v>
      </c>
      <c r="L144" s="46"/>
      <c r="M144" s="221" t="s">
        <v>19</v>
      </c>
      <c r="N144" s="222" t="s">
        <v>44</v>
      </c>
      <c r="O144" s="86"/>
      <c r="P144" s="223">
        <f>O144*H144</f>
        <v>0</v>
      </c>
      <c r="Q144" s="223">
        <v>0.74326999999999999</v>
      </c>
      <c r="R144" s="223">
        <f>Q144*H144</f>
        <v>7.4326999999999996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156</v>
      </c>
      <c r="AT144" s="225" t="s">
        <v>151</v>
      </c>
      <c r="AU144" s="225" t="s">
        <v>82</v>
      </c>
      <c r="AY144" s="19" t="s">
        <v>149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80</v>
      </c>
      <c r="BK144" s="226">
        <f>ROUND(I144*H144,2)</f>
        <v>0</v>
      </c>
      <c r="BL144" s="19" t="s">
        <v>156</v>
      </c>
      <c r="BM144" s="225" t="s">
        <v>1039</v>
      </c>
    </row>
    <row r="145" s="2" customFormat="1">
      <c r="A145" s="40"/>
      <c r="B145" s="41"/>
      <c r="C145" s="42"/>
      <c r="D145" s="227" t="s">
        <v>158</v>
      </c>
      <c r="E145" s="42"/>
      <c r="F145" s="228" t="s">
        <v>885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158</v>
      </c>
      <c r="AU145" s="19" t="s">
        <v>82</v>
      </c>
    </row>
    <row r="146" s="2" customFormat="1">
      <c r="A146" s="40"/>
      <c r="B146" s="41"/>
      <c r="C146" s="42"/>
      <c r="D146" s="232" t="s">
        <v>160</v>
      </c>
      <c r="E146" s="42"/>
      <c r="F146" s="233" t="s">
        <v>886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160</v>
      </c>
      <c r="AU146" s="19" t="s">
        <v>82</v>
      </c>
    </row>
    <row r="147" s="2" customFormat="1">
      <c r="A147" s="40"/>
      <c r="B147" s="41"/>
      <c r="C147" s="42"/>
      <c r="D147" s="227" t="s">
        <v>162</v>
      </c>
      <c r="E147" s="42"/>
      <c r="F147" s="234" t="s">
        <v>1040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162</v>
      </c>
      <c r="AU147" s="19" t="s">
        <v>82</v>
      </c>
    </row>
    <row r="148" s="12" customFormat="1" ht="22.8" customHeight="1">
      <c r="A148" s="12"/>
      <c r="B148" s="198"/>
      <c r="C148" s="199"/>
      <c r="D148" s="200" t="s">
        <v>72</v>
      </c>
      <c r="E148" s="212" t="s">
        <v>213</v>
      </c>
      <c r="F148" s="212" t="s">
        <v>932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SUM(P149:P159)</f>
        <v>0</v>
      </c>
      <c r="Q148" s="206"/>
      <c r="R148" s="207">
        <f>SUM(R149:R159)</f>
        <v>0.026849999999999999</v>
      </c>
      <c r="S148" s="206"/>
      <c r="T148" s="208">
        <f>SUM(T149:T159)</f>
        <v>28.75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80</v>
      </c>
      <c r="AT148" s="210" t="s">
        <v>72</v>
      </c>
      <c r="AU148" s="210" t="s">
        <v>80</v>
      </c>
      <c r="AY148" s="209" t="s">
        <v>149</v>
      </c>
      <c r="BK148" s="211">
        <f>SUM(BK149:BK159)</f>
        <v>0</v>
      </c>
    </row>
    <row r="149" s="2" customFormat="1" ht="33" customHeight="1">
      <c r="A149" s="40"/>
      <c r="B149" s="41"/>
      <c r="C149" s="214" t="s">
        <v>237</v>
      </c>
      <c r="D149" s="214" t="s">
        <v>151</v>
      </c>
      <c r="E149" s="215" t="s">
        <v>933</v>
      </c>
      <c r="F149" s="216" t="s">
        <v>934</v>
      </c>
      <c r="G149" s="217" t="s">
        <v>247</v>
      </c>
      <c r="H149" s="218">
        <v>15</v>
      </c>
      <c r="I149" s="219"/>
      <c r="J149" s="220">
        <f>ROUND(I149*H149,2)</f>
        <v>0</v>
      </c>
      <c r="K149" s="216" t="s">
        <v>155</v>
      </c>
      <c r="L149" s="46"/>
      <c r="M149" s="221" t="s">
        <v>19</v>
      </c>
      <c r="N149" s="222" t="s">
        <v>44</v>
      </c>
      <c r="O149" s="86"/>
      <c r="P149" s="223">
        <f>O149*H149</f>
        <v>0</v>
      </c>
      <c r="Q149" s="223">
        <v>0.0017899999999999999</v>
      </c>
      <c r="R149" s="223">
        <f>Q149*H149</f>
        <v>0.026849999999999999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156</v>
      </c>
      <c r="AT149" s="225" t="s">
        <v>151</v>
      </c>
      <c r="AU149" s="225" t="s">
        <v>82</v>
      </c>
      <c r="AY149" s="19" t="s">
        <v>149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80</v>
      </c>
      <c r="BK149" s="226">
        <f>ROUND(I149*H149,2)</f>
        <v>0</v>
      </c>
      <c r="BL149" s="19" t="s">
        <v>156</v>
      </c>
      <c r="BM149" s="225" t="s">
        <v>1041</v>
      </c>
    </row>
    <row r="150" s="2" customFormat="1">
      <c r="A150" s="40"/>
      <c r="B150" s="41"/>
      <c r="C150" s="42"/>
      <c r="D150" s="227" t="s">
        <v>158</v>
      </c>
      <c r="E150" s="42"/>
      <c r="F150" s="228" t="s">
        <v>936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158</v>
      </c>
      <c r="AU150" s="19" t="s">
        <v>82</v>
      </c>
    </row>
    <row r="151" s="2" customFormat="1">
      <c r="A151" s="40"/>
      <c r="B151" s="41"/>
      <c r="C151" s="42"/>
      <c r="D151" s="232" t="s">
        <v>160</v>
      </c>
      <c r="E151" s="42"/>
      <c r="F151" s="233" t="s">
        <v>937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160</v>
      </c>
      <c r="AU151" s="19" t="s">
        <v>82</v>
      </c>
    </row>
    <row r="152" s="13" customFormat="1">
      <c r="A152" s="13"/>
      <c r="B152" s="235"/>
      <c r="C152" s="236"/>
      <c r="D152" s="227" t="s">
        <v>164</v>
      </c>
      <c r="E152" s="237" t="s">
        <v>19</v>
      </c>
      <c r="F152" s="238" t="s">
        <v>1042</v>
      </c>
      <c r="G152" s="236"/>
      <c r="H152" s="239">
        <v>15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164</v>
      </c>
      <c r="AU152" s="245" t="s">
        <v>82</v>
      </c>
      <c r="AV152" s="13" t="s">
        <v>82</v>
      </c>
      <c r="AW152" s="13" t="s">
        <v>35</v>
      </c>
      <c r="AX152" s="13" t="s">
        <v>80</v>
      </c>
      <c r="AY152" s="245" t="s">
        <v>149</v>
      </c>
    </row>
    <row r="153" s="2" customFormat="1" ht="24.15" customHeight="1">
      <c r="A153" s="40"/>
      <c r="B153" s="41"/>
      <c r="C153" s="214" t="s">
        <v>244</v>
      </c>
      <c r="D153" s="214" t="s">
        <v>151</v>
      </c>
      <c r="E153" s="215" t="s">
        <v>939</v>
      </c>
      <c r="F153" s="216" t="s">
        <v>940</v>
      </c>
      <c r="G153" s="217" t="s">
        <v>255</v>
      </c>
      <c r="H153" s="218">
        <v>11.5</v>
      </c>
      <c r="I153" s="219"/>
      <c r="J153" s="220">
        <f>ROUND(I153*H153,2)</f>
        <v>0</v>
      </c>
      <c r="K153" s="216" t="s">
        <v>155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2.5</v>
      </c>
      <c r="T153" s="224">
        <f>S153*H153</f>
        <v>28.75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156</v>
      </c>
      <c r="AT153" s="225" t="s">
        <v>151</v>
      </c>
      <c r="AU153" s="225" t="s">
        <v>82</v>
      </c>
      <c r="AY153" s="19" t="s">
        <v>149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156</v>
      </c>
      <c r="BM153" s="225" t="s">
        <v>1043</v>
      </c>
    </row>
    <row r="154" s="2" customFormat="1">
      <c r="A154" s="40"/>
      <c r="B154" s="41"/>
      <c r="C154" s="42"/>
      <c r="D154" s="227" t="s">
        <v>158</v>
      </c>
      <c r="E154" s="42"/>
      <c r="F154" s="228" t="s">
        <v>942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158</v>
      </c>
      <c r="AU154" s="19" t="s">
        <v>82</v>
      </c>
    </row>
    <row r="155" s="2" customFormat="1">
      <c r="A155" s="40"/>
      <c r="B155" s="41"/>
      <c r="C155" s="42"/>
      <c r="D155" s="232" t="s">
        <v>160</v>
      </c>
      <c r="E155" s="42"/>
      <c r="F155" s="233" t="s">
        <v>943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160</v>
      </c>
      <c r="AU155" s="19" t="s">
        <v>82</v>
      </c>
    </row>
    <row r="156" s="2" customFormat="1">
      <c r="A156" s="40"/>
      <c r="B156" s="41"/>
      <c r="C156" s="42"/>
      <c r="D156" s="227" t="s">
        <v>606</v>
      </c>
      <c r="E156" s="42"/>
      <c r="F156" s="234" t="s">
        <v>944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606</v>
      </c>
      <c r="AU156" s="19" t="s">
        <v>82</v>
      </c>
    </row>
    <row r="157" s="2" customFormat="1" ht="16.5" customHeight="1">
      <c r="A157" s="40"/>
      <c r="B157" s="41"/>
      <c r="C157" s="214" t="s">
        <v>252</v>
      </c>
      <c r="D157" s="214" t="s">
        <v>151</v>
      </c>
      <c r="E157" s="215" t="s">
        <v>451</v>
      </c>
      <c r="F157" s="216" t="s">
        <v>949</v>
      </c>
      <c r="G157" s="217" t="s">
        <v>401</v>
      </c>
      <c r="H157" s="218">
        <v>210</v>
      </c>
      <c r="I157" s="219"/>
      <c r="J157" s="220">
        <f>ROUND(I157*H157,2)</f>
        <v>0</v>
      </c>
      <c r="K157" s="216" t="s">
        <v>19</v>
      </c>
      <c r="L157" s="46"/>
      <c r="M157" s="221" t="s">
        <v>19</v>
      </c>
      <c r="N157" s="222" t="s">
        <v>44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156</v>
      </c>
      <c r="AT157" s="225" t="s">
        <v>151</v>
      </c>
      <c r="AU157" s="225" t="s">
        <v>82</v>
      </c>
      <c r="AY157" s="19" t="s">
        <v>149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80</v>
      </c>
      <c r="BK157" s="226">
        <f>ROUND(I157*H157,2)</f>
        <v>0</v>
      </c>
      <c r="BL157" s="19" t="s">
        <v>156</v>
      </c>
      <c r="BM157" s="225" t="s">
        <v>1044</v>
      </c>
    </row>
    <row r="158" s="2" customFormat="1">
      <c r="A158" s="40"/>
      <c r="B158" s="41"/>
      <c r="C158" s="42"/>
      <c r="D158" s="227" t="s">
        <v>158</v>
      </c>
      <c r="E158" s="42"/>
      <c r="F158" s="228" t="s">
        <v>1045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158</v>
      </c>
      <c r="AU158" s="19" t="s">
        <v>82</v>
      </c>
    </row>
    <row r="159" s="2" customFormat="1">
      <c r="A159" s="40"/>
      <c r="B159" s="41"/>
      <c r="C159" s="42"/>
      <c r="D159" s="227" t="s">
        <v>162</v>
      </c>
      <c r="E159" s="42"/>
      <c r="F159" s="234" t="s">
        <v>1046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162</v>
      </c>
      <c r="AU159" s="19" t="s">
        <v>82</v>
      </c>
    </row>
    <row r="160" s="12" customFormat="1" ht="22.8" customHeight="1">
      <c r="A160" s="12"/>
      <c r="B160" s="198"/>
      <c r="C160" s="199"/>
      <c r="D160" s="200" t="s">
        <v>72</v>
      </c>
      <c r="E160" s="212" t="s">
        <v>540</v>
      </c>
      <c r="F160" s="212" t="s">
        <v>541</v>
      </c>
      <c r="G160" s="199"/>
      <c r="H160" s="199"/>
      <c r="I160" s="202"/>
      <c r="J160" s="213">
        <f>BK160</f>
        <v>0</v>
      </c>
      <c r="K160" s="199"/>
      <c r="L160" s="204"/>
      <c r="M160" s="205"/>
      <c r="N160" s="206"/>
      <c r="O160" s="206"/>
      <c r="P160" s="207">
        <f>SUM(P161:P175)</f>
        <v>0</v>
      </c>
      <c r="Q160" s="206"/>
      <c r="R160" s="207">
        <f>SUM(R161:R175)</f>
        <v>0</v>
      </c>
      <c r="S160" s="206"/>
      <c r="T160" s="208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9" t="s">
        <v>80</v>
      </c>
      <c r="AT160" s="210" t="s">
        <v>72</v>
      </c>
      <c r="AU160" s="210" t="s">
        <v>80</v>
      </c>
      <c r="AY160" s="209" t="s">
        <v>149</v>
      </c>
      <c r="BK160" s="211">
        <f>SUM(BK161:BK175)</f>
        <v>0</v>
      </c>
    </row>
    <row r="161" s="2" customFormat="1" ht="33" customHeight="1">
      <c r="A161" s="40"/>
      <c r="B161" s="41"/>
      <c r="C161" s="214" t="s">
        <v>260</v>
      </c>
      <c r="D161" s="214" t="s">
        <v>151</v>
      </c>
      <c r="E161" s="215" t="s">
        <v>960</v>
      </c>
      <c r="F161" s="216" t="s">
        <v>961</v>
      </c>
      <c r="G161" s="217" t="s">
        <v>453</v>
      </c>
      <c r="H161" s="218">
        <v>11.5</v>
      </c>
      <c r="I161" s="219"/>
      <c r="J161" s="220">
        <f>ROUND(I161*H161,2)</f>
        <v>0</v>
      </c>
      <c r="K161" s="216" t="s">
        <v>155</v>
      </c>
      <c r="L161" s="46"/>
      <c r="M161" s="221" t="s">
        <v>19</v>
      </c>
      <c r="N161" s="222" t="s">
        <v>44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156</v>
      </c>
      <c r="AT161" s="225" t="s">
        <v>151</v>
      </c>
      <c r="AU161" s="225" t="s">
        <v>82</v>
      </c>
      <c r="AY161" s="19" t="s">
        <v>149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80</v>
      </c>
      <c r="BK161" s="226">
        <f>ROUND(I161*H161,2)</f>
        <v>0</v>
      </c>
      <c r="BL161" s="19" t="s">
        <v>156</v>
      </c>
      <c r="BM161" s="225" t="s">
        <v>1047</v>
      </c>
    </row>
    <row r="162" s="2" customFormat="1">
      <c r="A162" s="40"/>
      <c r="B162" s="41"/>
      <c r="C162" s="42"/>
      <c r="D162" s="227" t="s">
        <v>158</v>
      </c>
      <c r="E162" s="42"/>
      <c r="F162" s="228" t="s">
        <v>963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158</v>
      </c>
      <c r="AU162" s="19" t="s">
        <v>82</v>
      </c>
    </row>
    <row r="163" s="2" customFormat="1">
      <c r="A163" s="40"/>
      <c r="B163" s="41"/>
      <c r="C163" s="42"/>
      <c r="D163" s="232" t="s">
        <v>160</v>
      </c>
      <c r="E163" s="42"/>
      <c r="F163" s="233" t="s">
        <v>964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160</v>
      </c>
      <c r="AU163" s="19" t="s">
        <v>82</v>
      </c>
    </row>
    <row r="164" s="2" customFormat="1">
      <c r="A164" s="40"/>
      <c r="B164" s="41"/>
      <c r="C164" s="42"/>
      <c r="D164" s="227" t="s">
        <v>606</v>
      </c>
      <c r="E164" s="42"/>
      <c r="F164" s="234" t="s">
        <v>965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606</v>
      </c>
      <c r="AU164" s="19" t="s">
        <v>82</v>
      </c>
    </row>
    <row r="165" s="2" customFormat="1" ht="21.75" customHeight="1">
      <c r="A165" s="40"/>
      <c r="B165" s="41"/>
      <c r="C165" s="214" t="s">
        <v>266</v>
      </c>
      <c r="D165" s="214" t="s">
        <v>151</v>
      </c>
      <c r="E165" s="215" t="s">
        <v>968</v>
      </c>
      <c r="F165" s="216" t="s">
        <v>969</v>
      </c>
      <c r="G165" s="217" t="s">
        <v>453</v>
      </c>
      <c r="H165" s="218">
        <v>103.5</v>
      </c>
      <c r="I165" s="219"/>
      <c r="J165" s="220">
        <f>ROUND(I165*H165,2)</f>
        <v>0</v>
      </c>
      <c r="K165" s="216" t="s">
        <v>155</v>
      </c>
      <c r="L165" s="46"/>
      <c r="M165" s="221" t="s">
        <v>19</v>
      </c>
      <c r="N165" s="222" t="s">
        <v>44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156</v>
      </c>
      <c r="AT165" s="225" t="s">
        <v>151</v>
      </c>
      <c r="AU165" s="225" t="s">
        <v>82</v>
      </c>
      <c r="AY165" s="19" t="s">
        <v>149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80</v>
      </c>
      <c r="BK165" s="226">
        <f>ROUND(I165*H165,2)</f>
        <v>0</v>
      </c>
      <c r="BL165" s="19" t="s">
        <v>156</v>
      </c>
      <c r="BM165" s="225" t="s">
        <v>1048</v>
      </c>
    </row>
    <row r="166" s="2" customFormat="1">
      <c r="A166" s="40"/>
      <c r="B166" s="41"/>
      <c r="C166" s="42"/>
      <c r="D166" s="227" t="s">
        <v>158</v>
      </c>
      <c r="E166" s="42"/>
      <c r="F166" s="228" t="s">
        <v>971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158</v>
      </c>
      <c r="AU166" s="19" t="s">
        <v>82</v>
      </c>
    </row>
    <row r="167" s="2" customFormat="1">
      <c r="A167" s="40"/>
      <c r="B167" s="41"/>
      <c r="C167" s="42"/>
      <c r="D167" s="232" t="s">
        <v>160</v>
      </c>
      <c r="E167" s="42"/>
      <c r="F167" s="233" t="s">
        <v>972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160</v>
      </c>
      <c r="AU167" s="19" t="s">
        <v>82</v>
      </c>
    </row>
    <row r="168" s="2" customFormat="1">
      <c r="A168" s="40"/>
      <c r="B168" s="41"/>
      <c r="C168" s="42"/>
      <c r="D168" s="227" t="s">
        <v>606</v>
      </c>
      <c r="E168" s="42"/>
      <c r="F168" s="234" t="s">
        <v>965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606</v>
      </c>
      <c r="AU168" s="19" t="s">
        <v>82</v>
      </c>
    </row>
    <row r="169" s="2" customFormat="1">
      <c r="A169" s="40"/>
      <c r="B169" s="41"/>
      <c r="C169" s="42"/>
      <c r="D169" s="227" t="s">
        <v>162</v>
      </c>
      <c r="E169" s="42"/>
      <c r="F169" s="234" t="s">
        <v>556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162</v>
      </c>
      <c r="AU169" s="19" t="s">
        <v>82</v>
      </c>
    </row>
    <row r="170" s="13" customFormat="1">
      <c r="A170" s="13"/>
      <c r="B170" s="235"/>
      <c r="C170" s="236"/>
      <c r="D170" s="227" t="s">
        <v>164</v>
      </c>
      <c r="E170" s="237" t="s">
        <v>19</v>
      </c>
      <c r="F170" s="238" t="s">
        <v>1049</v>
      </c>
      <c r="G170" s="236"/>
      <c r="H170" s="239">
        <v>103.5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164</v>
      </c>
      <c r="AU170" s="245" t="s">
        <v>82</v>
      </c>
      <c r="AV170" s="13" t="s">
        <v>82</v>
      </c>
      <c r="AW170" s="13" t="s">
        <v>35</v>
      </c>
      <c r="AX170" s="13" t="s">
        <v>80</v>
      </c>
      <c r="AY170" s="245" t="s">
        <v>149</v>
      </c>
    </row>
    <row r="171" s="2" customFormat="1" ht="37.8" customHeight="1">
      <c r="A171" s="40"/>
      <c r="B171" s="41"/>
      <c r="C171" s="214" t="s">
        <v>273</v>
      </c>
      <c r="D171" s="214" t="s">
        <v>151</v>
      </c>
      <c r="E171" s="215" t="s">
        <v>974</v>
      </c>
      <c r="F171" s="216" t="s">
        <v>975</v>
      </c>
      <c r="G171" s="217" t="s">
        <v>453</v>
      </c>
      <c r="H171" s="218">
        <v>11.5</v>
      </c>
      <c r="I171" s="219"/>
      <c r="J171" s="220">
        <f>ROUND(I171*H171,2)</f>
        <v>0</v>
      </c>
      <c r="K171" s="216" t="s">
        <v>155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156</v>
      </c>
      <c r="AT171" s="225" t="s">
        <v>151</v>
      </c>
      <c r="AU171" s="225" t="s">
        <v>82</v>
      </c>
      <c r="AY171" s="19" t="s">
        <v>149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80</v>
      </c>
      <c r="BK171" s="226">
        <f>ROUND(I171*H171,2)</f>
        <v>0</v>
      </c>
      <c r="BL171" s="19" t="s">
        <v>156</v>
      </c>
      <c r="BM171" s="225" t="s">
        <v>1050</v>
      </c>
    </row>
    <row r="172" s="2" customFormat="1">
      <c r="A172" s="40"/>
      <c r="B172" s="41"/>
      <c r="C172" s="42"/>
      <c r="D172" s="227" t="s">
        <v>158</v>
      </c>
      <c r="E172" s="42"/>
      <c r="F172" s="228" t="s">
        <v>977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158</v>
      </c>
      <c r="AU172" s="19" t="s">
        <v>82</v>
      </c>
    </row>
    <row r="173" s="2" customFormat="1">
      <c r="A173" s="40"/>
      <c r="B173" s="41"/>
      <c r="C173" s="42"/>
      <c r="D173" s="232" t="s">
        <v>160</v>
      </c>
      <c r="E173" s="42"/>
      <c r="F173" s="233" t="s">
        <v>978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160</v>
      </c>
      <c r="AU173" s="19" t="s">
        <v>82</v>
      </c>
    </row>
    <row r="174" s="2" customFormat="1">
      <c r="A174" s="40"/>
      <c r="B174" s="41"/>
      <c r="C174" s="42"/>
      <c r="D174" s="227" t="s">
        <v>606</v>
      </c>
      <c r="E174" s="42"/>
      <c r="F174" s="234" t="s">
        <v>979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606</v>
      </c>
      <c r="AU174" s="19" t="s">
        <v>82</v>
      </c>
    </row>
    <row r="175" s="2" customFormat="1">
      <c r="A175" s="40"/>
      <c r="B175" s="41"/>
      <c r="C175" s="42"/>
      <c r="D175" s="227" t="s">
        <v>162</v>
      </c>
      <c r="E175" s="42"/>
      <c r="F175" s="234" t="s">
        <v>564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162</v>
      </c>
      <c r="AU175" s="19" t="s">
        <v>82</v>
      </c>
    </row>
    <row r="176" s="12" customFormat="1" ht="22.8" customHeight="1">
      <c r="A176" s="12"/>
      <c r="B176" s="198"/>
      <c r="C176" s="199"/>
      <c r="D176" s="200" t="s">
        <v>72</v>
      </c>
      <c r="E176" s="212" t="s">
        <v>580</v>
      </c>
      <c r="F176" s="212" t="s">
        <v>581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SUM(P177:P179)</f>
        <v>0</v>
      </c>
      <c r="Q176" s="206"/>
      <c r="R176" s="207">
        <f>SUM(R177:R179)</f>
        <v>0</v>
      </c>
      <c r="S176" s="206"/>
      <c r="T176" s="208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80</v>
      </c>
      <c r="AT176" s="210" t="s">
        <v>72</v>
      </c>
      <c r="AU176" s="210" t="s">
        <v>80</v>
      </c>
      <c r="AY176" s="209" t="s">
        <v>149</v>
      </c>
      <c r="BK176" s="211">
        <f>SUM(BK177:BK179)</f>
        <v>0</v>
      </c>
    </row>
    <row r="177" s="2" customFormat="1" ht="24.15" customHeight="1">
      <c r="A177" s="40"/>
      <c r="B177" s="41"/>
      <c r="C177" s="214" t="s">
        <v>281</v>
      </c>
      <c r="D177" s="214" t="s">
        <v>151</v>
      </c>
      <c r="E177" s="215" t="s">
        <v>981</v>
      </c>
      <c r="F177" s="216" t="s">
        <v>982</v>
      </c>
      <c r="G177" s="217" t="s">
        <v>453</v>
      </c>
      <c r="H177" s="218">
        <v>104.48</v>
      </c>
      <c r="I177" s="219"/>
      <c r="J177" s="220">
        <f>ROUND(I177*H177,2)</f>
        <v>0</v>
      </c>
      <c r="K177" s="216" t="s">
        <v>155</v>
      </c>
      <c r="L177" s="46"/>
      <c r="M177" s="221" t="s">
        <v>19</v>
      </c>
      <c r="N177" s="222" t="s">
        <v>44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156</v>
      </c>
      <c r="AT177" s="225" t="s">
        <v>151</v>
      </c>
      <c r="AU177" s="225" t="s">
        <v>82</v>
      </c>
      <c r="AY177" s="19" t="s">
        <v>149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80</v>
      </c>
      <c r="BK177" s="226">
        <f>ROUND(I177*H177,2)</f>
        <v>0</v>
      </c>
      <c r="BL177" s="19" t="s">
        <v>156</v>
      </c>
      <c r="BM177" s="225" t="s">
        <v>1051</v>
      </c>
    </row>
    <row r="178" s="2" customFormat="1">
      <c r="A178" s="40"/>
      <c r="B178" s="41"/>
      <c r="C178" s="42"/>
      <c r="D178" s="227" t="s">
        <v>158</v>
      </c>
      <c r="E178" s="42"/>
      <c r="F178" s="228" t="s">
        <v>984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158</v>
      </c>
      <c r="AU178" s="19" t="s">
        <v>82</v>
      </c>
    </row>
    <row r="179" s="2" customFormat="1">
      <c r="A179" s="40"/>
      <c r="B179" s="41"/>
      <c r="C179" s="42"/>
      <c r="D179" s="232" t="s">
        <v>160</v>
      </c>
      <c r="E179" s="42"/>
      <c r="F179" s="233" t="s">
        <v>985</v>
      </c>
      <c r="G179" s="42"/>
      <c r="H179" s="42"/>
      <c r="I179" s="229"/>
      <c r="J179" s="42"/>
      <c r="K179" s="42"/>
      <c r="L179" s="46"/>
      <c r="M179" s="267"/>
      <c r="N179" s="268"/>
      <c r="O179" s="269"/>
      <c r="P179" s="269"/>
      <c r="Q179" s="269"/>
      <c r="R179" s="269"/>
      <c r="S179" s="269"/>
      <c r="T179" s="27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160</v>
      </c>
      <c r="AU179" s="19" t="s">
        <v>82</v>
      </c>
    </row>
    <row r="180" s="2" customFormat="1" ht="6.96" customHeight="1">
      <c r="A180" s="40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46"/>
      <c r="M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</row>
  </sheetData>
  <sheetProtection sheet="1" autoFilter="0" formatColumns="0" formatRows="0" objects="1" scenarios="1" spinCount="100000" saltValue="c781Lyp0WGyOuycIzmpkHdpbx4bmc4bbkKJKegtGBiRK7LcgczD4gUn67yLpnDrtsCDQLwy3FHO6TDuJuJ5mig==" hashValue="UIW8HwaFg4iMwwcMbA4BT1Wa0Knzaj7H+frFpyuLFeHa3rFWgC1PNglZrmtobK0tkWz+mc0/BYDprvEZsDJR/g==" algorithmName="SHA-512" password="CC35"/>
  <autoFilter ref="C85:K17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1/131151100"/>
    <hyperlink ref="F94" r:id="rId2" display="https://podminky.urs.cz/item/CS_URS_2025_01/162251101"/>
    <hyperlink ref="F98" r:id="rId3" display="https://podminky.urs.cz/item/CS_URS_2025_01/174151101"/>
    <hyperlink ref="F102" r:id="rId4" display="https://podminky.urs.cz/item/CS_URS_2025_01/181911102"/>
    <hyperlink ref="F106" r:id="rId5" display="https://podminky.urs.cz/item/CS_URS_2025_01/321213345"/>
    <hyperlink ref="F111" r:id="rId6" display="https://podminky.urs.cz/item/CS_URS_2025_01/321321116"/>
    <hyperlink ref="F119" r:id="rId7" display="https://podminky.urs.cz/item/CS_URS_2025_01/321351010"/>
    <hyperlink ref="F127" r:id="rId8" display="https://podminky.urs.cz/item/CS_URS_2025_01/321352010"/>
    <hyperlink ref="F131" r:id="rId9" display="https://podminky.urs.cz/item/CS_URS_2025_01/321366111"/>
    <hyperlink ref="F136" r:id="rId10" display="https://podminky.urs.cz/item/CS_URS_2025_01/321368211"/>
    <hyperlink ref="F142" r:id="rId11" display="https://podminky.urs.cz/item/CS_URS_2025_01/452311171"/>
    <hyperlink ref="F146" r:id="rId12" display="https://podminky.urs.cz/item/CS_URS_2025_01/465513127"/>
    <hyperlink ref="F151" r:id="rId13" display="https://podminky.urs.cz/item/CS_URS_2025_01/931995224"/>
    <hyperlink ref="F155" r:id="rId14" display="https://podminky.urs.cz/item/CS_URS_2025_01/966055211"/>
    <hyperlink ref="F163" r:id="rId15" display="https://podminky.urs.cz/item/CS_URS_2025_01/997002511"/>
    <hyperlink ref="F167" r:id="rId16" display="https://podminky.urs.cz/item/CS_URS_2025_01/997002519"/>
    <hyperlink ref="F173" r:id="rId17" display="https://podminky.urs.cz/item/CS_URS_2025_01/997013602"/>
    <hyperlink ref="F179" r:id="rId18" display="https://podminky.urs.cz/item/CS_URS_2025_01/998324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118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1052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24. 10. 2023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34</v>
      </c>
      <c r="F21" s="40"/>
      <c r="G21" s="40"/>
      <c r="H21" s="40"/>
      <c r="I21" s="144" t="s">
        <v>29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33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ROUND(J84,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ROUND((SUM(BE84:BE119)),  2)</f>
        <v>0</v>
      </c>
      <c r="G33" s="40"/>
      <c r="H33" s="40"/>
      <c r="I33" s="159">
        <v>0.20999999999999999</v>
      </c>
      <c r="J33" s="158">
        <f>ROUND(((SUM(BE84:BE119))*I33),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ROUND((SUM(BF84:BF119)),  2)</f>
        <v>0</v>
      </c>
      <c r="G34" s="40"/>
      <c r="H34" s="40"/>
      <c r="I34" s="159">
        <v>0.12</v>
      </c>
      <c r="J34" s="158">
        <f>ROUND(((SUM(BF84:BF119))*I34),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ROUND((SUM(BG84:BG119)),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ROUND((SUM(BH84:BH119)),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ROUND((SUM(BI84:BI119)),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122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rybníka Velký Žďárský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118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SO-05 - Nouzový přeliv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Žďár nad Sázavou</v>
      </c>
      <c r="G52" s="42"/>
      <c r="H52" s="42"/>
      <c r="I52" s="34" t="s">
        <v>23</v>
      </c>
      <c r="J52" s="74" t="str">
        <f>IF(J12="","",J12)</f>
        <v>24. 10. 2023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Žďár nad Sázavou</v>
      </c>
      <c r="G54" s="42"/>
      <c r="H54" s="42"/>
      <c r="I54" s="34" t="s">
        <v>32</v>
      </c>
      <c r="J54" s="38" t="str">
        <f>E21</f>
        <v>AGROPROJEKT PSO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AGROPROJEKT PSO s.r.o.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123</v>
      </c>
      <c r="D57" s="173"/>
      <c r="E57" s="173"/>
      <c r="F57" s="173"/>
      <c r="G57" s="173"/>
      <c r="H57" s="173"/>
      <c r="I57" s="173"/>
      <c r="J57" s="174" t="s">
        <v>124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125</v>
      </c>
    </row>
    <row r="60" s="9" customFormat="1" ht="24.96" customHeight="1">
      <c r="A60" s="9"/>
      <c r="B60" s="176"/>
      <c r="C60" s="177"/>
      <c r="D60" s="178" t="s">
        <v>126</v>
      </c>
      <c r="E60" s="179"/>
      <c r="F60" s="179"/>
      <c r="G60" s="179"/>
      <c r="H60" s="179"/>
      <c r="I60" s="179"/>
      <c r="J60" s="180">
        <f>J85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127</v>
      </c>
      <c r="E61" s="184"/>
      <c r="F61" s="184"/>
      <c r="G61" s="184"/>
      <c r="H61" s="184"/>
      <c r="I61" s="184"/>
      <c r="J61" s="185">
        <f>J86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771</v>
      </c>
      <c r="E62" s="184"/>
      <c r="F62" s="184"/>
      <c r="G62" s="184"/>
      <c r="H62" s="184"/>
      <c r="I62" s="184"/>
      <c r="J62" s="185">
        <f>J90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129</v>
      </c>
      <c r="E63" s="184"/>
      <c r="F63" s="184"/>
      <c r="G63" s="184"/>
      <c r="H63" s="184"/>
      <c r="I63" s="184"/>
      <c r="J63" s="185">
        <f>J107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133</v>
      </c>
      <c r="E64" s="184"/>
      <c r="F64" s="184"/>
      <c r="G64" s="184"/>
      <c r="H64" s="184"/>
      <c r="I64" s="184"/>
      <c r="J64" s="185">
        <f>J116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134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Rekonstrukce rybníka Velký Žďárský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118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SO-05 - Nouzový přeliv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Žďár nad Sázavou</v>
      </c>
      <c r="G78" s="42"/>
      <c r="H78" s="42"/>
      <c r="I78" s="34" t="s">
        <v>23</v>
      </c>
      <c r="J78" s="74" t="str">
        <f>IF(J12="","",J12)</f>
        <v>24. 10. 2023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25</v>
      </c>
      <c r="D80" s="42"/>
      <c r="E80" s="42"/>
      <c r="F80" s="29" t="str">
        <f>E15</f>
        <v>Město Žďár nad Sázavou</v>
      </c>
      <c r="G80" s="42"/>
      <c r="H80" s="42"/>
      <c r="I80" s="34" t="s">
        <v>32</v>
      </c>
      <c r="J80" s="38" t="str">
        <f>E21</f>
        <v>AGROPROJEKT PSO s.r.o.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>AGROPROJEKT PSO s.r.o.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7"/>
      <c r="B83" s="188"/>
      <c r="C83" s="189" t="s">
        <v>135</v>
      </c>
      <c r="D83" s="190" t="s">
        <v>58</v>
      </c>
      <c r="E83" s="190" t="s">
        <v>54</v>
      </c>
      <c r="F83" s="190" t="s">
        <v>55</v>
      </c>
      <c r="G83" s="190" t="s">
        <v>136</v>
      </c>
      <c r="H83" s="190" t="s">
        <v>137</v>
      </c>
      <c r="I83" s="190" t="s">
        <v>138</v>
      </c>
      <c r="J83" s="190" t="s">
        <v>124</v>
      </c>
      <c r="K83" s="191" t="s">
        <v>139</v>
      </c>
      <c r="L83" s="192"/>
      <c r="M83" s="94" t="s">
        <v>19</v>
      </c>
      <c r="N83" s="95" t="s">
        <v>43</v>
      </c>
      <c r="O83" s="95" t="s">
        <v>140</v>
      </c>
      <c r="P83" s="95" t="s">
        <v>141</v>
      </c>
      <c r="Q83" s="95" t="s">
        <v>142</v>
      </c>
      <c r="R83" s="95" t="s">
        <v>143</v>
      </c>
      <c r="S83" s="95" t="s">
        <v>144</v>
      </c>
      <c r="T83" s="96" t="s">
        <v>145</v>
      </c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="2" customFormat="1" ht="22.8" customHeight="1">
      <c r="A84" s="40"/>
      <c r="B84" s="41"/>
      <c r="C84" s="101" t="s">
        <v>146</v>
      </c>
      <c r="D84" s="42"/>
      <c r="E84" s="42"/>
      <c r="F84" s="42"/>
      <c r="G84" s="42"/>
      <c r="H84" s="42"/>
      <c r="I84" s="42"/>
      <c r="J84" s="193">
        <f>BK84</f>
        <v>0</v>
      </c>
      <c r="K84" s="42"/>
      <c r="L84" s="46"/>
      <c r="M84" s="97"/>
      <c r="N84" s="194"/>
      <c r="O84" s="98"/>
      <c r="P84" s="195">
        <f>P85</f>
        <v>0</v>
      </c>
      <c r="Q84" s="98"/>
      <c r="R84" s="195">
        <f>R85</f>
        <v>73.805340640819992</v>
      </c>
      <c r="S84" s="98"/>
      <c r="T84" s="196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125</v>
      </c>
      <c r="BK84" s="197">
        <f>BK85</f>
        <v>0</v>
      </c>
    </row>
    <row r="85" s="12" customFormat="1" ht="25.92" customHeight="1">
      <c r="A85" s="12"/>
      <c r="B85" s="198"/>
      <c r="C85" s="199"/>
      <c r="D85" s="200" t="s">
        <v>72</v>
      </c>
      <c r="E85" s="201" t="s">
        <v>147</v>
      </c>
      <c r="F85" s="201" t="s">
        <v>148</v>
      </c>
      <c r="G85" s="199"/>
      <c r="H85" s="199"/>
      <c r="I85" s="202"/>
      <c r="J85" s="203">
        <f>BK85</f>
        <v>0</v>
      </c>
      <c r="K85" s="199"/>
      <c r="L85" s="204"/>
      <c r="M85" s="205"/>
      <c r="N85" s="206"/>
      <c r="O85" s="206"/>
      <c r="P85" s="207">
        <f>P86+P90+P107+P116</f>
        <v>0</v>
      </c>
      <c r="Q85" s="206"/>
      <c r="R85" s="207">
        <f>R86+R90+R107+R116</f>
        <v>73.805340640819992</v>
      </c>
      <c r="S85" s="206"/>
      <c r="T85" s="208">
        <f>T86+T90+T107+T116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9" t="s">
        <v>80</v>
      </c>
      <c r="AT85" s="210" t="s">
        <v>72</v>
      </c>
      <c r="AU85" s="210" t="s">
        <v>73</v>
      </c>
      <c r="AY85" s="209" t="s">
        <v>149</v>
      </c>
      <c r="BK85" s="211">
        <f>BK86+BK90+BK107+BK116</f>
        <v>0</v>
      </c>
    </row>
    <row r="86" s="12" customFormat="1" ht="22.8" customHeight="1">
      <c r="A86" s="12"/>
      <c r="B86" s="198"/>
      <c r="C86" s="199"/>
      <c r="D86" s="200" t="s">
        <v>72</v>
      </c>
      <c r="E86" s="212" t="s">
        <v>80</v>
      </c>
      <c r="F86" s="212" t="s">
        <v>150</v>
      </c>
      <c r="G86" s="199"/>
      <c r="H86" s="199"/>
      <c r="I86" s="202"/>
      <c r="J86" s="213">
        <f>BK86</f>
        <v>0</v>
      </c>
      <c r="K86" s="199"/>
      <c r="L86" s="204"/>
      <c r="M86" s="205"/>
      <c r="N86" s="206"/>
      <c r="O86" s="206"/>
      <c r="P86" s="207">
        <f>SUM(P87:P89)</f>
        <v>0</v>
      </c>
      <c r="Q86" s="206"/>
      <c r="R86" s="207">
        <f>SUM(R87:R89)</f>
        <v>0</v>
      </c>
      <c r="S86" s="206"/>
      <c r="T86" s="208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80</v>
      </c>
      <c r="AT86" s="210" t="s">
        <v>72</v>
      </c>
      <c r="AU86" s="210" t="s">
        <v>80</v>
      </c>
      <c r="AY86" s="209" t="s">
        <v>149</v>
      </c>
      <c r="BK86" s="211">
        <f>SUM(BK87:BK89)</f>
        <v>0</v>
      </c>
    </row>
    <row r="87" s="2" customFormat="1" ht="24.15" customHeight="1">
      <c r="A87" s="40"/>
      <c r="B87" s="41"/>
      <c r="C87" s="214" t="s">
        <v>80</v>
      </c>
      <c r="D87" s="214" t="s">
        <v>151</v>
      </c>
      <c r="E87" s="215" t="s">
        <v>1012</v>
      </c>
      <c r="F87" s="216" t="s">
        <v>1013</v>
      </c>
      <c r="G87" s="217" t="s">
        <v>154</v>
      </c>
      <c r="H87" s="218">
        <v>85</v>
      </c>
      <c r="I87" s="219"/>
      <c r="J87" s="220">
        <f>ROUND(I87*H87,2)</f>
        <v>0</v>
      </c>
      <c r="K87" s="216" t="s">
        <v>155</v>
      </c>
      <c r="L87" s="46"/>
      <c r="M87" s="221" t="s">
        <v>19</v>
      </c>
      <c r="N87" s="222" t="s">
        <v>44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156</v>
      </c>
      <c r="AT87" s="225" t="s">
        <v>151</v>
      </c>
      <c r="AU87" s="225" t="s">
        <v>82</v>
      </c>
      <c r="AY87" s="19" t="s">
        <v>149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80</v>
      </c>
      <c r="BK87" s="226">
        <f>ROUND(I87*H87,2)</f>
        <v>0</v>
      </c>
      <c r="BL87" s="19" t="s">
        <v>156</v>
      </c>
      <c r="BM87" s="225" t="s">
        <v>1053</v>
      </c>
    </row>
    <row r="88" s="2" customFormat="1">
      <c r="A88" s="40"/>
      <c r="B88" s="41"/>
      <c r="C88" s="42"/>
      <c r="D88" s="227" t="s">
        <v>158</v>
      </c>
      <c r="E88" s="42"/>
      <c r="F88" s="228" t="s">
        <v>1015</v>
      </c>
      <c r="G88" s="42"/>
      <c r="H88" s="42"/>
      <c r="I88" s="229"/>
      <c r="J88" s="42"/>
      <c r="K88" s="42"/>
      <c r="L88" s="46"/>
      <c r="M88" s="230"/>
      <c r="N88" s="231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158</v>
      </c>
      <c r="AU88" s="19" t="s">
        <v>82</v>
      </c>
    </row>
    <row r="89" s="2" customFormat="1">
      <c r="A89" s="40"/>
      <c r="B89" s="41"/>
      <c r="C89" s="42"/>
      <c r="D89" s="232" t="s">
        <v>160</v>
      </c>
      <c r="E89" s="42"/>
      <c r="F89" s="233" t="s">
        <v>1016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160</v>
      </c>
      <c r="AU89" s="19" t="s">
        <v>82</v>
      </c>
    </row>
    <row r="90" s="12" customFormat="1" ht="22.8" customHeight="1">
      <c r="A90" s="12"/>
      <c r="B90" s="198"/>
      <c r="C90" s="199"/>
      <c r="D90" s="200" t="s">
        <v>72</v>
      </c>
      <c r="E90" s="212" t="s">
        <v>175</v>
      </c>
      <c r="F90" s="212" t="s">
        <v>838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SUM(P91:P106)</f>
        <v>0</v>
      </c>
      <c r="Q90" s="206"/>
      <c r="R90" s="207">
        <f>SUM(R91:R106)</f>
        <v>25.223817640819998</v>
      </c>
      <c r="S90" s="206"/>
      <c r="T90" s="208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80</v>
      </c>
      <c r="AT90" s="210" t="s">
        <v>72</v>
      </c>
      <c r="AU90" s="210" t="s">
        <v>80</v>
      </c>
      <c r="AY90" s="209" t="s">
        <v>149</v>
      </c>
      <c r="BK90" s="211">
        <f>SUM(BK91:BK106)</f>
        <v>0</v>
      </c>
    </row>
    <row r="91" s="2" customFormat="1" ht="24.15" customHeight="1">
      <c r="A91" s="40"/>
      <c r="B91" s="41"/>
      <c r="C91" s="214" t="s">
        <v>82</v>
      </c>
      <c r="D91" s="214" t="s">
        <v>151</v>
      </c>
      <c r="E91" s="215" t="s">
        <v>839</v>
      </c>
      <c r="F91" s="216" t="s">
        <v>840</v>
      </c>
      <c r="G91" s="217" t="s">
        <v>255</v>
      </c>
      <c r="H91" s="218">
        <v>8.5199999999999996</v>
      </c>
      <c r="I91" s="219"/>
      <c r="J91" s="220">
        <f>ROUND(I91*H91,2)</f>
        <v>0</v>
      </c>
      <c r="K91" s="216" t="s">
        <v>155</v>
      </c>
      <c r="L91" s="46"/>
      <c r="M91" s="221" t="s">
        <v>19</v>
      </c>
      <c r="N91" s="222" t="s">
        <v>44</v>
      </c>
      <c r="O91" s="86"/>
      <c r="P91" s="223">
        <f>O91*H91</f>
        <v>0</v>
      </c>
      <c r="Q91" s="223">
        <v>2.8332345380000001</v>
      </c>
      <c r="R91" s="223">
        <f>Q91*H91</f>
        <v>24.139158263759999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156</v>
      </c>
      <c r="AT91" s="225" t="s">
        <v>151</v>
      </c>
      <c r="AU91" s="225" t="s">
        <v>82</v>
      </c>
      <c r="AY91" s="19" t="s">
        <v>149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80</v>
      </c>
      <c r="BK91" s="226">
        <f>ROUND(I91*H91,2)</f>
        <v>0</v>
      </c>
      <c r="BL91" s="19" t="s">
        <v>156</v>
      </c>
      <c r="BM91" s="225" t="s">
        <v>1054</v>
      </c>
    </row>
    <row r="92" s="2" customFormat="1">
      <c r="A92" s="40"/>
      <c r="B92" s="41"/>
      <c r="C92" s="42"/>
      <c r="D92" s="227" t="s">
        <v>158</v>
      </c>
      <c r="E92" s="42"/>
      <c r="F92" s="228" t="s">
        <v>842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158</v>
      </c>
      <c r="AU92" s="19" t="s">
        <v>82</v>
      </c>
    </row>
    <row r="93" s="2" customFormat="1">
      <c r="A93" s="40"/>
      <c r="B93" s="41"/>
      <c r="C93" s="42"/>
      <c r="D93" s="232" t="s">
        <v>160</v>
      </c>
      <c r="E93" s="42"/>
      <c r="F93" s="233" t="s">
        <v>843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160</v>
      </c>
      <c r="AU93" s="19" t="s">
        <v>82</v>
      </c>
    </row>
    <row r="94" s="2" customFormat="1">
      <c r="A94" s="40"/>
      <c r="B94" s="41"/>
      <c r="C94" s="42"/>
      <c r="D94" s="227" t="s">
        <v>606</v>
      </c>
      <c r="E94" s="42"/>
      <c r="F94" s="234" t="s">
        <v>844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606</v>
      </c>
      <c r="AU94" s="19" t="s">
        <v>82</v>
      </c>
    </row>
    <row r="95" s="13" customFormat="1">
      <c r="A95" s="13"/>
      <c r="B95" s="235"/>
      <c r="C95" s="236"/>
      <c r="D95" s="227" t="s">
        <v>164</v>
      </c>
      <c r="E95" s="237" t="s">
        <v>19</v>
      </c>
      <c r="F95" s="238" t="s">
        <v>1055</v>
      </c>
      <c r="G95" s="236"/>
      <c r="H95" s="239">
        <v>8.5199999999999996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164</v>
      </c>
      <c r="AU95" s="245" t="s">
        <v>82</v>
      </c>
      <c r="AV95" s="13" t="s">
        <v>82</v>
      </c>
      <c r="AW95" s="13" t="s">
        <v>35</v>
      </c>
      <c r="AX95" s="13" t="s">
        <v>80</v>
      </c>
      <c r="AY95" s="245" t="s">
        <v>149</v>
      </c>
    </row>
    <row r="96" s="2" customFormat="1" ht="21.75" customHeight="1">
      <c r="A96" s="40"/>
      <c r="B96" s="41"/>
      <c r="C96" s="214" t="s">
        <v>175</v>
      </c>
      <c r="D96" s="214" t="s">
        <v>151</v>
      </c>
      <c r="E96" s="215" t="s">
        <v>848</v>
      </c>
      <c r="F96" s="216" t="s">
        <v>849</v>
      </c>
      <c r="G96" s="217" t="s">
        <v>154</v>
      </c>
      <c r="H96" s="218">
        <v>56.799999999999997</v>
      </c>
      <c r="I96" s="219"/>
      <c r="J96" s="220">
        <f>ROUND(I96*H96,2)</f>
        <v>0</v>
      </c>
      <c r="K96" s="216" t="s">
        <v>155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0.0072580040000000002</v>
      </c>
      <c r="R96" s="223">
        <f>Q96*H96</f>
        <v>0.4122546272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156</v>
      </c>
      <c r="AT96" s="225" t="s">
        <v>151</v>
      </c>
      <c r="AU96" s="225" t="s">
        <v>82</v>
      </c>
      <c r="AY96" s="19" t="s">
        <v>149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156</v>
      </c>
      <c r="BM96" s="225" t="s">
        <v>1056</v>
      </c>
    </row>
    <row r="97" s="2" customFormat="1">
      <c r="A97" s="40"/>
      <c r="B97" s="41"/>
      <c r="C97" s="42"/>
      <c r="D97" s="227" t="s">
        <v>158</v>
      </c>
      <c r="E97" s="42"/>
      <c r="F97" s="228" t="s">
        <v>851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158</v>
      </c>
      <c r="AU97" s="19" t="s">
        <v>82</v>
      </c>
    </row>
    <row r="98" s="2" customFormat="1">
      <c r="A98" s="40"/>
      <c r="B98" s="41"/>
      <c r="C98" s="42"/>
      <c r="D98" s="232" t="s">
        <v>160</v>
      </c>
      <c r="E98" s="42"/>
      <c r="F98" s="233" t="s">
        <v>852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160</v>
      </c>
      <c r="AU98" s="19" t="s">
        <v>82</v>
      </c>
    </row>
    <row r="99" s="13" customFormat="1">
      <c r="A99" s="13"/>
      <c r="B99" s="235"/>
      <c r="C99" s="236"/>
      <c r="D99" s="227" t="s">
        <v>164</v>
      </c>
      <c r="E99" s="237" t="s">
        <v>19</v>
      </c>
      <c r="F99" s="238" t="s">
        <v>1057</v>
      </c>
      <c r="G99" s="236"/>
      <c r="H99" s="239">
        <v>56.799999999999997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164</v>
      </c>
      <c r="AU99" s="245" t="s">
        <v>82</v>
      </c>
      <c r="AV99" s="13" t="s">
        <v>82</v>
      </c>
      <c r="AW99" s="13" t="s">
        <v>35</v>
      </c>
      <c r="AX99" s="13" t="s">
        <v>80</v>
      </c>
      <c r="AY99" s="245" t="s">
        <v>149</v>
      </c>
    </row>
    <row r="100" s="2" customFormat="1" ht="21.75" customHeight="1">
      <c r="A100" s="40"/>
      <c r="B100" s="41"/>
      <c r="C100" s="214" t="s">
        <v>156</v>
      </c>
      <c r="D100" s="214" t="s">
        <v>151</v>
      </c>
      <c r="E100" s="215" t="s">
        <v>857</v>
      </c>
      <c r="F100" s="216" t="s">
        <v>858</v>
      </c>
      <c r="G100" s="217" t="s">
        <v>154</v>
      </c>
      <c r="H100" s="218">
        <v>56.799999999999997</v>
      </c>
      <c r="I100" s="219"/>
      <c r="J100" s="220">
        <f>ROUND(I100*H100,2)</f>
        <v>0</v>
      </c>
      <c r="K100" s="216" t="s">
        <v>155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0.00085693499999999997</v>
      </c>
      <c r="R100" s="223">
        <f>Q100*H100</f>
        <v>0.048673907999999995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156</v>
      </c>
      <c r="AT100" s="225" t="s">
        <v>151</v>
      </c>
      <c r="AU100" s="225" t="s">
        <v>82</v>
      </c>
      <c r="AY100" s="19" t="s">
        <v>149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156</v>
      </c>
      <c r="BM100" s="225" t="s">
        <v>1058</v>
      </c>
    </row>
    <row r="101" s="2" customFormat="1">
      <c r="A101" s="40"/>
      <c r="B101" s="41"/>
      <c r="C101" s="42"/>
      <c r="D101" s="227" t="s">
        <v>158</v>
      </c>
      <c r="E101" s="42"/>
      <c r="F101" s="228" t="s">
        <v>860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158</v>
      </c>
      <c r="AU101" s="19" t="s">
        <v>82</v>
      </c>
    </row>
    <row r="102" s="2" customFormat="1">
      <c r="A102" s="40"/>
      <c r="B102" s="41"/>
      <c r="C102" s="42"/>
      <c r="D102" s="232" t="s">
        <v>160</v>
      </c>
      <c r="E102" s="42"/>
      <c r="F102" s="233" t="s">
        <v>861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160</v>
      </c>
      <c r="AU102" s="19" t="s">
        <v>82</v>
      </c>
    </row>
    <row r="103" s="2" customFormat="1" ht="24.15" customHeight="1">
      <c r="A103" s="40"/>
      <c r="B103" s="41"/>
      <c r="C103" s="214" t="s">
        <v>188</v>
      </c>
      <c r="D103" s="214" t="s">
        <v>151</v>
      </c>
      <c r="E103" s="215" t="s">
        <v>869</v>
      </c>
      <c r="F103" s="216" t="s">
        <v>870</v>
      </c>
      <c r="G103" s="217" t="s">
        <v>453</v>
      </c>
      <c r="H103" s="218">
        <v>0.59999999999999998</v>
      </c>
      <c r="I103" s="219"/>
      <c r="J103" s="220">
        <f>ROUND(I103*H103,2)</f>
        <v>0</v>
      </c>
      <c r="K103" s="216" t="s">
        <v>155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1.0395514030999999</v>
      </c>
      <c r="R103" s="223">
        <f>Q103*H103</f>
        <v>0.62373084185999994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156</v>
      </c>
      <c r="AT103" s="225" t="s">
        <v>151</v>
      </c>
      <c r="AU103" s="225" t="s">
        <v>82</v>
      </c>
      <c r="AY103" s="19" t="s">
        <v>149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156</v>
      </c>
      <c r="BM103" s="225" t="s">
        <v>1059</v>
      </c>
    </row>
    <row r="104" s="2" customFormat="1">
      <c r="A104" s="40"/>
      <c r="B104" s="41"/>
      <c r="C104" s="42"/>
      <c r="D104" s="227" t="s">
        <v>158</v>
      </c>
      <c r="E104" s="42"/>
      <c r="F104" s="228" t="s">
        <v>872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158</v>
      </c>
      <c r="AU104" s="19" t="s">
        <v>82</v>
      </c>
    </row>
    <row r="105" s="2" customFormat="1">
      <c r="A105" s="40"/>
      <c r="B105" s="41"/>
      <c r="C105" s="42"/>
      <c r="D105" s="232" t="s">
        <v>160</v>
      </c>
      <c r="E105" s="42"/>
      <c r="F105" s="233" t="s">
        <v>873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160</v>
      </c>
      <c r="AU105" s="19" t="s">
        <v>82</v>
      </c>
    </row>
    <row r="106" s="2" customFormat="1">
      <c r="A106" s="40"/>
      <c r="B106" s="41"/>
      <c r="C106" s="42"/>
      <c r="D106" s="227" t="s">
        <v>606</v>
      </c>
      <c r="E106" s="42"/>
      <c r="F106" s="234" t="s">
        <v>867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606</v>
      </c>
      <c r="AU106" s="19" t="s">
        <v>82</v>
      </c>
    </row>
    <row r="107" s="12" customFormat="1" ht="22.8" customHeight="1">
      <c r="A107" s="12"/>
      <c r="B107" s="198"/>
      <c r="C107" s="199"/>
      <c r="D107" s="200" t="s">
        <v>72</v>
      </c>
      <c r="E107" s="212" t="s">
        <v>156</v>
      </c>
      <c r="F107" s="212" t="s">
        <v>469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SUM(P108:P115)</f>
        <v>0</v>
      </c>
      <c r="Q107" s="206"/>
      <c r="R107" s="207">
        <f>SUM(R108:R115)</f>
        <v>48.581522999999997</v>
      </c>
      <c r="S107" s="206"/>
      <c r="T107" s="208">
        <f>SUM(T108:T115)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80</v>
      </c>
      <c r="AT107" s="210" t="s">
        <v>72</v>
      </c>
      <c r="AU107" s="210" t="s">
        <v>80</v>
      </c>
      <c r="AY107" s="209" t="s">
        <v>149</v>
      </c>
      <c r="BK107" s="211">
        <f>SUM(BK108:BK115)</f>
        <v>0</v>
      </c>
    </row>
    <row r="108" s="2" customFormat="1" ht="24.15" customHeight="1">
      <c r="A108" s="40"/>
      <c r="B108" s="41"/>
      <c r="C108" s="214" t="s">
        <v>195</v>
      </c>
      <c r="D108" s="214" t="s">
        <v>151</v>
      </c>
      <c r="E108" s="215" t="s">
        <v>1060</v>
      </c>
      <c r="F108" s="216" t="s">
        <v>1061</v>
      </c>
      <c r="G108" s="217" t="s">
        <v>154</v>
      </c>
      <c r="H108" s="218">
        <v>75</v>
      </c>
      <c r="I108" s="219"/>
      <c r="J108" s="220">
        <f>ROUND(I108*H108,2)</f>
        <v>0</v>
      </c>
      <c r="K108" s="216" t="s">
        <v>155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0.24532899999999999</v>
      </c>
      <c r="R108" s="223">
        <f>Q108*H108</f>
        <v>18.399674999999998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156</v>
      </c>
      <c r="AT108" s="225" t="s">
        <v>151</v>
      </c>
      <c r="AU108" s="225" t="s">
        <v>82</v>
      </c>
      <c r="AY108" s="19" t="s">
        <v>149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156</v>
      </c>
      <c r="BM108" s="225" t="s">
        <v>1062</v>
      </c>
    </row>
    <row r="109" s="2" customFormat="1">
      <c r="A109" s="40"/>
      <c r="B109" s="41"/>
      <c r="C109" s="42"/>
      <c r="D109" s="227" t="s">
        <v>158</v>
      </c>
      <c r="E109" s="42"/>
      <c r="F109" s="228" t="s">
        <v>1063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158</v>
      </c>
      <c r="AU109" s="19" t="s">
        <v>82</v>
      </c>
    </row>
    <row r="110" s="2" customFormat="1">
      <c r="A110" s="40"/>
      <c r="B110" s="41"/>
      <c r="C110" s="42"/>
      <c r="D110" s="232" t="s">
        <v>160</v>
      </c>
      <c r="E110" s="42"/>
      <c r="F110" s="233" t="s">
        <v>1064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160</v>
      </c>
      <c r="AU110" s="19" t="s">
        <v>82</v>
      </c>
    </row>
    <row r="111" s="2" customFormat="1">
      <c r="A111" s="40"/>
      <c r="B111" s="41"/>
      <c r="C111" s="42"/>
      <c r="D111" s="227" t="s">
        <v>606</v>
      </c>
      <c r="E111" s="42"/>
      <c r="F111" s="234" t="s">
        <v>1065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606</v>
      </c>
      <c r="AU111" s="19" t="s">
        <v>82</v>
      </c>
    </row>
    <row r="112" s="2" customFormat="1" ht="33" customHeight="1">
      <c r="A112" s="40"/>
      <c r="B112" s="41"/>
      <c r="C112" s="214" t="s">
        <v>201</v>
      </c>
      <c r="D112" s="214" t="s">
        <v>151</v>
      </c>
      <c r="E112" s="215" t="s">
        <v>1066</v>
      </c>
      <c r="F112" s="216" t="s">
        <v>1067</v>
      </c>
      <c r="G112" s="217" t="s">
        <v>154</v>
      </c>
      <c r="H112" s="218">
        <v>75</v>
      </c>
      <c r="I112" s="219"/>
      <c r="J112" s="220">
        <f>ROUND(I112*H112,2)</f>
        <v>0</v>
      </c>
      <c r="K112" s="216" t="s">
        <v>155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0.40242464</v>
      </c>
      <c r="R112" s="223">
        <f>Q112*H112</f>
        <v>30.181847999999999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156</v>
      </c>
      <c r="AT112" s="225" t="s">
        <v>151</v>
      </c>
      <c r="AU112" s="225" t="s">
        <v>82</v>
      </c>
      <c r="AY112" s="19" t="s">
        <v>149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80</v>
      </c>
      <c r="BK112" s="226">
        <f>ROUND(I112*H112,2)</f>
        <v>0</v>
      </c>
      <c r="BL112" s="19" t="s">
        <v>156</v>
      </c>
      <c r="BM112" s="225" t="s">
        <v>1068</v>
      </c>
    </row>
    <row r="113" s="2" customFormat="1">
      <c r="A113" s="40"/>
      <c r="B113" s="41"/>
      <c r="C113" s="42"/>
      <c r="D113" s="227" t="s">
        <v>158</v>
      </c>
      <c r="E113" s="42"/>
      <c r="F113" s="228" t="s">
        <v>1069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158</v>
      </c>
      <c r="AU113" s="19" t="s">
        <v>82</v>
      </c>
    </row>
    <row r="114" s="2" customFormat="1">
      <c r="A114" s="40"/>
      <c r="B114" s="41"/>
      <c r="C114" s="42"/>
      <c r="D114" s="232" t="s">
        <v>160</v>
      </c>
      <c r="E114" s="42"/>
      <c r="F114" s="233" t="s">
        <v>1070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160</v>
      </c>
      <c r="AU114" s="19" t="s">
        <v>82</v>
      </c>
    </row>
    <row r="115" s="2" customFormat="1">
      <c r="A115" s="40"/>
      <c r="B115" s="41"/>
      <c r="C115" s="42"/>
      <c r="D115" s="227" t="s">
        <v>606</v>
      </c>
      <c r="E115" s="42"/>
      <c r="F115" s="234" t="s">
        <v>1071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606</v>
      </c>
      <c r="AU115" s="19" t="s">
        <v>82</v>
      </c>
    </row>
    <row r="116" s="12" customFormat="1" ht="22.8" customHeight="1">
      <c r="A116" s="12"/>
      <c r="B116" s="198"/>
      <c r="C116" s="199"/>
      <c r="D116" s="200" t="s">
        <v>72</v>
      </c>
      <c r="E116" s="212" t="s">
        <v>580</v>
      </c>
      <c r="F116" s="212" t="s">
        <v>581</v>
      </c>
      <c r="G116" s="199"/>
      <c r="H116" s="199"/>
      <c r="I116" s="202"/>
      <c r="J116" s="213">
        <f>BK116</f>
        <v>0</v>
      </c>
      <c r="K116" s="199"/>
      <c r="L116" s="204"/>
      <c r="M116" s="205"/>
      <c r="N116" s="206"/>
      <c r="O116" s="206"/>
      <c r="P116" s="207">
        <f>SUM(P117:P119)</f>
        <v>0</v>
      </c>
      <c r="Q116" s="206"/>
      <c r="R116" s="207">
        <f>SUM(R117:R119)</f>
        <v>0</v>
      </c>
      <c r="S116" s="206"/>
      <c r="T116" s="208">
        <f>SUM(T117:T119)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9" t="s">
        <v>80</v>
      </c>
      <c r="AT116" s="210" t="s">
        <v>72</v>
      </c>
      <c r="AU116" s="210" t="s">
        <v>80</v>
      </c>
      <c r="AY116" s="209" t="s">
        <v>149</v>
      </c>
      <c r="BK116" s="211">
        <f>SUM(BK117:BK119)</f>
        <v>0</v>
      </c>
    </row>
    <row r="117" s="2" customFormat="1" ht="24.15" customHeight="1">
      <c r="A117" s="40"/>
      <c r="B117" s="41"/>
      <c r="C117" s="214" t="s">
        <v>207</v>
      </c>
      <c r="D117" s="214" t="s">
        <v>151</v>
      </c>
      <c r="E117" s="215" t="s">
        <v>981</v>
      </c>
      <c r="F117" s="216" t="s">
        <v>982</v>
      </c>
      <c r="G117" s="217" t="s">
        <v>453</v>
      </c>
      <c r="H117" s="218">
        <v>73.805000000000007</v>
      </c>
      <c r="I117" s="219"/>
      <c r="J117" s="220">
        <f>ROUND(I117*H117,2)</f>
        <v>0</v>
      </c>
      <c r="K117" s="216" t="s">
        <v>155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156</v>
      </c>
      <c r="AT117" s="225" t="s">
        <v>151</v>
      </c>
      <c r="AU117" s="225" t="s">
        <v>82</v>
      </c>
      <c r="AY117" s="19" t="s">
        <v>149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156</v>
      </c>
      <c r="BM117" s="225" t="s">
        <v>1072</v>
      </c>
    </row>
    <row r="118" s="2" customFormat="1">
      <c r="A118" s="40"/>
      <c r="B118" s="41"/>
      <c r="C118" s="42"/>
      <c r="D118" s="227" t="s">
        <v>158</v>
      </c>
      <c r="E118" s="42"/>
      <c r="F118" s="228" t="s">
        <v>984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158</v>
      </c>
      <c r="AU118" s="19" t="s">
        <v>82</v>
      </c>
    </row>
    <row r="119" s="2" customFormat="1">
      <c r="A119" s="40"/>
      <c r="B119" s="41"/>
      <c r="C119" s="42"/>
      <c r="D119" s="232" t="s">
        <v>160</v>
      </c>
      <c r="E119" s="42"/>
      <c r="F119" s="233" t="s">
        <v>985</v>
      </c>
      <c r="G119" s="42"/>
      <c r="H119" s="42"/>
      <c r="I119" s="229"/>
      <c r="J119" s="42"/>
      <c r="K119" s="42"/>
      <c r="L119" s="46"/>
      <c r="M119" s="267"/>
      <c r="N119" s="268"/>
      <c r="O119" s="269"/>
      <c r="P119" s="269"/>
      <c r="Q119" s="269"/>
      <c r="R119" s="269"/>
      <c r="S119" s="269"/>
      <c r="T119" s="27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160</v>
      </c>
      <c r="AU119" s="19" t="s">
        <v>82</v>
      </c>
    </row>
    <row r="120" s="2" customFormat="1" ht="6.96" customHeight="1">
      <c r="A120" s="40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46"/>
      <c r="M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</sheetData>
  <sheetProtection sheet="1" autoFilter="0" formatColumns="0" formatRows="0" objects="1" scenarios="1" spinCount="100000" saltValue="Na9UET5zMQ7fLoGRlQPTtCC+UROKBFZXwBddlSpOo6WIwiF5vjjvJr6rBw90PIP2zwoMSX0IiXFenT+mP6G3lA==" hashValue="cd6iibrwUWR6ZPSWgOWZFCj46C/D5lYENsww7oDt4XNfOg66c5wRKfIPM/wNDDnjx0lM/LL9uJG6iR30RqlfYg==" algorithmName="SHA-512" password="CC35"/>
  <autoFilter ref="C83:K11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181911102"/>
    <hyperlink ref="F93" r:id="rId2" display="https://podminky.urs.cz/item/CS_URS_2025_01/321321116"/>
    <hyperlink ref="F98" r:id="rId3" display="https://podminky.urs.cz/item/CS_URS_2025_01/321351010"/>
    <hyperlink ref="F102" r:id="rId4" display="https://podminky.urs.cz/item/CS_URS_2025_01/321352010"/>
    <hyperlink ref="F105" r:id="rId5" display="https://podminky.urs.cz/item/CS_URS_2025_01/321368211"/>
    <hyperlink ref="F110" r:id="rId6" display="https://podminky.urs.cz/item/CS_URS_2025_01/451313511"/>
    <hyperlink ref="F114" r:id="rId7" display="https://podminky.urs.cz/item/CS_URS_2025_01/465513228"/>
    <hyperlink ref="F119" r:id="rId8" display="https://podminky.urs.cz/item/CS_URS_2025_01/998324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1" customFormat="1" ht="12" customHeight="1">
      <c r="B8" s="22"/>
      <c r="D8" s="144" t="s">
        <v>118</v>
      </c>
      <c r="L8" s="22"/>
    </row>
    <row r="9" s="2" customFormat="1" ht="16.5" customHeight="1">
      <c r="A9" s="40"/>
      <c r="B9" s="46"/>
      <c r="C9" s="40"/>
      <c r="D9" s="40"/>
      <c r="E9" s="145" t="s">
        <v>1073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1074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24. 10. 2023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33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34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ROUND(J94,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ROUND((SUM(BE94:BE421)),  2)</f>
        <v>0</v>
      </c>
      <c r="G35" s="40"/>
      <c r="H35" s="40"/>
      <c r="I35" s="159">
        <v>0.20999999999999999</v>
      </c>
      <c r="J35" s="158">
        <f>ROUND(((SUM(BE94:BE421))*I35),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ROUND((SUM(BF94:BF421)),  2)</f>
        <v>0</v>
      </c>
      <c r="G36" s="40"/>
      <c r="H36" s="40"/>
      <c r="I36" s="159">
        <v>0.12</v>
      </c>
      <c r="J36" s="158">
        <f>ROUND(((SUM(BF94:BF421))*I36),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ROUND((SUM(BG94:BG421)),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ROUND((SUM(BH94:BH421)),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ROUND((SUM(BI94:BI421)),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rybníka Velký Žďárský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1073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SO-06 PP - Propustné povrchy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Žďár nad Sázavou</v>
      </c>
      <c r="G56" s="42"/>
      <c r="H56" s="42"/>
      <c r="I56" s="34" t="s">
        <v>23</v>
      </c>
      <c r="J56" s="74" t="str">
        <f>IF(J14="","",J14)</f>
        <v>24. 10. 2023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Žďár nad Sázavou</v>
      </c>
      <c r="G58" s="42"/>
      <c r="H58" s="42"/>
      <c r="I58" s="34" t="s">
        <v>32</v>
      </c>
      <c r="J58" s="38" t="str">
        <f>E23</f>
        <v>AGROPROJEKT PSO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AGROPROJEKT PSO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123</v>
      </c>
      <c r="D61" s="173"/>
      <c r="E61" s="173"/>
      <c r="F61" s="173"/>
      <c r="G61" s="173"/>
      <c r="H61" s="173"/>
      <c r="I61" s="173"/>
      <c r="J61" s="174" t="s">
        <v>124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125</v>
      </c>
    </row>
    <row r="64" s="9" customFormat="1" ht="24.96" customHeight="1">
      <c r="A64" s="9"/>
      <c r="B64" s="176"/>
      <c r="C64" s="177"/>
      <c r="D64" s="178" t="s">
        <v>126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127</v>
      </c>
      <c r="E65" s="184"/>
      <c r="F65" s="184"/>
      <c r="G65" s="184"/>
      <c r="H65" s="184"/>
      <c r="I65" s="184"/>
      <c r="J65" s="185">
        <f>J96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128</v>
      </c>
      <c r="E66" s="184"/>
      <c r="F66" s="184"/>
      <c r="G66" s="184"/>
      <c r="H66" s="184"/>
      <c r="I66" s="184"/>
      <c r="J66" s="185">
        <f>J225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771</v>
      </c>
      <c r="E67" s="184"/>
      <c r="F67" s="184"/>
      <c r="G67" s="184"/>
      <c r="H67" s="184"/>
      <c r="I67" s="184"/>
      <c r="J67" s="185">
        <f>J268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129</v>
      </c>
      <c r="E68" s="184"/>
      <c r="F68" s="184"/>
      <c r="G68" s="184"/>
      <c r="H68" s="184"/>
      <c r="I68" s="184"/>
      <c r="J68" s="185">
        <f>J310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130</v>
      </c>
      <c r="E69" s="184"/>
      <c r="F69" s="184"/>
      <c r="G69" s="184"/>
      <c r="H69" s="184"/>
      <c r="I69" s="184"/>
      <c r="J69" s="185">
        <f>J336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601</v>
      </c>
      <c r="E70" s="184"/>
      <c r="F70" s="184"/>
      <c r="G70" s="184"/>
      <c r="H70" s="184"/>
      <c r="I70" s="184"/>
      <c r="J70" s="185">
        <f>J365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773</v>
      </c>
      <c r="E71" s="184"/>
      <c r="F71" s="184"/>
      <c r="G71" s="184"/>
      <c r="H71" s="184"/>
      <c r="I71" s="184"/>
      <c r="J71" s="185">
        <f>J379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133</v>
      </c>
      <c r="E72" s="184"/>
      <c r="F72" s="184"/>
      <c r="G72" s="184"/>
      <c r="H72" s="184"/>
      <c r="I72" s="184"/>
      <c r="J72" s="185">
        <f>J418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134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1" t="str">
        <f>E7</f>
        <v>Rekonstrukce rybníka Velký Žďárský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118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1" t="s">
        <v>1073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120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>SO-06 PP - Propustné povrchy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Žďár nad Sázavou</v>
      </c>
      <c r="G88" s="42"/>
      <c r="H88" s="42"/>
      <c r="I88" s="34" t="s">
        <v>23</v>
      </c>
      <c r="J88" s="74" t="str">
        <f>IF(J14="","",J14)</f>
        <v>24. 10. 2023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4" t="s">
        <v>25</v>
      </c>
      <c r="D90" s="42"/>
      <c r="E90" s="42"/>
      <c r="F90" s="29" t="str">
        <f>E17</f>
        <v>Město Žďár nad Sázavou</v>
      </c>
      <c r="G90" s="42"/>
      <c r="H90" s="42"/>
      <c r="I90" s="34" t="s">
        <v>32</v>
      </c>
      <c r="J90" s="38" t="str">
        <f>E23</f>
        <v>AGROPROJEKT PSO s.r.o.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30</v>
      </c>
      <c r="D91" s="42"/>
      <c r="E91" s="42"/>
      <c r="F91" s="29" t="str">
        <f>IF(E20="","",E20)</f>
        <v>Vyplň údaj</v>
      </c>
      <c r="G91" s="42"/>
      <c r="H91" s="42"/>
      <c r="I91" s="34" t="s">
        <v>36</v>
      </c>
      <c r="J91" s="38" t="str">
        <f>E26</f>
        <v>AGROPROJEKT PSO s.r.o.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7"/>
      <c r="B93" s="188"/>
      <c r="C93" s="189" t="s">
        <v>135</v>
      </c>
      <c r="D93" s="190" t="s">
        <v>58</v>
      </c>
      <c r="E93" s="190" t="s">
        <v>54</v>
      </c>
      <c r="F93" s="190" t="s">
        <v>55</v>
      </c>
      <c r="G93" s="190" t="s">
        <v>136</v>
      </c>
      <c r="H93" s="190" t="s">
        <v>137</v>
      </c>
      <c r="I93" s="190" t="s">
        <v>138</v>
      </c>
      <c r="J93" s="190" t="s">
        <v>124</v>
      </c>
      <c r="K93" s="191" t="s">
        <v>139</v>
      </c>
      <c r="L93" s="192"/>
      <c r="M93" s="94" t="s">
        <v>19</v>
      </c>
      <c r="N93" s="95" t="s">
        <v>43</v>
      </c>
      <c r="O93" s="95" t="s">
        <v>140</v>
      </c>
      <c r="P93" s="95" t="s">
        <v>141</v>
      </c>
      <c r="Q93" s="95" t="s">
        <v>142</v>
      </c>
      <c r="R93" s="95" t="s">
        <v>143</v>
      </c>
      <c r="S93" s="95" t="s">
        <v>144</v>
      </c>
      <c r="T93" s="96" t="s">
        <v>145</v>
      </c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="2" customFormat="1" ht="22.8" customHeight="1">
      <c r="A94" s="40"/>
      <c r="B94" s="41"/>
      <c r="C94" s="101" t="s">
        <v>146</v>
      </c>
      <c r="D94" s="42"/>
      <c r="E94" s="42"/>
      <c r="F94" s="42"/>
      <c r="G94" s="42"/>
      <c r="H94" s="42"/>
      <c r="I94" s="42"/>
      <c r="J94" s="193">
        <f>BK94</f>
        <v>0</v>
      </c>
      <c r="K94" s="42"/>
      <c r="L94" s="46"/>
      <c r="M94" s="97"/>
      <c r="N94" s="194"/>
      <c r="O94" s="98"/>
      <c r="P94" s="195">
        <f>P95</f>
        <v>0</v>
      </c>
      <c r="Q94" s="98"/>
      <c r="R94" s="195">
        <f>R95</f>
        <v>1962.7138693195982</v>
      </c>
      <c r="S94" s="98"/>
      <c r="T94" s="196">
        <f>T95</f>
        <v>0.22320000000000001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72</v>
      </c>
      <c r="AU94" s="19" t="s">
        <v>125</v>
      </c>
      <c r="BK94" s="197">
        <f>BK95</f>
        <v>0</v>
      </c>
    </row>
    <row r="95" s="12" customFormat="1" ht="25.92" customHeight="1">
      <c r="A95" s="12"/>
      <c r="B95" s="198"/>
      <c r="C95" s="199"/>
      <c r="D95" s="200" t="s">
        <v>72</v>
      </c>
      <c r="E95" s="201" t="s">
        <v>147</v>
      </c>
      <c r="F95" s="201" t="s">
        <v>148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P96+P225+P268+P310+P336+P365+P379+P418</f>
        <v>0</v>
      </c>
      <c r="Q95" s="206"/>
      <c r="R95" s="207">
        <f>R96+R225+R268+R310+R336+R365+R379+R418</f>
        <v>1962.7138693195982</v>
      </c>
      <c r="S95" s="206"/>
      <c r="T95" s="208">
        <f>T96+T225+T268+T310+T336+T365+T379+T418</f>
        <v>0.22320000000000001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80</v>
      </c>
      <c r="AT95" s="210" t="s">
        <v>72</v>
      </c>
      <c r="AU95" s="210" t="s">
        <v>73</v>
      </c>
      <c r="AY95" s="209" t="s">
        <v>149</v>
      </c>
      <c r="BK95" s="211">
        <f>BK96+BK225+BK268+BK310+BK336+BK365+BK379+BK418</f>
        <v>0</v>
      </c>
    </row>
    <row r="96" s="12" customFormat="1" ht="22.8" customHeight="1">
      <c r="A96" s="12"/>
      <c r="B96" s="198"/>
      <c r="C96" s="199"/>
      <c r="D96" s="200" t="s">
        <v>72</v>
      </c>
      <c r="E96" s="212" t="s">
        <v>80</v>
      </c>
      <c r="F96" s="212" t="s">
        <v>150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SUM(P97:P224)</f>
        <v>0</v>
      </c>
      <c r="Q96" s="206"/>
      <c r="R96" s="207">
        <f>SUM(R97:R224)</f>
        <v>1.630525</v>
      </c>
      <c r="S96" s="206"/>
      <c r="T96" s="208">
        <f>SUM(T97:T224)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80</v>
      </c>
      <c r="AT96" s="210" t="s">
        <v>72</v>
      </c>
      <c r="AU96" s="210" t="s">
        <v>80</v>
      </c>
      <c r="AY96" s="209" t="s">
        <v>149</v>
      </c>
      <c r="BK96" s="211">
        <f>SUM(BK97:BK224)</f>
        <v>0</v>
      </c>
    </row>
    <row r="97" s="2" customFormat="1" ht="37.8" customHeight="1">
      <c r="A97" s="40"/>
      <c r="B97" s="41"/>
      <c r="C97" s="214" t="s">
        <v>80</v>
      </c>
      <c r="D97" s="214" t="s">
        <v>151</v>
      </c>
      <c r="E97" s="215" t="s">
        <v>152</v>
      </c>
      <c r="F97" s="216" t="s">
        <v>153</v>
      </c>
      <c r="G97" s="217" t="s">
        <v>154</v>
      </c>
      <c r="H97" s="218">
        <v>600</v>
      </c>
      <c r="I97" s="219"/>
      <c r="J97" s="220">
        <f>ROUND(I97*H97,2)</f>
        <v>0</v>
      </c>
      <c r="K97" s="216" t="s">
        <v>155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156</v>
      </c>
      <c r="AT97" s="225" t="s">
        <v>151</v>
      </c>
      <c r="AU97" s="225" t="s">
        <v>82</v>
      </c>
      <c r="AY97" s="19" t="s">
        <v>149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80</v>
      </c>
      <c r="BK97" s="226">
        <f>ROUND(I97*H97,2)</f>
        <v>0</v>
      </c>
      <c r="BL97" s="19" t="s">
        <v>156</v>
      </c>
      <c r="BM97" s="225" t="s">
        <v>1075</v>
      </c>
    </row>
    <row r="98" s="2" customFormat="1">
      <c r="A98" s="40"/>
      <c r="B98" s="41"/>
      <c r="C98" s="42"/>
      <c r="D98" s="227" t="s">
        <v>158</v>
      </c>
      <c r="E98" s="42"/>
      <c r="F98" s="228" t="s">
        <v>159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158</v>
      </c>
      <c r="AU98" s="19" t="s">
        <v>82</v>
      </c>
    </row>
    <row r="99" s="2" customFormat="1">
      <c r="A99" s="40"/>
      <c r="B99" s="41"/>
      <c r="C99" s="42"/>
      <c r="D99" s="232" t="s">
        <v>160</v>
      </c>
      <c r="E99" s="42"/>
      <c r="F99" s="233" t="s">
        <v>161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160</v>
      </c>
      <c r="AU99" s="19" t="s">
        <v>82</v>
      </c>
    </row>
    <row r="100" s="2" customFormat="1">
      <c r="A100" s="40"/>
      <c r="B100" s="41"/>
      <c r="C100" s="42"/>
      <c r="D100" s="227" t="s">
        <v>162</v>
      </c>
      <c r="E100" s="42"/>
      <c r="F100" s="234" t="s">
        <v>163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162</v>
      </c>
      <c r="AU100" s="19" t="s">
        <v>82</v>
      </c>
    </row>
    <row r="101" s="13" customFormat="1">
      <c r="A101" s="13"/>
      <c r="B101" s="235"/>
      <c r="C101" s="236"/>
      <c r="D101" s="227" t="s">
        <v>164</v>
      </c>
      <c r="E101" s="237" t="s">
        <v>19</v>
      </c>
      <c r="F101" s="238" t="s">
        <v>1076</v>
      </c>
      <c r="G101" s="236"/>
      <c r="H101" s="239">
        <v>600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164</v>
      </c>
      <c r="AU101" s="245" t="s">
        <v>82</v>
      </c>
      <c r="AV101" s="13" t="s">
        <v>82</v>
      </c>
      <c r="AW101" s="13" t="s">
        <v>35</v>
      </c>
      <c r="AX101" s="13" t="s">
        <v>80</v>
      </c>
      <c r="AY101" s="245" t="s">
        <v>149</v>
      </c>
    </row>
    <row r="102" s="2" customFormat="1" ht="24.15" customHeight="1">
      <c r="A102" s="40"/>
      <c r="B102" s="41"/>
      <c r="C102" s="214" t="s">
        <v>82</v>
      </c>
      <c r="D102" s="214" t="s">
        <v>151</v>
      </c>
      <c r="E102" s="215" t="s">
        <v>168</v>
      </c>
      <c r="F102" s="216" t="s">
        <v>169</v>
      </c>
      <c r="G102" s="217" t="s">
        <v>170</v>
      </c>
      <c r="H102" s="218">
        <v>4</v>
      </c>
      <c r="I102" s="219"/>
      <c r="J102" s="220">
        <f>ROUND(I102*H102,2)</f>
        <v>0</v>
      </c>
      <c r="K102" s="216" t="s">
        <v>155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156</v>
      </c>
      <c r="AT102" s="225" t="s">
        <v>151</v>
      </c>
      <c r="AU102" s="225" t="s">
        <v>82</v>
      </c>
      <c r="AY102" s="19" t="s">
        <v>149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156</v>
      </c>
      <c r="BM102" s="225" t="s">
        <v>1077</v>
      </c>
    </row>
    <row r="103" s="2" customFormat="1">
      <c r="A103" s="40"/>
      <c r="B103" s="41"/>
      <c r="C103" s="42"/>
      <c r="D103" s="227" t="s">
        <v>158</v>
      </c>
      <c r="E103" s="42"/>
      <c r="F103" s="228" t="s">
        <v>172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158</v>
      </c>
      <c r="AU103" s="19" t="s">
        <v>82</v>
      </c>
    </row>
    <row r="104" s="2" customFormat="1">
      <c r="A104" s="40"/>
      <c r="B104" s="41"/>
      <c r="C104" s="42"/>
      <c r="D104" s="232" t="s">
        <v>160</v>
      </c>
      <c r="E104" s="42"/>
      <c r="F104" s="233" t="s">
        <v>173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160</v>
      </c>
      <c r="AU104" s="19" t="s">
        <v>82</v>
      </c>
    </row>
    <row r="105" s="2" customFormat="1">
      <c r="A105" s="40"/>
      <c r="B105" s="41"/>
      <c r="C105" s="42"/>
      <c r="D105" s="227" t="s">
        <v>162</v>
      </c>
      <c r="E105" s="42"/>
      <c r="F105" s="234" t="s">
        <v>163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162</v>
      </c>
      <c r="AU105" s="19" t="s">
        <v>82</v>
      </c>
    </row>
    <row r="106" s="2" customFormat="1" ht="24.15" customHeight="1">
      <c r="A106" s="40"/>
      <c r="B106" s="41"/>
      <c r="C106" s="214" t="s">
        <v>175</v>
      </c>
      <c r="D106" s="214" t="s">
        <v>151</v>
      </c>
      <c r="E106" s="215" t="s">
        <v>176</v>
      </c>
      <c r="F106" s="216" t="s">
        <v>177</v>
      </c>
      <c r="G106" s="217" t="s">
        <v>170</v>
      </c>
      <c r="H106" s="218">
        <v>7</v>
      </c>
      <c r="I106" s="219"/>
      <c r="J106" s="220">
        <f>ROUND(I106*H106,2)</f>
        <v>0</v>
      </c>
      <c r="K106" s="216" t="s">
        <v>155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156</v>
      </c>
      <c r="AT106" s="225" t="s">
        <v>151</v>
      </c>
      <c r="AU106" s="225" t="s">
        <v>82</v>
      </c>
      <c r="AY106" s="19" t="s">
        <v>149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80</v>
      </c>
      <c r="BK106" s="226">
        <f>ROUND(I106*H106,2)</f>
        <v>0</v>
      </c>
      <c r="BL106" s="19" t="s">
        <v>156</v>
      </c>
      <c r="BM106" s="225" t="s">
        <v>1078</v>
      </c>
    </row>
    <row r="107" s="2" customFormat="1">
      <c r="A107" s="40"/>
      <c r="B107" s="41"/>
      <c r="C107" s="42"/>
      <c r="D107" s="227" t="s">
        <v>158</v>
      </c>
      <c r="E107" s="42"/>
      <c r="F107" s="228" t="s">
        <v>179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158</v>
      </c>
      <c r="AU107" s="19" t="s">
        <v>82</v>
      </c>
    </row>
    <row r="108" s="2" customFormat="1">
      <c r="A108" s="40"/>
      <c r="B108" s="41"/>
      <c r="C108" s="42"/>
      <c r="D108" s="232" t="s">
        <v>160</v>
      </c>
      <c r="E108" s="42"/>
      <c r="F108" s="233" t="s">
        <v>180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160</v>
      </c>
      <c r="AU108" s="19" t="s">
        <v>82</v>
      </c>
    </row>
    <row r="109" s="2" customFormat="1">
      <c r="A109" s="40"/>
      <c r="B109" s="41"/>
      <c r="C109" s="42"/>
      <c r="D109" s="227" t="s">
        <v>162</v>
      </c>
      <c r="E109" s="42"/>
      <c r="F109" s="234" t="s">
        <v>163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162</v>
      </c>
      <c r="AU109" s="19" t="s">
        <v>82</v>
      </c>
    </row>
    <row r="110" s="2" customFormat="1" ht="24.15" customHeight="1">
      <c r="A110" s="40"/>
      <c r="B110" s="41"/>
      <c r="C110" s="214" t="s">
        <v>156</v>
      </c>
      <c r="D110" s="214" t="s">
        <v>151</v>
      </c>
      <c r="E110" s="215" t="s">
        <v>189</v>
      </c>
      <c r="F110" s="216" t="s">
        <v>190</v>
      </c>
      <c r="G110" s="217" t="s">
        <v>170</v>
      </c>
      <c r="H110" s="218">
        <v>4</v>
      </c>
      <c r="I110" s="219"/>
      <c r="J110" s="220">
        <f>ROUND(I110*H110,2)</f>
        <v>0</v>
      </c>
      <c r="K110" s="216" t="s">
        <v>155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156</v>
      </c>
      <c r="AT110" s="225" t="s">
        <v>151</v>
      </c>
      <c r="AU110" s="225" t="s">
        <v>82</v>
      </c>
      <c r="AY110" s="19" t="s">
        <v>149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80</v>
      </c>
      <c r="BK110" s="226">
        <f>ROUND(I110*H110,2)</f>
        <v>0</v>
      </c>
      <c r="BL110" s="19" t="s">
        <v>156</v>
      </c>
      <c r="BM110" s="225" t="s">
        <v>1079</v>
      </c>
    </row>
    <row r="111" s="2" customFormat="1">
      <c r="A111" s="40"/>
      <c r="B111" s="41"/>
      <c r="C111" s="42"/>
      <c r="D111" s="227" t="s">
        <v>158</v>
      </c>
      <c r="E111" s="42"/>
      <c r="F111" s="228" t="s">
        <v>192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158</v>
      </c>
      <c r="AU111" s="19" t="s">
        <v>82</v>
      </c>
    </row>
    <row r="112" s="2" customFormat="1">
      <c r="A112" s="40"/>
      <c r="B112" s="41"/>
      <c r="C112" s="42"/>
      <c r="D112" s="232" t="s">
        <v>160</v>
      </c>
      <c r="E112" s="42"/>
      <c r="F112" s="233" t="s">
        <v>193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160</v>
      </c>
      <c r="AU112" s="19" t="s">
        <v>82</v>
      </c>
    </row>
    <row r="113" s="2" customFormat="1">
      <c r="A113" s="40"/>
      <c r="B113" s="41"/>
      <c r="C113" s="42"/>
      <c r="D113" s="227" t="s">
        <v>162</v>
      </c>
      <c r="E113" s="42"/>
      <c r="F113" s="234" t="s">
        <v>194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162</v>
      </c>
      <c r="AU113" s="19" t="s">
        <v>82</v>
      </c>
    </row>
    <row r="114" s="2" customFormat="1" ht="33" customHeight="1">
      <c r="A114" s="40"/>
      <c r="B114" s="41"/>
      <c r="C114" s="214" t="s">
        <v>188</v>
      </c>
      <c r="D114" s="214" t="s">
        <v>151</v>
      </c>
      <c r="E114" s="215" t="s">
        <v>196</v>
      </c>
      <c r="F114" s="216" t="s">
        <v>197</v>
      </c>
      <c r="G114" s="217" t="s">
        <v>170</v>
      </c>
      <c r="H114" s="218">
        <v>7</v>
      </c>
      <c r="I114" s="219"/>
      <c r="J114" s="220">
        <f>ROUND(I114*H114,2)</f>
        <v>0</v>
      </c>
      <c r="K114" s="216" t="s">
        <v>155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156</v>
      </c>
      <c r="AT114" s="225" t="s">
        <v>151</v>
      </c>
      <c r="AU114" s="225" t="s">
        <v>82</v>
      </c>
      <c r="AY114" s="19" t="s">
        <v>149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156</v>
      </c>
      <c r="BM114" s="225" t="s">
        <v>1080</v>
      </c>
    </row>
    <row r="115" s="2" customFormat="1">
      <c r="A115" s="40"/>
      <c r="B115" s="41"/>
      <c r="C115" s="42"/>
      <c r="D115" s="227" t="s">
        <v>158</v>
      </c>
      <c r="E115" s="42"/>
      <c r="F115" s="228" t="s">
        <v>199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158</v>
      </c>
      <c r="AU115" s="19" t="s">
        <v>82</v>
      </c>
    </row>
    <row r="116" s="2" customFormat="1">
      <c r="A116" s="40"/>
      <c r="B116" s="41"/>
      <c r="C116" s="42"/>
      <c r="D116" s="232" t="s">
        <v>160</v>
      </c>
      <c r="E116" s="42"/>
      <c r="F116" s="233" t="s">
        <v>200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160</v>
      </c>
      <c r="AU116" s="19" t="s">
        <v>82</v>
      </c>
    </row>
    <row r="117" s="2" customFormat="1">
      <c r="A117" s="40"/>
      <c r="B117" s="41"/>
      <c r="C117" s="42"/>
      <c r="D117" s="227" t="s">
        <v>162</v>
      </c>
      <c r="E117" s="42"/>
      <c r="F117" s="234" t="s">
        <v>194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162</v>
      </c>
      <c r="AU117" s="19" t="s">
        <v>82</v>
      </c>
    </row>
    <row r="118" s="2" customFormat="1" ht="24.15" customHeight="1">
      <c r="A118" s="40"/>
      <c r="B118" s="41"/>
      <c r="C118" s="214" t="s">
        <v>195</v>
      </c>
      <c r="D118" s="214" t="s">
        <v>151</v>
      </c>
      <c r="E118" s="215" t="s">
        <v>208</v>
      </c>
      <c r="F118" s="216" t="s">
        <v>209</v>
      </c>
      <c r="G118" s="217" t="s">
        <v>154</v>
      </c>
      <c r="H118" s="218">
        <v>600</v>
      </c>
      <c r="I118" s="219"/>
      <c r="J118" s="220">
        <f>ROUND(I118*H118,2)</f>
        <v>0</v>
      </c>
      <c r="K118" s="216" t="s">
        <v>155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156</v>
      </c>
      <c r="AT118" s="225" t="s">
        <v>151</v>
      </c>
      <c r="AU118" s="225" t="s">
        <v>82</v>
      </c>
      <c r="AY118" s="19" t="s">
        <v>149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156</v>
      </c>
      <c r="BM118" s="225" t="s">
        <v>1081</v>
      </c>
    </row>
    <row r="119" s="2" customFormat="1">
      <c r="A119" s="40"/>
      <c r="B119" s="41"/>
      <c r="C119" s="42"/>
      <c r="D119" s="227" t="s">
        <v>158</v>
      </c>
      <c r="E119" s="42"/>
      <c r="F119" s="228" t="s">
        <v>211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158</v>
      </c>
      <c r="AU119" s="19" t="s">
        <v>82</v>
      </c>
    </row>
    <row r="120" s="2" customFormat="1">
      <c r="A120" s="40"/>
      <c r="B120" s="41"/>
      <c r="C120" s="42"/>
      <c r="D120" s="232" t="s">
        <v>160</v>
      </c>
      <c r="E120" s="42"/>
      <c r="F120" s="233" t="s">
        <v>212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160</v>
      </c>
      <c r="AU120" s="19" t="s">
        <v>82</v>
      </c>
    </row>
    <row r="121" s="2" customFormat="1">
      <c r="A121" s="40"/>
      <c r="B121" s="41"/>
      <c r="C121" s="42"/>
      <c r="D121" s="227" t="s">
        <v>162</v>
      </c>
      <c r="E121" s="42"/>
      <c r="F121" s="234" t="s">
        <v>194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162</v>
      </c>
      <c r="AU121" s="19" t="s">
        <v>82</v>
      </c>
    </row>
    <row r="122" s="2" customFormat="1" ht="21.75" customHeight="1">
      <c r="A122" s="40"/>
      <c r="B122" s="41"/>
      <c r="C122" s="214" t="s">
        <v>201</v>
      </c>
      <c r="D122" s="214" t="s">
        <v>151</v>
      </c>
      <c r="E122" s="215" t="s">
        <v>214</v>
      </c>
      <c r="F122" s="216" t="s">
        <v>215</v>
      </c>
      <c r="G122" s="217" t="s">
        <v>170</v>
      </c>
      <c r="H122" s="218">
        <v>4</v>
      </c>
      <c r="I122" s="219"/>
      <c r="J122" s="220">
        <f>ROUND(I122*H122,2)</f>
        <v>0</v>
      </c>
      <c r="K122" s="216" t="s">
        <v>155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156</v>
      </c>
      <c r="AT122" s="225" t="s">
        <v>151</v>
      </c>
      <c r="AU122" s="225" t="s">
        <v>82</v>
      </c>
      <c r="AY122" s="19" t="s">
        <v>149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156</v>
      </c>
      <c r="BM122" s="225" t="s">
        <v>1082</v>
      </c>
    </row>
    <row r="123" s="2" customFormat="1">
      <c r="A123" s="40"/>
      <c r="B123" s="41"/>
      <c r="C123" s="42"/>
      <c r="D123" s="227" t="s">
        <v>158</v>
      </c>
      <c r="E123" s="42"/>
      <c r="F123" s="228" t="s">
        <v>217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158</v>
      </c>
      <c r="AU123" s="19" t="s">
        <v>82</v>
      </c>
    </row>
    <row r="124" s="2" customFormat="1">
      <c r="A124" s="40"/>
      <c r="B124" s="41"/>
      <c r="C124" s="42"/>
      <c r="D124" s="232" t="s">
        <v>160</v>
      </c>
      <c r="E124" s="42"/>
      <c r="F124" s="233" t="s">
        <v>218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160</v>
      </c>
      <c r="AU124" s="19" t="s">
        <v>82</v>
      </c>
    </row>
    <row r="125" s="2" customFormat="1" ht="21.75" customHeight="1">
      <c r="A125" s="40"/>
      <c r="B125" s="41"/>
      <c r="C125" s="214" t="s">
        <v>207</v>
      </c>
      <c r="D125" s="214" t="s">
        <v>151</v>
      </c>
      <c r="E125" s="215" t="s">
        <v>220</v>
      </c>
      <c r="F125" s="216" t="s">
        <v>221</v>
      </c>
      <c r="G125" s="217" t="s">
        <v>170</v>
      </c>
      <c r="H125" s="218">
        <v>7</v>
      </c>
      <c r="I125" s="219"/>
      <c r="J125" s="220">
        <f>ROUND(I125*H125,2)</f>
        <v>0</v>
      </c>
      <c r="K125" s="216" t="s">
        <v>155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156</v>
      </c>
      <c r="AT125" s="225" t="s">
        <v>151</v>
      </c>
      <c r="AU125" s="225" t="s">
        <v>82</v>
      </c>
      <c r="AY125" s="19" t="s">
        <v>149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156</v>
      </c>
      <c r="BM125" s="225" t="s">
        <v>1083</v>
      </c>
    </row>
    <row r="126" s="2" customFormat="1">
      <c r="A126" s="40"/>
      <c r="B126" s="41"/>
      <c r="C126" s="42"/>
      <c r="D126" s="227" t="s">
        <v>158</v>
      </c>
      <c r="E126" s="42"/>
      <c r="F126" s="228" t="s">
        <v>223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158</v>
      </c>
      <c r="AU126" s="19" t="s">
        <v>82</v>
      </c>
    </row>
    <row r="127" s="2" customFormat="1">
      <c r="A127" s="40"/>
      <c r="B127" s="41"/>
      <c r="C127" s="42"/>
      <c r="D127" s="232" t="s">
        <v>160</v>
      </c>
      <c r="E127" s="42"/>
      <c r="F127" s="233" t="s">
        <v>224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160</v>
      </c>
      <c r="AU127" s="19" t="s">
        <v>82</v>
      </c>
    </row>
    <row r="128" s="2" customFormat="1" ht="24.15" customHeight="1">
      <c r="A128" s="40"/>
      <c r="B128" s="41"/>
      <c r="C128" s="214" t="s">
        <v>213</v>
      </c>
      <c r="D128" s="214" t="s">
        <v>151</v>
      </c>
      <c r="E128" s="215" t="s">
        <v>1084</v>
      </c>
      <c r="F128" s="216" t="s">
        <v>1085</v>
      </c>
      <c r="G128" s="217" t="s">
        <v>154</v>
      </c>
      <c r="H128" s="218">
        <v>1250</v>
      </c>
      <c r="I128" s="219"/>
      <c r="J128" s="220">
        <f>ROUND(I128*H128,2)</f>
        <v>0</v>
      </c>
      <c r="K128" s="216" t="s">
        <v>155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156</v>
      </c>
      <c r="AT128" s="225" t="s">
        <v>151</v>
      </c>
      <c r="AU128" s="225" t="s">
        <v>82</v>
      </c>
      <c r="AY128" s="19" t="s">
        <v>149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156</v>
      </c>
      <c r="BM128" s="225" t="s">
        <v>1086</v>
      </c>
    </row>
    <row r="129" s="2" customFormat="1">
      <c r="A129" s="40"/>
      <c r="B129" s="41"/>
      <c r="C129" s="42"/>
      <c r="D129" s="227" t="s">
        <v>158</v>
      </c>
      <c r="E129" s="42"/>
      <c r="F129" s="228" t="s">
        <v>1087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158</v>
      </c>
      <c r="AU129" s="19" t="s">
        <v>82</v>
      </c>
    </row>
    <row r="130" s="2" customFormat="1">
      <c r="A130" s="40"/>
      <c r="B130" s="41"/>
      <c r="C130" s="42"/>
      <c r="D130" s="232" t="s">
        <v>160</v>
      </c>
      <c r="E130" s="42"/>
      <c r="F130" s="233" t="s">
        <v>1088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160</v>
      </c>
      <c r="AU130" s="19" t="s">
        <v>82</v>
      </c>
    </row>
    <row r="131" s="2" customFormat="1" ht="33" customHeight="1">
      <c r="A131" s="40"/>
      <c r="B131" s="41"/>
      <c r="C131" s="214" t="s">
        <v>219</v>
      </c>
      <c r="D131" s="214" t="s">
        <v>151</v>
      </c>
      <c r="E131" s="215" t="s">
        <v>1089</v>
      </c>
      <c r="F131" s="216" t="s">
        <v>1090</v>
      </c>
      <c r="G131" s="217" t="s">
        <v>255</v>
      </c>
      <c r="H131" s="218">
        <v>7.0250000000000004</v>
      </c>
      <c r="I131" s="219"/>
      <c r="J131" s="220">
        <f>ROUND(I131*H131,2)</f>
        <v>0</v>
      </c>
      <c r="K131" s="216" t="s">
        <v>155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156</v>
      </c>
      <c r="AT131" s="225" t="s">
        <v>151</v>
      </c>
      <c r="AU131" s="225" t="s">
        <v>82</v>
      </c>
      <c r="AY131" s="19" t="s">
        <v>149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80</v>
      </c>
      <c r="BK131" s="226">
        <f>ROUND(I131*H131,2)</f>
        <v>0</v>
      </c>
      <c r="BL131" s="19" t="s">
        <v>156</v>
      </c>
      <c r="BM131" s="225" t="s">
        <v>1091</v>
      </c>
    </row>
    <row r="132" s="2" customFormat="1">
      <c r="A132" s="40"/>
      <c r="B132" s="41"/>
      <c r="C132" s="42"/>
      <c r="D132" s="227" t="s">
        <v>158</v>
      </c>
      <c r="E132" s="42"/>
      <c r="F132" s="228" t="s">
        <v>1092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158</v>
      </c>
      <c r="AU132" s="19" t="s">
        <v>82</v>
      </c>
    </row>
    <row r="133" s="2" customFormat="1">
      <c r="A133" s="40"/>
      <c r="B133" s="41"/>
      <c r="C133" s="42"/>
      <c r="D133" s="232" t="s">
        <v>160</v>
      </c>
      <c r="E133" s="42"/>
      <c r="F133" s="233" t="s">
        <v>1093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160</v>
      </c>
      <c r="AU133" s="19" t="s">
        <v>82</v>
      </c>
    </row>
    <row r="134" s="13" customFormat="1">
      <c r="A134" s="13"/>
      <c r="B134" s="235"/>
      <c r="C134" s="236"/>
      <c r="D134" s="227" t="s">
        <v>164</v>
      </c>
      <c r="E134" s="237" t="s">
        <v>19</v>
      </c>
      <c r="F134" s="238" t="s">
        <v>1094</v>
      </c>
      <c r="G134" s="236"/>
      <c r="H134" s="239">
        <v>3.8250000000000002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164</v>
      </c>
      <c r="AU134" s="245" t="s">
        <v>82</v>
      </c>
      <c r="AV134" s="13" t="s">
        <v>82</v>
      </c>
      <c r="AW134" s="13" t="s">
        <v>35</v>
      </c>
      <c r="AX134" s="13" t="s">
        <v>73</v>
      </c>
      <c r="AY134" s="245" t="s">
        <v>149</v>
      </c>
    </row>
    <row r="135" s="13" customFormat="1">
      <c r="A135" s="13"/>
      <c r="B135" s="235"/>
      <c r="C135" s="236"/>
      <c r="D135" s="227" t="s">
        <v>164</v>
      </c>
      <c r="E135" s="237" t="s">
        <v>19</v>
      </c>
      <c r="F135" s="238" t="s">
        <v>1095</v>
      </c>
      <c r="G135" s="236"/>
      <c r="H135" s="239">
        <v>3.2000000000000002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164</v>
      </c>
      <c r="AU135" s="245" t="s">
        <v>82</v>
      </c>
      <c r="AV135" s="13" t="s">
        <v>82</v>
      </c>
      <c r="AW135" s="13" t="s">
        <v>35</v>
      </c>
      <c r="AX135" s="13" t="s">
        <v>73</v>
      </c>
      <c r="AY135" s="245" t="s">
        <v>149</v>
      </c>
    </row>
    <row r="136" s="14" customFormat="1">
      <c r="A136" s="14"/>
      <c r="B136" s="246"/>
      <c r="C136" s="247"/>
      <c r="D136" s="227" t="s">
        <v>164</v>
      </c>
      <c r="E136" s="248" t="s">
        <v>19</v>
      </c>
      <c r="F136" s="249" t="s">
        <v>167</v>
      </c>
      <c r="G136" s="247"/>
      <c r="H136" s="250">
        <v>7.0250000000000004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164</v>
      </c>
      <c r="AU136" s="256" t="s">
        <v>82</v>
      </c>
      <c r="AV136" s="14" t="s">
        <v>156</v>
      </c>
      <c r="AW136" s="14" t="s">
        <v>35</v>
      </c>
      <c r="AX136" s="14" t="s">
        <v>80</v>
      </c>
      <c r="AY136" s="256" t="s">
        <v>149</v>
      </c>
    </row>
    <row r="137" s="2" customFormat="1" ht="37.8" customHeight="1">
      <c r="A137" s="40"/>
      <c r="B137" s="41"/>
      <c r="C137" s="214" t="s">
        <v>225</v>
      </c>
      <c r="D137" s="214" t="s">
        <v>151</v>
      </c>
      <c r="E137" s="215" t="s">
        <v>610</v>
      </c>
      <c r="F137" s="216" t="s">
        <v>611</v>
      </c>
      <c r="G137" s="217" t="s">
        <v>255</v>
      </c>
      <c r="H137" s="218">
        <v>232</v>
      </c>
      <c r="I137" s="219"/>
      <c r="J137" s="220">
        <f>ROUND(I137*H137,2)</f>
        <v>0</v>
      </c>
      <c r="K137" s="216" t="s">
        <v>155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156</v>
      </c>
      <c r="AT137" s="225" t="s">
        <v>151</v>
      </c>
      <c r="AU137" s="225" t="s">
        <v>82</v>
      </c>
      <c r="AY137" s="19" t="s">
        <v>149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80</v>
      </c>
      <c r="BK137" s="226">
        <f>ROUND(I137*H137,2)</f>
        <v>0</v>
      </c>
      <c r="BL137" s="19" t="s">
        <v>156</v>
      </c>
      <c r="BM137" s="225" t="s">
        <v>1096</v>
      </c>
    </row>
    <row r="138" s="2" customFormat="1">
      <c r="A138" s="40"/>
      <c r="B138" s="41"/>
      <c r="C138" s="42"/>
      <c r="D138" s="227" t="s">
        <v>158</v>
      </c>
      <c r="E138" s="42"/>
      <c r="F138" s="228" t="s">
        <v>613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158</v>
      </c>
      <c r="AU138" s="19" t="s">
        <v>82</v>
      </c>
    </row>
    <row r="139" s="2" customFormat="1">
      <c r="A139" s="40"/>
      <c r="B139" s="41"/>
      <c r="C139" s="42"/>
      <c r="D139" s="232" t="s">
        <v>160</v>
      </c>
      <c r="E139" s="42"/>
      <c r="F139" s="233" t="s">
        <v>614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160</v>
      </c>
      <c r="AU139" s="19" t="s">
        <v>82</v>
      </c>
    </row>
    <row r="140" s="2" customFormat="1">
      <c r="A140" s="40"/>
      <c r="B140" s="41"/>
      <c r="C140" s="42"/>
      <c r="D140" s="227" t="s">
        <v>162</v>
      </c>
      <c r="E140" s="42"/>
      <c r="F140" s="234" t="s">
        <v>1097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162</v>
      </c>
      <c r="AU140" s="19" t="s">
        <v>82</v>
      </c>
    </row>
    <row r="141" s="13" customFormat="1">
      <c r="A141" s="13"/>
      <c r="B141" s="235"/>
      <c r="C141" s="236"/>
      <c r="D141" s="227" t="s">
        <v>164</v>
      </c>
      <c r="E141" s="237" t="s">
        <v>19</v>
      </c>
      <c r="F141" s="238" t="s">
        <v>1098</v>
      </c>
      <c r="G141" s="236"/>
      <c r="H141" s="239">
        <v>82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164</v>
      </c>
      <c r="AU141" s="245" t="s">
        <v>82</v>
      </c>
      <c r="AV141" s="13" t="s">
        <v>82</v>
      </c>
      <c r="AW141" s="13" t="s">
        <v>35</v>
      </c>
      <c r="AX141" s="13" t="s">
        <v>73</v>
      </c>
      <c r="AY141" s="245" t="s">
        <v>149</v>
      </c>
    </row>
    <row r="142" s="13" customFormat="1">
      <c r="A142" s="13"/>
      <c r="B142" s="235"/>
      <c r="C142" s="236"/>
      <c r="D142" s="227" t="s">
        <v>164</v>
      </c>
      <c r="E142" s="237" t="s">
        <v>19</v>
      </c>
      <c r="F142" s="238" t="s">
        <v>1099</v>
      </c>
      <c r="G142" s="236"/>
      <c r="H142" s="239">
        <v>150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164</v>
      </c>
      <c r="AU142" s="245" t="s">
        <v>82</v>
      </c>
      <c r="AV142" s="13" t="s">
        <v>82</v>
      </c>
      <c r="AW142" s="13" t="s">
        <v>35</v>
      </c>
      <c r="AX142" s="13" t="s">
        <v>73</v>
      </c>
      <c r="AY142" s="245" t="s">
        <v>149</v>
      </c>
    </row>
    <row r="143" s="14" customFormat="1">
      <c r="A143" s="14"/>
      <c r="B143" s="246"/>
      <c r="C143" s="247"/>
      <c r="D143" s="227" t="s">
        <v>164</v>
      </c>
      <c r="E143" s="248" t="s">
        <v>19</v>
      </c>
      <c r="F143" s="249" t="s">
        <v>167</v>
      </c>
      <c r="G143" s="247"/>
      <c r="H143" s="250">
        <v>232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164</v>
      </c>
      <c r="AU143" s="256" t="s">
        <v>82</v>
      </c>
      <c r="AV143" s="14" t="s">
        <v>156</v>
      </c>
      <c r="AW143" s="14" t="s">
        <v>35</v>
      </c>
      <c r="AX143" s="14" t="s">
        <v>80</v>
      </c>
      <c r="AY143" s="256" t="s">
        <v>149</v>
      </c>
    </row>
    <row r="144" s="2" customFormat="1" ht="33" customHeight="1">
      <c r="A144" s="40"/>
      <c r="B144" s="41"/>
      <c r="C144" s="214" t="s">
        <v>8</v>
      </c>
      <c r="D144" s="214" t="s">
        <v>151</v>
      </c>
      <c r="E144" s="215" t="s">
        <v>1100</v>
      </c>
      <c r="F144" s="216" t="s">
        <v>1101</v>
      </c>
      <c r="G144" s="217" t="s">
        <v>255</v>
      </c>
      <c r="H144" s="218">
        <v>30</v>
      </c>
      <c r="I144" s="219"/>
      <c r="J144" s="220">
        <f>ROUND(I144*H144,2)</f>
        <v>0</v>
      </c>
      <c r="K144" s="216" t="s">
        <v>155</v>
      </c>
      <c r="L144" s="46"/>
      <c r="M144" s="221" t="s">
        <v>19</v>
      </c>
      <c r="N144" s="222" t="s">
        <v>44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156</v>
      </c>
      <c r="AT144" s="225" t="s">
        <v>151</v>
      </c>
      <c r="AU144" s="225" t="s">
        <v>82</v>
      </c>
      <c r="AY144" s="19" t="s">
        <v>149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80</v>
      </c>
      <c r="BK144" s="226">
        <f>ROUND(I144*H144,2)</f>
        <v>0</v>
      </c>
      <c r="BL144" s="19" t="s">
        <v>156</v>
      </c>
      <c r="BM144" s="225" t="s">
        <v>1102</v>
      </c>
    </row>
    <row r="145" s="2" customFormat="1">
      <c r="A145" s="40"/>
      <c r="B145" s="41"/>
      <c r="C145" s="42"/>
      <c r="D145" s="227" t="s">
        <v>158</v>
      </c>
      <c r="E145" s="42"/>
      <c r="F145" s="228" t="s">
        <v>1103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158</v>
      </c>
      <c r="AU145" s="19" t="s">
        <v>82</v>
      </c>
    </row>
    <row r="146" s="2" customFormat="1">
      <c r="A146" s="40"/>
      <c r="B146" s="41"/>
      <c r="C146" s="42"/>
      <c r="D146" s="232" t="s">
        <v>160</v>
      </c>
      <c r="E146" s="42"/>
      <c r="F146" s="233" t="s">
        <v>1104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160</v>
      </c>
      <c r="AU146" s="19" t="s">
        <v>82</v>
      </c>
    </row>
    <row r="147" s="13" customFormat="1">
      <c r="A147" s="13"/>
      <c r="B147" s="235"/>
      <c r="C147" s="236"/>
      <c r="D147" s="227" t="s">
        <v>164</v>
      </c>
      <c r="E147" s="237" t="s">
        <v>19</v>
      </c>
      <c r="F147" s="238" t="s">
        <v>1105</v>
      </c>
      <c r="G147" s="236"/>
      <c r="H147" s="239">
        <v>30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164</v>
      </c>
      <c r="AU147" s="245" t="s">
        <v>82</v>
      </c>
      <c r="AV147" s="13" t="s">
        <v>82</v>
      </c>
      <c r="AW147" s="13" t="s">
        <v>35</v>
      </c>
      <c r="AX147" s="13" t="s">
        <v>80</v>
      </c>
      <c r="AY147" s="245" t="s">
        <v>149</v>
      </c>
    </row>
    <row r="148" s="2" customFormat="1" ht="37.8" customHeight="1">
      <c r="A148" s="40"/>
      <c r="B148" s="41"/>
      <c r="C148" s="214" t="s">
        <v>237</v>
      </c>
      <c r="D148" s="214" t="s">
        <v>151</v>
      </c>
      <c r="E148" s="215" t="s">
        <v>624</v>
      </c>
      <c r="F148" s="216" t="s">
        <v>625</v>
      </c>
      <c r="G148" s="217" t="s">
        <v>255</v>
      </c>
      <c r="H148" s="218">
        <v>145</v>
      </c>
      <c r="I148" s="219"/>
      <c r="J148" s="220">
        <f>ROUND(I148*H148,2)</f>
        <v>0</v>
      </c>
      <c r="K148" s="216" t="s">
        <v>155</v>
      </c>
      <c r="L148" s="46"/>
      <c r="M148" s="221" t="s">
        <v>19</v>
      </c>
      <c r="N148" s="222" t="s">
        <v>44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156</v>
      </c>
      <c r="AT148" s="225" t="s">
        <v>151</v>
      </c>
      <c r="AU148" s="225" t="s">
        <v>82</v>
      </c>
      <c r="AY148" s="19" t="s">
        <v>149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80</v>
      </c>
      <c r="BK148" s="226">
        <f>ROUND(I148*H148,2)</f>
        <v>0</v>
      </c>
      <c r="BL148" s="19" t="s">
        <v>156</v>
      </c>
      <c r="BM148" s="225" t="s">
        <v>1106</v>
      </c>
    </row>
    <row r="149" s="2" customFormat="1">
      <c r="A149" s="40"/>
      <c r="B149" s="41"/>
      <c r="C149" s="42"/>
      <c r="D149" s="227" t="s">
        <v>158</v>
      </c>
      <c r="E149" s="42"/>
      <c r="F149" s="228" t="s">
        <v>627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158</v>
      </c>
      <c r="AU149" s="19" t="s">
        <v>82</v>
      </c>
    </row>
    <row r="150" s="2" customFormat="1">
      <c r="A150" s="40"/>
      <c r="B150" s="41"/>
      <c r="C150" s="42"/>
      <c r="D150" s="232" t="s">
        <v>160</v>
      </c>
      <c r="E150" s="42"/>
      <c r="F150" s="233" t="s">
        <v>628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160</v>
      </c>
      <c r="AU150" s="19" t="s">
        <v>82</v>
      </c>
    </row>
    <row r="151" s="13" customFormat="1">
      <c r="A151" s="13"/>
      <c r="B151" s="235"/>
      <c r="C151" s="236"/>
      <c r="D151" s="227" t="s">
        <v>164</v>
      </c>
      <c r="E151" s="237" t="s">
        <v>19</v>
      </c>
      <c r="F151" s="238" t="s">
        <v>1107</v>
      </c>
      <c r="G151" s="236"/>
      <c r="H151" s="239">
        <v>145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164</v>
      </c>
      <c r="AU151" s="245" t="s">
        <v>82</v>
      </c>
      <c r="AV151" s="13" t="s">
        <v>82</v>
      </c>
      <c r="AW151" s="13" t="s">
        <v>35</v>
      </c>
      <c r="AX151" s="13" t="s">
        <v>80</v>
      </c>
      <c r="AY151" s="245" t="s">
        <v>149</v>
      </c>
    </row>
    <row r="152" s="2" customFormat="1" ht="33" customHeight="1">
      <c r="A152" s="40"/>
      <c r="B152" s="41"/>
      <c r="C152" s="214" t="s">
        <v>244</v>
      </c>
      <c r="D152" s="214" t="s">
        <v>151</v>
      </c>
      <c r="E152" s="215" t="s">
        <v>1108</v>
      </c>
      <c r="F152" s="216" t="s">
        <v>1109</v>
      </c>
      <c r="G152" s="217" t="s">
        <v>255</v>
      </c>
      <c r="H152" s="218">
        <v>31.879999999999999</v>
      </c>
      <c r="I152" s="219"/>
      <c r="J152" s="220">
        <f>ROUND(I152*H152,2)</f>
        <v>0</v>
      </c>
      <c r="K152" s="216" t="s">
        <v>155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156</v>
      </c>
      <c r="AT152" s="225" t="s">
        <v>151</v>
      </c>
      <c r="AU152" s="225" t="s">
        <v>82</v>
      </c>
      <c r="AY152" s="19" t="s">
        <v>149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80</v>
      </c>
      <c r="BK152" s="226">
        <f>ROUND(I152*H152,2)</f>
        <v>0</v>
      </c>
      <c r="BL152" s="19" t="s">
        <v>156</v>
      </c>
      <c r="BM152" s="225" t="s">
        <v>1110</v>
      </c>
    </row>
    <row r="153" s="2" customFormat="1">
      <c r="A153" s="40"/>
      <c r="B153" s="41"/>
      <c r="C153" s="42"/>
      <c r="D153" s="227" t="s">
        <v>158</v>
      </c>
      <c r="E153" s="42"/>
      <c r="F153" s="228" t="s">
        <v>1111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158</v>
      </c>
      <c r="AU153" s="19" t="s">
        <v>82</v>
      </c>
    </row>
    <row r="154" s="2" customFormat="1">
      <c r="A154" s="40"/>
      <c r="B154" s="41"/>
      <c r="C154" s="42"/>
      <c r="D154" s="232" t="s">
        <v>160</v>
      </c>
      <c r="E154" s="42"/>
      <c r="F154" s="233" t="s">
        <v>1112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160</v>
      </c>
      <c r="AU154" s="19" t="s">
        <v>82</v>
      </c>
    </row>
    <row r="155" s="13" customFormat="1">
      <c r="A155" s="13"/>
      <c r="B155" s="235"/>
      <c r="C155" s="236"/>
      <c r="D155" s="227" t="s">
        <v>164</v>
      </c>
      <c r="E155" s="237" t="s">
        <v>19</v>
      </c>
      <c r="F155" s="238" t="s">
        <v>1113</v>
      </c>
      <c r="G155" s="236"/>
      <c r="H155" s="239">
        <v>6.4800000000000004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164</v>
      </c>
      <c r="AU155" s="245" t="s">
        <v>82</v>
      </c>
      <c r="AV155" s="13" t="s">
        <v>82</v>
      </c>
      <c r="AW155" s="13" t="s">
        <v>35</v>
      </c>
      <c r="AX155" s="13" t="s">
        <v>73</v>
      </c>
      <c r="AY155" s="245" t="s">
        <v>149</v>
      </c>
    </row>
    <row r="156" s="13" customFormat="1">
      <c r="A156" s="13"/>
      <c r="B156" s="235"/>
      <c r="C156" s="236"/>
      <c r="D156" s="227" t="s">
        <v>164</v>
      </c>
      <c r="E156" s="237" t="s">
        <v>19</v>
      </c>
      <c r="F156" s="238" t="s">
        <v>1114</v>
      </c>
      <c r="G156" s="236"/>
      <c r="H156" s="239">
        <v>25.399999999999999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164</v>
      </c>
      <c r="AU156" s="245" t="s">
        <v>82</v>
      </c>
      <c r="AV156" s="13" t="s">
        <v>82</v>
      </c>
      <c r="AW156" s="13" t="s">
        <v>35</v>
      </c>
      <c r="AX156" s="13" t="s">
        <v>73</v>
      </c>
      <c r="AY156" s="245" t="s">
        <v>149</v>
      </c>
    </row>
    <row r="157" s="14" customFormat="1">
      <c r="A157" s="14"/>
      <c r="B157" s="246"/>
      <c r="C157" s="247"/>
      <c r="D157" s="227" t="s">
        <v>164</v>
      </c>
      <c r="E157" s="248" t="s">
        <v>19</v>
      </c>
      <c r="F157" s="249" t="s">
        <v>167</v>
      </c>
      <c r="G157" s="247"/>
      <c r="H157" s="250">
        <v>31.879999999999999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164</v>
      </c>
      <c r="AU157" s="256" t="s">
        <v>82</v>
      </c>
      <c r="AV157" s="14" t="s">
        <v>156</v>
      </c>
      <c r="AW157" s="14" t="s">
        <v>35</v>
      </c>
      <c r="AX157" s="14" t="s">
        <v>80</v>
      </c>
      <c r="AY157" s="256" t="s">
        <v>149</v>
      </c>
    </row>
    <row r="158" s="2" customFormat="1" ht="24.15" customHeight="1">
      <c r="A158" s="40"/>
      <c r="B158" s="41"/>
      <c r="C158" s="214" t="s">
        <v>252</v>
      </c>
      <c r="D158" s="214" t="s">
        <v>151</v>
      </c>
      <c r="E158" s="215" t="s">
        <v>290</v>
      </c>
      <c r="F158" s="216" t="s">
        <v>291</v>
      </c>
      <c r="G158" s="217" t="s">
        <v>170</v>
      </c>
      <c r="H158" s="218">
        <v>4</v>
      </c>
      <c r="I158" s="219"/>
      <c r="J158" s="220">
        <f>ROUND(I158*H158,2)</f>
        <v>0</v>
      </c>
      <c r="K158" s="216" t="s">
        <v>155</v>
      </c>
      <c r="L158" s="46"/>
      <c r="M158" s="221" t="s">
        <v>19</v>
      </c>
      <c r="N158" s="222" t="s">
        <v>44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156</v>
      </c>
      <c r="AT158" s="225" t="s">
        <v>151</v>
      </c>
      <c r="AU158" s="225" t="s">
        <v>82</v>
      </c>
      <c r="AY158" s="19" t="s">
        <v>149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80</v>
      </c>
      <c r="BK158" s="226">
        <f>ROUND(I158*H158,2)</f>
        <v>0</v>
      </c>
      <c r="BL158" s="19" t="s">
        <v>156</v>
      </c>
      <c r="BM158" s="225" t="s">
        <v>1115</v>
      </c>
    </row>
    <row r="159" s="2" customFormat="1">
      <c r="A159" s="40"/>
      <c r="B159" s="41"/>
      <c r="C159" s="42"/>
      <c r="D159" s="227" t="s">
        <v>158</v>
      </c>
      <c r="E159" s="42"/>
      <c r="F159" s="228" t="s">
        <v>293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158</v>
      </c>
      <c r="AU159" s="19" t="s">
        <v>82</v>
      </c>
    </row>
    <row r="160" s="2" customFormat="1">
      <c r="A160" s="40"/>
      <c r="B160" s="41"/>
      <c r="C160" s="42"/>
      <c r="D160" s="232" t="s">
        <v>160</v>
      </c>
      <c r="E160" s="42"/>
      <c r="F160" s="233" t="s">
        <v>294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160</v>
      </c>
      <c r="AU160" s="19" t="s">
        <v>82</v>
      </c>
    </row>
    <row r="161" s="2" customFormat="1" ht="24.15" customHeight="1">
      <c r="A161" s="40"/>
      <c r="B161" s="41"/>
      <c r="C161" s="214" t="s">
        <v>260</v>
      </c>
      <c r="D161" s="214" t="s">
        <v>151</v>
      </c>
      <c r="E161" s="215" t="s">
        <v>295</v>
      </c>
      <c r="F161" s="216" t="s">
        <v>296</v>
      </c>
      <c r="G161" s="217" t="s">
        <v>170</v>
      </c>
      <c r="H161" s="218">
        <v>7</v>
      </c>
      <c r="I161" s="219"/>
      <c r="J161" s="220">
        <f>ROUND(I161*H161,2)</f>
        <v>0</v>
      </c>
      <c r="K161" s="216" t="s">
        <v>155</v>
      </c>
      <c r="L161" s="46"/>
      <c r="M161" s="221" t="s">
        <v>19</v>
      </c>
      <c r="N161" s="222" t="s">
        <v>44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156</v>
      </c>
      <c r="AT161" s="225" t="s">
        <v>151</v>
      </c>
      <c r="AU161" s="225" t="s">
        <v>82</v>
      </c>
      <c r="AY161" s="19" t="s">
        <v>149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80</v>
      </c>
      <c r="BK161" s="226">
        <f>ROUND(I161*H161,2)</f>
        <v>0</v>
      </c>
      <c r="BL161" s="19" t="s">
        <v>156</v>
      </c>
      <c r="BM161" s="225" t="s">
        <v>1116</v>
      </c>
    </row>
    <row r="162" s="2" customFormat="1">
      <c r="A162" s="40"/>
      <c r="B162" s="41"/>
      <c r="C162" s="42"/>
      <c r="D162" s="227" t="s">
        <v>158</v>
      </c>
      <c r="E162" s="42"/>
      <c r="F162" s="228" t="s">
        <v>298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158</v>
      </c>
      <c r="AU162" s="19" t="s">
        <v>82</v>
      </c>
    </row>
    <row r="163" s="2" customFormat="1">
      <c r="A163" s="40"/>
      <c r="B163" s="41"/>
      <c r="C163" s="42"/>
      <c r="D163" s="232" t="s">
        <v>160</v>
      </c>
      <c r="E163" s="42"/>
      <c r="F163" s="233" t="s">
        <v>299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160</v>
      </c>
      <c r="AU163" s="19" t="s">
        <v>82</v>
      </c>
    </row>
    <row r="164" s="2" customFormat="1" ht="24.15" customHeight="1">
      <c r="A164" s="40"/>
      <c r="B164" s="41"/>
      <c r="C164" s="214" t="s">
        <v>266</v>
      </c>
      <c r="D164" s="214" t="s">
        <v>151</v>
      </c>
      <c r="E164" s="215" t="s">
        <v>307</v>
      </c>
      <c r="F164" s="216" t="s">
        <v>308</v>
      </c>
      <c r="G164" s="217" t="s">
        <v>170</v>
      </c>
      <c r="H164" s="218">
        <v>4</v>
      </c>
      <c r="I164" s="219"/>
      <c r="J164" s="220">
        <f>ROUND(I164*H164,2)</f>
        <v>0</v>
      </c>
      <c r="K164" s="216" t="s">
        <v>155</v>
      </c>
      <c r="L164" s="46"/>
      <c r="M164" s="221" t="s">
        <v>19</v>
      </c>
      <c r="N164" s="222" t="s">
        <v>44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156</v>
      </c>
      <c r="AT164" s="225" t="s">
        <v>151</v>
      </c>
      <c r="AU164" s="225" t="s">
        <v>82</v>
      </c>
      <c r="AY164" s="19" t="s">
        <v>149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80</v>
      </c>
      <c r="BK164" s="226">
        <f>ROUND(I164*H164,2)</f>
        <v>0</v>
      </c>
      <c r="BL164" s="19" t="s">
        <v>156</v>
      </c>
      <c r="BM164" s="225" t="s">
        <v>1117</v>
      </c>
    </row>
    <row r="165" s="2" customFormat="1">
      <c r="A165" s="40"/>
      <c r="B165" s="41"/>
      <c r="C165" s="42"/>
      <c r="D165" s="227" t="s">
        <v>158</v>
      </c>
      <c r="E165" s="42"/>
      <c r="F165" s="228" t="s">
        <v>310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158</v>
      </c>
      <c r="AU165" s="19" t="s">
        <v>82</v>
      </c>
    </row>
    <row r="166" s="2" customFormat="1">
      <c r="A166" s="40"/>
      <c r="B166" s="41"/>
      <c r="C166" s="42"/>
      <c r="D166" s="232" t="s">
        <v>160</v>
      </c>
      <c r="E166" s="42"/>
      <c r="F166" s="233" t="s">
        <v>311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160</v>
      </c>
      <c r="AU166" s="19" t="s">
        <v>82</v>
      </c>
    </row>
    <row r="167" s="2" customFormat="1">
      <c r="A167" s="40"/>
      <c r="B167" s="41"/>
      <c r="C167" s="42"/>
      <c r="D167" s="227" t="s">
        <v>162</v>
      </c>
      <c r="E167" s="42"/>
      <c r="F167" s="234" t="s">
        <v>319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162</v>
      </c>
      <c r="AU167" s="19" t="s">
        <v>82</v>
      </c>
    </row>
    <row r="168" s="2" customFormat="1" ht="24.15" customHeight="1">
      <c r="A168" s="40"/>
      <c r="B168" s="41"/>
      <c r="C168" s="214" t="s">
        <v>273</v>
      </c>
      <c r="D168" s="214" t="s">
        <v>151</v>
      </c>
      <c r="E168" s="215" t="s">
        <v>314</v>
      </c>
      <c r="F168" s="216" t="s">
        <v>315</v>
      </c>
      <c r="G168" s="217" t="s">
        <v>170</v>
      </c>
      <c r="H168" s="218">
        <v>7</v>
      </c>
      <c r="I168" s="219"/>
      <c r="J168" s="220">
        <f>ROUND(I168*H168,2)</f>
        <v>0</v>
      </c>
      <c r="K168" s="216" t="s">
        <v>155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156</v>
      </c>
      <c r="AT168" s="225" t="s">
        <v>151</v>
      </c>
      <c r="AU168" s="225" t="s">
        <v>82</v>
      </c>
      <c r="AY168" s="19" t="s">
        <v>149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156</v>
      </c>
      <c r="BM168" s="225" t="s">
        <v>1118</v>
      </c>
    </row>
    <row r="169" s="2" customFormat="1">
      <c r="A169" s="40"/>
      <c r="B169" s="41"/>
      <c r="C169" s="42"/>
      <c r="D169" s="227" t="s">
        <v>158</v>
      </c>
      <c r="E169" s="42"/>
      <c r="F169" s="228" t="s">
        <v>317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158</v>
      </c>
      <c r="AU169" s="19" t="s">
        <v>82</v>
      </c>
    </row>
    <row r="170" s="2" customFormat="1">
      <c r="A170" s="40"/>
      <c r="B170" s="41"/>
      <c r="C170" s="42"/>
      <c r="D170" s="232" t="s">
        <v>160</v>
      </c>
      <c r="E170" s="42"/>
      <c r="F170" s="233" t="s">
        <v>318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160</v>
      </c>
      <c r="AU170" s="19" t="s">
        <v>82</v>
      </c>
    </row>
    <row r="171" s="2" customFormat="1">
      <c r="A171" s="40"/>
      <c r="B171" s="41"/>
      <c r="C171" s="42"/>
      <c r="D171" s="227" t="s">
        <v>162</v>
      </c>
      <c r="E171" s="42"/>
      <c r="F171" s="234" t="s">
        <v>319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162</v>
      </c>
      <c r="AU171" s="19" t="s">
        <v>82</v>
      </c>
    </row>
    <row r="172" s="2" customFormat="1" ht="37.8" customHeight="1">
      <c r="A172" s="40"/>
      <c r="B172" s="41"/>
      <c r="C172" s="214" t="s">
        <v>281</v>
      </c>
      <c r="D172" s="214" t="s">
        <v>151</v>
      </c>
      <c r="E172" s="215" t="s">
        <v>327</v>
      </c>
      <c r="F172" s="216" t="s">
        <v>328</v>
      </c>
      <c r="G172" s="217" t="s">
        <v>255</v>
      </c>
      <c r="H172" s="218">
        <v>232</v>
      </c>
      <c r="I172" s="219"/>
      <c r="J172" s="220">
        <f>ROUND(I172*H172,2)</f>
        <v>0</v>
      </c>
      <c r="K172" s="216" t="s">
        <v>155</v>
      </c>
      <c r="L172" s="46"/>
      <c r="M172" s="221" t="s">
        <v>19</v>
      </c>
      <c r="N172" s="222" t="s">
        <v>44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156</v>
      </c>
      <c r="AT172" s="225" t="s">
        <v>151</v>
      </c>
      <c r="AU172" s="225" t="s">
        <v>82</v>
      </c>
      <c r="AY172" s="19" t="s">
        <v>149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80</v>
      </c>
      <c r="BK172" s="226">
        <f>ROUND(I172*H172,2)</f>
        <v>0</v>
      </c>
      <c r="BL172" s="19" t="s">
        <v>156</v>
      </c>
      <c r="BM172" s="225" t="s">
        <v>1119</v>
      </c>
    </row>
    <row r="173" s="2" customFormat="1">
      <c r="A173" s="40"/>
      <c r="B173" s="41"/>
      <c r="C173" s="42"/>
      <c r="D173" s="227" t="s">
        <v>158</v>
      </c>
      <c r="E173" s="42"/>
      <c r="F173" s="228" t="s">
        <v>330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158</v>
      </c>
      <c r="AU173" s="19" t="s">
        <v>82</v>
      </c>
    </row>
    <row r="174" s="2" customFormat="1">
      <c r="A174" s="40"/>
      <c r="B174" s="41"/>
      <c r="C174" s="42"/>
      <c r="D174" s="232" t="s">
        <v>160</v>
      </c>
      <c r="E174" s="42"/>
      <c r="F174" s="233" t="s">
        <v>331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160</v>
      </c>
      <c r="AU174" s="19" t="s">
        <v>82</v>
      </c>
    </row>
    <row r="175" s="2" customFormat="1" ht="24.15" customHeight="1">
      <c r="A175" s="40"/>
      <c r="B175" s="41"/>
      <c r="C175" s="214" t="s">
        <v>289</v>
      </c>
      <c r="D175" s="214" t="s">
        <v>151</v>
      </c>
      <c r="E175" s="215" t="s">
        <v>658</v>
      </c>
      <c r="F175" s="216" t="s">
        <v>659</v>
      </c>
      <c r="G175" s="217" t="s">
        <v>255</v>
      </c>
      <c r="H175" s="218">
        <v>190</v>
      </c>
      <c r="I175" s="219"/>
      <c r="J175" s="220">
        <f>ROUND(I175*H175,2)</f>
        <v>0</v>
      </c>
      <c r="K175" s="216" t="s">
        <v>155</v>
      </c>
      <c r="L175" s="46"/>
      <c r="M175" s="221" t="s">
        <v>19</v>
      </c>
      <c r="N175" s="222" t="s">
        <v>44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156</v>
      </c>
      <c r="AT175" s="225" t="s">
        <v>151</v>
      </c>
      <c r="AU175" s="225" t="s">
        <v>82</v>
      </c>
      <c r="AY175" s="19" t="s">
        <v>149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80</v>
      </c>
      <c r="BK175" s="226">
        <f>ROUND(I175*H175,2)</f>
        <v>0</v>
      </c>
      <c r="BL175" s="19" t="s">
        <v>156</v>
      </c>
      <c r="BM175" s="225" t="s">
        <v>1120</v>
      </c>
    </row>
    <row r="176" s="2" customFormat="1">
      <c r="A176" s="40"/>
      <c r="B176" s="41"/>
      <c r="C176" s="42"/>
      <c r="D176" s="227" t="s">
        <v>158</v>
      </c>
      <c r="E176" s="42"/>
      <c r="F176" s="228" t="s">
        <v>661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158</v>
      </c>
      <c r="AU176" s="19" t="s">
        <v>82</v>
      </c>
    </row>
    <row r="177" s="2" customFormat="1">
      <c r="A177" s="40"/>
      <c r="B177" s="41"/>
      <c r="C177" s="42"/>
      <c r="D177" s="232" t="s">
        <v>160</v>
      </c>
      <c r="E177" s="42"/>
      <c r="F177" s="233" t="s">
        <v>662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160</v>
      </c>
      <c r="AU177" s="19" t="s">
        <v>82</v>
      </c>
    </row>
    <row r="178" s="2" customFormat="1">
      <c r="A178" s="40"/>
      <c r="B178" s="41"/>
      <c r="C178" s="42"/>
      <c r="D178" s="227" t="s">
        <v>162</v>
      </c>
      <c r="E178" s="42"/>
      <c r="F178" s="234" t="s">
        <v>1121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162</v>
      </c>
      <c r="AU178" s="19" t="s">
        <v>82</v>
      </c>
    </row>
    <row r="179" s="13" customFormat="1">
      <c r="A179" s="13"/>
      <c r="B179" s="235"/>
      <c r="C179" s="236"/>
      <c r="D179" s="227" t="s">
        <v>164</v>
      </c>
      <c r="E179" s="237" t="s">
        <v>19</v>
      </c>
      <c r="F179" s="238" t="s">
        <v>1122</v>
      </c>
      <c r="G179" s="236"/>
      <c r="H179" s="239">
        <v>140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164</v>
      </c>
      <c r="AU179" s="245" t="s">
        <v>82</v>
      </c>
      <c r="AV179" s="13" t="s">
        <v>82</v>
      </c>
      <c r="AW179" s="13" t="s">
        <v>35</v>
      </c>
      <c r="AX179" s="13" t="s">
        <v>73</v>
      </c>
      <c r="AY179" s="245" t="s">
        <v>149</v>
      </c>
    </row>
    <row r="180" s="13" customFormat="1">
      <c r="A180" s="13"/>
      <c r="B180" s="235"/>
      <c r="C180" s="236"/>
      <c r="D180" s="227" t="s">
        <v>164</v>
      </c>
      <c r="E180" s="237" t="s">
        <v>19</v>
      </c>
      <c r="F180" s="238" t="s">
        <v>1123</v>
      </c>
      <c r="G180" s="236"/>
      <c r="H180" s="239">
        <v>50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164</v>
      </c>
      <c r="AU180" s="245" t="s">
        <v>82</v>
      </c>
      <c r="AV180" s="13" t="s">
        <v>82</v>
      </c>
      <c r="AW180" s="13" t="s">
        <v>35</v>
      </c>
      <c r="AX180" s="13" t="s">
        <v>73</v>
      </c>
      <c r="AY180" s="245" t="s">
        <v>149</v>
      </c>
    </row>
    <row r="181" s="14" customFormat="1">
      <c r="A181" s="14"/>
      <c r="B181" s="246"/>
      <c r="C181" s="247"/>
      <c r="D181" s="227" t="s">
        <v>164</v>
      </c>
      <c r="E181" s="248" t="s">
        <v>19</v>
      </c>
      <c r="F181" s="249" t="s">
        <v>167</v>
      </c>
      <c r="G181" s="247"/>
      <c r="H181" s="250">
        <v>190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164</v>
      </c>
      <c r="AU181" s="256" t="s">
        <v>82</v>
      </c>
      <c r="AV181" s="14" t="s">
        <v>156</v>
      </c>
      <c r="AW181" s="14" t="s">
        <v>35</v>
      </c>
      <c r="AX181" s="14" t="s">
        <v>80</v>
      </c>
      <c r="AY181" s="256" t="s">
        <v>149</v>
      </c>
    </row>
    <row r="182" s="2" customFormat="1" ht="24.15" customHeight="1">
      <c r="A182" s="40"/>
      <c r="B182" s="41"/>
      <c r="C182" s="214" t="s">
        <v>7</v>
      </c>
      <c r="D182" s="214" t="s">
        <v>151</v>
      </c>
      <c r="E182" s="215" t="s">
        <v>1124</v>
      </c>
      <c r="F182" s="216" t="s">
        <v>1125</v>
      </c>
      <c r="G182" s="217" t="s">
        <v>255</v>
      </c>
      <c r="H182" s="218">
        <v>200</v>
      </c>
      <c r="I182" s="219"/>
      <c r="J182" s="220">
        <f>ROUND(I182*H182,2)</f>
        <v>0</v>
      </c>
      <c r="K182" s="216" t="s">
        <v>155</v>
      </c>
      <c r="L182" s="46"/>
      <c r="M182" s="221" t="s">
        <v>19</v>
      </c>
      <c r="N182" s="222" t="s">
        <v>44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156</v>
      </c>
      <c r="AT182" s="225" t="s">
        <v>151</v>
      </c>
      <c r="AU182" s="225" t="s">
        <v>82</v>
      </c>
      <c r="AY182" s="19" t="s">
        <v>149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80</v>
      </c>
      <c r="BK182" s="226">
        <f>ROUND(I182*H182,2)</f>
        <v>0</v>
      </c>
      <c r="BL182" s="19" t="s">
        <v>156</v>
      </c>
      <c r="BM182" s="225" t="s">
        <v>1126</v>
      </c>
    </row>
    <row r="183" s="2" customFormat="1">
      <c r="A183" s="40"/>
      <c r="B183" s="41"/>
      <c r="C183" s="42"/>
      <c r="D183" s="227" t="s">
        <v>158</v>
      </c>
      <c r="E183" s="42"/>
      <c r="F183" s="228" t="s">
        <v>1127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158</v>
      </c>
      <c r="AU183" s="19" t="s">
        <v>82</v>
      </c>
    </row>
    <row r="184" s="2" customFormat="1">
      <c r="A184" s="40"/>
      <c r="B184" s="41"/>
      <c r="C184" s="42"/>
      <c r="D184" s="232" t="s">
        <v>160</v>
      </c>
      <c r="E184" s="42"/>
      <c r="F184" s="233" t="s">
        <v>1128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160</v>
      </c>
      <c r="AU184" s="19" t="s">
        <v>82</v>
      </c>
    </row>
    <row r="185" s="2" customFormat="1">
      <c r="A185" s="40"/>
      <c r="B185" s="41"/>
      <c r="C185" s="42"/>
      <c r="D185" s="227" t="s">
        <v>162</v>
      </c>
      <c r="E185" s="42"/>
      <c r="F185" s="234" t="s">
        <v>1097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162</v>
      </c>
      <c r="AU185" s="19" t="s">
        <v>82</v>
      </c>
    </row>
    <row r="186" s="2" customFormat="1" ht="24.15" customHeight="1">
      <c r="A186" s="40"/>
      <c r="B186" s="41"/>
      <c r="C186" s="214" t="s">
        <v>300</v>
      </c>
      <c r="D186" s="214" t="s">
        <v>151</v>
      </c>
      <c r="E186" s="215" t="s">
        <v>829</v>
      </c>
      <c r="F186" s="216" t="s">
        <v>830</v>
      </c>
      <c r="G186" s="217" t="s">
        <v>255</v>
      </c>
      <c r="H186" s="218">
        <v>126.855</v>
      </c>
      <c r="I186" s="219"/>
      <c r="J186" s="220">
        <f>ROUND(I186*H186,2)</f>
        <v>0</v>
      </c>
      <c r="K186" s="216" t="s">
        <v>155</v>
      </c>
      <c r="L186" s="46"/>
      <c r="M186" s="221" t="s">
        <v>19</v>
      </c>
      <c r="N186" s="222" t="s">
        <v>44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156</v>
      </c>
      <c r="AT186" s="225" t="s">
        <v>151</v>
      </c>
      <c r="AU186" s="225" t="s">
        <v>82</v>
      </c>
      <c r="AY186" s="19" t="s">
        <v>149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80</v>
      </c>
      <c r="BK186" s="226">
        <f>ROUND(I186*H186,2)</f>
        <v>0</v>
      </c>
      <c r="BL186" s="19" t="s">
        <v>156</v>
      </c>
      <c r="BM186" s="225" t="s">
        <v>1129</v>
      </c>
    </row>
    <row r="187" s="2" customFormat="1">
      <c r="A187" s="40"/>
      <c r="B187" s="41"/>
      <c r="C187" s="42"/>
      <c r="D187" s="227" t="s">
        <v>158</v>
      </c>
      <c r="E187" s="42"/>
      <c r="F187" s="228" t="s">
        <v>832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158</v>
      </c>
      <c r="AU187" s="19" t="s">
        <v>82</v>
      </c>
    </row>
    <row r="188" s="2" customFormat="1">
      <c r="A188" s="40"/>
      <c r="B188" s="41"/>
      <c r="C188" s="42"/>
      <c r="D188" s="232" t="s">
        <v>160</v>
      </c>
      <c r="E188" s="42"/>
      <c r="F188" s="233" t="s">
        <v>833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160</v>
      </c>
      <c r="AU188" s="19" t="s">
        <v>82</v>
      </c>
    </row>
    <row r="189" s="13" customFormat="1">
      <c r="A189" s="13"/>
      <c r="B189" s="235"/>
      <c r="C189" s="236"/>
      <c r="D189" s="227" t="s">
        <v>164</v>
      </c>
      <c r="E189" s="237" t="s">
        <v>19</v>
      </c>
      <c r="F189" s="238" t="s">
        <v>1130</v>
      </c>
      <c r="G189" s="236"/>
      <c r="H189" s="239">
        <v>119.355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164</v>
      </c>
      <c r="AU189" s="245" t="s">
        <v>82</v>
      </c>
      <c r="AV189" s="13" t="s">
        <v>82</v>
      </c>
      <c r="AW189" s="13" t="s">
        <v>35</v>
      </c>
      <c r="AX189" s="13" t="s">
        <v>73</v>
      </c>
      <c r="AY189" s="245" t="s">
        <v>149</v>
      </c>
    </row>
    <row r="190" s="13" customFormat="1">
      <c r="A190" s="13"/>
      <c r="B190" s="235"/>
      <c r="C190" s="236"/>
      <c r="D190" s="227" t="s">
        <v>164</v>
      </c>
      <c r="E190" s="237" t="s">
        <v>19</v>
      </c>
      <c r="F190" s="238" t="s">
        <v>1131</v>
      </c>
      <c r="G190" s="236"/>
      <c r="H190" s="239">
        <v>7.5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164</v>
      </c>
      <c r="AU190" s="245" t="s">
        <v>82</v>
      </c>
      <c r="AV190" s="13" t="s">
        <v>82</v>
      </c>
      <c r="AW190" s="13" t="s">
        <v>35</v>
      </c>
      <c r="AX190" s="13" t="s">
        <v>73</v>
      </c>
      <c r="AY190" s="245" t="s">
        <v>149</v>
      </c>
    </row>
    <row r="191" s="14" customFormat="1">
      <c r="A191" s="14"/>
      <c r="B191" s="246"/>
      <c r="C191" s="247"/>
      <c r="D191" s="227" t="s">
        <v>164</v>
      </c>
      <c r="E191" s="248" t="s">
        <v>19</v>
      </c>
      <c r="F191" s="249" t="s">
        <v>167</v>
      </c>
      <c r="G191" s="247"/>
      <c r="H191" s="250">
        <v>126.855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164</v>
      </c>
      <c r="AU191" s="256" t="s">
        <v>82</v>
      </c>
      <c r="AV191" s="14" t="s">
        <v>156</v>
      </c>
      <c r="AW191" s="14" t="s">
        <v>35</v>
      </c>
      <c r="AX191" s="14" t="s">
        <v>80</v>
      </c>
      <c r="AY191" s="256" t="s">
        <v>149</v>
      </c>
    </row>
    <row r="192" s="2" customFormat="1" ht="21.75" customHeight="1">
      <c r="A192" s="40"/>
      <c r="B192" s="41"/>
      <c r="C192" s="214" t="s">
        <v>306</v>
      </c>
      <c r="D192" s="214" t="s">
        <v>151</v>
      </c>
      <c r="E192" s="215" t="s">
        <v>359</v>
      </c>
      <c r="F192" s="216" t="s">
        <v>360</v>
      </c>
      <c r="G192" s="217" t="s">
        <v>170</v>
      </c>
      <c r="H192" s="218">
        <v>4</v>
      </c>
      <c r="I192" s="219"/>
      <c r="J192" s="220">
        <f>ROUND(I192*H192,2)</f>
        <v>0</v>
      </c>
      <c r="K192" s="216" t="s">
        <v>155</v>
      </c>
      <c r="L192" s="46"/>
      <c r="M192" s="221" t="s">
        <v>19</v>
      </c>
      <c r="N192" s="222" t="s">
        <v>44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156</v>
      </c>
      <c r="AT192" s="225" t="s">
        <v>151</v>
      </c>
      <c r="AU192" s="225" t="s">
        <v>82</v>
      </c>
      <c r="AY192" s="19" t="s">
        <v>149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80</v>
      </c>
      <c r="BK192" s="226">
        <f>ROUND(I192*H192,2)</f>
        <v>0</v>
      </c>
      <c r="BL192" s="19" t="s">
        <v>156</v>
      </c>
      <c r="BM192" s="225" t="s">
        <v>1132</v>
      </c>
    </row>
    <row r="193" s="2" customFormat="1">
      <c r="A193" s="40"/>
      <c r="B193" s="41"/>
      <c r="C193" s="42"/>
      <c r="D193" s="227" t="s">
        <v>158</v>
      </c>
      <c r="E193" s="42"/>
      <c r="F193" s="228" t="s">
        <v>362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158</v>
      </c>
      <c r="AU193" s="19" t="s">
        <v>82</v>
      </c>
    </row>
    <row r="194" s="2" customFormat="1">
      <c r="A194" s="40"/>
      <c r="B194" s="41"/>
      <c r="C194" s="42"/>
      <c r="D194" s="232" t="s">
        <v>160</v>
      </c>
      <c r="E194" s="42"/>
      <c r="F194" s="233" t="s">
        <v>363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160</v>
      </c>
      <c r="AU194" s="19" t="s">
        <v>82</v>
      </c>
    </row>
    <row r="195" s="2" customFormat="1" ht="24.15" customHeight="1">
      <c r="A195" s="40"/>
      <c r="B195" s="41"/>
      <c r="C195" s="214" t="s">
        <v>313</v>
      </c>
      <c r="D195" s="214" t="s">
        <v>151</v>
      </c>
      <c r="E195" s="215" t="s">
        <v>365</v>
      </c>
      <c r="F195" s="216" t="s">
        <v>366</v>
      </c>
      <c r="G195" s="217" t="s">
        <v>170</v>
      </c>
      <c r="H195" s="218">
        <v>7</v>
      </c>
      <c r="I195" s="219"/>
      <c r="J195" s="220">
        <f>ROUND(I195*H195,2)</f>
        <v>0</v>
      </c>
      <c r="K195" s="216" t="s">
        <v>155</v>
      </c>
      <c r="L195" s="46"/>
      <c r="M195" s="221" t="s">
        <v>19</v>
      </c>
      <c r="N195" s="222" t="s">
        <v>44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156</v>
      </c>
      <c r="AT195" s="225" t="s">
        <v>151</v>
      </c>
      <c r="AU195" s="225" t="s">
        <v>82</v>
      </c>
      <c r="AY195" s="19" t="s">
        <v>149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80</v>
      </c>
      <c r="BK195" s="226">
        <f>ROUND(I195*H195,2)</f>
        <v>0</v>
      </c>
      <c r="BL195" s="19" t="s">
        <v>156</v>
      </c>
      <c r="BM195" s="225" t="s">
        <v>1133</v>
      </c>
    </row>
    <row r="196" s="2" customFormat="1">
      <c r="A196" s="40"/>
      <c r="B196" s="41"/>
      <c r="C196" s="42"/>
      <c r="D196" s="227" t="s">
        <v>158</v>
      </c>
      <c r="E196" s="42"/>
      <c r="F196" s="228" t="s">
        <v>368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158</v>
      </c>
      <c r="AU196" s="19" t="s">
        <v>82</v>
      </c>
    </row>
    <row r="197" s="2" customFormat="1">
      <c r="A197" s="40"/>
      <c r="B197" s="41"/>
      <c r="C197" s="42"/>
      <c r="D197" s="232" t="s">
        <v>160</v>
      </c>
      <c r="E197" s="42"/>
      <c r="F197" s="233" t="s">
        <v>369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160</v>
      </c>
      <c r="AU197" s="19" t="s">
        <v>82</v>
      </c>
    </row>
    <row r="198" s="2" customFormat="1" ht="24.15" customHeight="1">
      <c r="A198" s="40"/>
      <c r="B198" s="41"/>
      <c r="C198" s="214" t="s">
        <v>320</v>
      </c>
      <c r="D198" s="214" t="s">
        <v>151</v>
      </c>
      <c r="E198" s="215" t="s">
        <v>1134</v>
      </c>
      <c r="F198" s="216" t="s">
        <v>1135</v>
      </c>
      <c r="G198" s="217" t="s">
        <v>154</v>
      </c>
      <c r="H198" s="218">
        <v>1602</v>
      </c>
      <c r="I198" s="219"/>
      <c r="J198" s="220">
        <f>ROUND(I198*H198,2)</f>
        <v>0</v>
      </c>
      <c r="K198" s="216" t="s">
        <v>155</v>
      </c>
      <c r="L198" s="46"/>
      <c r="M198" s="221" t="s">
        <v>19</v>
      </c>
      <c r="N198" s="222" t="s">
        <v>44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156</v>
      </c>
      <c r="AT198" s="225" t="s">
        <v>151</v>
      </c>
      <c r="AU198" s="225" t="s">
        <v>82</v>
      </c>
      <c r="AY198" s="19" t="s">
        <v>149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80</v>
      </c>
      <c r="BK198" s="226">
        <f>ROUND(I198*H198,2)</f>
        <v>0</v>
      </c>
      <c r="BL198" s="19" t="s">
        <v>156</v>
      </c>
      <c r="BM198" s="225" t="s">
        <v>1136</v>
      </c>
    </row>
    <row r="199" s="2" customFormat="1">
      <c r="A199" s="40"/>
      <c r="B199" s="41"/>
      <c r="C199" s="42"/>
      <c r="D199" s="227" t="s">
        <v>158</v>
      </c>
      <c r="E199" s="42"/>
      <c r="F199" s="228" t="s">
        <v>1137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158</v>
      </c>
      <c r="AU199" s="19" t="s">
        <v>82</v>
      </c>
    </row>
    <row r="200" s="2" customFormat="1">
      <c r="A200" s="40"/>
      <c r="B200" s="41"/>
      <c r="C200" s="42"/>
      <c r="D200" s="232" t="s">
        <v>160</v>
      </c>
      <c r="E200" s="42"/>
      <c r="F200" s="233" t="s">
        <v>1138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160</v>
      </c>
      <c r="AU200" s="19" t="s">
        <v>82</v>
      </c>
    </row>
    <row r="201" s="13" customFormat="1">
      <c r="A201" s="13"/>
      <c r="B201" s="235"/>
      <c r="C201" s="236"/>
      <c r="D201" s="227" t="s">
        <v>164</v>
      </c>
      <c r="E201" s="237" t="s">
        <v>19</v>
      </c>
      <c r="F201" s="238" t="s">
        <v>1139</v>
      </c>
      <c r="G201" s="236"/>
      <c r="H201" s="239">
        <v>1602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164</v>
      </c>
      <c r="AU201" s="245" t="s">
        <v>82</v>
      </c>
      <c r="AV201" s="13" t="s">
        <v>82</v>
      </c>
      <c r="AW201" s="13" t="s">
        <v>35</v>
      </c>
      <c r="AX201" s="13" t="s">
        <v>80</v>
      </c>
      <c r="AY201" s="245" t="s">
        <v>149</v>
      </c>
    </row>
    <row r="202" s="2" customFormat="1" ht="33" customHeight="1">
      <c r="A202" s="40"/>
      <c r="B202" s="41"/>
      <c r="C202" s="214" t="s">
        <v>326</v>
      </c>
      <c r="D202" s="214" t="s">
        <v>151</v>
      </c>
      <c r="E202" s="215" t="s">
        <v>677</v>
      </c>
      <c r="F202" s="216" t="s">
        <v>678</v>
      </c>
      <c r="G202" s="217" t="s">
        <v>154</v>
      </c>
      <c r="H202" s="218">
        <v>1350</v>
      </c>
      <c r="I202" s="219"/>
      <c r="J202" s="220">
        <f>ROUND(I202*H202,2)</f>
        <v>0</v>
      </c>
      <c r="K202" s="216" t="s">
        <v>155</v>
      </c>
      <c r="L202" s="46"/>
      <c r="M202" s="221" t="s">
        <v>19</v>
      </c>
      <c r="N202" s="222" t="s">
        <v>44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156</v>
      </c>
      <c r="AT202" s="225" t="s">
        <v>151</v>
      </c>
      <c r="AU202" s="225" t="s">
        <v>82</v>
      </c>
      <c r="AY202" s="19" t="s">
        <v>149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80</v>
      </c>
      <c r="BK202" s="226">
        <f>ROUND(I202*H202,2)</f>
        <v>0</v>
      </c>
      <c r="BL202" s="19" t="s">
        <v>156</v>
      </c>
      <c r="BM202" s="225" t="s">
        <v>1140</v>
      </c>
    </row>
    <row r="203" s="2" customFormat="1">
      <c r="A203" s="40"/>
      <c r="B203" s="41"/>
      <c r="C203" s="42"/>
      <c r="D203" s="227" t="s">
        <v>158</v>
      </c>
      <c r="E203" s="42"/>
      <c r="F203" s="228" t="s">
        <v>680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158</v>
      </c>
      <c r="AU203" s="19" t="s">
        <v>82</v>
      </c>
    </row>
    <row r="204" s="2" customFormat="1">
      <c r="A204" s="40"/>
      <c r="B204" s="41"/>
      <c r="C204" s="42"/>
      <c r="D204" s="232" t="s">
        <v>160</v>
      </c>
      <c r="E204" s="42"/>
      <c r="F204" s="233" t="s">
        <v>681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160</v>
      </c>
      <c r="AU204" s="19" t="s">
        <v>82</v>
      </c>
    </row>
    <row r="205" s="13" customFormat="1">
      <c r="A205" s="13"/>
      <c r="B205" s="235"/>
      <c r="C205" s="236"/>
      <c r="D205" s="227" t="s">
        <v>164</v>
      </c>
      <c r="E205" s="237" t="s">
        <v>19</v>
      </c>
      <c r="F205" s="238" t="s">
        <v>1141</v>
      </c>
      <c r="G205" s="236"/>
      <c r="H205" s="239">
        <v>1350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164</v>
      </c>
      <c r="AU205" s="245" t="s">
        <v>82</v>
      </c>
      <c r="AV205" s="13" t="s">
        <v>82</v>
      </c>
      <c r="AW205" s="13" t="s">
        <v>35</v>
      </c>
      <c r="AX205" s="13" t="s">
        <v>80</v>
      </c>
      <c r="AY205" s="245" t="s">
        <v>149</v>
      </c>
    </row>
    <row r="206" s="2" customFormat="1" ht="24.15" customHeight="1">
      <c r="A206" s="40"/>
      <c r="B206" s="41"/>
      <c r="C206" s="214" t="s">
        <v>334</v>
      </c>
      <c r="D206" s="214" t="s">
        <v>151</v>
      </c>
      <c r="E206" s="215" t="s">
        <v>1142</v>
      </c>
      <c r="F206" s="216" t="s">
        <v>1143</v>
      </c>
      <c r="G206" s="217" t="s">
        <v>154</v>
      </c>
      <c r="H206" s="218">
        <v>2025</v>
      </c>
      <c r="I206" s="219"/>
      <c r="J206" s="220">
        <f>ROUND(I206*H206,2)</f>
        <v>0</v>
      </c>
      <c r="K206" s="216" t="s">
        <v>155</v>
      </c>
      <c r="L206" s="46"/>
      <c r="M206" s="221" t="s">
        <v>19</v>
      </c>
      <c r="N206" s="222" t="s">
        <v>44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156</v>
      </c>
      <c r="AT206" s="225" t="s">
        <v>151</v>
      </c>
      <c r="AU206" s="225" t="s">
        <v>82</v>
      </c>
      <c r="AY206" s="19" t="s">
        <v>149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80</v>
      </c>
      <c r="BK206" s="226">
        <f>ROUND(I206*H206,2)</f>
        <v>0</v>
      </c>
      <c r="BL206" s="19" t="s">
        <v>156</v>
      </c>
      <c r="BM206" s="225" t="s">
        <v>1144</v>
      </c>
    </row>
    <row r="207" s="2" customFormat="1">
      <c r="A207" s="40"/>
      <c r="B207" s="41"/>
      <c r="C207" s="42"/>
      <c r="D207" s="227" t="s">
        <v>158</v>
      </c>
      <c r="E207" s="42"/>
      <c r="F207" s="228" t="s">
        <v>1145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158</v>
      </c>
      <c r="AU207" s="19" t="s">
        <v>82</v>
      </c>
    </row>
    <row r="208" s="2" customFormat="1">
      <c r="A208" s="40"/>
      <c r="B208" s="41"/>
      <c r="C208" s="42"/>
      <c r="D208" s="232" t="s">
        <v>160</v>
      </c>
      <c r="E208" s="42"/>
      <c r="F208" s="233" t="s">
        <v>1146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160</v>
      </c>
      <c r="AU208" s="19" t="s">
        <v>82</v>
      </c>
    </row>
    <row r="209" s="13" customFormat="1">
      <c r="A209" s="13"/>
      <c r="B209" s="235"/>
      <c r="C209" s="236"/>
      <c r="D209" s="227" t="s">
        <v>164</v>
      </c>
      <c r="E209" s="237" t="s">
        <v>19</v>
      </c>
      <c r="F209" s="238" t="s">
        <v>1147</v>
      </c>
      <c r="G209" s="236"/>
      <c r="H209" s="239">
        <v>2025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164</v>
      </c>
      <c r="AU209" s="245" t="s">
        <v>82</v>
      </c>
      <c r="AV209" s="13" t="s">
        <v>82</v>
      </c>
      <c r="AW209" s="13" t="s">
        <v>35</v>
      </c>
      <c r="AX209" s="13" t="s">
        <v>80</v>
      </c>
      <c r="AY209" s="245" t="s">
        <v>149</v>
      </c>
    </row>
    <row r="210" s="2" customFormat="1" ht="16.5" customHeight="1">
      <c r="A210" s="40"/>
      <c r="B210" s="41"/>
      <c r="C210" s="257" t="s">
        <v>342</v>
      </c>
      <c r="D210" s="257" t="s">
        <v>398</v>
      </c>
      <c r="E210" s="258" t="s">
        <v>399</v>
      </c>
      <c r="F210" s="259" t="s">
        <v>400</v>
      </c>
      <c r="G210" s="260" t="s">
        <v>401</v>
      </c>
      <c r="H210" s="261">
        <v>50.625</v>
      </c>
      <c r="I210" s="262"/>
      <c r="J210" s="263">
        <f>ROUND(I210*H210,2)</f>
        <v>0</v>
      </c>
      <c r="K210" s="259" t="s">
        <v>155</v>
      </c>
      <c r="L210" s="264"/>
      <c r="M210" s="265" t="s">
        <v>19</v>
      </c>
      <c r="N210" s="266" t="s">
        <v>44</v>
      </c>
      <c r="O210" s="86"/>
      <c r="P210" s="223">
        <f>O210*H210</f>
        <v>0</v>
      </c>
      <c r="Q210" s="223">
        <v>0.001</v>
      </c>
      <c r="R210" s="223">
        <f>Q210*H210</f>
        <v>0.050625000000000003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207</v>
      </c>
      <c r="AT210" s="225" t="s">
        <v>398</v>
      </c>
      <c r="AU210" s="225" t="s">
        <v>82</v>
      </c>
      <c r="AY210" s="19" t="s">
        <v>149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80</v>
      </c>
      <c r="BK210" s="226">
        <f>ROUND(I210*H210,2)</f>
        <v>0</v>
      </c>
      <c r="BL210" s="19" t="s">
        <v>156</v>
      </c>
      <c r="BM210" s="225" t="s">
        <v>1148</v>
      </c>
    </row>
    <row r="211" s="2" customFormat="1">
      <c r="A211" s="40"/>
      <c r="B211" s="41"/>
      <c r="C211" s="42"/>
      <c r="D211" s="227" t="s">
        <v>158</v>
      </c>
      <c r="E211" s="42"/>
      <c r="F211" s="228" t="s">
        <v>400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158</v>
      </c>
      <c r="AU211" s="19" t="s">
        <v>82</v>
      </c>
    </row>
    <row r="212" s="13" customFormat="1">
      <c r="A212" s="13"/>
      <c r="B212" s="235"/>
      <c r="C212" s="236"/>
      <c r="D212" s="227" t="s">
        <v>164</v>
      </c>
      <c r="E212" s="236"/>
      <c r="F212" s="238" t="s">
        <v>1149</v>
      </c>
      <c r="G212" s="236"/>
      <c r="H212" s="239">
        <v>50.625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164</v>
      </c>
      <c r="AU212" s="245" t="s">
        <v>82</v>
      </c>
      <c r="AV212" s="13" t="s">
        <v>82</v>
      </c>
      <c r="AW212" s="13" t="s">
        <v>4</v>
      </c>
      <c r="AX212" s="13" t="s">
        <v>80</v>
      </c>
      <c r="AY212" s="245" t="s">
        <v>149</v>
      </c>
    </row>
    <row r="213" s="2" customFormat="1" ht="24.15" customHeight="1">
      <c r="A213" s="40"/>
      <c r="B213" s="41"/>
      <c r="C213" s="214" t="s">
        <v>350</v>
      </c>
      <c r="D213" s="214" t="s">
        <v>151</v>
      </c>
      <c r="E213" s="215" t="s">
        <v>433</v>
      </c>
      <c r="F213" s="216" t="s">
        <v>434</v>
      </c>
      <c r="G213" s="217" t="s">
        <v>170</v>
      </c>
      <c r="H213" s="218">
        <v>50</v>
      </c>
      <c r="I213" s="219"/>
      <c r="J213" s="220">
        <f>ROUND(I213*H213,2)</f>
        <v>0</v>
      </c>
      <c r="K213" s="216" t="s">
        <v>155</v>
      </c>
      <c r="L213" s="46"/>
      <c r="M213" s="221" t="s">
        <v>19</v>
      </c>
      <c r="N213" s="222" t="s">
        <v>44</v>
      </c>
      <c r="O213" s="86"/>
      <c r="P213" s="223">
        <f>O213*H213</f>
        <v>0</v>
      </c>
      <c r="Q213" s="223">
        <v>0.01281</v>
      </c>
      <c r="R213" s="223">
        <f>Q213*H213</f>
        <v>0.64049999999999996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156</v>
      </c>
      <c r="AT213" s="225" t="s">
        <v>151</v>
      </c>
      <c r="AU213" s="225" t="s">
        <v>82</v>
      </c>
      <c r="AY213" s="19" t="s">
        <v>149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80</v>
      </c>
      <c r="BK213" s="226">
        <f>ROUND(I213*H213,2)</f>
        <v>0</v>
      </c>
      <c r="BL213" s="19" t="s">
        <v>156</v>
      </c>
      <c r="BM213" s="225" t="s">
        <v>1150</v>
      </c>
    </row>
    <row r="214" s="2" customFormat="1">
      <c r="A214" s="40"/>
      <c r="B214" s="41"/>
      <c r="C214" s="42"/>
      <c r="D214" s="227" t="s">
        <v>158</v>
      </c>
      <c r="E214" s="42"/>
      <c r="F214" s="228" t="s">
        <v>436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158</v>
      </c>
      <c r="AU214" s="19" t="s">
        <v>82</v>
      </c>
    </row>
    <row r="215" s="2" customFormat="1">
      <c r="A215" s="40"/>
      <c r="B215" s="41"/>
      <c r="C215" s="42"/>
      <c r="D215" s="232" t="s">
        <v>160</v>
      </c>
      <c r="E215" s="42"/>
      <c r="F215" s="233" t="s">
        <v>437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160</v>
      </c>
      <c r="AU215" s="19" t="s">
        <v>82</v>
      </c>
    </row>
    <row r="216" s="13" customFormat="1">
      <c r="A216" s="13"/>
      <c r="B216" s="235"/>
      <c r="C216" s="236"/>
      <c r="D216" s="227" t="s">
        <v>164</v>
      </c>
      <c r="E216" s="237" t="s">
        <v>19</v>
      </c>
      <c r="F216" s="238" t="s">
        <v>491</v>
      </c>
      <c r="G216" s="236"/>
      <c r="H216" s="239">
        <v>50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164</v>
      </c>
      <c r="AU216" s="245" t="s">
        <v>82</v>
      </c>
      <c r="AV216" s="13" t="s">
        <v>82</v>
      </c>
      <c r="AW216" s="13" t="s">
        <v>35</v>
      </c>
      <c r="AX216" s="13" t="s">
        <v>80</v>
      </c>
      <c r="AY216" s="245" t="s">
        <v>149</v>
      </c>
    </row>
    <row r="217" s="2" customFormat="1" ht="24.15" customHeight="1">
      <c r="A217" s="40"/>
      <c r="B217" s="41"/>
      <c r="C217" s="214" t="s">
        <v>358</v>
      </c>
      <c r="D217" s="214" t="s">
        <v>151</v>
      </c>
      <c r="E217" s="215" t="s">
        <v>439</v>
      </c>
      <c r="F217" s="216" t="s">
        <v>440</v>
      </c>
      <c r="G217" s="217" t="s">
        <v>170</v>
      </c>
      <c r="H217" s="218">
        <v>30</v>
      </c>
      <c r="I217" s="219"/>
      <c r="J217" s="220">
        <f>ROUND(I217*H217,2)</f>
        <v>0</v>
      </c>
      <c r="K217" s="216" t="s">
        <v>155</v>
      </c>
      <c r="L217" s="46"/>
      <c r="M217" s="221" t="s">
        <v>19</v>
      </c>
      <c r="N217" s="222" t="s">
        <v>44</v>
      </c>
      <c r="O217" s="86"/>
      <c r="P217" s="223">
        <f>O217*H217</f>
        <v>0</v>
      </c>
      <c r="Q217" s="223">
        <v>0.021350000000000001</v>
      </c>
      <c r="R217" s="223">
        <f>Q217*H217</f>
        <v>0.64050000000000007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156</v>
      </c>
      <c r="AT217" s="225" t="s">
        <v>151</v>
      </c>
      <c r="AU217" s="225" t="s">
        <v>82</v>
      </c>
      <c r="AY217" s="19" t="s">
        <v>149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80</v>
      </c>
      <c r="BK217" s="226">
        <f>ROUND(I217*H217,2)</f>
        <v>0</v>
      </c>
      <c r="BL217" s="19" t="s">
        <v>156</v>
      </c>
      <c r="BM217" s="225" t="s">
        <v>1151</v>
      </c>
    </row>
    <row r="218" s="2" customFormat="1">
      <c r="A218" s="40"/>
      <c r="B218" s="41"/>
      <c r="C218" s="42"/>
      <c r="D218" s="227" t="s">
        <v>158</v>
      </c>
      <c r="E218" s="42"/>
      <c r="F218" s="228" t="s">
        <v>442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158</v>
      </c>
      <c r="AU218" s="19" t="s">
        <v>82</v>
      </c>
    </row>
    <row r="219" s="2" customFormat="1">
      <c r="A219" s="40"/>
      <c r="B219" s="41"/>
      <c r="C219" s="42"/>
      <c r="D219" s="232" t="s">
        <v>160</v>
      </c>
      <c r="E219" s="42"/>
      <c r="F219" s="233" t="s">
        <v>443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160</v>
      </c>
      <c r="AU219" s="19" t="s">
        <v>82</v>
      </c>
    </row>
    <row r="220" s="2" customFormat="1" ht="24.15" customHeight="1">
      <c r="A220" s="40"/>
      <c r="B220" s="41"/>
      <c r="C220" s="214" t="s">
        <v>364</v>
      </c>
      <c r="D220" s="214" t="s">
        <v>151</v>
      </c>
      <c r="E220" s="215" t="s">
        <v>445</v>
      </c>
      <c r="F220" s="216" t="s">
        <v>446</v>
      </c>
      <c r="G220" s="217" t="s">
        <v>170</v>
      </c>
      <c r="H220" s="218">
        <v>10</v>
      </c>
      <c r="I220" s="219"/>
      <c r="J220" s="220">
        <f>ROUND(I220*H220,2)</f>
        <v>0</v>
      </c>
      <c r="K220" s="216" t="s">
        <v>155</v>
      </c>
      <c r="L220" s="46"/>
      <c r="M220" s="221" t="s">
        <v>19</v>
      </c>
      <c r="N220" s="222" t="s">
        <v>44</v>
      </c>
      <c r="O220" s="86"/>
      <c r="P220" s="223">
        <f>O220*H220</f>
        <v>0</v>
      </c>
      <c r="Q220" s="223">
        <v>0.02989</v>
      </c>
      <c r="R220" s="223">
        <f>Q220*H220</f>
        <v>0.2989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156</v>
      </c>
      <c r="AT220" s="225" t="s">
        <v>151</v>
      </c>
      <c r="AU220" s="225" t="s">
        <v>82</v>
      </c>
      <c r="AY220" s="19" t="s">
        <v>149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80</v>
      </c>
      <c r="BK220" s="226">
        <f>ROUND(I220*H220,2)</f>
        <v>0</v>
      </c>
      <c r="BL220" s="19" t="s">
        <v>156</v>
      </c>
      <c r="BM220" s="225" t="s">
        <v>1152</v>
      </c>
    </row>
    <row r="221" s="2" customFormat="1">
      <c r="A221" s="40"/>
      <c r="B221" s="41"/>
      <c r="C221" s="42"/>
      <c r="D221" s="227" t="s">
        <v>158</v>
      </c>
      <c r="E221" s="42"/>
      <c r="F221" s="228" t="s">
        <v>448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158</v>
      </c>
      <c r="AU221" s="19" t="s">
        <v>82</v>
      </c>
    </row>
    <row r="222" s="2" customFormat="1">
      <c r="A222" s="40"/>
      <c r="B222" s="41"/>
      <c r="C222" s="42"/>
      <c r="D222" s="232" t="s">
        <v>160</v>
      </c>
      <c r="E222" s="42"/>
      <c r="F222" s="233" t="s">
        <v>449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160</v>
      </c>
      <c r="AU222" s="19" t="s">
        <v>82</v>
      </c>
    </row>
    <row r="223" s="2" customFormat="1" ht="37.8" customHeight="1">
      <c r="A223" s="40"/>
      <c r="B223" s="41"/>
      <c r="C223" s="214" t="s">
        <v>370</v>
      </c>
      <c r="D223" s="214" t="s">
        <v>151</v>
      </c>
      <c r="E223" s="215" t="s">
        <v>953</v>
      </c>
      <c r="F223" s="216" t="s">
        <v>452</v>
      </c>
      <c r="G223" s="217" t="s">
        <v>453</v>
      </c>
      <c r="H223" s="218">
        <v>1.5</v>
      </c>
      <c r="I223" s="219"/>
      <c r="J223" s="220">
        <f>ROUND(I223*H223,2)</f>
        <v>0</v>
      </c>
      <c r="K223" s="216" t="s">
        <v>19</v>
      </c>
      <c r="L223" s="46"/>
      <c r="M223" s="221" t="s">
        <v>19</v>
      </c>
      <c r="N223" s="222" t="s">
        <v>44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156</v>
      </c>
      <c r="AT223" s="225" t="s">
        <v>151</v>
      </c>
      <c r="AU223" s="225" t="s">
        <v>82</v>
      </c>
      <c r="AY223" s="19" t="s">
        <v>149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80</v>
      </c>
      <c r="BK223" s="226">
        <f>ROUND(I223*H223,2)</f>
        <v>0</v>
      </c>
      <c r="BL223" s="19" t="s">
        <v>156</v>
      </c>
      <c r="BM223" s="225" t="s">
        <v>1153</v>
      </c>
    </row>
    <row r="224" s="2" customFormat="1">
      <c r="A224" s="40"/>
      <c r="B224" s="41"/>
      <c r="C224" s="42"/>
      <c r="D224" s="227" t="s">
        <v>158</v>
      </c>
      <c r="E224" s="42"/>
      <c r="F224" s="228" t="s">
        <v>452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158</v>
      </c>
      <c r="AU224" s="19" t="s">
        <v>82</v>
      </c>
    </row>
    <row r="225" s="12" customFormat="1" ht="22.8" customHeight="1">
      <c r="A225" s="12"/>
      <c r="B225" s="198"/>
      <c r="C225" s="199"/>
      <c r="D225" s="200" t="s">
        <v>72</v>
      </c>
      <c r="E225" s="212" t="s">
        <v>82</v>
      </c>
      <c r="F225" s="212" t="s">
        <v>456</v>
      </c>
      <c r="G225" s="199"/>
      <c r="H225" s="199"/>
      <c r="I225" s="202"/>
      <c r="J225" s="213">
        <f>BK225</f>
        <v>0</v>
      </c>
      <c r="K225" s="199"/>
      <c r="L225" s="204"/>
      <c r="M225" s="205"/>
      <c r="N225" s="206"/>
      <c r="O225" s="206"/>
      <c r="P225" s="207">
        <f>SUM(P226:P267)</f>
        <v>0</v>
      </c>
      <c r="Q225" s="206"/>
      <c r="R225" s="207">
        <f>SUM(R226:R267)</f>
        <v>633.01327660000004</v>
      </c>
      <c r="S225" s="206"/>
      <c r="T225" s="208">
        <f>SUM(T226:T267)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9" t="s">
        <v>80</v>
      </c>
      <c r="AT225" s="210" t="s">
        <v>72</v>
      </c>
      <c r="AU225" s="210" t="s">
        <v>80</v>
      </c>
      <c r="AY225" s="209" t="s">
        <v>149</v>
      </c>
      <c r="BK225" s="211">
        <f>SUM(BK226:BK267)</f>
        <v>0</v>
      </c>
    </row>
    <row r="226" s="2" customFormat="1" ht="33" customHeight="1">
      <c r="A226" s="40"/>
      <c r="B226" s="41"/>
      <c r="C226" s="214" t="s">
        <v>376</v>
      </c>
      <c r="D226" s="214" t="s">
        <v>151</v>
      </c>
      <c r="E226" s="215" t="s">
        <v>631</v>
      </c>
      <c r="F226" s="216" t="s">
        <v>632</v>
      </c>
      <c r="G226" s="217" t="s">
        <v>255</v>
      </c>
      <c r="H226" s="218">
        <v>145</v>
      </c>
      <c r="I226" s="219"/>
      <c r="J226" s="220">
        <f>ROUND(I226*H226,2)</f>
        <v>0</v>
      </c>
      <c r="K226" s="216" t="s">
        <v>155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1.6299999999999999</v>
      </c>
      <c r="R226" s="223">
        <f>Q226*H226</f>
        <v>236.34999999999999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156</v>
      </c>
      <c r="AT226" s="225" t="s">
        <v>151</v>
      </c>
      <c r="AU226" s="225" t="s">
        <v>82</v>
      </c>
      <c r="AY226" s="19" t="s">
        <v>149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80</v>
      </c>
      <c r="BK226" s="226">
        <f>ROUND(I226*H226,2)</f>
        <v>0</v>
      </c>
      <c r="BL226" s="19" t="s">
        <v>156</v>
      </c>
      <c r="BM226" s="225" t="s">
        <v>1154</v>
      </c>
    </row>
    <row r="227" s="2" customFormat="1">
      <c r="A227" s="40"/>
      <c r="B227" s="41"/>
      <c r="C227" s="42"/>
      <c r="D227" s="227" t="s">
        <v>158</v>
      </c>
      <c r="E227" s="42"/>
      <c r="F227" s="228" t="s">
        <v>634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158</v>
      </c>
      <c r="AU227" s="19" t="s">
        <v>82</v>
      </c>
    </row>
    <row r="228" s="2" customFormat="1">
      <c r="A228" s="40"/>
      <c r="B228" s="41"/>
      <c r="C228" s="42"/>
      <c r="D228" s="232" t="s">
        <v>160</v>
      </c>
      <c r="E228" s="42"/>
      <c r="F228" s="233" t="s">
        <v>635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160</v>
      </c>
      <c r="AU228" s="19" t="s">
        <v>82</v>
      </c>
    </row>
    <row r="229" s="2" customFormat="1">
      <c r="A229" s="40"/>
      <c r="B229" s="41"/>
      <c r="C229" s="42"/>
      <c r="D229" s="227" t="s">
        <v>162</v>
      </c>
      <c r="E229" s="42"/>
      <c r="F229" s="234" t="s">
        <v>636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162</v>
      </c>
      <c r="AU229" s="19" t="s">
        <v>82</v>
      </c>
    </row>
    <row r="230" s="2" customFormat="1" ht="33" customHeight="1">
      <c r="A230" s="40"/>
      <c r="B230" s="41"/>
      <c r="C230" s="214" t="s">
        <v>383</v>
      </c>
      <c r="D230" s="214" t="s">
        <v>151</v>
      </c>
      <c r="E230" s="215" t="s">
        <v>706</v>
      </c>
      <c r="F230" s="216" t="s">
        <v>707</v>
      </c>
      <c r="G230" s="217" t="s">
        <v>154</v>
      </c>
      <c r="H230" s="218">
        <v>580</v>
      </c>
      <c r="I230" s="219"/>
      <c r="J230" s="220">
        <f>ROUND(I230*H230,2)</f>
        <v>0</v>
      </c>
      <c r="K230" s="216" t="s">
        <v>155</v>
      </c>
      <c r="L230" s="46"/>
      <c r="M230" s="221" t="s">
        <v>19</v>
      </c>
      <c r="N230" s="222" t="s">
        <v>44</v>
      </c>
      <c r="O230" s="86"/>
      <c r="P230" s="223">
        <f>O230*H230</f>
        <v>0</v>
      </c>
      <c r="Q230" s="223">
        <v>0.00031</v>
      </c>
      <c r="R230" s="223">
        <f>Q230*H230</f>
        <v>0.17979999999999999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156</v>
      </c>
      <c r="AT230" s="225" t="s">
        <v>151</v>
      </c>
      <c r="AU230" s="225" t="s">
        <v>82</v>
      </c>
      <c r="AY230" s="19" t="s">
        <v>149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80</v>
      </c>
      <c r="BK230" s="226">
        <f>ROUND(I230*H230,2)</f>
        <v>0</v>
      </c>
      <c r="BL230" s="19" t="s">
        <v>156</v>
      </c>
      <c r="BM230" s="225" t="s">
        <v>1155</v>
      </c>
    </row>
    <row r="231" s="2" customFormat="1">
      <c r="A231" s="40"/>
      <c r="B231" s="41"/>
      <c r="C231" s="42"/>
      <c r="D231" s="227" t="s">
        <v>158</v>
      </c>
      <c r="E231" s="42"/>
      <c r="F231" s="228" t="s">
        <v>709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158</v>
      </c>
      <c r="AU231" s="19" t="s">
        <v>82</v>
      </c>
    </row>
    <row r="232" s="2" customFormat="1">
      <c r="A232" s="40"/>
      <c r="B232" s="41"/>
      <c r="C232" s="42"/>
      <c r="D232" s="232" t="s">
        <v>160</v>
      </c>
      <c r="E232" s="42"/>
      <c r="F232" s="233" t="s">
        <v>710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160</v>
      </c>
      <c r="AU232" s="19" t="s">
        <v>82</v>
      </c>
    </row>
    <row r="233" s="13" customFormat="1">
      <c r="A233" s="13"/>
      <c r="B233" s="235"/>
      <c r="C233" s="236"/>
      <c r="D233" s="227" t="s">
        <v>164</v>
      </c>
      <c r="E233" s="237" t="s">
        <v>19</v>
      </c>
      <c r="F233" s="238" t="s">
        <v>1156</v>
      </c>
      <c r="G233" s="236"/>
      <c r="H233" s="239">
        <v>580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164</v>
      </c>
      <c r="AU233" s="245" t="s">
        <v>82</v>
      </c>
      <c r="AV233" s="13" t="s">
        <v>82</v>
      </c>
      <c r="AW233" s="13" t="s">
        <v>35</v>
      </c>
      <c r="AX233" s="13" t="s">
        <v>80</v>
      </c>
      <c r="AY233" s="245" t="s">
        <v>149</v>
      </c>
    </row>
    <row r="234" s="2" customFormat="1" ht="24.15" customHeight="1">
      <c r="A234" s="40"/>
      <c r="B234" s="41"/>
      <c r="C234" s="257" t="s">
        <v>390</v>
      </c>
      <c r="D234" s="257" t="s">
        <v>398</v>
      </c>
      <c r="E234" s="258" t="s">
        <v>712</v>
      </c>
      <c r="F234" s="259" t="s">
        <v>713</v>
      </c>
      <c r="G234" s="260" t="s">
        <v>154</v>
      </c>
      <c r="H234" s="261">
        <v>580</v>
      </c>
      <c r="I234" s="262"/>
      <c r="J234" s="263">
        <f>ROUND(I234*H234,2)</f>
        <v>0</v>
      </c>
      <c r="K234" s="259" t="s">
        <v>155</v>
      </c>
      <c r="L234" s="264"/>
      <c r="M234" s="265" t="s">
        <v>19</v>
      </c>
      <c r="N234" s="266" t="s">
        <v>44</v>
      </c>
      <c r="O234" s="86"/>
      <c r="P234" s="223">
        <f>O234*H234</f>
        <v>0</v>
      </c>
      <c r="Q234" s="223">
        <v>0.00029999999999999997</v>
      </c>
      <c r="R234" s="223">
        <f>Q234*H234</f>
        <v>0.17399999999999999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207</v>
      </c>
      <c r="AT234" s="225" t="s">
        <v>398</v>
      </c>
      <c r="AU234" s="225" t="s">
        <v>82</v>
      </c>
      <c r="AY234" s="19" t="s">
        <v>149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80</v>
      </c>
      <c r="BK234" s="226">
        <f>ROUND(I234*H234,2)</f>
        <v>0</v>
      </c>
      <c r="BL234" s="19" t="s">
        <v>156</v>
      </c>
      <c r="BM234" s="225" t="s">
        <v>1157</v>
      </c>
    </row>
    <row r="235" s="2" customFormat="1">
      <c r="A235" s="40"/>
      <c r="B235" s="41"/>
      <c r="C235" s="42"/>
      <c r="D235" s="227" t="s">
        <v>158</v>
      </c>
      <c r="E235" s="42"/>
      <c r="F235" s="228" t="s">
        <v>713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158</v>
      </c>
      <c r="AU235" s="19" t="s">
        <v>82</v>
      </c>
    </row>
    <row r="236" s="2" customFormat="1" ht="24.15" customHeight="1">
      <c r="A236" s="40"/>
      <c r="B236" s="41"/>
      <c r="C236" s="214" t="s">
        <v>397</v>
      </c>
      <c r="D236" s="214" t="s">
        <v>151</v>
      </c>
      <c r="E236" s="215" t="s">
        <v>458</v>
      </c>
      <c r="F236" s="216" t="s">
        <v>459</v>
      </c>
      <c r="G236" s="217" t="s">
        <v>154</v>
      </c>
      <c r="H236" s="218">
        <v>1581.3330000000001</v>
      </c>
      <c r="I236" s="219"/>
      <c r="J236" s="220">
        <f>ROUND(I236*H236,2)</f>
        <v>0</v>
      </c>
      <c r="K236" s="216" t="s">
        <v>155</v>
      </c>
      <c r="L236" s="46"/>
      <c r="M236" s="221" t="s">
        <v>19</v>
      </c>
      <c r="N236" s="222" t="s">
        <v>44</v>
      </c>
      <c r="O236" s="86"/>
      <c r="P236" s="223">
        <f>O236*H236</f>
        <v>0</v>
      </c>
      <c r="Q236" s="223">
        <v>0.00013999999999999999</v>
      </c>
      <c r="R236" s="223">
        <f>Q236*H236</f>
        <v>0.22138662000000001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156</v>
      </c>
      <c r="AT236" s="225" t="s">
        <v>151</v>
      </c>
      <c r="AU236" s="225" t="s">
        <v>82</v>
      </c>
      <c r="AY236" s="19" t="s">
        <v>149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80</v>
      </c>
      <c r="BK236" s="226">
        <f>ROUND(I236*H236,2)</f>
        <v>0</v>
      </c>
      <c r="BL236" s="19" t="s">
        <v>156</v>
      </c>
      <c r="BM236" s="225" t="s">
        <v>1158</v>
      </c>
    </row>
    <row r="237" s="2" customFormat="1">
      <c r="A237" s="40"/>
      <c r="B237" s="41"/>
      <c r="C237" s="42"/>
      <c r="D237" s="227" t="s">
        <v>158</v>
      </c>
      <c r="E237" s="42"/>
      <c r="F237" s="228" t="s">
        <v>461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158</v>
      </c>
      <c r="AU237" s="19" t="s">
        <v>82</v>
      </c>
    </row>
    <row r="238" s="2" customFormat="1">
      <c r="A238" s="40"/>
      <c r="B238" s="41"/>
      <c r="C238" s="42"/>
      <c r="D238" s="232" t="s">
        <v>160</v>
      </c>
      <c r="E238" s="42"/>
      <c r="F238" s="233" t="s">
        <v>462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160</v>
      </c>
      <c r="AU238" s="19" t="s">
        <v>82</v>
      </c>
    </row>
    <row r="239" s="13" customFormat="1">
      <c r="A239" s="13"/>
      <c r="B239" s="235"/>
      <c r="C239" s="236"/>
      <c r="D239" s="227" t="s">
        <v>164</v>
      </c>
      <c r="E239" s="237" t="s">
        <v>19</v>
      </c>
      <c r="F239" s="238" t="s">
        <v>1159</v>
      </c>
      <c r="G239" s="236"/>
      <c r="H239" s="239">
        <v>410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164</v>
      </c>
      <c r="AU239" s="245" t="s">
        <v>82</v>
      </c>
      <c r="AV239" s="13" t="s">
        <v>82</v>
      </c>
      <c r="AW239" s="13" t="s">
        <v>35</v>
      </c>
      <c r="AX239" s="13" t="s">
        <v>73</v>
      </c>
      <c r="AY239" s="245" t="s">
        <v>149</v>
      </c>
    </row>
    <row r="240" s="13" customFormat="1">
      <c r="A240" s="13"/>
      <c r="B240" s="235"/>
      <c r="C240" s="236"/>
      <c r="D240" s="227" t="s">
        <v>164</v>
      </c>
      <c r="E240" s="237" t="s">
        <v>19</v>
      </c>
      <c r="F240" s="238" t="s">
        <v>1160</v>
      </c>
      <c r="G240" s="236"/>
      <c r="H240" s="239">
        <v>1171.3330000000001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164</v>
      </c>
      <c r="AU240" s="245" t="s">
        <v>82</v>
      </c>
      <c r="AV240" s="13" t="s">
        <v>82</v>
      </c>
      <c r="AW240" s="13" t="s">
        <v>35</v>
      </c>
      <c r="AX240" s="13" t="s">
        <v>73</v>
      </c>
      <c r="AY240" s="245" t="s">
        <v>149</v>
      </c>
    </row>
    <row r="241" s="14" customFormat="1">
      <c r="A241" s="14"/>
      <c r="B241" s="246"/>
      <c r="C241" s="247"/>
      <c r="D241" s="227" t="s">
        <v>164</v>
      </c>
      <c r="E241" s="248" t="s">
        <v>19</v>
      </c>
      <c r="F241" s="249" t="s">
        <v>167</v>
      </c>
      <c r="G241" s="247"/>
      <c r="H241" s="250">
        <v>1581.3330000000001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164</v>
      </c>
      <c r="AU241" s="256" t="s">
        <v>82</v>
      </c>
      <c r="AV241" s="14" t="s">
        <v>156</v>
      </c>
      <c r="AW241" s="14" t="s">
        <v>35</v>
      </c>
      <c r="AX241" s="14" t="s">
        <v>80</v>
      </c>
      <c r="AY241" s="256" t="s">
        <v>149</v>
      </c>
    </row>
    <row r="242" s="2" customFormat="1" ht="24.15" customHeight="1">
      <c r="A242" s="40"/>
      <c r="B242" s="41"/>
      <c r="C242" s="257" t="s">
        <v>404</v>
      </c>
      <c r="D242" s="257" t="s">
        <v>398</v>
      </c>
      <c r="E242" s="258" t="s">
        <v>465</v>
      </c>
      <c r="F242" s="259" t="s">
        <v>466</v>
      </c>
      <c r="G242" s="260" t="s">
        <v>154</v>
      </c>
      <c r="H242" s="261">
        <v>1818.5329999999999</v>
      </c>
      <c r="I242" s="262"/>
      <c r="J242" s="263">
        <f>ROUND(I242*H242,2)</f>
        <v>0</v>
      </c>
      <c r="K242" s="259" t="s">
        <v>155</v>
      </c>
      <c r="L242" s="264"/>
      <c r="M242" s="265" t="s">
        <v>19</v>
      </c>
      <c r="N242" s="266" t="s">
        <v>44</v>
      </c>
      <c r="O242" s="86"/>
      <c r="P242" s="223">
        <f>O242*H242</f>
        <v>0</v>
      </c>
      <c r="Q242" s="223">
        <v>0.00020000000000000001</v>
      </c>
      <c r="R242" s="223">
        <f>Q242*H242</f>
        <v>0.36370659999999999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207</v>
      </c>
      <c r="AT242" s="225" t="s">
        <v>398</v>
      </c>
      <c r="AU242" s="225" t="s">
        <v>82</v>
      </c>
      <c r="AY242" s="19" t="s">
        <v>149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80</v>
      </c>
      <c r="BK242" s="226">
        <f>ROUND(I242*H242,2)</f>
        <v>0</v>
      </c>
      <c r="BL242" s="19" t="s">
        <v>156</v>
      </c>
      <c r="BM242" s="225" t="s">
        <v>1161</v>
      </c>
    </row>
    <row r="243" s="2" customFormat="1">
      <c r="A243" s="40"/>
      <c r="B243" s="41"/>
      <c r="C243" s="42"/>
      <c r="D243" s="227" t="s">
        <v>158</v>
      </c>
      <c r="E243" s="42"/>
      <c r="F243" s="228" t="s">
        <v>466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158</v>
      </c>
      <c r="AU243" s="19" t="s">
        <v>82</v>
      </c>
    </row>
    <row r="244" s="13" customFormat="1">
      <c r="A244" s="13"/>
      <c r="B244" s="235"/>
      <c r="C244" s="236"/>
      <c r="D244" s="227" t="s">
        <v>164</v>
      </c>
      <c r="E244" s="236"/>
      <c r="F244" s="238" t="s">
        <v>1162</v>
      </c>
      <c r="G244" s="236"/>
      <c r="H244" s="239">
        <v>1818.5329999999999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164</v>
      </c>
      <c r="AU244" s="245" t="s">
        <v>82</v>
      </c>
      <c r="AV244" s="13" t="s">
        <v>82</v>
      </c>
      <c r="AW244" s="13" t="s">
        <v>4</v>
      </c>
      <c r="AX244" s="13" t="s">
        <v>80</v>
      </c>
      <c r="AY244" s="245" t="s">
        <v>149</v>
      </c>
    </row>
    <row r="245" s="2" customFormat="1" ht="21.75" customHeight="1">
      <c r="A245" s="40"/>
      <c r="B245" s="41"/>
      <c r="C245" s="214" t="s">
        <v>412</v>
      </c>
      <c r="D245" s="214" t="s">
        <v>151</v>
      </c>
      <c r="E245" s="215" t="s">
        <v>1163</v>
      </c>
      <c r="F245" s="216" t="s">
        <v>1164</v>
      </c>
      <c r="G245" s="217" t="s">
        <v>255</v>
      </c>
      <c r="H245" s="218">
        <v>179.90000000000001</v>
      </c>
      <c r="I245" s="219"/>
      <c r="J245" s="220">
        <f>ROUND(I245*H245,2)</f>
        <v>0</v>
      </c>
      <c r="K245" s="216" t="s">
        <v>155</v>
      </c>
      <c r="L245" s="46"/>
      <c r="M245" s="221" t="s">
        <v>19</v>
      </c>
      <c r="N245" s="222" t="s">
        <v>44</v>
      </c>
      <c r="O245" s="86"/>
      <c r="P245" s="223">
        <f>O245*H245</f>
        <v>0</v>
      </c>
      <c r="Q245" s="223">
        <v>2.1600000000000001</v>
      </c>
      <c r="R245" s="223">
        <f>Q245*H245</f>
        <v>388.58400000000006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156</v>
      </c>
      <c r="AT245" s="225" t="s">
        <v>151</v>
      </c>
      <c r="AU245" s="225" t="s">
        <v>82</v>
      </c>
      <c r="AY245" s="19" t="s">
        <v>149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80</v>
      </c>
      <c r="BK245" s="226">
        <f>ROUND(I245*H245,2)</f>
        <v>0</v>
      </c>
      <c r="BL245" s="19" t="s">
        <v>156</v>
      </c>
      <c r="BM245" s="225" t="s">
        <v>1165</v>
      </c>
    </row>
    <row r="246" s="2" customFormat="1">
      <c r="A246" s="40"/>
      <c r="B246" s="41"/>
      <c r="C246" s="42"/>
      <c r="D246" s="227" t="s">
        <v>158</v>
      </c>
      <c r="E246" s="42"/>
      <c r="F246" s="228" t="s">
        <v>1164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158</v>
      </c>
      <c r="AU246" s="19" t="s">
        <v>82</v>
      </c>
    </row>
    <row r="247" s="2" customFormat="1">
      <c r="A247" s="40"/>
      <c r="B247" s="41"/>
      <c r="C247" s="42"/>
      <c r="D247" s="232" t="s">
        <v>160</v>
      </c>
      <c r="E247" s="42"/>
      <c r="F247" s="233" t="s">
        <v>1166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160</v>
      </c>
      <c r="AU247" s="19" t="s">
        <v>82</v>
      </c>
    </row>
    <row r="248" s="2" customFormat="1">
      <c r="A248" s="40"/>
      <c r="B248" s="41"/>
      <c r="C248" s="42"/>
      <c r="D248" s="227" t="s">
        <v>162</v>
      </c>
      <c r="E248" s="42"/>
      <c r="F248" s="234" t="s">
        <v>1167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162</v>
      </c>
      <c r="AU248" s="19" t="s">
        <v>82</v>
      </c>
    </row>
    <row r="249" s="13" customFormat="1">
      <c r="A249" s="13"/>
      <c r="B249" s="235"/>
      <c r="C249" s="236"/>
      <c r="D249" s="227" t="s">
        <v>164</v>
      </c>
      <c r="E249" s="237" t="s">
        <v>19</v>
      </c>
      <c r="F249" s="238" t="s">
        <v>1168</v>
      </c>
      <c r="G249" s="236"/>
      <c r="H249" s="239">
        <v>3.8999999999999999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164</v>
      </c>
      <c r="AU249" s="245" t="s">
        <v>82</v>
      </c>
      <c r="AV249" s="13" t="s">
        <v>82</v>
      </c>
      <c r="AW249" s="13" t="s">
        <v>35</v>
      </c>
      <c r="AX249" s="13" t="s">
        <v>73</v>
      </c>
      <c r="AY249" s="245" t="s">
        <v>149</v>
      </c>
    </row>
    <row r="250" s="13" customFormat="1">
      <c r="A250" s="13"/>
      <c r="B250" s="235"/>
      <c r="C250" s="236"/>
      <c r="D250" s="227" t="s">
        <v>164</v>
      </c>
      <c r="E250" s="237" t="s">
        <v>19</v>
      </c>
      <c r="F250" s="238" t="s">
        <v>1169</v>
      </c>
      <c r="G250" s="236"/>
      <c r="H250" s="239">
        <v>176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164</v>
      </c>
      <c r="AU250" s="245" t="s">
        <v>82</v>
      </c>
      <c r="AV250" s="13" t="s">
        <v>82</v>
      </c>
      <c r="AW250" s="13" t="s">
        <v>35</v>
      </c>
      <c r="AX250" s="13" t="s">
        <v>73</v>
      </c>
      <c r="AY250" s="245" t="s">
        <v>149</v>
      </c>
    </row>
    <row r="251" s="14" customFormat="1">
      <c r="A251" s="14"/>
      <c r="B251" s="246"/>
      <c r="C251" s="247"/>
      <c r="D251" s="227" t="s">
        <v>164</v>
      </c>
      <c r="E251" s="248" t="s">
        <v>19</v>
      </c>
      <c r="F251" s="249" t="s">
        <v>167</v>
      </c>
      <c r="G251" s="247"/>
      <c r="H251" s="250">
        <v>179.90000000000001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164</v>
      </c>
      <c r="AU251" s="256" t="s">
        <v>82</v>
      </c>
      <c r="AV251" s="14" t="s">
        <v>156</v>
      </c>
      <c r="AW251" s="14" t="s">
        <v>35</v>
      </c>
      <c r="AX251" s="14" t="s">
        <v>80</v>
      </c>
      <c r="AY251" s="256" t="s">
        <v>149</v>
      </c>
    </row>
    <row r="252" s="2" customFormat="1" ht="24.15" customHeight="1">
      <c r="A252" s="40"/>
      <c r="B252" s="41"/>
      <c r="C252" s="214" t="s">
        <v>419</v>
      </c>
      <c r="D252" s="214" t="s">
        <v>151</v>
      </c>
      <c r="E252" s="215" t="s">
        <v>1170</v>
      </c>
      <c r="F252" s="216" t="s">
        <v>1171</v>
      </c>
      <c r="G252" s="217" t="s">
        <v>170</v>
      </c>
      <c r="H252" s="218">
        <v>34</v>
      </c>
      <c r="I252" s="219"/>
      <c r="J252" s="220">
        <f>ROUND(I252*H252,2)</f>
        <v>0</v>
      </c>
      <c r="K252" s="216" t="s">
        <v>155</v>
      </c>
      <c r="L252" s="46"/>
      <c r="M252" s="221" t="s">
        <v>19</v>
      </c>
      <c r="N252" s="222" t="s">
        <v>44</v>
      </c>
      <c r="O252" s="86"/>
      <c r="P252" s="223">
        <f>O252*H252</f>
        <v>0</v>
      </c>
      <c r="Q252" s="223">
        <v>0.0016999999999999999</v>
      </c>
      <c r="R252" s="223">
        <f>Q252*H252</f>
        <v>0.057799999999999997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156</v>
      </c>
      <c r="AT252" s="225" t="s">
        <v>151</v>
      </c>
      <c r="AU252" s="225" t="s">
        <v>82</v>
      </c>
      <c r="AY252" s="19" t="s">
        <v>149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80</v>
      </c>
      <c r="BK252" s="226">
        <f>ROUND(I252*H252,2)</f>
        <v>0</v>
      </c>
      <c r="BL252" s="19" t="s">
        <v>156</v>
      </c>
      <c r="BM252" s="225" t="s">
        <v>1172</v>
      </c>
    </row>
    <row r="253" s="2" customFormat="1">
      <c r="A253" s="40"/>
      <c r="B253" s="41"/>
      <c r="C253" s="42"/>
      <c r="D253" s="227" t="s">
        <v>158</v>
      </c>
      <c r="E253" s="42"/>
      <c r="F253" s="228" t="s">
        <v>1173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158</v>
      </c>
      <c r="AU253" s="19" t="s">
        <v>82</v>
      </c>
    </row>
    <row r="254" s="2" customFormat="1">
      <c r="A254" s="40"/>
      <c r="B254" s="41"/>
      <c r="C254" s="42"/>
      <c r="D254" s="232" t="s">
        <v>160</v>
      </c>
      <c r="E254" s="42"/>
      <c r="F254" s="233" t="s">
        <v>1174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160</v>
      </c>
      <c r="AU254" s="19" t="s">
        <v>82</v>
      </c>
    </row>
    <row r="255" s="2" customFormat="1" ht="24.15" customHeight="1">
      <c r="A255" s="40"/>
      <c r="B255" s="41"/>
      <c r="C255" s="214" t="s">
        <v>426</v>
      </c>
      <c r="D255" s="214" t="s">
        <v>151</v>
      </c>
      <c r="E255" s="215" t="s">
        <v>1175</v>
      </c>
      <c r="F255" s="216" t="s">
        <v>1176</v>
      </c>
      <c r="G255" s="217" t="s">
        <v>170</v>
      </c>
      <c r="H255" s="218">
        <v>2</v>
      </c>
      <c r="I255" s="219"/>
      <c r="J255" s="220">
        <f>ROUND(I255*H255,2)</f>
        <v>0</v>
      </c>
      <c r="K255" s="216" t="s">
        <v>155</v>
      </c>
      <c r="L255" s="46"/>
      <c r="M255" s="221" t="s">
        <v>19</v>
      </c>
      <c r="N255" s="222" t="s">
        <v>44</v>
      </c>
      <c r="O255" s="86"/>
      <c r="P255" s="223">
        <f>O255*H255</f>
        <v>0</v>
      </c>
      <c r="Q255" s="223">
        <v>0.002</v>
      </c>
      <c r="R255" s="223">
        <f>Q255*H255</f>
        <v>0.0040000000000000001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156</v>
      </c>
      <c r="AT255" s="225" t="s">
        <v>151</v>
      </c>
      <c r="AU255" s="225" t="s">
        <v>82</v>
      </c>
      <c r="AY255" s="19" t="s">
        <v>149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80</v>
      </c>
      <c r="BK255" s="226">
        <f>ROUND(I255*H255,2)</f>
        <v>0</v>
      </c>
      <c r="BL255" s="19" t="s">
        <v>156</v>
      </c>
      <c r="BM255" s="225" t="s">
        <v>1177</v>
      </c>
    </row>
    <row r="256" s="2" customFormat="1">
      <c r="A256" s="40"/>
      <c r="B256" s="41"/>
      <c r="C256" s="42"/>
      <c r="D256" s="227" t="s">
        <v>158</v>
      </c>
      <c r="E256" s="42"/>
      <c r="F256" s="228" t="s">
        <v>1178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158</v>
      </c>
      <c r="AU256" s="19" t="s">
        <v>82</v>
      </c>
    </row>
    <row r="257" s="2" customFormat="1">
      <c r="A257" s="40"/>
      <c r="B257" s="41"/>
      <c r="C257" s="42"/>
      <c r="D257" s="232" t="s">
        <v>160</v>
      </c>
      <c r="E257" s="42"/>
      <c r="F257" s="233" t="s">
        <v>1179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160</v>
      </c>
      <c r="AU257" s="19" t="s">
        <v>82</v>
      </c>
    </row>
    <row r="258" s="2" customFormat="1" ht="24.15" customHeight="1">
      <c r="A258" s="40"/>
      <c r="B258" s="41"/>
      <c r="C258" s="214" t="s">
        <v>432</v>
      </c>
      <c r="D258" s="214" t="s">
        <v>151</v>
      </c>
      <c r="E258" s="215" t="s">
        <v>1180</v>
      </c>
      <c r="F258" s="216" t="s">
        <v>1181</v>
      </c>
      <c r="G258" s="217" t="s">
        <v>255</v>
      </c>
      <c r="H258" s="218">
        <v>2.5600000000000001</v>
      </c>
      <c r="I258" s="219"/>
      <c r="J258" s="220">
        <f>ROUND(I258*H258,2)</f>
        <v>0</v>
      </c>
      <c r="K258" s="216" t="s">
        <v>155</v>
      </c>
      <c r="L258" s="46"/>
      <c r="M258" s="221" t="s">
        <v>19</v>
      </c>
      <c r="N258" s="222" t="s">
        <v>44</v>
      </c>
      <c r="O258" s="86"/>
      <c r="P258" s="223">
        <f>O258*H258</f>
        <v>0</v>
      </c>
      <c r="Q258" s="223">
        <v>2.5018699999999998</v>
      </c>
      <c r="R258" s="223">
        <f>Q258*H258</f>
        <v>6.4047871999999995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156</v>
      </c>
      <c r="AT258" s="225" t="s">
        <v>151</v>
      </c>
      <c r="AU258" s="225" t="s">
        <v>82</v>
      </c>
      <c r="AY258" s="19" t="s">
        <v>149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80</v>
      </c>
      <c r="BK258" s="226">
        <f>ROUND(I258*H258,2)</f>
        <v>0</v>
      </c>
      <c r="BL258" s="19" t="s">
        <v>156</v>
      </c>
      <c r="BM258" s="225" t="s">
        <v>1182</v>
      </c>
    </row>
    <row r="259" s="2" customFormat="1">
      <c r="A259" s="40"/>
      <c r="B259" s="41"/>
      <c r="C259" s="42"/>
      <c r="D259" s="227" t="s">
        <v>158</v>
      </c>
      <c r="E259" s="42"/>
      <c r="F259" s="228" t="s">
        <v>1183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158</v>
      </c>
      <c r="AU259" s="19" t="s">
        <v>82</v>
      </c>
    </row>
    <row r="260" s="2" customFormat="1">
      <c r="A260" s="40"/>
      <c r="B260" s="41"/>
      <c r="C260" s="42"/>
      <c r="D260" s="232" t="s">
        <v>160</v>
      </c>
      <c r="E260" s="42"/>
      <c r="F260" s="233" t="s">
        <v>1184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160</v>
      </c>
      <c r="AU260" s="19" t="s">
        <v>82</v>
      </c>
    </row>
    <row r="261" s="13" customFormat="1">
      <c r="A261" s="13"/>
      <c r="B261" s="235"/>
      <c r="C261" s="236"/>
      <c r="D261" s="227" t="s">
        <v>164</v>
      </c>
      <c r="E261" s="237" t="s">
        <v>19</v>
      </c>
      <c r="F261" s="238" t="s">
        <v>1185</v>
      </c>
      <c r="G261" s="236"/>
      <c r="H261" s="239">
        <v>0.76800000000000002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164</v>
      </c>
      <c r="AU261" s="245" t="s">
        <v>82</v>
      </c>
      <c r="AV261" s="13" t="s">
        <v>82</v>
      </c>
      <c r="AW261" s="13" t="s">
        <v>35</v>
      </c>
      <c r="AX261" s="13" t="s">
        <v>73</v>
      </c>
      <c r="AY261" s="245" t="s">
        <v>149</v>
      </c>
    </row>
    <row r="262" s="13" customFormat="1">
      <c r="A262" s="13"/>
      <c r="B262" s="235"/>
      <c r="C262" s="236"/>
      <c r="D262" s="227" t="s">
        <v>164</v>
      </c>
      <c r="E262" s="237" t="s">
        <v>19</v>
      </c>
      <c r="F262" s="238" t="s">
        <v>1186</v>
      </c>
      <c r="G262" s="236"/>
      <c r="H262" s="239">
        <v>1.792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164</v>
      </c>
      <c r="AU262" s="245" t="s">
        <v>82</v>
      </c>
      <c r="AV262" s="13" t="s">
        <v>82</v>
      </c>
      <c r="AW262" s="13" t="s">
        <v>35</v>
      </c>
      <c r="AX262" s="13" t="s">
        <v>73</v>
      </c>
      <c r="AY262" s="245" t="s">
        <v>149</v>
      </c>
    </row>
    <row r="263" s="14" customFormat="1">
      <c r="A263" s="14"/>
      <c r="B263" s="246"/>
      <c r="C263" s="247"/>
      <c r="D263" s="227" t="s">
        <v>164</v>
      </c>
      <c r="E263" s="248" t="s">
        <v>19</v>
      </c>
      <c r="F263" s="249" t="s">
        <v>167</v>
      </c>
      <c r="G263" s="247"/>
      <c r="H263" s="250">
        <v>2.5600000000000001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164</v>
      </c>
      <c r="AU263" s="256" t="s">
        <v>82</v>
      </c>
      <c r="AV263" s="14" t="s">
        <v>156</v>
      </c>
      <c r="AW263" s="14" t="s">
        <v>35</v>
      </c>
      <c r="AX263" s="14" t="s">
        <v>80</v>
      </c>
      <c r="AY263" s="256" t="s">
        <v>149</v>
      </c>
    </row>
    <row r="264" s="2" customFormat="1" ht="24.15" customHeight="1">
      <c r="A264" s="40"/>
      <c r="B264" s="41"/>
      <c r="C264" s="214" t="s">
        <v>438</v>
      </c>
      <c r="D264" s="214" t="s">
        <v>151</v>
      </c>
      <c r="E264" s="215" t="s">
        <v>1187</v>
      </c>
      <c r="F264" s="216" t="s">
        <v>1188</v>
      </c>
      <c r="G264" s="217" t="s">
        <v>453</v>
      </c>
      <c r="H264" s="218">
        <v>0.63400000000000001</v>
      </c>
      <c r="I264" s="219"/>
      <c r="J264" s="220">
        <f>ROUND(I264*H264,2)</f>
        <v>0</v>
      </c>
      <c r="K264" s="216" t="s">
        <v>155</v>
      </c>
      <c r="L264" s="46"/>
      <c r="M264" s="221" t="s">
        <v>19</v>
      </c>
      <c r="N264" s="222" t="s">
        <v>44</v>
      </c>
      <c r="O264" s="86"/>
      <c r="P264" s="223">
        <f>O264*H264</f>
        <v>0</v>
      </c>
      <c r="Q264" s="223">
        <v>1.06277</v>
      </c>
      <c r="R264" s="223">
        <f>Q264*H264</f>
        <v>0.67379617999999997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156</v>
      </c>
      <c r="AT264" s="225" t="s">
        <v>151</v>
      </c>
      <c r="AU264" s="225" t="s">
        <v>82</v>
      </c>
      <c r="AY264" s="19" t="s">
        <v>149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80</v>
      </c>
      <c r="BK264" s="226">
        <f>ROUND(I264*H264,2)</f>
        <v>0</v>
      </c>
      <c r="BL264" s="19" t="s">
        <v>156</v>
      </c>
      <c r="BM264" s="225" t="s">
        <v>1189</v>
      </c>
    </row>
    <row r="265" s="2" customFormat="1">
      <c r="A265" s="40"/>
      <c r="B265" s="41"/>
      <c r="C265" s="42"/>
      <c r="D265" s="227" t="s">
        <v>158</v>
      </c>
      <c r="E265" s="42"/>
      <c r="F265" s="228" t="s">
        <v>1190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158</v>
      </c>
      <c r="AU265" s="19" t="s">
        <v>82</v>
      </c>
    </row>
    <row r="266" s="2" customFormat="1">
      <c r="A266" s="40"/>
      <c r="B266" s="41"/>
      <c r="C266" s="42"/>
      <c r="D266" s="232" t="s">
        <v>160</v>
      </c>
      <c r="E266" s="42"/>
      <c r="F266" s="233" t="s">
        <v>1191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160</v>
      </c>
      <c r="AU266" s="19" t="s">
        <v>82</v>
      </c>
    </row>
    <row r="267" s="13" customFormat="1">
      <c r="A267" s="13"/>
      <c r="B267" s="235"/>
      <c r="C267" s="236"/>
      <c r="D267" s="227" t="s">
        <v>164</v>
      </c>
      <c r="E267" s="237" t="s">
        <v>19</v>
      </c>
      <c r="F267" s="238" t="s">
        <v>1192</v>
      </c>
      <c r="G267" s="236"/>
      <c r="H267" s="239">
        <v>0.63400000000000001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164</v>
      </c>
      <c r="AU267" s="245" t="s">
        <v>82</v>
      </c>
      <c r="AV267" s="13" t="s">
        <v>82</v>
      </c>
      <c r="AW267" s="13" t="s">
        <v>35</v>
      </c>
      <c r="AX267" s="13" t="s">
        <v>80</v>
      </c>
      <c r="AY267" s="245" t="s">
        <v>149</v>
      </c>
    </row>
    <row r="268" s="12" customFormat="1" ht="22.8" customHeight="1">
      <c r="A268" s="12"/>
      <c r="B268" s="198"/>
      <c r="C268" s="199"/>
      <c r="D268" s="200" t="s">
        <v>72</v>
      </c>
      <c r="E268" s="212" t="s">
        <v>175</v>
      </c>
      <c r="F268" s="212" t="s">
        <v>838</v>
      </c>
      <c r="G268" s="199"/>
      <c r="H268" s="199"/>
      <c r="I268" s="202"/>
      <c r="J268" s="213">
        <f>BK268</f>
        <v>0</v>
      </c>
      <c r="K268" s="199"/>
      <c r="L268" s="204"/>
      <c r="M268" s="205"/>
      <c r="N268" s="206"/>
      <c r="O268" s="206"/>
      <c r="P268" s="207">
        <f>SUM(P269:P309)</f>
        <v>0</v>
      </c>
      <c r="Q268" s="206"/>
      <c r="R268" s="207">
        <f>SUM(R269:R309)</f>
        <v>51.907809009598495</v>
      </c>
      <c r="S268" s="206"/>
      <c r="T268" s="208">
        <f>SUM(T269:T309)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9" t="s">
        <v>80</v>
      </c>
      <c r="AT268" s="210" t="s">
        <v>72</v>
      </c>
      <c r="AU268" s="210" t="s">
        <v>80</v>
      </c>
      <c r="AY268" s="209" t="s">
        <v>149</v>
      </c>
      <c r="BK268" s="211">
        <f>SUM(BK269:BK309)</f>
        <v>0</v>
      </c>
    </row>
    <row r="269" s="2" customFormat="1" ht="24.15" customHeight="1">
      <c r="A269" s="40"/>
      <c r="B269" s="41"/>
      <c r="C269" s="214" t="s">
        <v>444</v>
      </c>
      <c r="D269" s="214" t="s">
        <v>151</v>
      </c>
      <c r="E269" s="215" t="s">
        <v>839</v>
      </c>
      <c r="F269" s="216" t="s">
        <v>840</v>
      </c>
      <c r="G269" s="217" t="s">
        <v>255</v>
      </c>
      <c r="H269" s="218">
        <v>17.780999999999999</v>
      </c>
      <c r="I269" s="219"/>
      <c r="J269" s="220">
        <f>ROUND(I269*H269,2)</f>
        <v>0</v>
      </c>
      <c r="K269" s="216" t="s">
        <v>155</v>
      </c>
      <c r="L269" s="46"/>
      <c r="M269" s="221" t="s">
        <v>19</v>
      </c>
      <c r="N269" s="222" t="s">
        <v>44</v>
      </c>
      <c r="O269" s="86"/>
      <c r="P269" s="223">
        <f>O269*H269</f>
        <v>0</v>
      </c>
      <c r="Q269" s="223">
        <v>2.808944538</v>
      </c>
      <c r="R269" s="223">
        <f>Q269*H269</f>
        <v>49.945842830177995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156</v>
      </c>
      <c r="AT269" s="225" t="s">
        <v>151</v>
      </c>
      <c r="AU269" s="225" t="s">
        <v>82</v>
      </c>
      <c r="AY269" s="19" t="s">
        <v>149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80</v>
      </c>
      <c r="BK269" s="226">
        <f>ROUND(I269*H269,2)</f>
        <v>0</v>
      </c>
      <c r="BL269" s="19" t="s">
        <v>156</v>
      </c>
      <c r="BM269" s="225" t="s">
        <v>1193</v>
      </c>
    </row>
    <row r="270" s="2" customFormat="1">
      <c r="A270" s="40"/>
      <c r="B270" s="41"/>
      <c r="C270" s="42"/>
      <c r="D270" s="227" t="s">
        <v>158</v>
      </c>
      <c r="E270" s="42"/>
      <c r="F270" s="228" t="s">
        <v>842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158</v>
      </c>
      <c r="AU270" s="19" t="s">
        <v>82</v>
      </c>
    </row>
    <row r="271" s="2" customFormat="1">
      <c r="A271" s="40"/>
      <c r="B271" s="41"/>
      <c r="C271" s="42"/>
      <c r="D271" s="232" t="s">
        <v>160</v>
      </c>
      <c r="E271" s="42"/>
      <c r="F271" s="233" t="s">
        <v>843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160</v>
      </c>
      <c r="AU271" s="19" t="s">
        <v>82</v>
      </c>
    </row>
    <row r="272" s="13" customFormat="1">
      <c r="A272" s="13"/>
      <c r="B272" s="235"/>
      <c r="C272" s="236"/>
      <c r="D272" s="227" t="s">
        <v>164</v>
      </c>
      <c r="E272" s="237" t="s">
        <v>19</v>
      </c>
      <c r="F272" s="238" t="s">
        <v>1194</v>
      </c>
      <c r="G272" s="236"/>
      <c r="H272" s="239">
        <v>8.2650000000000006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164</v>
      </c>
      <c r="AU272" s="245" t="s">
        <v>82</v>
      </c>
      <c r="AV272" s="13" t="s">
        <v>82</v>
      </c>
      <c r="AW272" s="13" t="s">
        <v>35</v>
      </c>
      <c r="AX272" s="13" t="s">
        <v>73</v>
      </c>
      <c r="AY272" s="245" t="s">
        <v>149</v>
      </c>
    </row>
    <row r="273" s="13" customFormat="1">
      <c r="A273" s="13"/>
      <c r="B273" s="235"/>
      <c r="C273" s="236"/>
      <c r="D273" s="227" t="s">
        <v>164</v>
      </c>
      <c r="E273" s="237" t="s">
        <v>19</v>
      </c>
      <c r="F273" s="238" t="s">
        <v>1195</v>
      </c>
      <c r="G273" s="236"/>
      <c r="H273" s="239">
        <v>8.8160000000000007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164</v>
      </c>
      <c r="AU273" s="245" t="s">
        <v>82</v>
      </c>
      <c r="AV273" s="13" t="s">
        <v>82</v>
      </c>
      <c r="AW273" s="13" t="s">
        <v>35</v>
      </c>
      <c r="AX273" s="13" t="s">
        <v>73</v>
      </c>
      <c r="AY273" s="245" t="s">
        <v>149</v>
      </c>
    </row>
    <row r="274" s="13" customFormat="1">
      <c r="A274" s="13"/>
      <c r="B274" s="235"/>
      <c r="C274" s="236"/>
      <c r="D274" s="227" t="s">
        <v>164</v>
      </c>
      <c r="E274" s="237" t="s">
        <v>19</v>
      </c>
      <c r="F274" s="238" t="s">
        <v>1196</v>
      </c>
      <c r="G274" s="236"/>
      <c r="H274" s="239">
        <v>0.69999999999999996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164</v>
      </c>
      <c r="AU274" s="245" t="s">
        <v>82</v>
      </c>
      <c r="AV274" s="13" t="s">
        <v>82</v>
      </c>
      <c r="AW274" s="13" t="s">
        <v>35</v>
      </c>
      <c r="AX274" s="13" t="s">
        <v>73</v>
      </c>
      <c r="AY274" s="245" t="s">
        <v>149</v>
      </c>
    </row>
    <row r="275" s="14" customFormat="1">
      <c r="A275" s="14"/>
      <c r="B275" s="246"/>
      <c r="C275" s="247"/>
      <c r="D275" s="227" t="s">
        <v>164</v>
      </c>
      <c r="E275" s="248" t="s">
        <v>19</v>
      </c>
      <c r="F275" s="249" t="s">
        <v>1197</v>
      </c>
      <c r="G275" s="247"/>
      <c r="H275" s="250">
        <v>17.780999999999999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164</v>
      </c>
      <c r="AU275" s="256" t="s">
        <v>82</v>
      </c>
      <c r="AV275" s="14" t="s">
        <v>156</v>
      </c>
      <c r="AW275" s="14" t="s">
        <v>35</v>
      </c>
      <c r="AX275" s="14" t="s">
        <v>80</v>
      </c>
      <c r="AY275" s="256" t="s">
        <v>149</v>
      </c>
    </row>
    <row r="276" s="2" customFormat="1" ht="21.75" customHeight="1">
      <c r="A276" s="40"/>
      <c r="B276" s="41"/>
      <c r="C276" s="214" t="s">
        <v>450</v>
      </c>
      <c r="D276" s="214" t="s">
        <v>151</v>
      </c>
      <c r="E276" s="215" t="s">
        <v>848</v>
      </c>
      <c r="F276" s="216" t="s">
        <v>849</v>
      </c>
      <c r="G276" s="217" t="s">
        <v>154</v>
      </c>
      <c r="H276" s="218">
        <v>63.170000000000002</v>
      </c>
      <c r="I276" s="219"/>
      <c r="J276" s="220">
        <f>ROUND(I276*H276,2)</f>
        <v>0</v>
      </c>
      <c r="K276" s="216" t="s">
        <v>155</v>
      </c>
      <c r="L276" s="46"/>
      <c r="M276" s="221" t="s">
        <v>19</v>
      </c>
      <c r="N276" s="222" t="s">
        <v>44</v>
      </c>
      <c r="O276" s="86"/>
      <c r="P276" s="223">
        <f>O276*H276</f>
        <v>0</v>
      </c>
      <c r="Q276" s="223">
        <v>0.0072580040000000002</v>
      </c>
      <c r="R276" s="223">
        <f>Q276*H276</f>
        <v>0.45848811268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156</v>
      </c>
      <c r="AT276" s="225" t="s">
        <v>151</v>
      </c>
      <c r="AU276" s="225" t="s">
        <v>82</v>
      </c>
      <c r="AY276" s="19" t="s">
        <v>149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80</v>
      </c>
      <c r="BK276" s="226">
        <f>ROUND(I276*H276,2)</f>
        <v>0</v>
      </c>
      <c r="BL276" s="19" t="s">
        <v>156</v>
      </c>
      <c r="BM276" s="225" t="s">
        <v>1198</v>
      </c>
    </row>
    <row r="277" s="2" customFormat="1">
      <c r="A277" s="40"/>
      <c r="B277" s="41"/>
      <c r="C277" s="42"/>
      <c r="D277" s="227" t="s">
        <v>158</v>
      </c>
      <c r="E277" s="42"/>
      <c r="F277" s="228" t="s">
        <v>851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158</v>
      </c>
      <c r="AU277" s="19" t="s">
        <v>82</v>
      </c>
    </row>
    <row r="278" s="2" customFormat="1">
      <c r="A278" s="40"/>
      <c r="B278" s="41"/>
      <c r="C278" s="42"/>
      <c r="D278" s="232" t="s">
        <v>160</v>
      </c>
      <c r="E278" s="42"/>
      <c r="F278" s="233" t="s">
        <v>852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160</v>
      </c>
      <c r="AU278" s="19" t="s">
        <v>82</v>
      </c>
    </row>
    <row r="279" s="13" customFormat="1">
      <c r="A279" s="13"/>
      <c r="B279" s="235"/>
      <c r="C279" s="236"/>
      <c r="D279" s="227" t="s">
        <v>164</v>
      </c>
      <c r="E279" s="237" t="s">
        <v>19</v>
      </c>
      <c r="F279" s="238" t="s">
        <v>1199</v>
      </c>
      <c r="G279" s="236"/>
      <c r="H279" s="239">
        <v>7.1500000000000004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164</v>
      </c>
      <c r="AU279" s="245" t="s">
        <v>82</v>
      </c>
      <c r="AV279" s="13" t="s">
        <v>82</v>
      </c>
      <c r="AW279" s="13" t="s">
        <v>35</v>
      </c>
      <c r="AX279" s="13" t="s">
        <v>73</v>
      </c>
      <c r="AY279" s="245" t="s">
        <v>149</v>
      </c>
    </row>
    <row r="280" s="13" customFormat="1">
      <c r="A280" s="13"/>
      <c r="B280" s="235"/>
      <c r="C280" s="236"/>
      <c r="D280" s="227" t="s">
        <v>164</v>
      </c>
      <c r="E280" s="237" t="s">
        <v>19</v>
      </c>
      <c r="F280" s="238" t="s">
        <v>1200</v>
      </c>
      <c r="G280" s="236"/>
      <c r="H280" s="239">
        <v>49.020000000000003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164</v>
      </c>
      <c r="AU280" s="245" t="s">
        <v>82</v>
      </c>
      <c r="AV280" s="13" t="s">
        <v>82</v>
      </c>
      <c r="AW280" s="13" t="s">
        <v>35</v>
      </c>
      <c r="AX280" s="13" t="s">
        <v>73</v>
      </c>
      <c r="AY280" s="245" t="s">
        <v>149</v>
      </c>
    </row>
    <row r="281" s="13" customFormat="1">
      <c r="A281" s="13"/>
      <c r="B281" s="235"/>
      <c r="C281" s="236"/>
      <c r="D281" s="227" t="s">
        <v>164</v>
      </c>
      <c r="E281" s="237" t="s">
        <v>19</v>
      </c>
      <c r="F281" s="238" t="s">
        <v>1201</v>
      </c>
      <c r="G281" s="236"/>
      <c r="H281" s="239">
        <v>7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164</v>
      </c>
      <c r="AU281" s="245" t="s">
        <v>82</v>
      </c>
      <c r="AV281" s="13" t="s">
        <v>82</v>
      </c>
      <c r="AW281" s="13" t="s">
        <v>35</v>
      </c>
      <c r="AX281" s="13" t="s">
        <v>73</v>
      </c>
      <c r="AY281" s="245" t="s">
        <v>149</v>
      </c>
    </row>
    <row r="282" s="14" customFormat="1">
      <c r="A282" s="14"/>
      <c r="B282" s="246"/>
      <c r="C282" s="247"/>
      <c r="D282" s="227" t="s">
        <v>164</v>
      </c>
      <c r="E282" s="248" t="s">
        <v>19</v>
      </c>
      <c r="F282" s="249" t="s">
        <v>167</v>
      </c>
      <c r="G282" s="247"/>
      <c r="H282" s="250">
        <v>63.170000000000002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164</v>
      </c>
      <c r="AU282" s="256" t="s">
        <v>82</v>
      </c>
      <c r="AV282" s="14" t="s">
        <v>156</v>
      </c>
      <c r="AW282" s="14" t="s">
        <v>35</v>
      </c>
      <c r="AX282" s="14" t="s">
        <v>80</v>
      </c>
      <c r="AY282" s="256" t="s">
        <v>149</v>
      </c>
    </row>
    <row r="283" s="2" customFormat="1" ht="21.75" customHeight="1">
      <c r="A283" s="40"/>
      <c r="B283" s="41"/>
      <c r="C283" s="214" t="s">
        <v>457</v>
      </c>
      <c r="D283" s="214" t="s">
        <v>151</v>
      </c>
      <c r="E283" s="215" t="s">
        <v>857</v>
      </c>
      <c r="F283" s="216" t="s">
        <v>858</v>
      </c>
      <c r="G283" s="217" t="s">
        <v>154</v>
      </c>
      <c r="H283" s="218">
        <v>63.170000000000002</v>
      </c>
      <c r="I283" s="219"/>
      <c r="J283" s="220">
        <f>ROUND(I283*H283,2)</f>
        <v>0</v>
      </c>
      <c r="K283" s="216" t="s">
        <v>155</v>
      </c>
      <c r="L283" s="46"/>
      <c r="M283" s="221" t="s">
        <v>19</v>
      </c>
      <c r="N283" s="222" t="s">
        <v>44</v>
      </c>
      <c r="O283" s="86"/>
      <c r="P283" s="223">
        <f>O283*H283</f>
        <v>0</v>
      </c>
      <c r="Q283" s="223">
        <v>0.00085693499999999997</v>
      </c>
      <c r="R283" s="223">
        <f>Q283*H283</f>
        <v>0.05413258395</v>
      </c>
      <c r="S283" s="223">
        <v>0</v>
      </c>
      <c r="T283" s="224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5" t="s">
        <v>156</v>
      </c>
      <c r="AT283" s="225" t="s">
        <v>151</v>
      </c>
      <c r="AU283" s="225" t="s">
        <v>82</v>
      </c>
      <c r="AY283" s="19" t="s">
        <v>149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9" t="s">
        <v>80</v>
      </c>
      <c r="BK283" s="226">
        <f>ROUND(I283*H283,2)</f>
        <v>0</v>
      </c>
      <c r="BL283" s="19" t="s">
        <v>156</v>
      </c>
      <c r="BM283" s="225" t="s">
        <v>1202</v>
      </c>
    </row>
    <row r="284" s="2" customFormat="1">
      <c r="A284" s="40"/>
      <c r="B284" s="41"/>
      <c r="C284" s="42"/>
      <c r="D284" s="227" t="s">
        <v>158</v>
      </c>
      <c r="E284" s="42"/>
      <c r="F284" s="228" t="s">
        <v>860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158</v>
      </c>
      <c r="AU284" s="19" t="s">
        <v>82</v>
      </c>
    </row>
    <row r="285" s="2" customFormat="1">
      <c r="A285" s="40"/>
      <c r="B285" s="41"/>
      <c r="C285" s="42"/>
      <c r="D285" s="232" t="s">
        <v>160</v>
      </c>
      <c r="E285" s="42"/>
      <c r="F285" s="233" t="s">
        <v>861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160</v>
      </c>
      <c r="AU285" s="19" t="s">
        <v>82</v>
      </c>
    </row>
    <row r="286" s="2" customFormat="1" ht="24.15" customHeight="1">
      <c r="A286" s="40"/>
      <c r="B286" s="41"/>
      <c r="C286" s="214" t="s">
        <v>464</v>
      </c>
      <c r="D286" s="214" t="s">
        <v>151</v>
      </c>
      <c r="E286" s="215" t="s">
        <v>862</v>
      </c>
      <c r="F286" s="216" t="s">
        <v>863</v>
      </c>
      <c r="G286" s="217" t="s">
        <v>453</v>
      </c>
      <c r="H286" s="218">
        <v>0.745</v>
      </c>
      <c r="I286" s="219"/>
      <c r="J286" s="220">
        <f>ROUND(I286*H286,2)</f>
        <v>0</v>
      </c>
      <c r="K286" s="216" t="s">
        <v>155</v>
      </c>
      <c r="L286" s="46"/>
      <c r="M286" s="221" t="s">
        <v>19</v>
      </c>
      <c r="N286" s="222" t="s">
        <v>44</v>
      </c>
      <c r="O286" s="86"/>
      <c r="P286" s="223">
        <f>O286*H286</f>
        <v>0</v>
      </c>
      <c r="Q286" s="223">
        <v>1.095275</v>
      </c>
      <c r="R286" s="223">
        <f>Q286*H286</f>
        <v>0.81597987500000002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156</v>
      </c>
      <c r="AT286" s="225" t="s">
        <v>151</v>
      </c>
      <c r="AU286" s="225" t="s">
        <v>82</v>
      </c>
      <c r="AY286" s="19" t="s">
        <v>149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80</v>
      </c>
      <c r="BK286" s="226">
        <f>ROUND(I286*H286,2)</f>
        <v>0</v>
      </c>
      <c r="BL286" s="19" t="s">
        <v>156</v>
      </c>
      <c r="BM286" s="225" t="s">
        <v>1203</v>
      </c>
    </row>
    <row r="287" s="2" customFormat="1">
      <c r="A287" s="40"/>
      <c r="B287" s="41"/>
      <c r="C287" s="42"/>
      <c r="D287" s="227" t="s">
        <v>158</v>
      </c>
      <c r="E287" s="42"/>
      <c r="F287" s="228" t="s">
        <v>865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158</v>
      </c>
      <c r="AU287" s="19" t="s">
        <v>82</v>
      </c>
    </row>
    <row r="288" s="2" customFormat="1">
      <c r="A288" s="40"/>
      <c r="B288" s="41"/>
      <c r="C288" s="42"/>
      <c r="D288" s="232" t="s">
        <v>160</v>
      </c>
      <c r="E288" s="42"/>
      <c r="F288" s="233" t="s">
        <v>866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160</v>
      </c>
      <c r="AU288" s="19" t="s">
        <v>82</v>
      </c>
    </row>
    <row r="289" s="13" customFormat="1">
      <c r="A289" s="13"/>
      <c r="B289" s="235"/>
      <c r="C289" s="236"/>
      <c r="D289" s="227" t="s">
        <v>164</v>
      </c>
      <c r="E289" s="236"/>
      <c r="F289" s="238" t="s">
        <v>1204</v>
      </c>
      <c r="G289" s="236"/>
      <c r="H289" s="239">
        <v>0.745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164</v>
      </c>
      <c r="AU289" s="245" t="s">
        <v>82</v>
      </c>
      <c r="AV289" s="13" t="s">
        <v>82</v>
      </c>
      <c r="AW289" s="13" t="s">
        <v>4</v>
      </c>
      <c r="AX289" s="13" t="s">
        <v>80</v>
      </c>
      <c r="AY289" s="245" t="s">
        <v>149</v>
      </c>
    </row>
    <row r="290" s="2" customFormat="1" ht="24.15" customHeight="1">
      <c r="A290" s="40"/>
      <c r="B290" s="41"/>
      <c r="C290" s="214" t="s">
        <v>470</v>
      </c>
      <c r="D290" s="214" t="s">
        <v>151</v>
      </c>
      <c r="E290" s="215" t="s">
        <v>869</v>
      </c>
      <c r="F290" s="216" t="s">
        <v>870</v>
      </c>
      <c r="G290" s="217" t="s">
        <v>453</v>
      </c>
      <c r="H290" s="218">
        <v>0.255</v>
      </c>
      <c r="I290" s="219"/>
      <c r="J290" s="220">
        <f>ROUND(I290*H290,2)</f>
        <v>0</v>
      </c>
      <c r="K290" s="216" t="s">
        <v>155</v>
      </c>
      <c r="L290" s="46"/>
      <c r="M290" s="221" t="s">
        <v>19</v>
      </c>
      <c r="N290" s="222" t="s">
        <v>44</v>
      </c>
      <c r="O290" s="86"/>
      <c r="P290" s="223">
        <f>O290*H290</f>
        <v>0</v>
      </c>
      <c r="Q290" s="223">
        <v>1.0395514030999999</v>
      </c>
      <c r="R290" s="223">
        <f>Q290*H290</f>
        <v>0.2650856077905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156</v>
      </c>
      <c r="AT290" s="225" t="s">
        <v>151</v>
      </c>
      <c r="AU290" s="225" t="s">
        <v>82</v>
      </c>
      <c r="AY290" s="19" t="s">
        <v>149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80</v>
      </c>
      <c r="BK290" s="226">
        <f>ROUND(I290*H290,2)</f>
        <v>0</v>
      </c>
      <c r="BL290" s="19" t="s">
        <v>156</v>
      </c>
      <c r="BM290" s="225" t="s">
        <v>1205</v>
      </c>
    </row>
    <row r="291" s="2" customFormat="1">
      <c r="A291" s="40"/>
      <c r="B291" s="41"/>
      <c r="C291" s="42"/>
      <c r="D291" s="227" t="s">
        <v>158</v>
      </c>
      <c r="E291" s="42"/>
      <c r="F291" s="228" t="s">
        <v>872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158</v>
      </c>
      <c r="AU291" s="19" t="s">
        <v>82</v>
      </c>
    </row>
    <row r="292" s="2" customFormat="1">
      <c r="A292" s="40"/>
      <c r="B292" s="41"/>
      <c r="C292" s="42"/>
      <c r="D292" s="232" t="s">
        <v>160</v>
      </c>
      <c r="E292" s="42"/>
      <c r="F292" s="233" t="s">
        <v>873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160</v>
      </c>
      <c r="AU292" s="19" t="s">
        <v>82</v>
      </c>
    </row>
    <row r="293" s="13" customFormat="1">
      <c r="A293" s="13"/>
      <c r="B293" s="235"/>
      <c r="C293" s="236"/>
      <c r="D293" s="227" t="s">
        <v>164</v>
      </c>
      <c r="E293" s="236"/>
      <c r="F293" s="238" t="s">
        <v>1206</v>
      </c>
      <c r="G293" s="236"/>
      <c r="H293" s="239">
        <v>0.255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164</v>
      </c>
      <c r="AU293" s="245" t="s">
        <v>82</v>
      </c>
      <c r="AV293" s="13" t="s">
        <v>82</v>
      </c>
      <c r="AW293" s="13" t="s">
        <v>4</v>
      </c>
      <c r="AX293" s="13" t="s">
        <v>80</v>
      </c>
      <c r="AY293" s="245" t="s">
        <v>149</v>
      </c>
    </row>
    <row r="294" s="2" customFormat="1" ht="24.15" customHeight="1">
      <c r="A294" s="40"/>
      <c r="B294" s="41"/>
      <c r="C294" s="214" t="s">
        <v>477</v>
      </c>
      <c r="D294" s="214" t="s">
        <v>151</v>
      </c>
      <c r="E294" s="215" t="s">
        <v>1207</v>
      </c>
      <c r="F294" s="216" t="s">
        <v>1208</v>
      </c>
      <c r="G294" s="217" t="s">
        <v>170</v>
      </c>
      <c r="H294" s="218">
        <v>36</v>
      </c>
      <c r="I294" s="219"/>
      <c r="J294" s="220">
        <f>ROUND(I294*H294,2)</f>
        <v>0</v>
      </c>
      <c r="K294" s="216" t="s">
        <v>155</v>
      </c>
      <c r="L294" s="46"/>
      <c r="M294" s="221" t="s">
        <v>19</v>
      </c>
      <c r="N294" s="222" t="s">
        <v>44</v>
      </c>
      <c r="O294" s="86"/>
      <c r="P294" s="223">
        <f>O294*H294</f>
        <v>0</v>
      </c>
      <c r="Q294" s="223">
        <v>0.001</v>
      </c>
      <c r="R294" s="223">
        <f>Q294*H294</f>
        <v>0.036000000000000004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156</v>
      </c>
      <c r="AT294" s="225" t="s">
        <v>151</v>
      </c>
      <c r="AU294" s="225" t="s">
        <v>82</v>
      </c>
      <c r="AY294" s="19" t="s">
        <v>149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80</v>
      </c>
      <c r="BK294" s="226">
        <f>ROUND(I294*H294,2)</f>
        <v>0</v>
      </c>
      <c r="BL294" s="19" t="s">
        <v>156</v>
      </c>
      <c r="BM294" s="225" t="s">
        <v>1209</v>
      </c>
    </row>
    <row r="295" s="2" customFormat="1">
      <c r="A295" s="40"/>
      <c r="B295" s="41"/>
      <c r="C295" s="42"/>
      <c r="D295" s="227" t="s">
        <v>158</v>
      </c>
      <c r="E295" s="42"/>
      <c r="F295" s="228" t="s">
        <v>1210</v>
      </c>
      <c r="G295" s="42"/>
      <c r="H295" s="42"/>
      <c r="I295" s="229"/>
      <c r="J295" s="42"/>
      <c r="K295" s="42"/>
      <c r="L295" s="46"/>
      <c r="M295" s="230"/>
      <c r="N295" s="231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158</v>
      </c>
      <c r="AU295" s="19" t="s">
        <v>82</v>
      </c>
    </row>
    <row r="296" s="2" customFormat="1">
      <c r="A296" s="40"/>
      <c r="B296" s="41"/>
      <c r="C296" s="42"/>
      <c r="D296" s="232" t="s">
        <v>160</v>
      </c>
      <c r="E296" s="42"/>
      <c r="F296" s="233" t="s">
        <v>1211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160</v>
      </c>
      <c r="AU296" s="19" t="s">
        <v>82</v>
      </c>
    </row>
    <row r="297" s="2" customFormat="1" ht="16.5" customHeight="1">
      <c r="A297" s="40"/>
      <c r="B297" s="41"/>
      <c r="C297" s="257" t="s">
        <v>484</v>
      </c>
      <c r="D297" s="257" t="s">
        <v>398</v>
      </c>
      <c r="E297" s="258" t="s">
        <v>1212</v>
      </c>
      <c r="F297" s="259" t="s">
        <v>1213</v>
      </c>
      <c r="G297" s="260" t="s">
        <v>170</v>
      </c>
      <c r="H297" s="261">
        <v>8</v>
      </c>
      <c r="I297" s="262"/>
      <c r="J297" s="263">
        <f>ROUND(I297*H297,2)</f>
        <v>0</v>
      </c>
      <c r="K297" s="259" t="s">
        <v>155</v>
      </c>
      <c r="L297" s="264"/>
      <c r="M297" s="265" t="s">
        <v>19</v>
      </c>
      <c r="N297" s="266" t="s">
        <v>44</v>
      </c>
      <c r="O297" s="86"/>
      <c r="P297" s="223">
        <f>O297*H297</f>
        <v>0</v>
      </c>
      <c r="Q297" s="223">
        <v>0.0022899999999999999</v>
      </c>
      <c r="R297" s="223">
        <f>Q297*H297</f>
        <v>0.018319999999999999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207</v>
      </c>
      <c r="AT297" s="225" t="s">
        <v>398</v>
      </c>
      <c r="AU297" s="225" t="s">
        <v>82</v>
      </c>
      <c r="AY297" s="19" t="s">
        <v>149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80</v>
      </c>
      <c r="BK297" s="226">
        <f>ROUND(I297*H297,2)</f>
        <v>0</v>
      </c>
      <c r="BL297" s="19" t="s">
        <v>156</v>
      </c>
      <c r="BM297" s="225" t="s">
        <v>1214</v>
      </c>
    </row>
    <row r="298" s="2" customFormat="1">
      <c r="A298" s="40"/>
      <c r="B298" s="41"/>
      <c r="C298" s="42"/>
      <c r="D298" s="227" t="s">
        <v>158</v>
      </c>
      <c r="E298" s="42"/>
      <c r="F298" s="228" t="s">
        <v>1213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158</v>
      </c>
      <c r="AU298" s="19" t="s">
        <v>82</v>
      </c>
    </row>
    <row r="299" s="13" customFormat="1">
      <c r="A299" s="13"/>
      <c r="B299" s="235"/>
      <c r="C299" s="236"/>
      <c r="D299" s="227" t="s">
        <v>164</v>
      </c>
      <c r="E299" s="237" t="s">
        <v>19</v>
      </c>
      <c r="F299" s="238" t="s">
        <v>1215</v>
      </c>
      <c r="G299" s="236"/>
      <c r="H299" s="239">
        <v>8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164</v>
      </c>
      <c r="AU299" s="245" t="s">
        <v>82</v>
      </c>
      <c r="AV299" s="13" t="s">
        <v>82</v>
      </c>
      <c r="AW299" s="13" t="s">
        <v>35</v>
      </c>
      <c r="AX299" s="13" t="s">
        <v>80</v>
      </c>
      <c r="AY299" s="245" t="s">
        <v>149</v>
      </c>
    </row>
    <row r="300" s="2" customFormat="1" ht="24.15" customHeight="1">
      <c r="A300" s="40"/>
      <c r="B300" s="41"/>
      <c r="C300" s="257" t="s">
        <v>491</v>
      </c>
      <c r="D300" s="257" t="s">
        <v>398</v>
      </c>
      <c r="E300" s="258" t="s">
        <v>1216</v>
      </c>
      <c r="F300" s="259" t="s">
        <v>1217</v>
      </c>
      <c r="G300" s="260" t="s">
        <v>170</v>
      </c>
      <c r="H300" s="261">
        <v>2</v>
      </c>
      <c r="I300" s="262"/>
      <c r="J300" s="263">
        <f>ROUND(I300*H300,2)</f>
        <v>0</v>
      </c>
      <c r="K300" s="259" t="s">
        <v>155</v>
      </c>
      <c r="L300" s="264"/>
      <c r="M300" s="265" t="s">
        <v>19</v>
      </c>
      <c r="N300" s="266" t="s">
        <v>44</v>
      </c>
      <c r="O300" s="86"/>
      <c r="P300" s="223">
        <f>O300*H300</f>
        <v>0</v>
      </c>
      <c r="Q300" s="223">
        <v>0.0033999999999999998</v>
      </c>
      <c r="R300" s="223">
        <f>Q300*H300</f>
        <v>0.0067999999999999996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207</v>
      </c>
      <c r="AT300" s="225" t="s">
        <v>398</v>
      </c>
      <c r="AU300" s="225" t="s">
        <v>82</v>
      </c>
      <c r="AY300" s="19" t="s">
        <v>149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80</v>
      </c>
      <c r="BK300" s="226">
        <f>ROUND(I300*H300,2)</f>
        <v>0</v>
      </c>
      <c r="BL300" s="19" t="s">
        <v>156</v>
      </c>
      <c r="BM300" s="225" t="s">
        <v>1218</v>
      </c>
    </row>
    <row r="301" s="2" customFormat="1">
      <c r="A301" s="40"/>
      <c r="B301" s="41"/>
      <c r="C301" s="42"/>
      <c r="D301" s="227" t="s">
        <v>158</v>
      </c>
      <c r="E301" s="42"/>
      <c r="F301" s="228" t="s">
        <v>1217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158</v>
      </c>
      <c r="AU301" s="19" t="s">
        <v>82</v>
      </c>
    </row>
    <row r="302" s="2" customFormat="1" ht="24.15" customHeight="1">
      <c r="A302" s="40"/>
      <c r="B302" s="41"/>
      <c r="C302" s="257" t="s">
        <v>498</v>
      </c>
      <c r="D302" s="257" t="s">
        <v>398</v>
      </c>
      <c r="E302" s="258" t="s">
        <v>1219</v>
      </c>
      <c r="F302" s="259" t="s">
        <v>1220</v>
      </c>
      <c r="G302" s="260" t="s">
        <v>170</v>
      </c>
      <c r="H302" s="261">
        <v>26</v>
      </c>
      <c r="I302" s="262"/>
      <c r="J302" s="263">
        <f>ROUND(I302*H302,2)</f>
        <v>0</v>
      </c>
      <c r="K302" s="259" t="s">
        <v>155</v>
      </c>
      <c r="L302" s="264"/>
      <c r="M302" s="265" t="s">
        <v>19</v>
      </c>
      <c r="N302" s="266" t="s">
        <v>44</v>
      </c>
      <c r="O302" s="86"/>
      <c r="P302" s="223">
        <f>O302*H302</f>
        <v>0</v>
      </c>
      <c r="Q302" s="223">
        <v>0.0028</v>
      </c>
      <c r="R302" s="223">
        <f>Q302*H302</f>
        <v>0.072800000000000004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207</v>
      </c>
      <c r="AT302" s="225" t="s">
        <v>398</v>
      </c>
      <c r="AU302" s="225" t="s">
        <v>82</v>
      </c>
      <c r="AY302" s="19" t="s">
        <v>149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80</v>
      </c>
      <c r="BK302" s="226">
        <f>ROUND(I302*H302,2)</f>
        <v>0</v>
      </c>
      <c r="BL302" s="19" t="s">
        <v>156</v>
      </c>
      <c r="BM302" s="225" t="s">
        <v>1221</v>
      </c>
    </row>
    <row r="303" s="2" customFormat="1">
      <c r="A303" s="40"/>
      <c r="B303" s="41"/>
      <c r="C303" s="42"/>
      <c r="D303" s="227" t="s">
        <v>158</v>
      </c>
      <c r="E303" s="42"/>
      <c r="F303" s="228" t="s">
        <v>1220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158</v>
      </c>
      <c r="AU303" s="19" t="s">
        <v>82</v>
      </c>
    </row>
    <row r="304" s="2" customFormat="1" ht="24.15" customHeight="1">
      <c r="A304" s="40"/>
      <c r="B304" s="41"/>
      <c r="C304" s="214" t="s">
        <v>506</v>
      </c>
      <c r="D304" s="214" t="s">
        <v>151</v>
      </c>
      <c r="E304" s="215" t="s">
        <v>1222</v>
      </c>
      <c r="F304" s="216" t="s">
        <v>1223</v>
      </c>
      <c r="G304" s="217" t="s">
        <v>247</v>
      </c>
      <c r="H304" s="218">
        <v>90</v>
      </c>
      <c r="I304" s="219"/>
      <c r="J304" s="220">
        <f>ROUND(I304*H304,2)</f>
        <v>0</v>
      </c>
      <c r="K304" s="216" t="s">
        <v>155</v>
      </c>
      <c r="L304" s="46"/>
      <c r="M304" s="221" t="s">
        <v>19</v>
      </c>
      <c r="N304" s="222" t="s">
        <v>44</v>
      </c>
      <c r="O304" s="86"/>
      <c r="P304" s="223">
        <f>O304*H304</f>
        <v>0</v>
      </c>
      <c r="Q304" s="223">
        <v>0</v>
      </c>
      <c r="R304" s="223">
        <f>Q304*H304</f>
        <v>0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156</v>
      </c>
      <c r="AT304" s="225" t="s">
        <v>151</v>
      </c>
      <c r="AU304" s="225" t="s">
        <v>82</v>
      </c>
      <c r="AY304" s="19" t="s">
        <v>149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80</v>
      </c>
      <c r="BK304" s="226">
        <f>ROUND(I304*H304,2)</f>
        <v>0</v>
      </c>
      <c r="BL304" s="19" t="s">
        <v>156</v>
      </c>
      <c r="BM304" s="225" t="s">
        <v>1224</v>
      </c>
    </row>
    <row r="305" s="2" customFormat="1">
      <c r="A305" s="40"/>
      <c r="B305" s="41"/>
      <c r="C305" s="42"/>
      <c r="D305" s="227" t="s">
        <v>158</v>
      </c>
      <c r="E305" s="42"/>
      <c r="F305" s="228" t="s">
        <v>1225</v>
      </c>
      <c r="G305" s="42"/>
      <c r="H305" s="42"/>
      <c r="I305" s="229"/>
      <c r="J305" s="42"/>
      <c r="K305" s="42"/>
      <c r="L305" s="46"/>
      <c r="M305" s="230"/>
      <c r="N305" s="231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158</v>
      </c>
      <c r="AU305" s="19" t="s">
        <v>82</v>
      </c>
    </row>
    <row r="306" s="2" customFormat="1">
      <c r="A306" s="40"/>
      <c r="B306" s="41"/>
      <c r="C306" s="42"/>
      <c r="D306" s="232" t="s">
        <v>160</v>
      </c>
      <c r="E306" s="42"/>
      <c r="F306" s="233" t="s">
        <v>1226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160</v>
      </c>
      <c r="AU306" s="19" t="s">
        <v>82</v>
      </c>
    </row>
    <row r="307" s="2" customFormat="1" ht="24.15" customHeight="1">
      <c r="A307" s="40"/>
      <c r="B307" s="41"/>
      <c r="C307" s="257" t="s">
        <v>512</v>
      </c>
      <c r="D307" s="257" t="s">
        <v>398</v>
      </c>
      <c r="E307" s="258" t="s">
        <v>1227</v>
      </c>
      <c r="F307" s="259" t="s">
        <v>1228</v>
      </c>
      <c r="G307" s="260" t="s">
        <v>247</v>
      </c>
      <c r="H307" s="261">
        <v>94.5</v>
      </c>
      <c r="I307" s="262"/>
      <c r="J307" s="263">
        <f>ROUND(I307*H307,2)</f>
        <v>0</v>
      </c>
      <c r="K307" s="259" t="s">
        <v>155</v>
      </c>
      <c r="L307" s="264"/>
      <c r="M307" s="265" t="s">
        <v>19</v>
      </c>
      <c r="N307" s="266" t="s">
        <v>44</v>
      </c>
      <c r="O307" s="86"/>
      <c r="P307" s="223">
        <f>O307*H307</f>
        <v>0</v>
      </c>
      <c r="Q307" s="223">
        <v>0.00248</v>
      </c>
      <c r="R307" s="223">
        <f>Q307*H307</f>
        <v>0.23436000000000001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207</v>
      </c>
      <c r="AT307" s="225" t="s">
        <v>398</v>
      </c>
      <c r="AU307" s="225" t="s">
        <v>82</v>
      </c>
      <c r="AY307" s="19" t="s">
        <v>149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80</v>
      </c>
      <c r="BK307" s="226">
        <f>ROUND(I307*H307,2)</f>
        <v>0</v>
      </c>
      <c r="BL307" s="19" t="s">
        <v>156</v>
      </c>
      <c r="BM307" s="225" t="s">
        <v>1229</v>
      </c>
    </row>
    <row r="308" s="2" customFormat="1">
      <c r="A308" s="40"/>
      <c r="B308" s="41"/>
      <c r="C308" s="42"/>
      <c r="D308" s="227" t="s">
        <v>158</v>
      </c>
      <c r="E308" s="42"/>
      <c r="F308" s="228" t="s">
        <v>1228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158</v>
      </c>
      <c r="AU308" s="19" t="s">
        <v>82</v>
      </c>
    </row>
    <row r="309" s="13" customFormat="1">
      <c r="A309" s="13"/>
      <c r="B309" s="235"/>
      <c r="C309" s="236"/>
      <c r="D309" s="227" t="s">
        <v>164</v>
      </c>
      <c r="E309" s="236"/>
      <c r="F309" s="238" t="s">
        <v>1230</v>
      </c>
      <c r="G309" s="236"/>
      <c r="H309" s="239">
        <v>94.5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164</v>
      </c>
      <c r="AU309" s="245" t="s">
        <v>82</v>
      </c>
      <c r="AV309" s="13" t="s">
        <v>82</v>
      </c>
      <c r="AW309" s="13" t="s">
        <v>4</v>
      </c>
      <c r="AX309" s="13" t="s">
        <v>80</v>
      </c>
      <c r="AY309" s="245" t="s">
        <v>149</v>
      </c>
    </row>
    <row r="310" s="12" customFormat="1" ht="22.8" customHeight="1">
      <c r="A310" s="12"/>
      <c r="B310" s="198"/>
      <c r="C310" s="199"/>
      <c r="D310" s="200" t="s">
        <v>72</v>
      </c>
      <c r="E310" s="212" t="s">
        <v>156</v>
      </c>
      <c r="F310" s="212" t="s">
        <v>469</v>
      </c>
      <c r="G310" s="199"/>
      <c r="H310" s="199"/>
      <c r="I310" s="202"/>
      <c r="J310" s="213">
        <f>BK310</f>
        <v>0</v>
      </c>
      <c r="K310" s="199"/>
      <c r="L310" s="204"/>
      <c r="M310" s="205"/>
      <c r="N310" s="206"/>
      <c r="O310" s="206"/>
      <c r="P310" s="207">
        <f>SUM(P311:P335)</f>
        <v>0</v>
      </c>
      <c r="Q310" s="206"/>
      <c r="R310" s="207">
        <f>SUM(R311:R335)</f>
        <v>59.687290279999999</v>
      </c>
      <c r="S310" s="206"/>
      <c r="T310" s="208">
        <f>SUM(T311:T335)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9" t="s">
        <v>80</v>
      </c>
      <c r="AT310" s="210" t="s">
        <v>72</v>
      </c>
      <c r="AU310" s="210" t="s">
        <v>80</v>
      </c>
      <c r="AY310" s="209" t="s">
        <v>149</v>
      </c>
      <c r="BK310" s="211">
        <f>SUM(BK311:BK335)</f>
        <v>0</v>
      </c>
    </row>
    <row r="311" s="2" customFormat="1" ht="24.15" customHeight="1">
      <c r="A311" s="40"/>
      <c r="B311" s="41"/>
      <c r="C311" s="214" t="s">
        <v>519</v>
      </c>
      <c r="D311" s="214" t="s">
        <v>151</v>
      </c>
      <c r="E311" s="215" t="s">
        <v>1231</v>
      </c>
      <c r="F311" s="216" t="s">
        <v>1232</v>
      </c>
      <c r="G311" s="217" t="s">
        <v>154</v>
      </c>
      <c r="H311" s="218">
        <v>65.5</v>
      </c>
      <c r="I311" s="219"/>
      <c r="J311" s="220">
        <f>ROUND(I311*H311,2)</f>
        <v>0</v>
      </c>
      <c r="K311" s="216" t="s">
        <v>155</v>
      </c>
      <c r="L311" s="46"/>
      <c r="M311" s="221" t="s">
        <v>19</v>
      </c>
      <c r="N311" s="222" t="s">
        <v>44</v>
      </c>
      <c r="O311" s="86"/>
      <c r="P311" s="223">
        <f>O311*H311</f>
        <v>0</v>
      </c>
      <c r="Q311" s="223">
        <v>0.37175000000000002</v>
      </c>
      <c r="R311" s="223">
        <f>Q311*H311</f>
        <v>24.349625000000003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156</v>
      </c>
      <c r="AT311" s="225" t="s">
        <v>151</v>
      </c>
      <c r="AU311" s="225" t="s">
        <v>82</v>
      </c>
      <c r="AY311" s="19" t="s">
        <v>149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80</v>
      </c>
      <c r="BK311" s="226">
        <f>ROUND(I311*H311,2)</f>
        <v>0</v>
      </c>
      <c r="BL311" s="19" t="s">
        <v>156</v>
      </c>
      <c r="BM311" s="225" t="s">
        <v>1233</v>
      </c>
    </row>
    <row r="312" s="2" customFormat="1">
      <c r="A312" s="40"/>
      <c r="B312" s="41"/>
      <c r="C312" s="42"/>
      <c r="D312" s="227" t="s">
        <v>158</v>
      </c>
      <c r="E312" s="42"/>
      <c r="F312" s="228" t="s">
        <v>1234</v>
      </c>
      <c r="G312" s="42"/>
      <c r="H312" s="42"/>
      <c r="I312" s="229"/>
      <c r="J312" s="42"/>
      <c r="K312" s="42"/>
      <c r="L312" s="46"/>
      <c r="M312" s="230"/>
      <c r="N312" s="231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158</v>
      </c>
      <c r="AU312" s="19" t="s">
        <v>82</v>
      </c>
    </row>
    <row r="313" s="2" customFormat="1">
      <c r="A313" s="40"/>
      <c r="B313" s="41"/>
      <c r="C313" s="42"/>
      <c r="D313" s="232" t="s">
        <v>160</v>
      </c>
      <c r="E313" s="42"/>
      <c r="F313" s="233" t="s">
        <v>1235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160</v>
      </c>
      <c r="AU313" s="19" t="s">
        <v>82</v>
      </c>
    </row>
    <row r="314" s="13" customFormat="1">
      <c r="A314" s="13"/>
      <c r="B314" s="235"/>
      <c r="C314" s="236"/>
      <c r="D314" s="227" t="s">
        <v>164</v>
      </c>
      <c r="E314" s="237" t="s">
        <v>19</v>
      </c>
      <c r="F314" s="238" t="s">
        <v>1236</v>
      </c>
      <c r="G314" s="236"/>
      <c r="H314" s="239">
        <v>11.550000000000001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164</v>
      </c>
      <c r="AU314" s="245" t="s">
        <v>82</v>
      </c>
      <c r="AV314" s="13" t="s">
        <v>82</v>
      </c>
      <c r="AW314" s="13" t="s">
        <v>35</v>
      </c>
      <c r="AX314" s="13" t="s">
        <v>73</v>
      </c>
      <c r="AY314" s="245" t="s">
        <v>149</v>
      </c>
    </row>
    <row r="315" s="13" customFormat="1">
      <c r="A315" s="13"/>
      <c r="B315" s="235"/>
      <c r="C315" s="236"/>
      <c r="D315" s="227" t="s">
        <v>164</v>
      </c>
      <c r="E315" s="237" t="s">
        <v>19</v>
      </c>
      <c r="F315" s="238" t="s">
        <v>1237</v>
      </c>
      <c r="G315" s="236"/>
      <c r="H315" s="239">
        <v>34.479999999999997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164</v>
      </c>
      <c r="AU315" s="245" t="s">
        <v>82</v>
      </c>
      <c r="AV315" s="13" t="s">
        <v>82</v>
      </c>
      <c r="AW315" s="13" t="s">
        <v>35</v>
      </c>
      <c r="AX315" s="13" t="s">
        <v>73</v>
      </c>
      <c r="AY315" s="245" t="s">
        <v>149</v>
      </c>
    </row>
    <row r="316" s="13" customFormat="1">
      <c r="A316" s="13"/>
      <c r="B316" s="235"/>
      <c r="C316" s="236"/>
      <c r="D316" s="227" t="s">
        <v>164</v>
      </c>
      <c r="E316" s="237" t="s">
        <v>19</v>
      </c>
      <c r="F316" s="238" t="s">
        <v>1238</v>
      </c>
      <c r="G316" s="236"/>
      <c r="H316" s="239">
        <v>19.469999999999999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164</v>
      </c>
      <c r="AU316" s="245" t="s">
        <v>82</v>
      </c>
      <c r="AV316" s="13" t="s">
        <v>82</v>
      </c>
      <c r="AW316" s="13" t="s">
        <v>35</v>
      </c>
      <c r="AX316" s="13" t="s">
        <v>73</v>
      </c>
      <c r="AY316" s="245" t="s">
        <v>149</v>
      </c>
    </row>
    <row r="317" s="14" customFormat="1">
      <c r="A317" s="14"/>
      <c r="B317" s="246"/>
      <c r="C317" s="247"/>
      <c r="D317" s="227" t="s">
        <v>164</v>
      </c>
      <c r="E317" s="248" t="s">
        <v>19</v>
      </c>
      <c r="F317" s="249" t="s">
        <v>167</v>
      </c>
      <c r="G317" s="247"/>
      <c r="H317" s="250">
        <v>65.5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164</v>
      </c>
      <c r="AU317" s="256" t="s">
        <v>82</v>
      </c>
      <c r="AV317" s="14" t="s">
        <v>156</v>
      </c>
      <c r="AW317" s="14" t="s">
        <v>35</v>
      </c>
      <c r="AX317" s="14" t="s">
        <v>80</v>
      </c>
      <c r="AY317" s="256" t="s">
        <v>149</v>
      </c>
    </row>
    <row r="318" s="2" customFormat="1" ht="33" customHeight="1">
      <c r="A318" s="40"/>
      <c r="B318" s="41"/>
      <c r="C318" s="214" t="s">
        <v>525</v>
      </c>
      <c r="D318" s="214" t="s">
        <v>151</v>
      </c>
      <c r="E318" s="215" t="s">
        <v>875</v>
      </c>
      <c r="F318" s="216" t="s">
        <v>876</v>
      </c>
      <c r="G318" s="217" t="s">
        <v>255</v>
      </c>
      <c r="H318" s="218">
        <v>1.8240000000000001</v>
      </c>
      <c r="I318" s="219"/>
      <c r="J318" s="220">
        <f>ROUND(I318*H318,2)</f>
        <v>0</v>
      </c>
      <c r="K318" s="216" t="s">
        <v>155</v>
      </c>
      <c r="L318" s="46"/>
      <c r="M318" s="221" t="s">
        <v>19</v>
      </c>
      <c r="N318" s="222" t="s">
        <v>44</v>
      </c>
      <c r="O318" s="86"/>
      <c r="P318" s="223">
        <f>O318*H318</f>
        <v>0</v>
      </c>
      <c r="Q318" s="223">
        <v>2.5018699999999998</v>
      </c>
      <c r="R318" s="223">
        <f>Q318*H318</f>
        <v>4.5634108800000002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156</v>
      </c>
      <c r="AT318" s="225" t="s">
        <v>151</v>
      </c>
      <c r="AU318" s="225" t="s">
        <v>82</v>
      </c>
      <c r="AY318" s="19" t="s">
        <v>149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80</v>
      </c>
      <c r="BK318" s="226">
        <f>ROUND(I318*H318,2)</f>
        <v>0</v>
      </c>
      <c r="BL318" s="19" t="s">
        <v>156</v>
      </c>
      <c r="BM318" s="225" t="s">
        <v>1239</v>
      </c>
    </row>
    <row r="319" s="2" customFormat="1">
      <c r="A319" s="40"/>
      <c r="B319" s="41"/>
      <c r="C319" s="42"/>
      <c r="D319" s="227" t="s">
        <v>158</v>
      </c>
      <c r="E319" s="42"/>
      <c r="F319" s="228" t="s">
        <v>878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158</v>
      </c>
      <c r="AU319" s="19" t="s">
        <v>82</v>
      </c>
    </row>
    <row r="320" s="2" customFormat="1">
      <c r="A320" s="40"/>
      <c r="B320" s="41"/>
      <c r="C320" s="42"/>
      <c r="D320" s="232" t="s">
        <v>160</v>
      </c>
      <c r="E320" s="42"/>
      <c r="F320" s="233" t="s">
        <v>879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160</v>
      </c>
      <c r="AU320" s="19" t="s">
        <v>82</v>
      </c>
    </row>
    <row r="321" s="13" customFormat="1">
      <c r="A321" s="13"/>
      <c r="B321" s="235"/>
      <c r="C321" s="236"/>
      <c r="D321" s="227" t="s">
        <v>164</v>
      </c>
      <c r="E321" s="237" t="s">
        <v>19</v>
      </c>
      <c r="F321" s="238" t="s">
        <v>1240</v>
      </c>
      <c r="G321" s="236"/>
      <c r="H321" s="239">
        <v>1.8240000000000001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164</v>
      </c>
      <c r="AU321" s="245" t="s">
        <v>82</v>
      </c>
      <c r="AV321" s="13" t="s">
        <v>82</v>
      </c>
      <c r="AW321" s="13" t="s">
        <v>35</v>
      </c>
      <c r="AX321" s="13" t="s">
        <v>80</v>
      </c>
      <c r="AY321" s="245" t="s">
        <v>149</v>
      </c>
    </row>
    <row r="322" s="2" customFormat="1" ht="24.15" customHeight="1">
      <c r="A322" s="40"/>
      <c r="B322" s="41"/>
      <c r="C322" s="214" t="s">
        <v>533</v>
      </c>
      <c r="D322" s="214" t="s">
        <v>151</v>
      </c>
      <c r="E322" s="215" t="s">
        <v>1241</v>
      </c>
      <c r="F322" s="216" t="s">
        <v>1242</v>
      </c>
      <c r="G322" s="217" t="s">
        <v>255</v>
      </c>
      <c r="H322" s="218">
        <v>1.0800000000000001</v>
      </c>
      <c r="I322" s="219"/>
      <c r="J322" s="220">
        <f>ROUND(I322*H322,2)</f>
        <v>0</v>
      </c>
      <c r="K322" s="216" t="s">
        <v>155</v>
      </c>
      <c r="L322" s="46"/>
      <c r="M322" s="221" t="s">
        <v>19</v>
      </c>
      <c r="N322" s="222" t="s">
        <v>44</v>
      </c>
      <c r="O322" s="86"/>
      <c r="P322" s="223">
        <f>O322*H322</f>
        <v>0</v>
      </c>
      <c r="Q322" s="223">
        <v>2.49255</v>
      </c>
      <c r="R322" s="223">
        <f>Q322*H322</f>
        <v>2.6919540000000004</v>
      </c>
      <c r="S322" s="223">
        <v>0</v>
      </c>
      <c r="T322" s="22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156</v>
      </c>
      <c r="AT322" s="225" t="s">
        <v>151</v>
      </c>
      <c r="AU322" s="225" t="s">
        <v>82</v>
      </c>
      <c r="AY322" s="19" t="s">
        <v>149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80</v>
      </c>
      <c r="BK322" s="226">
        <f>ROUND(I322*H322,2)</f>
        <v>0</v>
      </c>
      <c r="BL322" s="19" t="s">
        <v>156</v>
      </c>
      <c r="BM322" s="225" t="s">
        <v>1243</v>
      </c>
    </row>
    <row r="323" s="2" customFormat="1">
      <c r="A323" s="40"/>
      <c r="B323" s="41"/>
      <c r="C323" s="42"/>
      <c r="D323" s="227" t="s">
        <v>158</v>
      </c>
      <c r="E323" s="42"/>
      <c r="F323" s="228" t="s">
        <v>1244</v>
      </c>
      <c r="G323" s="42"/>
      <c r="H323" s="42"/>
      <c r="I323" s="229"/>
      <c r="J323" s="42"/>
      <c r="K323" s="42"/>
      <c r="L323" s="46"/>
      <c r="M323" s="230"/>
      <c r="N323" s="231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158</v>
      </c>
      <c r="AU323" s="19" t="s">
        <v>82</v>
      </c>
    </row>
    <row r="324" s="2" customFormat="1">
      <c r="A324" s="40"/>
      <c r="B324" s="41"/>
      <c r="C324" s="42"/>
      <c r="D324" s="232" t="s">
        <v>160</v>
      </c>
      <c r="E324" s="42"/>
      <c r="F324" s="233" t="s">
        <v>1245</v>
      </c>
      <c r="G324" s="42"/>
      <c r="H324" s="42"/>
      <c r="I324" s="229"/>
      <c r="J324" s="42"/>
      <c r="K324" s="42"/>
      <c r="L324" s="46"/>
      <c r="M324" s="230"/>
      <c r="N324" s="231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160</v>
      </c>
      <c r="AU324" s="19" t="s">
        <v>82</v>
      </c>
    </row>
    <row r="325" s="13" customFormat="1">
      <c r="A325" s="13"/>
      <c r="B325" s="235"/>
      <c r="C325" s="236"/>
      <c r="D325" s="227" t="s">
        <v>164</v>
      </c>
      <c r="E325" s="237" t="s">
        <v>19</v>
      </c>
      <c r="F325" s="238" t="s">
        <v>1246</v>
      </c>
      <c r="G325" s="236"/>
      <c r="H325" s="239">
        <v>1.0800000000000001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164</v>
      </c>
      <c r="AU325" s="245" t="s">
        <v>82</v>
      </c>
      <c r="AV325" s="13" t="s">
        <v>82</v>
      </c>
      <c r="AW325" s="13" t="s">
        <v>35</v>
      </c>
      <c r="AX325" s="13" t="s">
        <v>80</v>
      </c>
      <c r="AY325" s="245" t="s">
        <v>149</v>
      </c>
    </row>
    <row r="326" s="2" customFormat="1" ht="24.15" customHeight="1">
      <c r="A326" s="40"/>
      <c r="B326" s="41"/>
      <c r="C326" s="214" t="s">
        <v>542</v>
      </c>
      <c r="D326" s="214" t="s">
        <v>151</v>
      </c>
      <c r="E326" s="215" t="s">
        <v>1247</v>
      </c>
      <c r="F326" s="216" t="s">
        <v>1248</v>
      </c>
      <c r="G326" s="217" t="s">
        <v>255</v>
      </c>
      <c r="H326" s="218">
        <v>5</v>
      </c>
      <c r="I326" s="219"/>
      <c r="J326" s="220">
        <f>ROUND(I326*H326,2)</f>
        <v>0</v>
      </c>
      <c r="K326" s="216" t="s">
        <v>155</v>
      </c>
      <c r="L326" s="46"/>
      <c r="M326" s="221" t="s">
        <v>19</v>
      </c>
      <c r="N326" s="222" t="s">
        <v>44</v>
      </c>
      <c r="O326" s="86"/>
      <c r="P326" s="223">
        <f>O326*H326</f>
        <v>0</v>
      </c>
      <c r="Q326" s="223">
        <v>2.052</v>
      </c>
      <c r="R326" s="223">
        <f>Q326*H326</f>
        <v>10.26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156</v>
      </c>
      <c r="AT326" s="225" t="s">
        <v>151</v>
      </c>
      <c r="AU326" s="225" t="s">
        <v>82</v>
      </c>
      <c r="AY326" s="19" t="s">
        <v>149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80</v>
      </c>
      <c r="BK326" s="226">
        <f>ROUND(I326*H326,2)</f>
        <v>0</v>
      </c>
      <c r="BL326" s="19" t="s">
        <v>156</v>
      </c>
      <c r="BM326" s="225" t="s">
        <v>1249</v>
      </c>
    </row>
    <row r="327" s="2" customFormat="1">
      <c r="A327" s="40"/>
      <c r="B327" s="41"/>
      <c r="C327" s="42"/>
      <c r="D327" s="227" t="s">
        <v>158</v>
      </c>
      <c r="E327" s="42"/>
      <c r="F327" s="228" t="s">
        <v>1250</v>
      </c>
      <c r="G327" s="42"/>
      <c r="H327" s="42"/>
      <c r="I327" s="229"/>
      <c r="J327" s="42"/>
      <c r="K327" s="42"/>
      <c r="L327" s="46"/>
      <c r="M327" s="230"/>
      <c r="N327" s="231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158</v>
      </c>
      <c r="AU327" s="19" t="s">
        <v>82</v>
      </c>
    </row>
    <row r="328" s="2" customFormat="1">
      <c r="A328" s="40"/>
      <c r="B328" s="41"/>
      <c r="C328" s="42"/>
      <c r="D328" s="232" t="s">
        <v>160</v>
      </c>
      <c r="E328" s="42"/>
      <c r="F328" s="233" t="s">
        <v>1251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160</v>
      </c>
      <c r="AU328" s="19" t="s">
        <v>82</v>
      </c>
    </row>
    <row r="329" s="13" customFormat="1">
      <c r="A329" s="13"/>
      <c r="B329" s="235"/>
      <c r="C329" s="236"/>
      <c r="D329" s="227" t="s">
        <v>164</v>
      </c>
      <c r="E329" s="237" t="s">
        <v>19</v>
      </c>
      <c r="F329" s="238" t="s">
        <v>1252</v>
      </c>
      <c r="G329" s="236"/>
      <c r="H329" s="239">
        <v>5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164</v>
      </c>
      <c r="AU329" s="245" t="s">
        <v>82</v>
      </c>
      <c r="AV329" s="13" t="s">
        <v>82</v>
      </c>
      <c r="AW329" s="13" t="s">
        <v>35</v>
      </c>
      <c r="AX329" s="13" t="s">
        <v>80</v>
      </c>
      <c r="AY329" s="245" t="s">
        <v>149</v>
      </c>
    </row>
    <row r="330" s="2" customFormat="1" ht="33" customHeight="1">
      <c r="A330" s="40"/>
      <c r="B330" s="41"/>
      <c r="C330" s="214" t="s">
        <v>550</v>
      </c>
      <c r="D330" s="214" t="s">
        <v>151</v>
      </c>
      <c r="E330" s="215" t="s">
        <v>1253</v>
      </c>
      <c r="F330" s="216" t="s">
        <v>1254</v>
      </c>
      <c r="G330" s="217" t="s">
        <v>154</v>
      </c>
      <c r="H330" s="218">
        <v>21.870000000000001</v>
      </c>
      <c r="I330" s="219"/>
      <c r="J330" s="220">
        <f>ROUND(I330*H330,2)</f>
        <v>0</v>
      </c>
      <c r="K330" s="216" t="s">
        <v>155</v>
      </c>
      <c r="L330" s="46"/>
      <c r="M330" s="221" t="s">
        <v>19</v>
      </c>
      <c r="N330" s="222" t="s">
        <v>44</v>
      </c>
      <c r="O330" s="86"/>
      <c r="P330" s="223">
        <f>O330*H330</f>
        <v>0</v>
      </c>
      <c r="Q330" s="223">
        <v>0.81491999999999998</v>
      </c>
      <c r="R330" s="223">
        <f>Q330*H330</f>
        <v>17.8223004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156</v>
      </c>
      <c r="AT330" s="225" t="s">
        <v>151</v>
      </c>
      <c r="AU330" s="225" t="s">
        <v>82</v>
      </c>
      <c r="AY330" s="19" t="s">
        <v>149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80</v>
      </c>
      <c r="BK330" s="226">
        <f>ROUND(I330*H330,2)</f>
        <v>0</v>
      </c>
      <c r="BL330" s="19" t="s">
        <v>156</v>
      </c>
      <c r="BM330" s="225" t="s">
        <v>1255</v>
      </c>
    </row>
    <row r="331" s="2" customFormat="1">
      <c r="A331" s="40"/>
      <c r="B331" s="41"/>
      <c r="C331" s="42"/>
      <c r="D331" s="227" t="s">
        <v>158</v>
      </c>
      <c r="E331" s="42"/>
      <c r="F331" s="228" t="s">
        <v>1256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158</v>
      </c>
      <c r="AU331" s="19" t="s">
        <v>82</v>
      </c>
    </row>
    <row r="332" s="2" customFormat="1">
      <c r="A332" s="40"/>
      <c r="B332" s="41"/>
      <c r="C332" s="42"/>
      <c r="D332" s="232" t="s">
        <v>160</v>
      </c>
      <c r="E332" s="42"/>
      <c r="F332" s="233" t="s">
        <v>1257</v>
      </c>
      <c r="G332" s="42"/>
      <c r="H332" s="42"/>
      <c r="I332" s="229"/>
      <c r="J332" s="42"/>
      <c r="K332" s="42"/>
      <c r="L332" s="46"/>
      <c r="M332" s="230"/>
      <c r="N332" s="231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160</v>
      </c>
      <c r="AU332" s="19" t="s">
        <v>82</v>
      </c>
    </row>
    <row r="333" s="13" customFormat="1">
      <c r="A333" s="13"/>
      <c r="B333" s="235"/>
      <c r="C333" s="236"/>
      <c r="D333" s="227" t="s">
        <v>164</v>
      </c>
      <c r="E333" s="237" t="s">
        <v>19</v>
      </c>
      <c r="F333" s="238" t="s">
        <v>1258</v>
      </c>
      <c r="G333" s="236"/>
      <c r="H333" s="239">
        <v>9.1199999999999992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5" t="s">
        <v>164</v>
      </c>
      <c r="AU333" s="245" t="s">
        <v>82</v>
      </c>
      <c r="AV333" s="13" t="s">
        <v>82</v>
      </c>
      <c r="AW333" s="13" t="s">
        <v>35</v>
      </c>
      <c r="AX333" s="13" t="s">
        <v>73</v>
      </c>
      <c r="AY333" s="245" t="s">
        <v>149</v>
      </c>
    </row>
    <row r="334" s="13" customFormat="1">
      <c r="A334" s="13"/>
      <c r="B334" s="235"/>
      <c r="C334" s="236"/>
      <c r="D334" s="227" t="s">
        <v>164</v>
      </c>
      <c r="E334" s="237" t="s">
        <v>19</v>
      </c>
      <c r="F334" s="238" t="s">
        <v>1259</v>
      </c>
      <c r="G334" s="236"/>
      <c r="H334" s="239">
        <v>12.75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164</v>
      </c>
      <c r="AU334" s="245" t="s">
        <v>82</v>
      </c>
      <c r="AV334" s="13" t="s">
        <v>82</v>
      </c>
      <c r="AW334" s="13" t="s">
        <v>35</v>
      </c>
      <c r="AX334" s="13" t="s">
        <v>73</v>
      </c>
      <c r="AY334" s="245" t="s">
        <v>149</v>
      </c>
    </row>
    <row r="335" s="14" customFormat="1">
      <c r="A335" s="14"/>
      <c r="B335" s="246"/>
      <c r="C335" s="247"/>
      <c r="D335" s="227" t="s">
        <v>164</v>
      </c>
      <c r="E335" s="248" t="s">
        <v>19</v>
      </c>
      <c r="F335" s="249" t="s">
        <v>167</v>
      </c>
      <c r="G335" s="247"/>
      <c r="H335" s="250">
        <v>21.870000000000001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164</v>
      </c>
      <c r="AU335" s="256" t="s">
        <v>82</v>
      </c>
      <c r="AV335" s="14" t="s">
        <v>156</v>
      </c>
      <c r="AW335" s="14" t="s">
        <v>35</v>
      </c>
      <c r="AX335" s="14" t="s">
        <v>80</v>
      </c>
      <c r="AY335" s="256" t="s">
        <v>149</v>
      </c>
    </row>
    <row r="336" s="12" customFormat="1" ht="22.8" customHeight="1">
      <c r="A336" s="12"/>
      <c r="B336" s="198"/>
      <c r="C336" s="199"/>
      <c r="D336" s="200" t="s">
        <v>72</v>
      </c>
      <c r="E336" s="212" t="s">
        <v>188</v>
      </c>
      <c r="F336" s="212" t="s">
        <v>505</v>
      </c>
      <c r="G336" s="199"/>
      <c r="H336" s="199"/>
      <c r="I336" s="202"/>
      <c r="J336" s="213">
        <f>BK336</f>
        <v>0</v>
      </c>
      <c r="K336" s="199"/>
      <c r="L336" s="204"/>
      <c r="M336" s="205"/>
      <c r="N336" s="206"/>
      <c r="O336" s="206"/>
      <c r="P336" s="207">
        <f>SUM(P337:P364)</f>
        <v>0</v>
      </c>
      <c r="Q336" s="206"/>
      <c r="R336" s="207">
        <f>SUM(R337:R364)</f>
        <v>1156.5668279799997</v>
      </c>
      <c r="S336" s="206"/>
      <c r="T336" s="208">
        <f>SUM(T337:T364)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9" t="s">
        <v>80</v>
      </c>
      <c r="AT336" s="210" t="s">
        <v>72</v>
      </c>
      <c r="AU336" s="210" t="s">
        <v>80</v>
      </c>
      <c r="AY336" s="209" t="s">
        <v>149</v>
      </c>
      <c r="BK336" s="211">
        <f>SUM(BK337:BK364)</f>
        <v>0</v>
      </c>
    </row>
    <row r="337" s="2" customFormat="1" ht="24.15" customHeight="1">
      <c r="A337" s="40"/>
      <c r="B337" s="41"/>
      <c r="C337" s="214" t="s">
        <v>558</v>
      </c>
      <c r="D337" s="214" t="s">
        <v>151</v>
      </c>
      <c r="E337" s="215" t="s">
        <v>733</v>
      </c>
      <c r="F337" s="216" t="s">
        <v>734</v>
      </c>
      <c r="G337" s="217" t="s">
        <v>154</v>
      </c>
      <c r="H337" s="218">
        <v>1032.5</v>
      </c>
      <c r="I337" s="219"/>
      <c r="J337" s="220">
        <f>ROUND(I337*H337,2)</f>
        <v>0</v>
      </c>
      <c r="K337" s="216" t="s">
        <v>155</v>
      </c>
      <c r="L337" s="46"/>
      <c r="M337" s="221" t="s">
        <v>19</v>
      </c>
      <c r="N337" s="222" t="s">
        <v>44</v>
      </c>
      <c r="O337" s="86"/>
      <c r="P337" s="223">
        <f>O337*H337</f>
        <v>0</v>
      </c>
      <c r="Q337" s="223">
        <v>0.091999999999999998</v>
      </c>
      <c r="R337" s="223">
        <f>Q337*H337</f>
        <v>94.989999999999995</v>
      </c>
      <c r="S337" s="223">
        <v>0</v>
      </c>
      <c r="T337" s="224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5" t="s">
        <v>156</v>
      </c>
      <c r="AT337" s="225" t="s">
        <v>151</v>
      </c>
      <c r="AU337" s="225" t="s">
        <v>82</v>
      </c>
      <c r="AY337" s="19" t="s">
        <v>149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9" t="s">
        <v>80</v>
      </c>
      <c r="BK337" s="226">
        <f>ROUND(I337*H337,2)</f>
        <v>0</v>
      </c>
      <c r="BL337" s="19" t="s">
        <v>156</v>
      </c>
      <c r="BM337" s="225" t="s">
        <v>1260</v>
      </c>
    </row>
    <row r="338" s="2" customFormat="1">
      <c r="A338" s="40"/>
      <c r="B338" s="41"/>
      <c r="C338" s="42"/>
      <c r="D338" s="227" t="s">
        <v>158</v>
      </c>
      <c r="E338" s="42"/>
      <c r="F338" s="228" t="s">
        <v>736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158</v>
      </c>
      <c r="AU338" s="19" t="s">
        <v>82</v>
      </c>
    </row>
    <row r="339" s="2" customFormat="1">
      <c r="A339" s="40"/>
      <c r="B339" s="41"/>
      <c r="C339" s="42"/>
      <c r="D339" s="232" t="s">
        <v>160</v>
      </c>
      <c r="E339" s="42"/>
      <c r="F339" s="233" t="s">
        <v>737</v>
      </c>
      <c r="G339" s="42"/>
      <c r="H339" s="42"/>
      <c r="I339" s="229"/>
      <c r="J339" s="42"/>
      <c r="K339" s="42"/>
      <c r="L339" s="46"/>
      <c r="M339" s="230"/>
      <c r="N339" s="231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160</v>
      </c>
      <c r="AU339" s="19" t="s">
        <v>82</v>
      </c>
    </row>
    <row r="340" s="2" customFormat="1">
      <c r="A340" s="40"/>
      <c r="B340" s="41"/>
      <c r="C340" s="42"/>
      <c r="D340" s="227" t="s">
        <v>162</v>
      </c>
      <c r="E340" s="42"/>
      <c r="F340" s="234" t="s">
        <v>738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162</v>
      </c>
      <c r="AU340" s="19" t="s">
        <v>82</v>
      </c>
    </row>
    <row r="341" s="13" customFormat="1">
      <c r="A341" s="13"/>
      <c r="B341" s="235"/>
      <c r="C341" s="236"/>
      <c r="D341" s="227" t="s">
        <v>164</v>
      </c>
      <c r="E341" s="237" t="s">
        <v>19</v>
      </c>
      <c r="F341" s="238" t="s">
        <v>1261</v>
      </c>
      <c r="G341" s="236"/>
      <c r="H341" s="239">
        <v>1032.5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164</v>
      </c>
      <c r="AU341" s="245" t="s">
        <v>82</v>
      </c>
      <c r="AV341" s="13" t="s">
        <v>82</v>
      </c>
      <c r="AW341" s="13" t="s">
        <v>35</v>
      </c>
      <c r="AX341" s="13" t="s">
        <v>80</v>
      </c>
      <c r="AY341" s="245" t="s">
        <v>149</v>
      </c>
    </row>
    <row r="342" s="2" customFormat="1" ht="24.15" customHeight="1">
      <c r="A342" s="40"/>
      <c r="B342" s="41"/>
      <c r="C342" s="214" t="s">
        <v>565</v>
      </c>
      <c r="D342" s="214" t="s">
        <v>151</v>
      </c>
      <c r="E342" s="215" t="s">
        <v>740</v>
      </c>
      <c r="F342" s="216" t="s">
        <v>741</v>
      </c>
      <c r="G342" s="217" t="s">
        <v>154</v>
      </c>
      <c r="H342" s="218">
        <v>1534</v>
      </c>
      <c r="I342" s="219"/>
      <c r="J342" s="220">
        <f>ROUND(I342*H342,2)</f>
        <v>0</v>
      </c>
      <c r="K342" s="216" t="s">
        <v>155</v>
      </c>
      <c r="L342" s="46"/>
      <c r="M342" s="221" t="s">
        <v>19</v>
      </c>
      <c r="N342" s="222" t="s">
        <v>44</v>
      </c>
      <c r="O342" s="86"/>
      <c r="P342" s="223">
        <f>O342*H342</f>
        <v>0</v>
      </c>
      <c r="Q342" s="223">
        <v>0.11500000000000001</v>
      </c>
      <c r="R342" s="223">
        <f>Q342*H342</f>
        <v>176.41</v>
      </c>
      <c r="S342" s="223">
        <v>0</v>
      </c>
      <c r="T342" s="224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5" t="s">
        <v>156</v>
      </c>
      <c r="AT342" s="225" t="s">
        <v>151</v>
      </c>
      <c r="AU342" s="225" t="s">
        <v>82</v>
      </c>
      <c r="AY342" s="19" t="s">
        <v>149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9" t="s">
        <v>80</v>
      </c>
      <c r="BK342" s="226">
        <f>ROUND(I342*H342,2)</f>
        <v>0</v>
      </c>
      <c r="BL342" s="19" t="s">
        <v>156</v>
      </c>
      <c r="BM342" s="225" t="s">
        <v>1262</v>
      </c>
    </row>
    <row r="343" s="2" customFormat="1">
      <c r="A343" s="40"/>
      <c r="B343" s="41"/>
      <c r="C343" s="42"/>
      <c r="D343" s="227" t="s">
        <v>158</v>
      </c>
      <c r="E343" s="42"/>
      <c r="F343" s="228" t="s">
        <v>743</v>
      </c>
      <c r="G343" s="42"/>
      <c r="H343" s="42"/>
      <c r="I343" s="229"/>
      <c r="J343" s="42"/>
      <c r="K343" s="42"/>
      <c r="L343" s="46"/>
      <c r="M343" s="230"/>
      <c r="N343" s="231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158</v>
      </c>
      <c r="AU343" s="19" t="s">
        <v>82</v>
      </c>
    </row>
    <row r="344" s="2" customFormat="1">
      <c r="A344" s="40"/>
      <c r="B344" s="41"/>
      <c r="C344" s="42"/>
      <c r="D344" s="232" t="s">
        <v>160</v>
      </c>
      <c r="E344" s="42"/>
      <c r="F344" s="233" t="s">
        <v>744</v>
      </c>
      <c r="G344" s="42"/>
      <c r="H344" s="42"/>
      <c r="I344" s="229"/>
      <c r="J344" s="42"/>
      <c r="K344" s="42"/>
      <c r="L344" s="46"/>
      <c r="M344" s="230"/>
      <c r="N344" s="231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160</v>
      </c>
      <c r="AU344" s="19" t="s">
        <v>82</v>
      </c>
    </row>
    <row r="345" s="2" customFormat="1">
      <c r="A345" s="40"/>
      <c r="B345" s="41"/>
      <c r="C345" s="42"/>
      <c r="D345" s="227" t="s">
        <v>162</v>
      </c>
      <c r="E345" s="42"/>
      <c r="F345" s="234" t="s">
        <v>745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162</v>
      </c>
      <c r="AU345" s="19" t="s">
        <v>82</v>
      </c>
    </row>
    <row r="346" s="13" customFormat="1">
      <c r="A346" s="13"/>
      <c r="B346" s="235"/>
      <c r="C346" s="236"/>
      <c r="D346" s="227" t="s">
        <v>164</v>
      </c>
      <c r="E346" s="237" t="s">
        <v>19</v>
      </c>
      <c r="F346" s="238" t="s">
        <v>1263</v>
      </c>
      <c r="G346" s="236"/>
      <c r="H346" s="239">
        <v>410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164</v>
      </c>
      <c r="AU346" s="245" t="s">
        <v>82</v>
      </c>
      <c r="AV346" s="13" t="s">
        <v>82</v>
      </c>
      <c r="AW346" s="13" t="s">
        <v>35</v>
      </c>
      <c r="AX346" s="13" t="s">
        <v>73</v>
      </c>
      <c r="AY346" s="245" t="s">
        <v>149</v>
      </c>
    </row>
    <row r="347" s="13" customFormat="1">
      <c r="A347" s="13"/>
      <c r="B347" s="235"/>
      <c r="C347" s="236"/>
      <c r="D347" s="227" t="s">
        <v>164</v>
      </c>
      <c r="E347" s="237" t="s">
        <v>19</v>
      </c>
      <c r="F347" s="238" t="s">
        <v>1264</v>
      </c>
      <c r="G347" s="236"/>
      <c r="H347" s="239">
        <v>1124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164</v>
      </c>
      <c r="AU347" s="245" t="s">
        <v>82</v>
      </c>
      <c r="AV347" s="13" t="s">
        <v>82</v>
      </c>
      <c r="AW347" s="13" t="s">
        <v>35</v>
      </c>
      <c r="AX347" s="13" t="s">
        <v>73</v>
      </c>
      <c r="AY347" s="245" t="s">
        <v>149</v>
      </c>
    </row>
    <row r="348" s="14" customFormat="1">
      <c r="A348" s="14"/>
      <c r="B348" s="246"/>
      <c r="C348" s="247"/>
      <c r="D348" s="227" t="s">
        <v>164</v>
      </c>
      <c r="E348" s="248" t="s">
        <v>19</v>
      </c>
      <c r="F348" s="249" t="s">
        <v>167</v>
      </c>
      <c r="G348" s="247"/>
      <c r="H348" s="250">
        <v>1534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6" t="s">
        <v>164</v>
      </c>
      <c r="AU348" s="256" t="s">
        <v>82</v>
      </c>
      <c r="AV348" s="14" t="s">
        <v>156</v>
      </c>
      <c r="AW348" s="14" t="s">
        <v>35</v>
      </c>
      <c r="AX348" s="14" t="s">
        <v>80</v>
      </c>
      <c r="AY348" s="256" t="s">
        <v>149</v>
      </c>
    </row>
    <row r="349" s="2" customFormat="1" ht="24.15" customHeight="1">
      <c r="A349" s="40"/>
      <c r="B349" s="41"/>
      <c r="C349" s="214" t="s">
        <v>572</v>
      </c>
      <c r="D349" s="214" t="s">
        <v>151</v>
      </c>
      <c r="E349" s="215" t="s">
        <v>1265</v>
      </c>
      <c r="F349" s="216" t="s">
        <v>1266</v>
      </c>
      <c r="G349" s="217" t="s">
        <v>154</v>
      </c>
      <c r="H349" s="218">
        <v>1076.6669999999999</v>
      </c>
      <c r="I349" s="219"/>
      <c r="J349" s="220">
        <f>ROUND(I349*H349,2)</f>
        <v>0</v>
      </c>
      <c r="K349" s="216" t="s">
        <v>155</v>
      </c>
      <c r="L349" s="46"/>
      <c r="M349" s="221" t="s">
        <v>19</v>
      </c>
      <c r="N349" s="222" t="s">
        <v>44</v>
      </c>
      <c r="O349" s="86"/>
      <c r="P349" s="223">
        <f>O349*H349</f>
        <v>0</v>
      </c>
      <c r="Q349" s="223">
        <v>0.27600000000000002</v>
      </c>
      <c r="R349" s="223">
        <f>Q349*H349</f>
        <v>297.16009200000002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156</v>
      </c>
      <c r="AT349" s="225" t="s">
        <v>151</v>
      </c>
      <c r="AU349" s="225" t="s">
        <v>82</v>
      </c>
      <c r="AY349" s="19" t="s">
        <v>149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80</v>
      </c>
      <c r="BK349" s="226">
        <f>ROUND(I349*H349,2)</f>
        <v>0</v>
      </c>
      <c r="BL349" s="19" t="s">
        <v>156</v>
      </c>
      <c r="BM349" s="225" t="s">
        <v>1267</v>
      </c>
    </row>
    <row r="350" s="2" customFormat="1">
      <c r="A350" s="40"/>
      <c r="B350" s="41"/>
      <c r="C350" s="42"/>
      <c r="D350" s="227" t="s">
        <v>158</v>
      </c>
      <c r="E350" s="42"/>
      <c r="F350" s="228" t="s">
        <v>1268</v>
      </c>
      <c r="G350" s="42"/>
      <c r="H350" s="42"/>
      <c r="I350" s="229"/>
      <c r="J350" s="42"/>
      <c r="K350" s="42"/>
      <c r="L350" s="46"/>
      <c r="M350" s="230"/>
      <c r="N350" s="231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158</v>
      </c>
      <c r="AU350" s="19" t="s">
        <v>82</v>
      </c>
    </row>
    <row r="351" s="2" customFormat="1">
      <c r="A351" s="40"/>
      <c r="B351" s="41"/>
      <c r="C351" s="42"/>
      <c r="D351" s="232" t="s">
        <v>160</v>
      </c>
      <c r="E351" s="42"/>
      <c r="F351" s="233" t="s">
        <v>1269</v>
      </c>
      <c r="G351" s="42"/>
      <c r="H351" s="42"/>
      <c r="I351" s="229"/>
      <c r="J351" s="42"/>
      <c r="K351" s="42"/>
      <c r="L351" s="46"/>
      <c r="M351" s="230"/>
      <c r="N351" s="231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160</v>
      </c>
      <c r="AU351" s="19" t="s">
        <v>82</v>
      </c>
    </row>
    <row r="352" s="13" customFormat="1">
      <c r="A352" s="13"/>
      <c r="B352" s="235"/>
      <c r="C352" s="236"/>
      <c r="D352" s="227" t="s">
        <v>164</v>
      </c>
      <c r="E352" s="237" t="s">
        <v>19</v>
      </c>
      <c r="F352" s="238" t="s">
        <v>1270</v>
      </c>
      <c r="G352" s="236"/>
      <c r="H352" s="239">
        <v>1076.6669999999999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164</v>
      </c>
      <c r="AU352" s="245" t="s">
        <v>82</v>
      </c>
      <c r="AV352" s="13" t="s">
        <v>82</v>
      </c>
      <c r="AW352" s="13" t="s">
        <v>35</v>
      </c>
      <c r="AX352" s="13" t="s">
        <v>80</v>
      </c>
      <c r="AY352" s="245" t="s">
        <v>149</v>
      </c>
    </row>
    <row r="353" s="2" customFormat="1" ht="24.15" customHeight="1">
      <c r="A353" s="40"/>
      <c r="B353" s="41"/>
      <c r="C353" s="214" t="s">
        <v>582</v>
      </c>
      <c r="D353" s="214" t="s">
        <v>151</v>
      </c>
      <c r="E353" s="215" t="s">
        <v>747</v>
      </c>
      <c r="F353" s="216" t="s">
        <v>748</v>
      </c>
      <c r="G353" s="217" t="s">
        <v>154</v>
      </c>
      <c r="H353" s="218">
        <v>410</v>
      </c>
      <c r="I353" s="219"/>
      <c r="J353" s="220">
        <f>ROUND(I353*H353,2)</f>
        <v>0</v>
      </c>
      <c r="K353" s="216" t="s">
        <v>155</v>
      </c>
      <c r="L353" s="46"/>
      <c r="M353" s="221" t="s">
        <v>19</v>
      </c>
      <c r="N353" s="222" t="s">
        <v>44</v>
      </c>
      <c r="O353" s="86"/>
      <c r="P353" s="223">
        <f>O353*H353</f>
        <v>0</v>
      </c>
      <c r="Q353" s="223">
        <v>0.621</v>
      </c>
      <c r="R353" s="223">
        <f>Q353*H353</f>
        <v>254.60999999999999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156</v>
      </c>
      <c r="AT353" s="225" t="s">
        <v>151</v>
      </c>
      <c r="AU353" s="225" t="s">
        <v>82</v>
      </c>
      <c r="AY353" s="19" t="s">
        <v>149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80</v>
      </c>
      <c r="BK353" s="226">
        <f>ROUND(I353*H353,2)</f>
        <v>0</v>
      </c>
      <c r="BL353" s="19" t="s">
        <v>156</v>
      </c>
      <c r="BM353" s="225" t="s">
        <v>1271</v>
      </c>
    </row>
    <row r="354" s="2" customFormat="1">
      <c r="A354" s="40"/>
      <c r="B354" s="41"/>
      <c r="C354" s="42"/>
      <c r="D354" s="227" t="s">
        <v>158</v>
      </c>
      <c r="E354" s="42"/>
      <c r="F354" s="228" t="s">
        <v>750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158</v>
      </c>
      <c r="AU354" s="19" t="s">
        <v>82</v>
      </c>
    </row>
    <row r="355" s="2" customFormat="1">
      <c r="A355" s="40"/>
      <c r="B355" s="41"/>
      <c r="C355" s="42"/>
      <c r="D355" s="232" t="s">
        <v>160</v>
      </c>
      <c r="E355" s="42"/>
      <c r="F355" s="233" t="s">
        <v>751</v>
      </c>
      <c r="G355" s="42"/>
      <c r="H355" s="42"/>
      <c r="I355" s="229"/>
      <c r="J355" s="42"/>
      <c r="K355" s="42"/>
      <c r="L355" s="46"/>
      <c r="M355" s="230"/>
      <c r="N355" s="231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160</v>
      </c>
      <c r="AU355" s="19" t="s">
        <v>82</v>
      </c>
    </row>
    <row r="356" s="2" customFormat="1">
      <c r="A356" s="40"/>
      <c r="B356" s="41"/>
      <c r="C356" s="42"/>
      <c r="D356" s="227" t="s">
        <v>162</v>
      </c>
      <c r="E356" s="42"/>
      <c r="F356" s="234" t="s">
        <v>752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162</v>
      </c>
      <c r="AU356" s="19" t="s">
        <v>82</v>
      </c>
    </row>
    <row r="357" s="13" customFormat="1">
      <c r="A357" s="13"/>
      <c r="B357" s="235"/>
      <c r="C357" s="236"/>
      <c r="D357" s="227" t="s">
        <v>164</v>
      </c>
      <c r="E357" s="237" t="s">
        <v>19</v>
      </c>
      <c r="F357" s="238" t="s">
        <v>1263</v>
      </c>
      <c r="G357" s="236"/>
      <c r="H357" s="239">
        <v>410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164</v>
      </c>
      <c r="AU357" s="245" t="s">
        <v>82</v>
      </c>
      <c r="AV357" s="13" t="s">
        <v>82</v>
      </c>
      <c r="AW357" s="13" t="s">
        <v>35</v>
      </c>
      <c r="AX357" s="13" t="s">
        <v>80</v>
      </c>
      <c r="AY357" s="245" t="s">
        <v>149</v>
      </c>
    </row>
    <row r="358" s="2" customFormat="1" ht="24.15" customHeight="1">
      <c r="A358" s="40"/>
      <c r="B358" s="41"/>
      <c r="C358" s="214" t="s">
        <v>1272</v>
      </c>
      <c r="D358" s="214" t="s">
        <v>151</v>
      </c>
      <c r="E358" s="215" t="s">
        <v>754</v>
      </c>
      <c r="F358" s="216" t="s">
        <v>755</v>
      </c>
      <c r="G358" s="217" t="s">
        <v>154</v>
      </c>
      <c r="H358" s="218">
        <v>1344.6669999999999</v>
      </c>
      <c r="I358" s="219"/>
      <c r="J358" s="220">
        <f>ROUND(I358*H358,2)</f>
        <v>0</v>
      </c>
      <c r="K358" s="216" t="s">
        <v>155</v>
      </c>
      <c r="L358" s="46"/>
      <c r="M358" s="221" t="s">
        <v>19</v>
      </c>
      <c r="N358" s="222" t="s">
        <v>44</v>
      </c>
      <c r="O358" s="86"/>
      <c r="P358" s="223">
        <f>O358*H358</f>
        <v>0</v>
      </c>
      <c r="Q358" s="223">
        <v>0.24793999999999999</v>
      </c>
      <c r="R358" s="223">
        <f>Q358*H358</f>
        <v>333.39673597999996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156</v>
      </c>
      <c r="AT358" s="225" t="s">
        <v>151</v>
      </c>
      <c r="AU358" s="225" t="s">
        <v>82</v>
      </c>
      <c r="AY358" s="19" t="s">
        <v>149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80</v>
      </c>
      <c r="BK358" s="226">
        <f>ROUND(I358*H358,2)</f>
        <v>0</v>
      </c>
      <c r="BL358" s="19" t="s">
        <v>156</v>
      </c>
      <c r="BM358" s="225" t="s">
        <v>1273</v>
      </c>
    </row>
    <row r="359" s="2" customFormat="1">
      <c r="A359" s="40"/>
      <c r="B359" s="41"/>
      <c r="C359" s="42"/>
      <c r="D359" s="227" t="s">
        <v>158</v>
      </c>
      <c r="E359" s="42"/>
      <c r="F359" s="228" t="s">
        <v>757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158</v>
      </c>
      <c r="AU359" s="19" t="s">
        <v>82</v>
      </c>
    </row>
    <row r="360" s="2" customFormat="1">
      <c r="A360" s="40"/>
      <c r="B360" s="41"/>
      <c r="C360" s="42"/>
      <c r="D360" s="232" t="s">
        <v>160</v>
      </c>
      <c r="E360" s="42"/>
      <c r="F360" s="233" t="s">
        <v>758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160</v>
      </c>
      <c r="AU360" s="19" t="s">
        <v>82</v>
      </c>
    </row>
    <row r="361" s="2" customFormat="1">
      <c r="A361" s="40"/>
      <c r="B361" s="41"/>
      <c r="C361" s="42"/>
      <c r="D361" s="227" t="s">
        <v>162</v>
      </c>
      <c r="E361" s="42"/>
      <c r="F361" s="234" t="s">
        <v>531</v>
      </c>
      <c r="G361" s="42"/>
      <c r="H361" s="42"/>
      <c r="I361" s="229"/>
      <c r="J361" s="42"/>
      <c r="K361" s="42"/>
      <c r="L361" s="46"/>
      <c r="M361" s="230"/>
      <c r="N361" s="231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162</v>
      </c>
      <c r="AU361" s="19" t="s">
        <v>82</v>
      </c>
    </row>
    <row r="362" s="13" customFormat="1">
      <c r="A362" s="13"/>
      <c r="B362" s="235"/>
      <c r="C362" s="236"/>
      <c r="D362" s="227" t="s">
        <v>164</v>
      </c>
      <c r="E362" s="237" t="s">
        <v>19</v>
      </c>
      <c r="F362" s="238" t="s">
        <v>1274</v>
      </c>
      <c r="G362" s="236"/>
      <c r="H362" s="239">
        <v>934.66700000000003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164</v>
      </c>
      <c r="AU362" s="245" t="s">
        <v>82</v>
      </c>
      <c r="AV362" s="13" t="s">
        <v>82</v>
      </c>
      <c r="AW362" s="13" t="s">
        <v>35</v>
      </c>
      <c r="AX362" s="13" t="s">
        <v>73</v>
      </c>
      <c r="AY362" s="245" t="s">
        <v>149</v>
      </c>
    </row>
    <row r="363" s="13" customFormat="1">
      <c r="A363" s="13"/>
      <c r="B363" s="235"/>
      <c r="C363" s="236"/>
      <c r="D363" s="227" t="s">
        <v>164</v>
      </c>
      <c r="E363" s="237" t="s">
        <v>19</v>
      </c>
      <c r="F363" s="238" t="s">
        <v>1263</v>
      </c>
      <c r="G363" s="236"/>
      <c r="H363" s="239">
        <v>410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164</v>
      </c>
      <c r="AU363" s="245" t="s">
        <v>82</v>
      </c>
      <c r="AV363" s="13" t="s">
        <v>82</v>
      </c>
      <c r="AW363" s="13" t="s">
        <v>35</v>
      </c>
      <c r="AX363" s="13" t="s">
        <v>73</v>
      </c>
      <c r="AY363" s="245" t="s">
        <v>149</v>
      </c>
    </row>
    <row r="364" s="14" customFormat="1">
      <c r="A364" s="14"/>
      <c r="B364" s="246"/>
      <c r="C364" s="247"/>
      <c r="D364" s="227" t="s">
        <v>164</v>
      </c>
      <c r="E364" s="248" t="s">
        <v>19</v>
      </c>
      <c r="F364" s="249" t="s">
        <v>167</v>
      </c>
      <c r="G364" s="247"/>
      <c r="H364" s="250">
        <v>1344.6669999999999</v>
      </c>
      <c r="I364" s="251"/>
      <c r="J364" s="247"/>
      <c r="K364" s="247"/>
      <c r="L364" s="252"/>
      <c r="M364" s="253"/>
      <c r="N364" s="254"/>
      <c r="O364" s="254"/>
      <c r="P364" s="254"/>
      <c r="Q364" s="254"/>
      <c r="R364" s="254"/>
      <c r="S364" s="254"/>
      <c r="T364" s="25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6" t="s">
        <v>164</v>
      </c>
      <c r="AU364" s="256" t="s">
        <v>82</v>
      </c>
      <c r="AV364" s="14" t="s">
        <v>156</v>
      </c>
      <c r="AW364" s="14" t="s">
        <v>35</v>
      </c>
      <c r="AX364" s="14" t="s">
        <v>80</v>
      </c>
      <c r="AY364" s="256" t="s">
        <v>149</v>
      </c>
    </row>
    <row r="365" s="12" customFormat="1" ht="22.8" customHeight="1">
      <c r="A365" s="12"/>
      <c r="B365" s="198"/>
      <c r="C365" s="199"/>
      <c r="D365" s="200" t="s">
        <v>72</v>
      </c>
      <c r="E365" s="212" t="s">
        <v>207</v>
      </c>
      <c r="F365" s="212" t="s">
        <v>760</v>
      </c>
      <c r="G365" s="199"/>
      <c r="H365" s="199"/>
      <c r="I365" s="202"/>
      <c r="J365" s="213">
        <f>BK365</f>
        <v>0</v>
      </c>
      <c r="K365" s="199"/>
      <c r="L365" s="204"/>
      <c r="M365" s="205"/>
      <c r="N365" s="206"/>
      <c r="O365" s="206"/>
      <c r="P365" s="207">
        <f>SUM(P366:P378)</f>
        <v>0</v>
      </c>
      <c r="Q365" s="206"/>
      <c r="R365" s="207">
        <f>SUM(R366:R378)</f>
        <v>0.70635075000000003</v>
      </c>
      <c r="S365" s="206"/>
      <c r="T365" s="208">
        <f>SUM(T366:T378)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9" t="s">
        <v>80</v>
      </c>
      <c r="AT365" s="210" t="s">
        <v>72</v>
      </c>
      <c r="AU365" s="210" t="s">
        <v>80</v>
      </c>
      <c r="AY365" s="209" t="s">
        <v>149</v>
      </c>
      <c r="BK365" s="211">
        <f>SUM(BK366:BK378)</f>
        <v>0</v>
      </c>
    </row>
    <row r="366" s="2" customFormat="1" ht="24.15" customHeight="1">
      <c r="A366" s="40"/>
      <c r="B366" s="41"/>
      <c r="C366" s="214" t="s">
        <v>1275</v>
      </c>
      <c r="D366" s="214" t="s">
        <v>151</v>
      </c>
      <c r="E366" s="215" t="s">
        <v>761</v>
      </c>
      <c r="F366" s="216" t="s">
        <v>762</v>
      </c>
      <c r="G366" s="217" t="s">
        <v>247</v>
      </c>
      <c r="H366" s="218">
        <v>725</v>
      </c>
      <c r="I366" s="219"/>
      <c r="J366" s="220">
        <f>ROUND(I366*H366,2)</f>
        <v>0</v>
      </c>
      <c r="K366" s="216" t="s">
        <v>155</v>
      </c>
      <c r="L366" s="46"/>
      <c r="M366" s="221" t="s">
        <v>19</v>
      </c>
      <c r="N366" s="222" t="s">
        <v>44</v>
      </c>
      <c r="O366" s="86"/>
      <c r="P366" s="223">
        <f>O366*H366</f>
        <v>0</v>
      </c>
      <c r="Q366" s="223">
        <v>0</v>
      </c>
      <c r="R366" s="223">
        <f>Q366*H366</f>
        <v>0</v>
      </c>
      <c r="S366" s="223">
        <v>0</v>
      </c>
      <c r="T366" s="224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25" t="s">
        <v>156</v>
      </c>
      <c r="AT366" s="225" t="s">
        <v>151</v>
      </c>
      <c r="AU366" s="225" t="s">
        <v>82</v>
      </c>
      <c r="AY366" s="19" t="s">
        <v>149</v>
      </c>
      <c r="BE366" s="226">
        <f>IF(N366="základní",J366,0)</f>
        <v>0</v>
      </c>
      <c r="BF366" s="226">
        <f>IF(N366="snížená",J366,0)</f>
        <v>0</v>
      </c>
      <c r="BG366" s="226">
        <f>IF(N366="zákl. přenesená",J366,0)</f>
        <v>0</v>
      </c>
      <c r="BH366" s="226">
        <f>IF(N366="sníž. přenesená",J366,0)</f>
        <v>0</v>
      </c>
      <c r="BI366" s="226">
        <f>IF(N366="nulová",J366,0)</f>
        <v>0</v>
      </c>
      <c r="BJ366" s="19" t="s">
        <v>80</v>
      </c>
      <c r="BK366" s="226">
        <f>ROUND(I366*H366,2)</f>
        <v>0</v>
      </c>
      <c r="BL366" s="19" t="s">
        <v>156</v>
      </c>
      <c r="BM366" s="225" t="s">
        <v>1276</v>
      </c>
    </row>
    <row r="367" s="2" customFormat="1">
      <c r="A367" s="40"/>
      <c r="B367" s="41"/>
      <c r="C367" s="42"/>
      <c r="D367" s="227" t="s">
        <v>158</v>
      </c>
      <c r="E367" s="42"/>
      <c r="F367" s="228" t="s">
        <v>764</v>
      </c>
      <c r="G367" s="42"/>
      <c r="H367" s="42"/>
      <c r="I367" s="229"/>
      <c r="J367" s="42"/>
      <c r="K367" s="42"/>
      <c r="L367" s="46"/>
      <c r="M367" s="230"/>
      <c r="N367" s="231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158</v>
      </c>
      <c r="AU367" s="19" t="s">
        <v>82</v>
      </c>
    </row>
    <row r="368" s="2" customFormat="1">
      <c r="A368" s="40"/>
      <c r="B368" s="41"/>
      <c r="C368" s="42"/>
      <c r="D368" s="232" t="s">
        <v>160</v>
      </c>
      <c r="E368" s="42"/>
      <c r="F368" s="233" t="s">
        <v>765</v>
      </c>
      <c r="G368" s="42"/>
      <c r="H368" s="42"/>
      <c r="I368" s="229"/>
      <c r="J368" s="42"/>
      <c r="K368" s="42"/>
      <c r="L368" s="46"/>
      <c r="M368" s="230"/>
      <c r="N368" s="231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160</v>
      </c>
      <c r="AU368" s="19" t="s">
        <v>82</v>
      </c>
    </row>
    <row r="369" s="13" customFormat="1">
      <c r="A369" s="13"/>
      <c r="B369" s="235"/>
      <c r="C369" s="236"/>
      <c r="D369" s="227" t="s">
        <v>164</v>
      </c>
      <c r="E369" s="237" t="s">
        <v>19</v>
      </c>
      <c r="F369" s="238" t="s">
        <v>1277</v>
      </c>
      <c r="G369" s="236"/>
      <c r="H369" s="239">
        <v>725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164</v>
      </c>
      <c r="AU369" s="245" t="s">
        <v>82</v>
      </c>
      <c r="AV369" s="13" t="s">
        <v>82</v>
      </c>
      <c r="AW369" s="13" t="s">
        <v>35</v>
      </c>
      <c r="AX369" s="13" t="s">
        <v>80</v>
      </c>
      <c r="AY369" s="245" t="s">
        <v>149</v>
      </c>
    </row>
    <row r="370" s="2" customFormat="1" ht="24.15" customHeight="1">
      <c r="A370" s="40"/>
      <c r="B370" s="41"/>
      <c r="C370" s="257" t="s">
        <v>1278</v>
      </c>
      <c r="D370" s="257" t="s">
        <v>398</v>
      </c>
      <c r="E370" s="258" t="s">
        <v>766</v>
      </c>
      <c r="F370" s="259" t="s">
        <v>767</v>
      </c>
      <c r="G370" s="260" t="s">
        <v>247</v>
      </c>
      <c r="H370" s="261">
        <v>725</v>
      </c>
      <c r="I370" s="262"/>
      <c r="J370" s="263">
        <f>ROUND(I370*H370,2)</f>
        <v>0</v>
      </c>
      <c r="K370" s="259" t="s">
        <v>155</v>
      </c>
      <c r="L370" s="264"/>
      <c r="M370" s="265" t="s">
        <v>19</v>
      </c>
      <c r="N370" s="266" t="s">
        <v>44</v>
      </c>
      <c r="O370" s="86"/>
      <c r="P370" s="223">
        <f>O370*H370</f>
        <v>0</v>
      </c>
      <c r="Q370" s="223">
        <v>0.00075000000000000002</v>
      </c>
      <c r="R370" s="223">
        <f>Q370*H370</f>
        <v>0.54375000000000007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207</v>
      </c>
      <c r="AT370" s="225" t="s">
        <v>398</v>
      </c>
      <c r="AU370" s="225" t="s">
        <v>82</v>
      </c>
      <c r="AY370" s="19" t="s">
        <v>149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80</v>
      </c>
      <c r="BK370" s="226">
        <f>ROUND(I370*H370,2)</f>
        <v>0</v>
      </c>
      <c r="BL370" s="19" t="s">
        <v>156</v>
      </c>
      <c r="BM370" s="225" t="s">
        <v>1279</v>
      </c>
    </row>
    <row r="371" s="2" customFormat="1">
      <c r="A371" s="40"/>
      <c r="B371" s="41"/>
      <c r="C371" s="42"/>
      <c r="D371" s="227" t="s">
        <v>158</v>
      </c>
      <c r="E371" s="42"/>
      <c r="F371" s="228" t="s">
        <v>767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158</v>
      </c>
      <c r="AU371" s="19" t="s">
        <v>82</v>
      </c>
    </row>
    <row r="372" s="2" customFormat="1" ht="24.15" customHeight="1">
      <c r="A372" s="40"/>
      <c r="B372" s="41"/>
      <c r="C372" s="214" t="s">
        <v>1280</v>
      </c>
      <c r="D372" s="214" t="s">
        <v>151</v>
      </c>
      <c r="E372" s="215" t="s">
        <v>1281</v>
      </c>
      <c r="F372" s="216" t="s">
        <v>1282</v>
      </c>
      <c r="G372" s="217" t="s">
        <v>247</v>
      </c>
      <c r="H372" s="218">
        <v>5</v>
      </c>
      <c r="I372" s="219"/>
      <c r="J372" s="220">
        <f>ROUND(I372*H372,2)</f>
        <v>0</v>
      </c>
      <c r="K372" s="216" t="s">
        <v>155</v>
      </c>
      <c r="L372" s="46"/>
      <c r="M372" s="221" t="s">
        <v>19</v>
      </c>
      <c r="N372" s="222" t="s">
        <v>44</v>
      </c>
      <c r="O372" s="86"/>
      <c r="P372" s="223">
        <f>O372*H372</f>
        <v>0</v>
      </c>
      <c r="Q372" s="223">
        <v>3.0000000000000001E-05</v>
      </c>
      <c r="R372" s="223">
        <f>Q372*H372</f>
        <v>0.00015000000000000001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156</v>
      </c>
      <c r="AT372" s="225" t="s">
        <v>151</v>
      </c>
      <c r="AU372" s="225" t="s">
        <v>82</v>
      </c>
      <c r="AY372" s="19" t="s">
        <v>149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80</v>
      </c>
      <c r="BK372" s="226">
        <f>ROUND(I372*H372,2)</f>
        <v>0</v>
      </c>
      <c r="BL372" s="19" t="s">
        <v>156</v>
      </c>
      <c r="BM372" s="225" t="s">
        <v>1283</v>
      </c>
    </row>
    <row r="373" s="2" customFormat="1">
      <c r="A373" s="40"/>
      <c r="B373" s="41"/>
      <c r="C373" s="42"/>
      <c r="D373" s="227" t="s">
        <v>158</v>
      </c>
      <c r="E373" s="42"/>
      <c r="F373" s="228" t="s">
        <v>1284</v>
      </c>
      <c r="G373" s="42"/>
      <c r="H373" s="42"/>
      <c r="I373" s="229"/>
      <c r="J373" s="42"/>
      <c r="K373" s="42"/>
      <c r="L373" s="46"/>
      <c r="M373" s="230"/>
      <c r="N373" s="231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158</v>
      </c>
      <c r="AU373" s="19" t="s">
        <v>82</v>
      </c>
    </row>
    <row r="374" s="2" customFormat="1">
      <c r="A374" s="40"/>
      <c r="B374" s="41"/>
      <c r="C374" s="42"/>
      <c r="D374" s="232" t="s">
        <v>160</v>
      </c>
      <c r="E374" s="42"/>
      <c r="F374" s="233" t="s">
        <v>1285</v>
      </c>
      <c r="G374" s="42"/>
      <c r="H374" s="42"/>
      <c r="I374" s="229"/>
      <c r="J374" s="42"/>
      <c r="K374" s="42"/>
      <c r="L374" s="46"/>
      <c r="M374" s="230"/>
      <c r="N374" s="231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160</v>
      </c>
      <c r="AU374" s="19" t="s">
        <v>82</v>
      </c>
    </row>
    <row r="375" s="2" customFormat="1">
      <c r="A375" s="40"/>
      <c r="B375" s="41"/>
      <c r="C375" s="42"/>
      <c r="D375" s="227" t="s">
        <v>162</v>
      </c>
      <c r="E375" s="42"/>
      <c r="F375" s="234" t="s">
        <v>1286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162</v>
      </c>
      <c r="AU375" s="19" t="s">
        <v>82</v>
      </c>
    </row>
    <row r="376" s="2" customFormat="1" ht="24.15" customHeight="1">
      <c r="A376" s="40"/>
      <c r="B376" s="41"/>
      <c r="C376" s="257" t="s">
        <v>1287</v>
      </c>
      <c r="D376" s="257" t="s">
        <v>398</v>
      </c>
      <c r="E376" s="258" t="s">
        <v>1288</v>
      </c>
      <c r="F376" s="259" t="s">
        <v>1289</v>
      </c>
      <c r="G376" s="260" t="s">
        <v>247</v>
      </c>
      <c r="H376" s="261">
        <v>5.0750000000000002</v>
      </c>
      <c r="I376" s="262"/>
      <c r="J376" s="263">
        <f>ROUND(I376*H376,2)</f>
        <v>0</v>
      </c>
      <c r="K376" s="259" t="s">
        <v>155</v>
      </c>
      <c r="L376" s="264"/>
      <c r="M376" s="265" t="s">
        <v>19</v>
      </c>
      <c r="N376" s="266" t="s">
        <v>44</v>
      </c>
      <c r="O376" s="86"/>
      <c r="P376" s="223">
        <f>O376*H376</f>
        <v>0</v>
      </c>
      <c r="Q376" s="223">
        <v>0.032009999999999997</v>
      </c>
      <c r="R376" s="223">
        <f>Q376*H376</f>
        <v>0.16245074999999998</v>
      </c>
      <c r="S376" s="223">
        <v>0</v>
      </c>
      <c r="T376" s="224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25" t="s">
        <v>207</v>
      </c>
      <c r="AT376" s="225" t="s">
        <v>398</v>
      </c>
      <c r="AU376" s="225" t="s">
        <v>82</v>
      </c>
      <c r="AY376" s="19" t="s">
        <v>149</v>
      </c>
      <c r="BE376" s="226">
        <f>IF(N376="základní",J376,0)</f>
        <v>0</v>
      </c>
      <c r="BF376" s="226">
        <f>IF(N376="snížená",J376,0)</f>
        <v>0</v>
      </c>
      <c r="BG376" s="226">
        <f>IF(N376="zákl. přenesená",J376,0)</f>
        <v>0</v>
      </c>
      <c r="BH376" s="226">
        <f>IF(N376="sníž. přenesená",J376,0)</f>
        <v>0</v>
      </c>
      <c r="BI376" s="226">
        <f>IF(N376="nulová",J376,0)</f>
        <v>0</v>
      </c>
      <c r="BJ376" s="19" t="s">
        <v>80</v>
      </c>
      <c r="BK376" s="226">
        <f>ROUND(I376*H376,2)</f>
        <v>0</v>
      </c>
      <c r="BL376" s="19" t="s">
        <v>156</v>
      </c>
      <c r="BM376" s="225" t="s">
        <v>1290</v>
      </c>
    </row>
    <row r="377" s="2" customFormat="1">
      <c r="A377" s="40"/>
      <c r="B377" s="41"/>
      <c r="C377" s="42"/>
      <c r="D377" s="227" t="s">
        <v>158</v>
      </c>
      <c r="E377" s="42"/>
      <c r="F377" s="228" t="s">
        <v>1289</v>
      </c>
      <c r="G377" s="42"/>
      <c r="H377" s="42"/>
      <c r="I377" s="229"/>
      <c r="J377" s="42"/>
      <c r="K377" s="42"/>
      <c r="L377" s="46"/>
      <c r="M377" s="230"/>
      <c r="N377" s="231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158</v>
      </c>
      <c r="AU377" s="19" t="s">
        <v>82</v>
      </c>
    </row>
    <row r="378" s="13" customFormat="1">
      <c r="A378" s="13"/>
      <c r="B378" s="235"/>
      <c r="C378" s="236"/>
      <c r="D378" s="227" t="s">
        <v>164</v>
      </c>
      <c r="E378" s="236"/>
      <c r="F378" s="238" t="s">
        <v>1291</v>
      </c>
      <c r="G378" s="236"/>
      <c r="H378" s="239">
        <v>5.0750000000000002</v>
      </c>
      <c r="I378" s="240"/>
      <c r="J378" s="236"/>
      <c r="K378" s="236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164</v>
      </c>
      <c r="AU378" s="245" t="s">
        <v>82</v>
      </c>
      <c r="AV378" s="13" t="s">
        <v>82</v>
      </c>
      <c r="AW378" s="13" t="s">
        <v>4</v>
      </c>
      <c r="AX378" s="13" t="s">
        <v>80</v>
      </c>
      <c r="AY378" s="245" t="s">
        <v>149</v>
      </c>
    </row>
    <row r="379" s="12" customFormat="1" ht="22.8" customHeight="1">
      <c r="A379" s="12"/>
      <c r="B379" s="198"/>
      <c r="C379" s="199"/>
      <c r="D379" s="200" t="s">
        <v>72</v>
      </c>
      <c r="E379" s="212" t="s">
        <v>213</v>
      </c>
      <c r="F379" s="212" t="s">
        <v>932</v>
      </c>
      <c r="G379" s="199"/>
      <c r="H379" s="199"/>
      <c r="I379" s="202"/>
      <c r="J379" s="213">
        <f>BK379</f>
        <v>0</v>
      </c>
      <c r="K379" s="199"/>
      <c r="L379" s="204"/>
      <c r="M379" s="205"/>
      <c r="N379" s="206"/>
      <c r="O379" s="206"/>
      <c r="P379" s="207">
        <f>SUM(P380:P417)</f>
        <v>0</v>
      </c>
      <c r="Q379" s="206"/>
      <c r="R379" s="207">
        <f>SUM(R380:R417)</f>
        <v>59.201789699999999</v>
      </c>
      <c r="S379" s="206"/>
      <c r="T379" s="208">
        <f>SUM(T380:T417)</f>
        <v>0.22320000000000001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9" t="s">
        <v>80</v>
      </c>
      <c r="AT379" s="210" t="s">
        <v>72</v>
      </c>
      <c r="AU379" s="210" t="s">
        <v>80</v>
      </c>
      <c r="AY379" s="209" t="s">
        <v>149</v>
      </c>
      <c r="BK379" s="211">
        <f>SUM(BK380:BK417)</f>
        <v>0</v>
      </c>
    </row>
    <row r="380" s="2" customFormat="1" ht="37.8" customHeight="1">
      <c r="A380" s="40"/>
      <c r="B380" s="41"/>
      <c r="C380" s="214" t="s">
        <v>1292</v>
      </c>
      <c r="D380" s="214" t="s">
        <v>151</v>
      </c>
      <c r="E380" s="215" t="s">
        <v>1293</v>
      </c>
      <c r="F380" s="216" t="s">
        <v>1294</v>
      </c>
      <c r="G380" s="217" t="s">
        <v>247</v>
      </c>
      <c r="H380" s="218">
        <v>170</v>
      </c>
      <c r="I380" s="219"/>
      <c r="J380" s="220">
        <f>ROUND(I380*H380,2)</f>
        <v>0</v>
      </c>
      <c r="K380" s="216" t="s">
        <v>19</v>
      </c>
      <c r="L380" s="46"/>
      <c r="M380" s="221" t="s">
        <v>19</v>
      </c>
      <c r="N380" s="222" t="s">
        <v>44</v>
      </c>
      <c r="O380" s="86"/>
      <c r="P380" s="223">
        <f>O380*H380</f>
        <v>0</v>
      </c>
      <c r="Q380" s="223">
        <v>0.1295</v>
      </c>
      <c r="R380" s="223">
        <f>Q380*H380</f>
        <v>22.015000000000001</v>
      </c>
      <c r="S380" s="223">
        <v>0</v>
      </c>
      <c r="T380" s="224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5" t="s">
        <v>156</v>
      </c>
      <c r="AT380" s="225" t="s">
        <v>151</v>
      </c>
      <c r="AU380" s="225" t="s">
        <v>82</v>
      </c>
      <c r="AY380" s="19" t="s">
        <v>149</v>
      </c>
      <c r="BE380" s="226">
        <f>IF(N380="základní",J380,0)</f>
        <v>0</v>
      </c>
      <c r="BF380" s="226">
        <f>IF(N380="snížená",J380,0)</f>
        <v>0</v>
      </c>
      <c r="BG380" s="226">
        <f>IF(N380="zákl. přenesená",J380,0)</f>
        <v>0</v>
      </c>
      <c r="BH380" s="226">
        <f>IF(N380="sníž. přenesená",J380,0)</f>
        <v>0</v>
      </c>
      <c r="BI380" s="226">
        <f>IF(N380="nulová",J380,0)</f>
        <v>0</v>
      </c>
      <c r="BJ380" s="19" t="s">
        <v>80</v>
      </c>
      <c r="BK380" s="226">
        <f>ROUND(I380*H380,2)</f>
        <v>0</v>
      </c>
      <c r="BL380" s="19" t="s">
        <v>156</v>
      </c>
      <c r="BM380" s="225" t="s">
        <v>1295</v>
      </c>
    </row>
    <row r="381" s="2" customFormat="1">
      <c r="A381" s="40"/>
      <c r="B381" s="41"/>
      <c r="C381" s="42"/>
      <c r="D381" s="227" t="s">
        <v>158</v>
      </c>
      <c r="E381" s="42"/>
      <c r="F381" s="228" t="s">
        <v>1296</v>
      </c>
      <c r="G381" s="42"/>
      <c r="H381" s="42"/>
      <c r="I381" s="229"/>
      <c r="J381" s="42"/>
      <c r="K381" s="42"/>
      <c r="L381" s="46"/>
      <c r="M381" s="230"/>
      <c r="N381" s="231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158</v>
      </c>
      <c r="AU381" s="19" t="s">
        <v>82</v>
      </c>
    </row>
    <row r="382" s="13" customFormat="1">
      <c r="A382" s="13"/>
      <c r="B382" s="235"/>
      <c r="C382" s="236"/>
      <c r="D382" s="227" t="s">
        <v>164</v>
      </c>
      <c r="E382" s="237" t="s">
        <v>19</v>
      </c>
      <c r="F382" s="238" t="s">
        <v>1297</v>
      </c>
      <c r="G382" s="236"/>
      <c r="H382" s="239">
        <v>170</v>
      </c>
      <c r="I382" s="240"/>
      <c r="J382" s="236"/>
      <c r="K382" s="236"/>
      <c r="L382" s="241"/>
      <c r="M382" s="242"/>
      <c r="N382" s="243"/>
      <c r="O382" s="243"/>
      <c r="P382" s="243"/>
      <c r="Q382" s="243"/>
      <c r="R382" s="243"/>
      <c r="S382" s="243"/>
      <c r="T382" s="24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5" t="s">
        <v>164</v>
      </c>
      <c r="AU382" s="245" t="s">
        <v>82</v>
      </c>
      <c r="AV382" s="13" t="s">
        <v>82</v>
      </c>
      <c r="AW382" s="13" t="s">
        <v>35</v>
      </c>
      <c r="AX382" s="13" t="s">
        <v>80</v>
      </c>
      <c r="AY382" s="245" t="s">
        <v>149</v>
      </c>
    </row>
    <row r="383" s="2" customFormat="1" ht="24.15" customHeight="1">
      <c r="A383" s="40"/>
      <c r="B383" s="41"/>
      <c r="C383" s="257" t="s">
        <v>1298</v>
      </c>
      <c r="D383" s="257" t="s">
        <v>398</v>
      </c>
      <c r="E383" s="258" t="s">
        <v>1299</v>
      </c>
      <c r="F383" s="259" t="s">
        <v>1300</v>
      </c>
      <c r="G383" s="260" t="s">
        <v>453</v>
      </c>
      <c r="H383" s="261">
        <v>2.1760000000000002</v>
      </c>
      <c r="I383" s="262"/>
      <c r="J383" s="263">
        <f>ROUND(I383*H383,2)</f>
        <v>0</v>
      </c>
      <c r="K383" s="259" t="s">
        <v>19</v>
      </c>
      <c r="L383" s="264"/>
      <c r="M383" s="265" t="s">
        <v>19</v>
      </c>
      <c r="N383" s="266" t="s">
        <v>44</v>
      </c>
      <c r="O383" s="86"/>
      <c r="P383" s="223">
        <f>O383*H383</f>
        <v>0</v>
      </c>
      <c r="Q383" s="223">
        <v>1</v>
      </c>
      <c r="R383" s="223">
        <f>Q383*H383</f>
        <v>2.1760000000000002</v>
      </c>
      <c r="S383" s="223">
        <v>0</v>
      </c>
      <c r="T383" s="224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25" t="s">
        <v>207</v>
      </c>
      <c r="AT383" s="225" t="s">
        <v>398</v>
      </c>
      <c r="AU383" s="225" t="s">
        <v>82</v>
      </c>
      <c r="AY383" s="19" t="s">
        <v>149</v>
      </c>
      <c r="BE383" s="226">
        <f>IF(N383="základní",J383,0)</f>
        <v>0</v>
      </c>
      <c r="BF383" s="226">
        <f>IF(N383="snížená",J383,0)</f>
        <v>0</v>
      </c>
      <c r="BG383" s="226">
        <f>IF(N383="zákl. přenesená",J383,0)</f>
        <v>0</v>
      </c>
      <c r="BH383" s="226">
        <f>IF(N383="sníž. přenesená",J383,0)</f>
        <v>0</v>
      </c>
      <c r="BI383" s="226">
        <f>IF(N383="nulová",J383,0)</f>
        <v>0</v>
      </c>
      <c r="BJ383" s="19" t="s">
        <v>80</v>
      </c>
      <c r="BK383" s="226">
        <f>ROUND(I383*H383,2)</f>
        <v>0</v>
      </c>
      <c r="BL383" s="19" t="s">
        <v>156</v>
      </c>
      <c r="BM383" s="225" t="s">
        <v>1301</v>
      </c>
    </row>
    <row r="384" s="2" customFormat="1">
      <c r="A384" s="40"/>
      <c r="B384" s="41"/>
      <c r="C384" s="42"/>
      <c r="D384" s="227" t="s">
        <v>158</v>
      </c>
      <c r="E384" s="42"/>
      <c r="F384" s="228" t="s">
        <v>1300</v>
      </c>
      <c r="G384" s="42"/>
      <c r="H384" s="42"/>
      <c r="I384" s="229"/>
      <c r="J384" s="42"/>
      <c r="K384" s="42"/>
      <c r="L384" s="46"/>
      <c r="M384" s="230"/>
      <c r="N384" s="231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158</v>
      </c>
      <c r="AU384" s="19" t="s">
        <v>82</v>
      </c>
    </row>
    <row r="385" s="2" customFormat="1">
      <c r="A385" s="40"/>
      <c r="B385" s="41"/>
      <c r="C385" s="42"/>
      <c r="D385" s="227" t="s">
        <v>162</v>
      </c>
      <c r="E385" s="42"/>
      <c r="F385" s="234" t="s">
        <v>1302</v>
      </c>
      <c r="G385" s="42"/>
      <c r="H385" s="42"/>
      <c r="I385" s="229"/>
      <c r="J385" s="42"/>
      <c r="K385" s="42"/>
      <c r="L385" s="46"/>
      <c r="M385" s="230"/>
      <c r="N385" s="231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162</v>
      </c>
      <c r="AU385" s="19" t="s">
        <v>82</v>
      </c>
    </row>
    <row r="386" s="13" customFormat="1">
      <c r="A386" s="13"/>
      <c r="B386" s="235"/>
      <c r="C386" s="236"/>
      <c r="D386" s="227" t="s">
        <v>164</v>
      </c>
      <c r="E386" s="237" t="s">
        <v>19</v>
      </c>
      <c r="F386" s="238" t="s">
        <v>1303</v>
      </c>
      <c r="G386" s="236"/>
      <c r="H386" s="239">
        <v>2.1760000000000002</v>
      </c>
      <c r="I386" s="240"/>
      <c r="J386" s="236"/>
      <c r="K386" s="236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164</v>
      </c>
      <c r="AU386" s="245" t="s">
        <v>82</v>
      </c>
      <c r="AV386" s="13" t="s">
        <v>82</v>
      </c>
      <c r="AW386" s="13" t="s">
        <v>35</v>
      </c>
      <c r="AX386" s="13" t="s">
        <v>80</v>
      </c>
      <c r="AY386" s="245" t="s">
        <v>149</v>
      </c>
    </row>
    <row r="387" s="2" customFormat="1" ht="24.15" customHeight="1">
      <c r="A387" s="40"/>
      <c r="B387" s="41"/>
      <c r="C387" s="214" t="s">
        <v>1304</v>
      </c>
      <c r="D387" s="214" t="s">
        <v>151</v>
      </c>
      <c r="E387" s="215" t="s">
        <v>1305</v>
      </c>
      <c r="F387" s="216" t="s">
        <v>1306</v>
      </c>
      <c r="G387" s="217" t="s">
        <v>255</v>
      </c>
      <c r="H387" s="218">
        <v>12.810000000000001</v>
      </c>
      <c r="I387" s="219"/>
      <c r="J387" s="220">
        <f>ROUND(I387*H387,2)</f>
        <v>0</v>
      </c>
      <c r="K387" s="216" t="s">
        <v>155</v>
      </c>
      <c r="L387" s="46"/>
      <c r="M387" s="221" t="s">
        <v>19</v>
      </c>
      <c r="N387" s="222" t="s">
        <v>44</v>
      </c>
      <c r="O387" s="86"/>
      <c r="P387" s="223">
        <f>O387*H387</f>
        <v>0</v>
      </c>
      <c r="Q387" s="223">
        <v>2.5122499999999999</v>
      </c>
      <c r="R387" s="223">
        <f>Q387*H387</f>
        <v>32.181922499999999</v>
      </c>
      <c r="S387" s="223">
        <v>0</v>
      </c>
      <c r="T387" s="224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25" t="s">
        <v>156</v>
      </c>
      <c r="AT387" s="225" t="s">
        <v>151</v>
      </c>
      <c r="AU387" s="225" t="s">
        <v>82</v>
      </c>
      <c r="AY387" s="19" t="s">
        <v>149</v>
      </c>
      <c r="BE387" s="226">
        <f>IF(N387="základní",J387,0)</f>
        <v>0</v>
      </c>
      <c r="BF387" s="226">
        <f>IF(N387="snížená",J387,0)</f>
        <v>0</v>
      </c>
      <c r="BG387" s="226">
        <f>IF(N387="zákl. přenesená",J387,0)</f>
        <v>0</v>
      </c>
      <c r="BH387" s="226">
        <f>IF(N387="sníž. přenesená",J387,0)</f>
        <v>0</v>
      </c>
      <c r="BI387" s="226">
        <f>IF(N387="nulová",J387,0)</f>
        <v>0</v>
      </c>
      <c r="BJ387" s="19" t="s">
        <v>80</v>
      </c>
      <c r="BK387" s="226">
        <f>ROUND(I387*H387,2)</f>
        <v>0</v>
      </c>
      <c r="BL387" s="19" t="s">
        <v>156</v>
      </c>
      <c r="BM387" s="225" t="s">
        <v>1307</v>
      </c>
    </row>
    <row r="388" s="2" customFormat="1">
      <c r="A388" s="40"/>
      <c r="B388" s="41"/>
      <c r="C388" s="42"/>
      <c r="D388" s="227" t="s">
        <v>158</v>
      </c>
      <c r="E388" s="42"/>
      <c r="F388" s="228" t="s">
        <v>1308</v>
      </c>
      <c r="G388" s="42"/>
      <c r="H388" s="42"/>
      <c r="I388" s="229"/>
      <c r="J388" s="42"/>
      <c r="K388" s="42"/>
      <c r="L388" s="46"/>
      <c r="M388" s="230"/>
      <c r="N388" s="231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158</v>
      </c>
      <c r="AU388" s="19" t="s">
        <v>82</v>
      </c>
    </row>
    <row r="389" s="2" customFormat="1">
      <c r="A389" s="40"/>
      <c r="B389" s="41"/>
      <c r="C389" s="42"/>
      <c r="D389" s="232" t="s">
        <v>160</v>
      </c>
      <c r="E389" s="42"/>
      <c r="F389" s="233" t="s">
        <v>1309</v>
      </c>
      <c r="G389" s="42"/>
      <c r="H389" s="42"/>
      <c r="I389" s="229"/>
      <c r="J389" s="42"/>
      <c r="K389" s="42"/>
      <c r="L389" s="46"/>
      <c r="M389" s="230"/>
      <c r="N389" s="231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160</v>
      </c>
      <c r="AU389" s="19" t="s">
        <v>82</v>
      </c>
    </row>
    <row r="390" s="13" customFormat="1">
      <c r="A390" s="13"/>
      <c r="B390" s="235"/>
      <c r="C390" s="236"/>
      <c r="D390" s="227" t="s">
        <v>164</v>
      </c>
      <c r="E390" s="237" t="s">
        <v>19</v>
      </c>
      <c r="F390" s="238" t="s">
        <v>1310</v>
      </c>
      <c r="G390" s="236"/>
      <c r="H390" s="239">
        <v>2.8500000000000001</v>
      </c>
      <c r="I390" s="240"/>
      <c r="J390" s="236"/>
      <c r="K390" s="236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164</v>
      </c>
      <c r="AU390" s="245" t="s">
        <v>82</v>
      </c>
      <c r="AV390" s="13" t="s">
        <v>82</v>
      </c>
      <c r="AW390" s="13" t="s">
        <v>35</v>
      </c>
      <c r="AX390" s="13" t="s">
        <v>73</v>
      </c>
      <c r="AY390" s="245" t="s">
        <v>149</v>
      </c>
    </row>
    <row r="391" s="13" customFormat="1">
      <c r="A391" s="13"/>
      <c r="B391" s="235"/>
      <c r="C391" s="236"/>
      <c r="D391" s="227" t="s">
        <v>164</v>
      </c>
      <c r="E391" s="237" t="s">
        <v>19</v>
      </c>
      <c r="F391" s="238" t="s">
        <v>1311</v>
      </c>
      <c r="G391" s="236"/>
      <c r="H391" s="239">
        <v>9.9600000000000009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5" t="s">
        <v>164</v>
      </c>
      <c r="AU391" s="245" t="s">
        <v>82</v>
      </c>
      <c r="AV391" s="13" t="s">
        <v>82</v>
      </c>
      <c r="AW391" s="13" t="s">
        <v>35</v>
      </c>
      <c r="AX391" s="13" t="s">
        <v>73</v>
      </c>
      <c r="AY391" s="245" t="s">
        <v>149</v>
      </c>
    </row>
    <row r="392" s="14" customFormat="1">
      <c r="A392" s="14"/>
      <c r="B392" s="246"/>
      <c r="C392" s="247"/>
      <c r="D392" s="227" t="s">
        <v>164</v>
      </c>
      <c r="E392" s="248" t="s">
        <v>19</v>
      </c>
      <c r="F392" s="249" t="s">
        <v>167</v>
      </c>
      <c r="G392" s="247"/>
      <c r="H392" s="250">
        <v>12.810000000000001</v>
      </c>
      <c r="I392" s="251"/>
      <c r="J392" s="247"/>
      <c r="K392" s="247"/>
      <c r="L392" s="252"/>
      <c r="M392" s="253"/>
      <c r="N392" s="254"/>
      <c r="O392" s="254"/>
      <c r="P392" s="254"/>
      <c r="Q392" s="254"/>
      <c r="R392" s="254"/>
      <c r="S392" s="254"/>
      <c r="T392" s="25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6" t="s">
        <v>164</v>
      </c>
      <c r="AU392" s="256" t="s">
        <v>82</v>
      </c>
      <c r="AV392" s="14" t="s">
        <v>156</v>
      </c>
      <c r="AW392" s="14" t="s">
        <v>35</v>
      </c>
      <c r="AX392" s="14" t="s">
        <v>80</v>
      </c>
      <c r="AY392" s="256" t="s">
        <v>149</v>
      </c>
    </row>
    <row r="393" s="2" customFormat="1" ht="33" customHeight="1">
      <c r="A393" s="40"/>
      <c r="B393" s="41"/>
      <c r="C393" s="214" t="s">
        <v>1312</v>
      </c>
      <c r="D393" s="214" t="s">
        <v>151</v>
      </c>
      <c r="E393" s="215" t="s">
        <v>1313</v>
      </c>
      <c r="F393" s="216" t="s">
        <v>1314</v>
      </c>
      <c r="G393" s="217" t="s">
        <v>247</v>
      </c>
      <c r="H393" s="218">
        <v>5.7000000000000002</v>
      </c>
      <c r="I393" s="219"/>
      <c r="J393" s="220">
        <f>ROUND(I393*H393,2)</f>
        <v>0</v>
      </c>
      <c r="K393" s="216" t="s">
        <v>155</v>
      </c>
      <c r="L393" s="46"/>
      <c r="M393" s="221" t="s">
        <v>19</v>
      </c>
      <c r="N393" s="222" t="s">
        <v>44</v>
      </c>
      <c r="O393" s="86"/>
      <c r="P393" s="223">
        <f>O393*H393</f>
        <v>0</v>
      </c>
      <c r="Q393" s="223">
        <v>0</v>
      </c>
      <c r="R393" s="223">
        <f>Q393*H393</f>
        <v>0</v>
      </c>
      <c r="S393" s="223">
        <v>0</v>
      </c>
      <c r="T393" s="224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5" t="s">
        <v>156</v>
      </c>
      <c r="AT393" s="225" t="s">
        <v>151</v>
      </c>
      <c r="AU393" s="225" t="s">
        <v>82</v>
      </c>
      <c r="AY393" s="19" t="s">
        <v>149</v>
      </c>
      <c r="BE393" s="226">
        <f>IF(N393="základní",J393,0)</f>
        <v>0</v>
      </c>
      <c r="BF393" s="226">
        <f>IF(N393="snížená",J393,0)</f>
        <v>0</v>
      </c>
      <c r="BG393" s="226">
        <f>IF(N393="zákl. přenesená",J393,0)</f>
        <v>0</v>
      </c>
      <c r="BH393" s="226">
        <f>IF(N393="sníž. přenesená",J393,0)</f>
        <v>0</v>
      </c>
      <c r="BI393" s="226">
        <f>IF(N393="nulová",J393,0)</f>
        <v>0</v>
      </c>
      <c r="BJ393" s="19" t="s">
        <v>80</v>
      </c>
      <c r="BK393" s="226">
        <f>ROUND(I393*H393,2)</f>
        <v>0</v>
      </c>
      <c r="BL393" s="19" t="s">
        <v>156</v>
      </c>
      <c r="BM393" s="225" t="s">
        <v>1315</v>
      </c>
    </row>
    <row r="394" s="2" customFormat="1">
      <c r="A394" s="40"/>
      <c r="B394" s="41"/>
      <c r="C394" s="42"/>
      <c r="D394" s="227" t="s">
        <v>158</v>
      </c>
      <c r="E394" s="42"/>
      <c r="F394" s="228" t="s">
        <v>1316</v>
      </c>
      <c r="G394" s="42"/>
      <c r="H394" s="42"/>
      <c r="I394" s="229"/>
      <c r="J394" s="42"/>
      <c r="K394" s="42"/>
      <c r="L394" s="46"/>
      <c r="M394" s="230"/>
      <c r="N394" s="231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158</v>
      </c>
      <c r="AU394" s="19" t="s">
        <v>82</v>
      </c>
    </row>
    <row r="395" s="2" customFormat="1">
      <c r="A395" s="40"/>
      <c r="B395" s="41"/>
      <c r="C395" s="42"/>
      <c r="D395" s="232" t="s">
        <v>160</v>
      </c>
      <c r="E395" s="42"/>
      <c r="F395" s="233" t="s">
        <v>1317</v>
      </c>
      <c r="G395" s="42"/>
      <c r="H395" s="42"/>
      <c r="I395" s="229"/>
      <c r="J395" s="42"/>
      <c r="K395" s="42"/>
      <c r="L395" s="46"/>
      <c r="M395" s="230"/>
      <c r="N395" s="231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160</v>
      </c>
      <c r="AU395" s="19" t="s">
        <v>82</v>
      </c>
    </row>
    <row r="396" s="2" customFormat="1" ht="24.15" customHeight="1">
      <c r="A396" s="40"/>
      <c r="B396" s="41"/>
      <c r="C396" s="257" t="s">
        <v>1318</v>
      </c>
      <c r="D396" s="257" t="s">
        <v>398</v>
      </c>
      <c r="E396" s="258" t="s">
        <v>1319</v>
      </c>
      <c r="F396" s="259" t="s">
        <v>1320</v>
      </c>
      <c r="G396" s="260" t="s">
        <v>247</v>
      </c>
      <c r="H396" s="261">
        <v>5.7859999999999996</v>
      </c>
      <c r="I396" s="262"/>
      <c r="J396" s="263">
        <f>ROUND(I396*H396,2)</f>
        <v>0</v>
      </c>
      <c r="K396" s="259" t="s">
        <v>155</v>
      </c>
      <c r="L396" s="264"/>
      <c r="M396" s="265" t="s">
        <v>19</v>
      </c>
      <c r="N396" s="266" t="s">
        <v>44</v>
      </c>
      <c r="O396" s="86"/>
      <c r="P396" s="223">
        <f>O396*H396</f>
        <v>0</v>
      </c>
      <c r="Q396" s="223">
        <v>0.0091999999999999998</v>
      </c>
      <c r="R396" s="223">
        <f>Q396*H396</f>
        <v>0.053231199999999992</v>
      </c>
      <c r="S396" s="223">
        <v>0</v>
      </c>
      <c r="T396" s="224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25" t="s">
        <v>207</v>
      </c>
      <c r="AT396" s="225" t="s">
        <v>398</v>
      </c>
      <c r="AU396" s="225" t="s">
        <v>82</v>
      </c>
      <c r="AY396" s="19" t="s">
        <v>149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9" t="s">
        <v>80</v>
      </c>
      <c r="BK396" s="226">
        <f>ROUND(I396*H396,2)</f>
        <v>0</v>
      </c>
      <c r="BL396" s="19" t="s">
        <v>156</v>
      </c>
      <c r="BM396" s="225" t="s">
        <v>1321</v>
      </c>
    </row>
    <row r="397" s="2" customFormat="1">
      <c r="A397" s="40"/>
      <c r="B397" s="41"/>
      <c r="C397" s="42"/>
      <c r="D397" s="227" t="s">
        <v>158</v>
      </c>
      <c r="E397" s="42"/>
      <c r="F397" s="228" t="s">
        <v>1320</v>
      </c>
      <c r="G397" s="42"/>
      <c r="H397" s="42"/>
      <c r="I397" s="229"/>
      <c r="J397" s="42"/>
      <c r="K397" s="42"/>
      <c r="L397" s="46"/>
      <c r="M397" s="230"/>
      <c r="N397" s="231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158</v>
      </c>
      <c r="AU397" s="19" t="s">
        <v>82</v>
      </c>
    </row>
    <row r="398" s="13" customFormat="1">
      <c r="A398" s="13"/>
      <c r="B398" s="235"/>
      <c r="C398" s="236"/>
      <c r="D398" s="227" t="s">
        <v>164</v>
      </c>
      <c r="E398" s="236"/>
      <c r="F398" s="238" t="s">
        <v>1322</v>
      </c>
      <c r="G398" s="236"/>
      <c r="H398" s="239">
        <v>5.7859999999999996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164</v>
      </c>
      <c r="AU398" s="245" t="s">
        <v>82</v>
      </c>
      <c r="AV398" s="13" t="s">
        <v>82</v>
      </c>
      <c r="AW398" s="13" t="s">
        <v>4</v>
      </c>
      <c r="AX398" s="13" t="s">
        <v>80</v>
      </c>
      <c r="AY398" s="245" t="s">
        <v>149</v>
      </c>
    </row>
    <row r="399" s="2" customFormat="1" ht="33" customHeight="1">
      <c r="A399" s="40"/>
      <c r="B399" s="41"/>
      <c r="C399" s="214" t="s">
        <v>1323</v>
      </c>
      <c r="D399" s="214" t="s">
        <v>151</v>
      </c>
      <c r="E399" s="215" t="s">
        <v>1324</v>
      </c>
      <c r="F399" s="216" t="s">
        <v>1325</v>
      </c>
      <c r="G399" s="217" t="s">
        <v>247</v>
      </c>
      <c r="H399" s="218">
        <v>16.600000000000001</v>
      </c>
      <c r="I399" s="219"/>
      <c r="J399" s="220">
        <f>ROUND(I399*H399,2)</f>
        <v>0</v>
      </c>
      <c r="K399" s="216" t="s">
        <v>155</v>
      </c>
      <c r="L399" s="46"/>
      <c r="M399" s="221" t="s">
        <v>19</v>
      </c>
      <c r="N399" s="222" t="s">
        <v>44</v>
      </c>
      <c r="O399" s="86"/>
      <c r="P399" s="223">
        <f>O399*H399</f>
        <v>0</v>
      </c>
      <c r="Q399" s="223">
        <v>0</v>
      </c>
      <c r="R399" s="223">
        <f>Q399*H399</f>
        <v>0</v>
      </c>
      <c r="S399" s="223">
        <v>0</v>
      </c>
      <c r="T399" s="224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25" t="s">
        <v>156</v>
      </c>
      <c r="AT399" s="225" t="s">
        <v>151</v>
      </c>
      <c r="AU399" s="225" t="s">
        <v>82</v>
      </c>
      <c r="AY399" s="19" t="s">
        <v>149</v>
      </c>
      <c r="BE399" s="226">
        <f>IF(N399="základní",J399,0)</f>
        <v>0</v>
      </c>
      <c r="BF399" s="226">
        <f>IF(N399="snížená",J399,0)</f>
        <v>0</v>
      </c>
      <c r="BG399" s="226">
        <f>IF(N399="zákl. přenesená",J399,0)</f>
        <v>0</v>
      </c>
      <c r="BH399" s="226">
        <f>IF(N399="sníž. přenesená",J399,0)</f>
        <v>0</v>
      </c>
      <c r="BI399" s="226">
        <f>IF(N399="nulová",J399,0)</f>
        <v>0</v>
      </c>
      <c r="BJ399" s="19" t="s">
        <v>80</v>
      </c>
      <c r="BK399" s="226">
        <f>ROUND(I399*H399,2)</f>
        <v>0</v>
      </c>
      <c r="BL399" s="19" t="s">
        <v>156</v>
      </c>
      <c r="BM399" s="225" t="s">
        <v>1326</v>
      </c>
    </row>
    <row r="400" s="2" customFormat="1">
      <c r="A400" s="40"/>
      <c r="B400" s="41"/>
      <c r="C400" s="42"/>
      <c r="D400" s="227" t="s">
        <v>158</v>
      </c>
      <c r="E400" s="42"/>
      <c r="F400" s="228" t="s">
        <v>1327</v>
      </c>
      <c r="G400" s="42"/>
      <c r="H400" s="42"/>
      <c r="I400" s="229"/>
      <c r="J400" s="42"/>
      <c r="K400" s="42"/>
      <c r="L400" s="46"/>
      <c r="M400" s="230"/>
      <c r="N400" s="231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158</v>
      </c>
      <c r="AU400" s="19" t="s">
        <v>82</v>
      </c>
    </row>
    <row r="401" s="2" customFormat="1">
      <c r="A401" s="40"/>
      <c r="B401" s="41"/>
      <c r="C401" s="42"/>
      <c r="D401" s="232" t="s">
        <v>160</v>
      </c>
      <c r="E401" s="42"/>
      <c r="F401" s="233" t="s">
        <v>1328</v>
      </c>
      <c r="G401" s="42"/>
      <c r="H401" s="42"/>
      <c r="I401" s="229"/>
      <c r="J401" s="42"/>
      <c r="K401" s="42"/>
      <c r="L401" s="46"/>
      <c r="M401" s="230"/>
      <c r="N401" s="231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160</v>
      </c>
      <c r="AU401" s="19" t="s">
        <v>82</v>
      </c>
    </row>
    <row r="402" s="13" customFormat="1">
      <c r="A402" s="13"/>
      <c r="B402" s="235"/>
      <c r="C402" s="236"/>
      <c r="D402" s="227" t="s">
        <v>164</v>
      </c>
      <c r="E402" s="237" t="s">
        <v>19</v>
      </c>
      <c r="F402" s="238" t="s">
        <v>1329</v>
      </c>
      <c r="G402" s="236"/>
      <c r="H402" s="239">
        <v>16.600000000000001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164</v>
      </c>
      <c r="AU402" s="245" t="s">
        <v>82</v>
      </c>
      <c r="AV402" s="13" t="s">
        <v>82</v>
      </c>
      <c r="AW402" s="13" t="s">
        <v>35</v>
      </c>
      <c r="AX402" s="13" t="s">
        <v>80</v>
      </c>
      <c r="AY402" s="245" t="s">
        <v>149</v>
      </c>
    </row>
    <row r="403" s="2" customFormat="1" ht="24.15" customHeight="1">
      <c r="A403" s="40"/>
      <c r="B403" s="41"/>
      <c r="C403" s="257" t="s">
        <v>1330</v>
      </c>
      <c r="D403" s="257" t="s">
        <v>398</v>
      </c>
      <c r="E403" s="258" t="s">
        <v>1331</v>
      </c>
      <c r="F403" s="259" t="s">
        <v>1332</v>
      </c>
      <c r="G403" s="260" t="s">
        <v>247</v>
      </c>
      <c r="H403" s="261">
        <v>16.849</v>
      </c>
      <c r="I403" s="262"/>
      <c r="J403" s="263">
        <f>ROUND(I403*H403,2)</f>
        <v>0</v>
      </c>
      <c r="K403" s="259" t="s">
        <v>155</v>
      </c>
      <c r="L403" s="264"/>
      <c r="M403" s="265" t="s">
        <v>19</v>
      </c>
      <c r="N403" s="266" t="s">
        <v>44</v>
      </c>
      <c r="O403" s="86"/>
      <c r="P403" s="223">
        <f>O403*H403</f>
        <v>0</v>
      </c>
      <c r="Q403" s="223">
        <v>0.024</v>
      </c>
      <c r="R403" s="223">
        <f>Q403*H403</f>
        <v>0.40437600000000001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207</v>
      </c>
      <c r="AT403" s="225" t="s">
        <v>398</v>
      </c>
      <c r="AU403" s="225" t="s">
        <v>82</v>
      </c>
      <c r="AY403" s="19" t="s">
        <v>149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80</v>
      </c>
      <c r="BK403" s="226">
        <f>ROUND(I403*H403,2)</f>
        <v>0</v>
      </c>
      <c r="BL403" s="19" t="s">
        <v>156</v>
      </c>
      <c r="BM403" s="225" t="s">
        <v>1333</v>
      </c>
    </row>
    <row r="404" s="2" customFormat="1">
      <c r="A404" s="40"/>
      <c r="B404" s="41"/>
      <c r="C404" s="42"/>
      <c r="D404" s="227" t="s">
        <v>158</v>
      </c>
      <c r="E404" s="42"/>
      <c r="F404" s="228" t="s">
        <v>1332</v>
      </c>
      <c r="G404" s="42"/>
      <c r="H404" s="42"/>
      <c r="I404" s="229"/>
      <c r="J404" s="42"/>
      <c r="K404" s="42"/>
      <c r="L404" s="46"/>
      <c r="M404" s="230"/>
      <c r="N404" s="231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158</v>
      </c>
      <c r="AU404" s="19" t="s">
        <v>82</v>
      </c>
    </row>
    <row r="405" s="13" customFormat="1">
      <c r="A405" s="13"/>
      <c r="B405" s="235"/>
      <c r="C405" s="236"/>
      <c r="D405" s="227" t="s">
        <v>164</v>
      </c>
      <c r="E405" s="236"/>
      <c r="F405" s="238" t="s">
        <v>1334</v>
      </c>
      <c r="G405" s="236"/>
      <c r="H405" s="239">
        <v>16.849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164</v>
      </c>
      <c r="AU405" s="245" t="s">
        <v>82</v>
      </c>
      <c r="AV405" s="13" t="s">
        <v>82</v>
      </c>
      <c r="AW405" s="13" t="s">
        <v>4</v>
      </c>
      <c r="AX405" s="13" t="s">
        <v>80</v>
      </c>
      <c r="AY405" s="245" t="s">
        <v>149</v>
      </c>
    </row>
    <row r="406" s="2" customFormat="1" ht="24.15" customHeight="1">
      <c r="A406" s="40"/>
      <c r="B406" s="41"/>
      <c r="C406" s="214" t="s">
        <v>1335</v>
      </c>
      <c r="D406" s="214" t="s">
        <v>151</v>
      </c>
      <c r="E406" s="215" t="s">
        <v>1336</v>
      </c>
      <c r="F406" s="216" t="s">
        <v>1337</v>
      </c>
      <c r="G406" s="217" t="s">
        <v>247</v>
      </c>
      <c r="H406" s="218">
        <v>6</v>
      </c>
      <c r="I406" s="219"/>
      <c r="J406" s="220">
        <f>ROUND(I406*H406,2)</f>
        <v>0</v>
      </c>
      <c r="K406" s="216" t="s">
        <v>155</v>
      </c>
      <c r="L406" s="46"/>
      <c r="M406" s="221" t="s">
        <v>19</v>
      </c>
      <c r="N406" s="222" t="s">
        <v>44</v>
      </c>
      <c r="O406" s="86"/>
      <c r="P406" s="223">
        <f>O406*H406</f>
        <v>0</v>
      </c>
      <c r="Q406" s="223">
        <v>0.29221000000000003</v>
      </c>
      <c r="R406" s="223">
        <f>Q406*H406</f>
        <v>1.75326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156</v>
      </c>
      <c r="AT406" s="225" t="s">
        <v>151</v>
      </c>
      <c r="AU406" s="225" t="s">
        <v>82</v>
      </c>
      <c r="AY406" s="19" t="s">
        <v>149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80</v>
      </c>
      <c r="BK406" s="226">
        <f>ROUND(I406*H406,2)</f>
        <v>0</v>
      </c>
      <c r="BL406" s="19" t="s">
        <v>156</v>
      </c>
      <c r="BM406" s="225" t="s">
        <v>1338</v>
      </c>
    </row>
    <row r="407" s="2" customFormat="1">
      <c r="A407" s="40"/>
      <c r="B407" s="41"/>
      <c r="C407" s="42"/>
      <c r="D407" s="227" t="s">
        <v>158</v>
      </c>
      <c r="E407" s="42"/>
      <c r="F407" s="228" t="s">
        <v>1339</v>
      </c>
      <c r="G407" s="42"/>
      <c r="H407" s="42"/>
      <c r="I407" s="229"/>
      <c r="J407" s="42"/>
      <c r="K407" s="42"/>
      <c r="L407" s="46"/>
      <c r="M407" s="230"/>
      <c r="N407" s="231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158</v>
      </c>
      <c r="AU407" s="19" t="s">
        <v>82</v>
      </c>
    </row>
    <row r="408" s="2" customFormat="1">
      <c r="A408" s="40"/>
      <c r="B408" s="41"/>
      <c r="C408" s="42"/>
      <c r="D408" s="232" t="s">
        <v>160</v>
      </c>
      <c r="E408" s="42"/>
      <c r="F408" s="233" t="s">
        <v>1340</v>
      </c>
      <c r="G408" s="42"/>
      <c r="H408" s="42"/>
      <c r="I408" s="229"/>
      <c r="J408" s="42"/>
      <c r="K408" s="42"/>
      <c r="L408" s="46"/>
      <c r="M408" s="230"/>
      <c r="N408" s="231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160</v>
      </c>
      <c r="AU408" s="19" t="s">
        <v>82</v>
      </c>
    </row>
    <row r="409" s="13" customFormat="1">
      <c r="A409" s="13"/>
      <c r="B409" s="235"/>
      <c r="C409" s="236"/>
      <c r="D409" s="227" t="s">
        <v>164</v>
      </c>
      <c r="E409" s="237" t="s">
        <v>19</v>
      </c>
      <c r="F409" s="238" t="s">
        <v>1341</v>
      </c>
      <c r="G409" s="236"/>
      <c r="H409" s="239">
        <v>6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164</v>
      </c>
      <c r="AU409" s="245" t="s">
        <v>82</v>
      </c>
      <c r="AV409" s="13" t="s">
        <v>82</v>
      </c>
      <c r="AW409" s="13" t="s">
        <v>35</v>
      </c>
      <c r="AX409" s="13" t="s">
        <v>80</v>
      </c>
      <c r="AY409" s="245" t="s">
        <v>149</v>
      </c>
    </row>
    <row r="410" s="2" customFormat="1" ht="24.15" customHeight="1">
      <c r="A410" s="40"/>
      <c r="B410" s="41"/>
      <c r="C410" s="257" t="s">
        <v>1342</v>
      </c>
      <c r="D410" s="257" t="s">
        <v>398</v>
      </c>
      <c r="E410" s="258" t="s">
        <v>1343</v>
      </c>
      <c r="F410" s="259" t="s">
        <v>1344</v>
      </c>
      <c r="G410" s="260" t="s">
        <v>247</v>
      </c>
      <c r="H410" s="261">
        <v>6</v>
      </c>
      <c r="I410" s="262"/>
      <c r="J410" s="263">
        <f>ROUND(I410*H410,2)</f>
        <v>0</v>
      </c>
      <c r="K410" s="259" t="s">
        <v>155</v>
      </c>
      <c r="L410" s="264"/>
      <c r="M410" s="265" t="s">
        <v>19</v>
      </c>
      <c r="N410" s="266" t="s">
        <v>44</v>
      </c>
      <c r="O410" s="86"/>
      <c r="P410" s="223">
        <f>O410*H410</f>
        <v>0</v>
      </c>
      <c r="Q410" s="223">
        <v>0.10299999999999999</v>
      </c>
      <c r="R410" s="223">
        <f>Q410*H410</f>
        <v>0.61799999999999999</v>
      </c>
      <c r="S410" s="223">
        <v>0</v>
      </c>
      <c r="T410" s="224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5" t="s">
        <v>207</v>
      </c>
      <c r="AT410" s="225" t="s">
        <v>398</v>
      </c>
      <c r="AU410" s="225" t="s">
        <v>82</v>
      </c>
      <c r="AY410" s="19" t="s">
        <v>149</v>
      </c>
      <c r="BE410" s="226">
        <f>IF(N410="základní",J410,0)</f>
        <v>0</v>
      </c>
      <c r="BF410" s="226">
        <f>IF(N410="snížená",J410,0)</f>
        <v>0</v>
      </c>
      <c r="BG410" s="226">
        <f>IF(N410="zákl. přenesená",J410,0)</f>
        <v>0</v>
      </c>
      <c r="BH410" s="226">
        <f>IF(N410="sníž. přenesená",J410,0)</f>
        <v>0</v>
      </c>
      <c r="BI410" s="226">
        <f>IF(N410="nulová",J410,0)</f>
        <v>0</v>
      </c>
      <c r="BJ410" s="19" t="s">
        <v>80</v>
      </c>
      <c r="BK410" s="226">
        <f>ROUND(I410*H410,2)</f>
        <v>0</v>
      </c>
      <c r="BL410" s="19" t="s">
        <v>156</v>
      </c>
      <c r="BM410" s="225" t="s">
        <v>1345</v>
      </c>
    </row>
    <row r="411" s="2" customFormat="1">
      <c r="A411" s="40"/>
      <c r="B411" s="41"/>
      <c r="C411" s="42"/>
      <c r="D411" s="227" t="s">
        <v>158</v>
      </c>
      <c r="E411" s="42"/>
      <c r="F411" s="228" t="s">
        <v>1344</v>
      </c>
      <c r="G411" s="42"/>
      <c r="H411" s="42"/>
      <c r="I411" s="229"/>
      <c r="J411" s="42"/>
      <c r="K411" s="42"/>
      <c r="L411" s="46"/>
      <c r="M411" s="230"/>
      <c r="N411" s="231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158</v>
      </c>
      <c r="AU411" s="19" t="s">
        <v>82</v>
      </c>
    </row>
    <row r="412" s="2" customFormat="1" ht="24.15" customHeight="1">
      <c r="A412" s="40"/>
      <c r="B412" s="41"/>
      <c r="C412" s="214" t="s">
        <v>1346</v>
      </c>
      <c r="D412" s="214" t="s">
        <v>151</v>
      </c>
      <c r="E412" s="215" t="s">
        <v>1347</v>
      </c>
      <c r="F412" s="216" t="s">
        <v>1348</v>
      </c>
      <c r="G412" s="217" t="s">
        <v>247</v>
      </c>
      <c r="H412" s="218">
        <v>90</v>
      </c>
      <c r="I412" s="219"/>
      <c r="J412" s="220">
        <f>ROUND(I412*H412,2)</f>
        <v>0</v>
      </c>
      <c r="K412" s="216" t="s">
        <v>155</v>
      </c>
      <c r="L412" s="46"/>
      <c r="M412" s="221" t="s">
        <v>19</v>
      </c>
      <c r="N412" s="222" t="s">
        <v>44</v>
      </c>
      <c r="O412" s="86"/>
      <c r="P412" s="223">
        <f>O412*H412</f>
        <v>0</v>
      </c>
      <c r="Q412" s="223">
        <v>0</v>
      </c>
      <c r="R412" s="223">
        <f>Q412*H412</f>
        <v>0</v>
      </c>
      <c r="S412" s="223">
        <v>0.00248</v>
      </c>
      <c r="T412" s="224">
        <f>S412*H412</f>
        <v>0.22320000000000001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25" t="s">
        <v>156</v>
      </c>
      <c r="AT412" s="225" t="s">
        <v>151</v>
      </c>
      <c r="AU412" s="225" t="s">
        <v>82</v>
      </c>
      <c r="AY412" s="19" t="s">
        <v>149</v>
      </c>
      <c r="BE412" s="226">
        <f>IF(N412="základní",J412,0)</f>
        <v>0</v>
      </c>
      <c r="BF412" s="226">
        <f>IF(N412="snížená",J412,0)</f>
        <v>0</v>
      </c>
      <c r="BG412" s="226">
        <f>IF(N412="zákl. přenesená",J412,0)</f>
        <v>0</v>
      </c>
      <c r="BH412" s="226">
        <f>IF(N412="sníž. přenesená",J412,0)</f>
        <v>0</v>
      </c>
      <c r="BI412" s="226">
        <f>IF(N412="nulová",J412,0)</f>
        <v>0</v>
      </c>
      <c r="BJ412" s="19" t="s">
        <v>80</v>
      </c>
      <c r="BK412" s="226">
        <f>ROUND(I412*H412,2)</f>
        <v>0</v>
      </c>
      <c r="BL412" s="19" t="s">
        <v>156</v>
      </c>
      <c r="BM412" s="225" t="s">
        <v>1349</v>
      </c>
    </row>
    <row r="413" s="2" customFormat="1">
      <c r="A413" s="40"/>
      <c r="B413" s="41"/>
      <c r="C413" s="42"/>
      <c r="D413" s="227" t="s">
        <v>158</v>
      </c>
      <c r="E413" s="42"/>
      <c r="F413" s="228" t="s">
        <v>1350</v>
      </c>
      <c r="G413" s="42"/>
      <c r="H413" s="42"/>
      <c r="I413" s="229"/>
      <c r="J413" s="42"/>
      <c r="K413" s="42"/>
      <c r="L413" s="46"/>
      <c r="M413" s="230"/>
      <c r="N413" s="231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158</v>
      </c>
      <c r="AU413" s="19" t="s">
        <v>82</v>
      </c>
    </row>
    <row r="414" s="2" customFormat="1">
      <c r="A414" s="40"/>
      <c r="B414" s="41"/>
      <c r="C414" s="42"/>
      <c r="D414" s="232" t="s">
        <v>160</v>
      </c>
      <c r="E414" s="42"/>
      <c r="F414" s="233" t="s">
        <v>1351</v>
      </c>
      <c r="G414" s="42"/>
      <c r="H414" s="42"/>
      <c r="I414" s="229"/>
      <c r="J414" s="42"/>
      <c r="K414" s="42"/>
      <c r="L414" s="46"/>
      <c r="M414" s="230"/>
      <c r="N414" s="231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160</v>
      </c>
      <c r="AU414" s="19" t="s">
        <v>82</v>
      </c>
    </row>
    <row r="415" s="2" customFormat="1" ht="16.5" customHeight="1">
      <c r="A415" s="40"/>
      <c r="B415" s="41"/>
      <c r="C415" s="214" t="s">
        <v>1352</v>
      </c>
      <c r="D415" s="214" t="s">
        <v>151</v>
      </c>
      <c r="E415" s="215" t="s">
        <v>451</v>
      </c>
      <c r="F415" s="216" t="s">
        <v>949</v>
      </c>
      <c r="G415" s="217" t="s">
        <v>401</v>
      </c>
      <c r="H415" s="218">
        <v>520</v>
      </c>
      <c r="I415" s="219"/>
      <c r="J415" s="220">
        <f>ROUND(I415*H415,2)</f>
        <v>0</v>
      </c>
      <c r="K415" s="216" t="s">
        <v>19</v>
      </c>
      <c r="L415" s="46"/>
      <c r="M415" s="221" t="s">
        <v>19</v>
      </c>
      <c r="N415" s="222" t="s">
        <v>44</v>
      </c>
      <c r="O415" s="86"/>
      <c r="P415" s="223">
        <f>O415*H415</f>
        <v>0</v>
      </c>
      <c r="Q415" s="223">
        <v>0</v>
      </c>
      <c r="R415" s="223">
        <f>Q415*H415</f>
        <v>0</v>
      </c>
      <c r="S415" s="223">
        <v>0</v>
      </c>
      <c r="T415" s="224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25" t="s">
        <v>156</v>
      </c>
      <c r="AT415" s="225" t="s">
        <v>151</v>
      </c>
      <c r="AU415" s="225" t="s">
        <v>82</v>
      </c>
      <c r="AY415" s="19" t="s">
        <v>149</v>
      </c>
      <c r="BE415" s="226">
        <f>IF(N415="základní",J415,0)</f>
        <v>0</v>
      </c>
      <c r="BF415" s="226">
        <f>IF(N415="snížená",J415,0)</f>
        <v>0</v>
      </c>
      <c r="BG415" s="226">
        <f>IF(N415="zákl. přenesená",J415,0)</f>
        <v>0</v>
      </c>
      <c r="BH415" s="226">
        <f>IF(N415="sníž. přenesená",J415,0)</f>
        <v>0</v>
      </c>
      <c r="BI415" s="226">
        <f>IF(N415="nulová",J415,0)</f>
        <v>0</v>
      </c>
      <c r="BJ415" s="19" t="s">
        <v>80</v>
      </c>
      <c r="BK415" s="226">
        <f>ROUND(I415*H415,2)</f>
        <v>0</v>
      </c>
      <c r="BL415" s="19" t="s">
        <v>156</v>
      </c>
      <c r="BM415" s="225" t="s">
        <v>1353</v>
      </c>
    </row>
    <row r="416" s="2" customFormat="1">
      <c r="A416" s="40"/>
      <c r="B416" s="41"/>
      <c r="C416" s="42"/>
      <c r="D416" s="227" t="s">
        <v>158</v>
      </c>
      <c r="E416" s="42"/>
      <c r="F416" s="228" t="s">
        <v>1354</v>
      </c>
      <c r="G416" s="42"/>
      <c r="H416" s="42"/>
      <c r="I416" s="229"/>
      <c r="J416" s="42"/>
      <c r="K416" s="42"/>
      <c r="L416" s="46"/>
      <c r="M416" s="230"/>
      <c r="N416" s="231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158</v>
      </c>
      <c r="AU416" s="19" t="s">
        <v>82</v>
      </c>
    </row>
    <row r="417" s="2" customFormat="1">
      <c r="A417" s="40"/>
      <c r="B417" s="41"/>
      <c r="C417" s="42"/>
      <c r="D417" s="227" t="s">
        <v>162</v>
      </c>
      <c r="E417" s="42"/>
      <c r="F417" s="234" t="s">
        <v>1355</v>
      </c>
      <c r="G417" s="42"/>
      <c r="H417" s="42"/>
      <c r="I417" s="229"/>
      <c r="J417" s="42"/>
      <c r="K417" s="42"/>
      <c r="L417" s="46"/>
      <c r="M417" s="230"/>
      <c r="N417" s="231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162</v>
      </c>
      <c r="AU417" s="19" t="s">
        <v>82</v>
      </c>
    </row>
    <row r="418" s="12" customFormat="1" ht="22.8" customHeight="1">
      <c r="A418" s="12"/>
      <c r="B418" s="198"/>
      <c r="C418" s="199"/>
      <c r="D418" s="200" t="s">
        <v>72</v>
      </c>
      <c r="E418" s="212" t="s">
        <v>580</v>
      </c>
      <c r="F418" s="212" t="s">
        <v>581</v>
      </c>
      <c r="G418" s="199"/>
      <c r="H418" s="199"/>
      <c r="I418" s="202"/>
      <c r="J418" s="213">
        <f>BK418</f>
        <v>0</v>
      </c>
      <c r="K418" s="199"/>
      <c r="L418" s="204"/>
      <c r="M418" s="205"/>
      <c r="N418" s="206"/>
      <c r="O418" s="206"/>
      <c r="P418" s="207">
        <f>SUM(P419:P421)</f>
        <v>0</v>
      </c>
      <c r="Q418" s="206"/>
      <c r="R418" s="207">
        <f>SUM(R419:R421)</f>
        <v>0</v>
      </c>
      <c r="S418" s="206"/>
      <c r="T418" s="208">
        <f>SUM(T419:T421)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09" t="s">
        <v>80</v>
      </c>
      <c r="AT418" s="210" t="s">
        <v>72</v>
      </c>
      <c r="AU418" s="210" t="s">
        <v>80</v>
      </c>
      <c r="AY418" s="209" t="s">
        <v>149</v>
      </c>
      <c r="BK418" s="211">
        <f>SUM(BK419:BK421)</f>
        <v>0</v>
      </c>
    </row>
    <row r="419" s="2" customFormat="1" ht="33" customHeight="1">
      <c r="A419" s="40"/>
      <c r="B419" s="41"/>
      <c r="C419" s="214" t="s">
        <v>1356</v>
      </c>
      <c r="D419" s="214" t="s">
        <v>151</v>
      </c>
      <c r="E419" s="215" t="s">
        <v>1357</v>
      </c>
      <c r="F419" s="216" t="s">
        <v>1358</v>
      </c>
      <c r="G419" s="217" t="s">
        <v>453</v>
      </c>
      <c r="H419" s="218">
        <v>1962.7139999999999</v>
      </c>
      <c r="I419" s="219"/>
      <c r="J419" s="220">
        <f>ROUND(I419*H419,2)</f>
        <v>0</v>
      </c>
      <c r="K419" s="216" t="s">
        <v>155</v>
      </c>
      <c r="L419" s="46"/>
      <c r="M419" s="221" t="s">
        <v>19</v>
      </c>
      <c r="N419" s="222" t="s">
        <v>44</v>
      </c>
      <c r="O419" s="86"/>
      <c r="P419" s="223">
        <f>O419*H419</f>
        <v>0</v>
      </c>
      <c r="Q419" s="223">
        <v>0</v>
      </c>
      <c r="R419" s="223">
        <f>Q419*H419</f>
        <v>0</v>
      </c>
      <c r="S419" s="223">
        <v>0</v>
      </c>
      <c r="T419" s="224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25" t="s">
        <v>156</v>
      </c>
      <c r="AT419" s="225" t="s">
        <v>151</v>
      </c>
      <c r="AU419" s="225" t="s">
        <v>82</v>
      </c>
      <c r="AY419" s="19" t="s">
        <v>149</v>
      </c>
      <c r="BE419" s="226">
        <f>IF(N419="základní",J419,0)</f>
        <v>0</v>
      </c>
      <c r="BF419" s="226">
        <f>IF(N419="snížená",J419,0)</f>
        <v>0</v>
      </c>
      <c r="BG419" s="226">
        <f>IF(N419="zákl. přenesená",J419,0)</f>
        <v>0</v>
      </c>
      <c r="BH419" s="226">
        <f>IF(N419="sníž. přenesená",J419,0)</f>
        <v>0</v>
      </c>
      <c r="BI419" s="226">
        <f>IF(N419="nulová",J419,0)</f>
        <v>0</v>
      </c>
      <c r="BJ419" s="19" t="s">
        <v>80</v>
      </c>
      <c r="BK419" s="226">
        <f>ROUND(I419*H419,2)</f>
        <v>0</v>
      </c>
      <c r="BL419" s="19" t="s">
        <v>156</v>
      </c>
      <c r="BM419" s="225" t="s">
        <v>1359</v>
      </c>
    </row>
    <row r="420" s="2" customFormat="1">
      <c r="A420" s="40"/>
      <c r="B420" s="41"/>
      <c r="C420" s="42"/>
      <c r="D420" s="227" t="s">
        <v>158</v>
      </c>
      <c r="E420" s="42"/>
      <c r="F420" s="228" t="s">
        <v>1360</v>
      </c>
      <c r="G420" s="42"/>
      <c r="H420" s="42"/>
      <c r="I420" s="229"/>
      <c r="J420" s="42"/>
      <c r="K420" s="42"/>
      <c r="L420" s="46"/>
      <c r="M420" s="230"/>
      <c r="N420" s="231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158</v>
      </c>
      <c r="AU420" s="19" t="s">
        <v>82</v>
      </c>
    </row>
    <row r="421" s="2" customFormat="1">
      <c r="A421" s="40"/>
      <c r="B421" s="41"/>
      <c r="C421" s="42"/>
      <c r="D421" s="232" t="s">
        <v>160</v>
      </c>
      <c r="E421" s="42"/>
      <c r="F421" s="233" t="s">
        <v>1361</v>
      </c>
      <c r="G421" s="42"/>
      <c r="H421" s="42"/>
      <c r="I421" s="229"/>
      <c r="J421" s="42"/>
      <c r="K421" s="42"/>
      <c r="L421" s="46"/>
      <c r="M421" s="267"/>
      <c r="N421" s="268"/>
      <c r="O421" s="269"/>
      <c r="P421" s="269"/>
      <c r="Q421" s="269"/>
      <c r="R421" s="269"/>
      <c r="S421" s="269"/>
      <c r="T421" s="27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160</v>
      </c>
      <c r="AU421" s="19" t="s">
        <v>82</v>
      </c>
    </row>
    <row r="422" s="2" customFormat="1" ht="6.96" customHeight="1">
      <c r="A422" s="40"/>
      <c r="B422" s="61"/>
      <c r="C422" s="62"/>
      <c r="D422" s="62"/>
      <c r="E422" s="62"/>
      <c r="F422" s="62"/>
      <c r="G422" s="62"/>
      <c r="H422" s="62"/>
      <c r="I422" s="62"/>
      <c r="J422" s="62"/>
      <c r="K422" s="62"/>
      <c r="L422" s="46"/>
      <c r="M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</row>
  </sheetData>
  <sheetProtection sheet="1" autoFilter="0" formatColumns="0" formatRows="0" objects="1" scenarios="1" spinCount="100000" saltValue="N1IXVkmqJ+SyMR4W4RcI92h8fCqRyjk1vJEIEzLxWSn4zOH+iXQuLm712csYtDPyW4hHV0SZAmor0nEIcs7JkQ==" hashValue="4Edye6mU3Xp4xClGvEyNhhRmF7uVrQ9HWd5suwak5G8rYVeqhiByhsezvz7hbbrct5N/48QF+420ldobVC3Xdg==" algorithmName="SHA-512" password="CC35"/>
  <autoFilter ref="C93:K4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9" r:id="rId1" display="https://podminky.urs.cz/item/CS_URS_2025_01/111251203"/>
    <hyperlink ref="F104" r:id="rId2" display="https://podminky.urs.cz/item/CS_URS_2025_01/112101101"/>
    <hyperlink ref="F108" r:id="rId3" display="https://podminky.urs.cz/item/CS_URS_2025_01/112101102"/>
    <hyperlink ref="F112" r:id="rId4" display="https://podminky.urs.cz/item/CS_URS_2025_01/112155115"/>
    <hyperlink ref="F116" r:id="rId5" display="https://podminky.urs.cz/item/CS_URS_2025_01/112155121"/>
    <hyperlink ref="F120" r:id="rId6" display="https://podminky.urs.cz/item/CS_URS_2025_01/112155311"/>
    <hyperlink ref="F124" r:id="rId7" display="https://podminky.urs.cz/item/CS_URS_2025_01/112251101"/>
    <hyperlink ref="F127" r:id="rId8" display="https://podminky.urs.cz/item/CS_URS_2025_01/112251102"/>
    <hyperlink ref="F130" r:id="rId9" display="https://podminky.urs.cz/item/CS_URS_2025_01/121151123"/>
    <hyperlink ref="F133" r:id="rId10" display="https://podminky.urs.cz/item/CS_URS_2025_01/122151101"/>
    <hyperlink ref="F139" r:id="rId11" display="https://podminky.urs.cz/item/CS_URS_2025_01/122252206"/>
    <hyperlink ref="F146" r:id="rId12" display="https://podminky.urs.cz/item/CS_URS_2025_01/131151102"/>
    <hyperlink ref="F150" r:id="rId13" display="https://podminky.urs.cz/item/CS_URS_2025_01/132151103"/>
    <hyperlink ref="F154" r:id="rId14" display="https://podminky.urs.cz/item/CS_URS_2025_01/132151252"/>
    <hyperlink ref="F160" r:id="rId15" display="https://podminky.urs.cz/item/CS_URS_2025_01/162201411"/>
    <hyperlink ref="F163" r:id="rId16" display="https://podminky.urs.cz/item/CS_URS_2025_01/162201412"/>
    <hyperlink ref="F166" r:id="rId17" display="https://podminky.urs.cz/item/CS_URS_2025_01/162201421"/>
    <hyperlink ref="F170" r:id="rId18" display="https://podminky.urs.cz/item/CS_URS_2025_01/162201422"/>
    <hyperlink ref="F174" r:id="rId19" display="https://podminky.urs.cz/item/CS_URS_2025_01/162351103"/>
    <hyperlink ref="F177" r:id="rId20" display="https://podminky.urs.cz/item/CS_URS_2025_01/171151103"/>
    <hyperlink ref="F184" r:id="rId21" display="https://podminky.urs.cz/item/CS_URS_2025_01/171152121"/>
    <hyperlink ref="F188" r:id="rId22" display="https://podminky.urs.cz/item/CS_URS_2025_01/174151101"/>
    <hyperlink ref="F194" r:id="rId23" display="https://podminky.urs.cz/item/CS_URS_2025_01/174251201"/>
    <hyperlink ref="F197" r:id="rId24" display="https://podminky.urs.cz/item/CS_URS_2025_01/174251202"/>
    <hyperlink ref="F200" r:id="rId25" display="https://podminky.urs.cz/item/CS_URS_2025_01/181252305"/>
    <hyperlink ref="F204" r:id="rId26" display="https://podminky.urs.cz/item/CS_URS_2025_01/181351113"/>
    <hyperlink ref="F208" r:id="rId27" display="https://podminky.urs.cz/item/CS_URS_2025_01/181451121"/>
    <hyperlink ref="F215" r:id="rId28" display="https://podminky.urs.cz/item/CS_URS_2025_01/184818231"/>
    <hyperlink ref="F219" r:id="rId29" display="https://podminky.urs.cz/item/CS_URS_2025_01/184818232"/>
    <hyperlink ref="F222" r:id="rId30" display="https://podminky.urs.cz/item/CS_URS_2025_01/184818233"/>
    <hyperlink ref="F228" r:id="rId31" display="https://podminky.urs.cz/item/CS_URS_2025_01/211531111"/>
    <hyperlink ref="F232" r:id="rId32" display="https://podminky.urs.cz/item/CS_URS_2025_01/211971121"/>
    <hyperlink ref="F238" r:id="rId33" display="https://podminky.urs.cz/item/CS_URS_2025_01/213141112"/>
    <hyperlink ref="F247" r:id="rId34" display="https://podminky.urs.cz/item/CS_URS_2025_01/213311151"/>
    <hyperlink ref="F254" r:id="rId35" display="https://podminky.urs.cz/item/CS_URS_2025_01/233211111"/>
    <hyperlink ref="F257" r:id="rId36" display="https://podminky.urs.cz/item/CS_URS_2025_01/233211114"/>
    <hyperlink ref="F260" r:id="rId37" display="https://podminky.urs.cz/item/CS_URS_2025_01/274315513"/>
    <hyperlink ref="F266" r:id="rId38" display="https://podminky.urs.cz/item/CS_URS_2025_01/278361111"/>
    <hyperlink ref="F271" r:id="rId39" display="https://podminky.urs.cz/item/CS_URS_2025_01/321321116"/>
    <hyperlink ref="F278" r:id="rId40" display="https://podminky.urs.cz/item/CS_URS_2025_01/321351010"/>
    <hyperlink ref="F285" r:id="rId41" display="https://podminky.urs.cz/item/CS_URS_2025_01/321352010"/>
    <hyperlink ref="F288" r:id="rId42" display="https://podminky.urs.cz/item/CS_URS_2025_01/321366111"/>
    <hyperlink ref="F292" r:id="rId43" display="https://podminky.urs.cz/item/CS_URS_2025_01/321368211"/>
    <hyperlink ref="F296" r:id="rId44" display="https://podminky.urs.cz/item/CS_URS_2025_01/338171114"/>
    <hyperlink ref="F306" r:id="rId45" display="https://podminky.urs.cz/item/CS_URS_2025_01/348401130"/>
    <hyperlink ref="F313" r:id="rId46" display="https://podminky.urs.cz/item/CS_URS_2025_01/451315127"/>
    <hyperlink ref="F320" r:id="rId47" display="https://podminky.urs.cz/item/CS_URS_2025_01/452311171"/>
    <hyperlink ref="F324" r:id="rId48" display="https://podminky.urs.cz/item/CS_URS_2025_01/452318510"/>
    <hyperlink ref="F328" r:id="rId49" display="https://podminky.urs.cz/item/CS_URS_2025_01/464511123"/>
    <hyperlink ref="F332" r:id="rId50" display="https://podminky.urs.cz/item/CS_URS_2025_01/465511522"/>
    <hyperlink ref="F339" r:id="rId51" display="https://podminky.urs.cz/item/CS_URS_2025_01/564201111"/>
    <hyperlink ref="F344" r:id="rId52" display="https://podminky.urs.cz/item/CS_URS_2025_01/564211111"/>
    <hyperlink ref="F351" r:id="rId53" display="https://podminky.urs.cz/item/CS_URS_2025_01/564841111"/>
    <hyperlink ref="F355" r:id="rId54" display="https://podminky.urs.cz/item/CS_URS_2025_01/564871113"/>
    <hyperlink ref="F360" r:id="rId55" display="https://podminky.urs.cz/item/CS_URS_2025_01/564932111"/>
    <hyperlink ref="F368" r:id="rId56" display="https://podminky.urs.cz/item/CS_URS_2025_01/871228111"/>
    <hyperlink ref="F374" r:id="rId57" display="https://podminky.urs.cz/item/CS_URS_2025_01/871420330"/>
    <hyperlink ref="F389" r:id="rId58" display="https://podminky.urs.cz/item/CS_URS_2025_01/919535561"/>
    <hyperlink ref="F395" r:id="rId59" display="https://podminky.urs.cz/item/CS_URS_2025_01/919551112"/>
    <hyperlink ref="F401" r:id="rId60" display="https://podminky.urs.cz/item/CS_URS_2025_01/919551114"/>
    <hyperlink ref="F408" r:id="rId61" display="https://podminky.urs.cz/item/CS_URS_2025_01/935113211"/>
    <hyperlink ref="F414" r:id="rId62" display="https://podminky.urs.cz/item/CS_URS_2025_01/966071822"/>
    <hyperlink ref="F421" r:id="rId63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117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rybníka Velký Žďárský</v>
      </c>
      <c r="F7" s="144"/>
      <c r="G7" s="144"/>
      <c r="H7" s="144"/>
      <c r="L7" s="22"/>
    </row>
    <row r="8" s="1" customFormat="1" ht="12" customHeight="1">
      <c r="B8" s="22"/>
      <c r="D8" s="144" t="s">
        <v>118</v>
      </c>
      <c r="L8" s="22"/>
    </row>
    <row r="9" s="2" customFormat="1" ht="16.5" customHeight="1">
      <c r="A9" s="40"/>
      <c r="B9" s="46"/>
      <c r="C9" s="40"/>
      <c r="D9" s="40"/>
      <c r="E9" s="145" t="s">
        <v>1073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1362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24. 10. 2023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33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34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ROUND((SUM(BE88:BE103)),  2)</f>
        <v>0</v>
      </c>
      <c r="G35" s="40"/>
      <c r="H35" s="40"/>
      <c r="I35" s="159">
        <v>0.20999999999999999</v>
      </c>
      <c r="J35" s="158">
        <f>ROUND(((SUM(BE88:BE103))*I35),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ROUND((SUM(BF88:BF103)),  2)</f>
        <v>0</v>
      </c>
      <c r="G36" s="40"/>
      <c r="H36" s="40"/>
      <c r="I36" s="159">
        <v>0.12</v>
      </c>
      <c r="J36" s="158">
        <f>ROUND(((SUM(BF88:BF103))*I36),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ROUND((SUM(BG88:BG103)),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ROUND((SUM(BH88:BH103)),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ROUND((SUM(BI88:BI103)),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122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rybníka Velký Žďárský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1073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SO-06 NP - Nepropustné povrchy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Žďár nad Sázavou</v>
      </c>
      <c r="G56" s="42"/>
      <c r="H56" s="42"/>
      <c r="I56" s="34" t="s">
        <v>23</v>
      </c>
      <c r="J56" s="74" t="str">
        <f>IF(J14="","",J14)</f>
        <v>24. 10. 2023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Žďár nad Sázavou</v>
      </c>
      <c r="G58" s="42"/>
      <c r="H58" s="42"/>
      <c r="I58" s="34" t="s">
        <v>32</v>
      </c>
      <c r="J58" s="38" t="str">
        <f>E23</f>
        <v>AGROPROJEKT PSO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AGROPROJEKT PSO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123</v>
      </c>
      <c r="D61" s="173"/>
      <c r="E61" s="173"/>
      <c r="F61" s="173"/>
      <c r="G61" s="173"/>
      <c r="H61" s="173"/>
      <c r="I61" s="173"/>
      <c r="J61" s="174" t="s">
        <v>124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125</v>
      </c>
    </row>
    <row r="64" s="9" customFormat="1" ht="24.96" customHeight="1">
      <c r="A64" s="9"/>
      <c r="B64" s="176"/>
      <c r="C64" s="177"/>
      <c r="D64" s="178" t="s">
        <v>126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773</v>
      </c>
      <c r="E65" s="184"/>
      <c r="F65" s="184"/>
      <c r="G65" s="184"/>
      <c r="H65" s="184"/>
      <c r="I65" s="184"/>
      <c r="J65" s="185">
        <f>J90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133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134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Rekonstrukce rybníka Velký Žďárský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118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16.5" customHeight="1">
      <c r="A78" s="40"/>
      <c r="B78" s="41"/>
      <c r="C78" s="42"/>
      <c r="D78" s="42"/>
      <c r="E78" s="171" t="s">
        <v>1073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120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SO-06 NP - Nepropustné povrchy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>Žďár nad Sázavou</v>
      </c>
      <c r="G82" s="42"/>
      <c r="H82" s="42"/>
      <c r="I82" s="34" t="s">
        <v>23</v>
      </c>
      <c r="J82" s="74" t="str">
        <f>IF(J14="","",J14)</f>
        <v>24. 10. 2023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E17</f>
        <v>Město Žďár nad Sázavou</v>
      </c>
      <c r="G84" s="42"/>
      <c r="H84" s="42"/>
      <c r="I84" s="34" t="s">
        <v>32</v>
      </c>
      <c r="J84" s="38" t="str">
        <f>E23</f>
        <v>AGROPROJEKT PSO s.r.o.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30</v>
      </c>
      <c r="D85" s="42"/>
      <c r="E85" s="42"/>
      <c r="F85" s="29" t="str">
        <f>IF(E20="","",E20)</f>
        <v>Vyplň údaj</v>
      </c>
      <c r="G85" s="42"/>
      <c r="H85" s="42"/>
      <c r="I85" s="34" t="s">
        <v>36</v>
      </c>
      <c r="J85" s="38" t="str">
        <f>E26</f>
        <v>AGROPROJEKT PSO s.r.o.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135</v>
      </c>
      <c r="D87" s="190" t="s">
        <v>58</v>
      </c>
      <c r="E87" s="190" t="s">
        <v>54</v>
      </c>
      <c r="F87" s="190" t="s">
        <v>55</v>
      </c>
      <c r="G87" s="190" t="s">
        <v>136</v>
      </c>
      <c r="H87" s="190" t="s">
        <v>137</v>
      </c>
      <c r="I87" s="190" t="s">
        <v>138</v>
      </c>
      <c r="J87" s="190" t="s">
        <v>124</v>
      </c>
      <c r="K87" s="191" t="s">
        <v>139</v>
      </c>
      <c r="L87" s="192"/>
      <c r="M87" s="94" t="s">
        <v>19</v>
      </c>
      <c r="N87" s="95" t="s">
        <v>43</v>
      </c>
      <c r="O87" s="95" t="s">
        <v>140</v>
      </c>
      <c r="P87" s="95" t="s">
        <v>141</v>
      </c>
      <c r="Q87" s="95" t="s">
        <v>142</v>
      </c>
      <c r="R87" s="95" t="s">
        <v>143</v>
      </c>
      <c r="S87" s="95" t="s">
        <v>144</v>
      </c>
      <c r="T87" s="96" t="s">
        <v>145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146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63.210000000000001</v>
      </c>
      <c r="S88" s="98"/>
      <c r="T88" s="196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72</v>
      </c>
      <c r="AU88" s="19" t="s">
        <v>125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72</v>
      </c>
      <c r="E89" s="201" t="s">
        <v>147</v>
      </c>
      <c r="F89" s="201" t="s">
        <v>148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P90+P100</f>
        <v>0</v>
      </c>
      <c r="Q89" s="206"/>
      <c r="R89" s="207">
        <f>R90+R100</f>
        <v>63.210000000000001</v>
      </c>
      <c r="S89" s="206"/>
      <c r="T89" s="208">
        <f>T90+T100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80</v>
      </c>
      <c r="AT89" s="210" t="s">
        <v>72</v>
      </c>
      <c r="AU89" s="210" t="s">
        <v>73</v>
      </c>
      <c r="AY89" s="209" t="s">
        <v>149</v>
      </c>
      <c r="BK89" s="211">
        <f>BK90+BK100</f>
        <v>0</v>
      </c>
    </row>
    <row r="90" s="12" customFormat="1" ht="22.8" customHeight="1">
      <c r="A90" s="12"/>
      <c r="B90" s="198"/>
      <c r="C90" s="199"/>
      <c r="D90" s="200" t="s">
        <v>72</v>
      </c>
      <c r="E90" s="212" t="s">
        <v>213</v>
      </c>
      <c r="F90" s="212" t="s">
        <v>932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SUM(P91:P99)</f>
        <v>0</v>
      </c>
      <c r="Q90" s="206"/>
      <c r="R90" s="207">
        <f>SUM(R91:R99)</f>
        <v>63.210000000000001</v>
      </c>
      <c r="S90" s="206"/>
      <c r="T90" s="208">
        <f>SUM(T91:T99)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80</v>
      </c>
      <c r="AT90" s="210" t="s">
        <v>72</v>
      </c>
      <c r="AU90" s="210" t="s">
        <v>80</v>
      </c>
      <c r="AY90" s="209" t="s">
        <v>149</v>
      </c>
      <c r="BK90" s="211">
        <f>SUM(BK91:BK99)</f>
        <v>0</v>
      </c>
    </row>
    <row r="91" s="2" customFormat="1" ht="24.15" customHeight="1">
      <c r="A91" s="40"/>
      <c r="B91" s="41"/>
      <c r="C91" s="214" t="s">
        <v>80</v>
      </c>
      <c r="D91" s="214" t="s">
        <v>151</v>
      </c>
      <c r="E91" s="215" t="s">
        <v>589</v>
      </c>
      <c r="F91" s="216" t="s">
        <v>590</v>
      </c>
      <c r="G91" s="217" t="s">
        <v>247</v>
      </c>
      <c r="H91" s="218">
        <v>300</v>
      </c>
      <c r="I91" s="219"/>
      <c r="J91" s="220">
        <f>ROUND(I91*H91,2)</f>
        <v>0</v>
      </c>
      <c r="K91" s="216" t="s">
        <v>155</v>
      </c>
      <c r="L91" s="46"/>
      <c r="M91" s="221" t="s">
        <v>19</v>
      </c>
      <c r="N91" s="222" t="s">
        <v>44</v>
      </c>
      <c r="O91" s="86"/>
      <c r="P91" s="223">
        <f>O91*H91</f>
        <v>0</v>
      </c>
      <c r="Q91" s="223">
        <v>0.15256</v>
      </c>
      <c r="R91" s="223">
        <f>Q91*H91</f>
        <v>45.768000000000001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156</v>
      </c>
      <c r="AT91" s="225" t="s">
        <v>151</v>
      </c>
      <c r="AU91" s="225" t="s">
        <v>82</v>
      </c>
      <c r="AY91" s="19" t="s">
        <v>149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80</v>
      </c>
      <c r="BK91" s="226">
        <f>ROUND(I91*H91,2)</f>
        <v>0</v>
      </c>
      <c r="BL91" s="19" t="s">
        <v>156</v>
      </c>
      <c r="BM91" s="225" t="s">
        <v>1363</v>
      </c>
    </row>
    <row r="92" s="2" customFormat="1">
      <c r="A92" s="40"/>
      <c r="B92" s="41"/>
      <c r="C92" s="42"/>
      <c r="D92" s="227" t="s">
        <v>158</v>
      </c>
      <c r="E92" s="42"/>
      <c r="F92" s="228" t="s">
        <v>592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158</v>
      </c>
      <c r="AU92" s="19" t="s">
        <v>82</v>
      </c>
    </row>
    <row r="93" s="2" customFormat="1">
      <c r="A93" s="40"/>
      <c r="B93" s="41"/>
      <c r="C93" s="42"/>
      <c r="D93" s="232" t="s">
        <v>160</v>
      </c>
      <c r="E93" s="42"/>
      <c r="F93" s="233" t="s">
        <v>593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160</v>
      </c>
      <c r="AU93" s="19" t="s">
        <v>82</v>
      </c>
    </row>
    <row r="94" s="13" customFormat="1">
      <c r="A94" s="13"/>
      <c r="B94" s="235"/>
      <c r="C94" s="236"/>
      <c r="D94" s="227" t="s">
        <v>164</v>
      </c>
      <c r="E94" s="237" t="s">
        <v>19</v>
      </c>
      <c r="F94" s="238" t="s">
        <v>1364</v>
      </c>
      <c r="G94" s="236"/>
      <c r="H94" s="239">
        <v>280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164</v>
      </c>
      <c r="AU94" s="245" t="s">
        <v>82</v>
      </c>
      <c r="AV94" s="13" t="s">
        <v>82</v>
      </c>
      <c r="AW94" s="13" t="s">
        <v>35</v>
      </c>
      <c r="AX94" s="13" t="s">
        <v>73</v>
      </c>
      <c r="AY94" s="245" t="s">
        <v>149</v>
      </c>
    </row>
    <row r="95" s="13" customFormat="1">
      <c r="A95" s="13"/>
      <c r="B95" s="235"/>
      <c r="C95" s="236"/>
      <c r="D95" s="227" t="s">
        <v>164</v>
      </c>
      <c r="E95" s="237" t="s">
        <v>19</v>
      </c>
      <c r="F95" s="238" t="s">
        <v>1365</v>
      </c>
      <c r="G95" s="236"/>
      <c r="H95" s="239">
        <v>20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164</v>
      </c>
      <c r="AU95" s="245" t="s">
        <v>82</v>
      </c>
      <c r="AV95" s="13" t="s">
        <v>82</v>
      </c>
      <c r="AW95" s="13" t="s">
        <v>35</v>
      </c>
      <c r="AX95" s="13" t="s">
        <v>73</v>
      </c>
      <c r="AY95" s="245" t="s">
        <v>149</v>
      </c>
    </row>
    <row r="96" s="14" customFormat="1">
      <c r="A96" s="14"/>
      <c r="B96" s="246"/>
      <c r="C96" s="247"/>
      <c r="D96" s="227" t="s">
        <v>164</v>
      </c>
      <c r="E96" s="248" t="s">
        <v>19</v>
      </c>
      <c r="F96" s="249" t="s">
        <v>167</v>
      </c>
      <c r="G96" s="247"/>
      <c r="H96" s="250">
        <v>300</v>
      </c>
      <c r="I96" s="251"/>
      <c r="J96" s="247"/>
      <c r="K96" s="247"/>
      <c r="L96" s="252"/>
      <c r="M96" s="253"/>
      <c r="N96" s="254"/>
      <c r="O96" s="254"/>
      <c r="P96" s="254"/>
      <c r="Q96" s="254"/>
      <c r="R96" s="254"/>
      <c r="S96" s="254"/>
      <c r="T96" s="25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6" t="s">
        <v>164</v>
      </c>
      <c r="AU96" s="256" t="s">
        <v>82</v>
      </c>
      <c r="AV96" s="14" t="s">
        <v>156</v>
      </c>
      <c r="AW96" s="14" t="s">
        <v>35</v>
      </c>
      <c r="AX96" s="14" t="s">
        <v>80</v>
      </c>
      <c r="AY96" s="256" t="s">
        <v>149</v>
      </c>
    </row>
    <row r="97" s="2" customFormat="1" ht="21.75" customHeight="1">
      <c r="A97" s="40"/>
      <c r="B97" s="41"/>
      <c r="C97" s="257" t="s">
        <v>82</v>
      </c>
      <c r="D97" s="257" t="s">
        <v>398</v>
      </c>
      <c r="E97" s="258" t="s">
        <v>595</v>
      </c>
      <c r="F97" s="259" t="s">
        <v>596</v>
      </c>
      <c r="G97" s="260" t="s">
        <v>247</v>
      </c>
      <c r="H97" s="261">
        <v>306</v>
      </c>
      <c r="I97" s="262"/>
      <c r="J97" s="263">
        <f>ROUND(I97*H97,2)</f>
        <v>0</v>
      </c>
      <c r="K97" s="259" t="s">
        <v>155</v>
      </c>
      <c r="L97" s="264"/>
      <c r="M97" s="265" t="s">
        <v>19</v>
      </c>
      <c r="N97" s="266" t="s">
        <v>44</v>
      </c>
      <c r="O97" s="86"/>
      <c r="P97" s="223">
        <f>O97*H97</f>
        <v>0</v>
      </c>
      <c r="Q97" s="223">
        <v>0.057000000000000002</v>
      </c>
      <c r="R97" s="223">
        <f>Q97*H97</f>
        <v>17.442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207</v>
      </c>
      <c r="AT97" s="225" t="s">
        <v>398</v>
      </c>
      <c r="AU97" s="225" t="s">
        <v>82</v>
      </c>
      <c r="AY97" s="19" t="s">
        <v>149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80</v>
      </c>
      <c r="BK97" s="226">
        <f>ROUND(I97*H97,2)</f>
        <v>0</v>
      </c>
      <c r="BL97" s="19" t="s">
        <v>156</v>
      </c>
      <c r="BM97" s="225" t="s">
        <v>1366</v>
      </c>
    </row>
    <row r="98" s="2" customFormat="1">
      <c r="A98" s="40"/>
      <c r="B98" s="41"/>
      <c r="C98" s="42"/>
      <c r="D98" s="227" t="s">
        <v>158</v>
      </c>
      <c r="E98" s="42"/>
      <c r="F98" s="228" t="s">
        <v>596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158</v>
      </c>
      <c r="AU98" s="19" t="s">
        <v>82</v>
      </c>
    </row>
    <row r="99" s="13" customFormat="1">
      <c r="A99" s="13"/>
      <c r="B99" s="235"/>
      <c r="C99" s="236"/>
      <c r="D99" s="227" t="s">
        <v>164</v>
      </c>
      <c r="E99" s="236"/>
      <c r="F99" s="238" t="s">
        <v>1367</v>
      </c>
      <c r="G99" s="236"/>
      <c r="H99" s="239">
        <v>306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164</v>
      </c>
      <c r="AU99" s="245" t="s">
        <v>82</v>
      </c>
      <c r="AV99" s="13" t="s">
        <v>82</v>
      </c>
      <c r="AW99" s="13" t="s">
        <v>4</v>
      </c>
      <c r="AX99" s="13" t="s">
        <v>80</v>
      </c>
      <c r="AY99" s="245" t="s">
        <v>149</v>
      </c>
    </row>
    <row r="100" s="12" customFormat="1" ht="22.8" customHeight="1">
      <c r="A100" s="12"/>
      <c r="B100" s="198"/>
      <c r="C100" s="199"/>
      <c r="D100" s="200" t="s">
        <v>72</v>
      </c>
      <c r="E100" s="212" t="s">
        <v>580</v>
      </c>
      <c r="F100" s="212" t="s">
        <v>581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SUM(P101:P103)</f>
        <v>0</v>
      </c>
      <c r="Q100" s="206"/>
      <c r="R100" s="207">
        <f>SUM(R101:R103)</f>
        <v>0</v>
      </c>
      <c r="S100" s="206"/>
      <c r="T100" s="208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80</v>
      </c>
      <c r="AT100" s="210" t="s">
        <v>72</v>
      </c>
      <c r="AU100" s="210" t="s">
        <v>80</v>
      </c>
      <c r="AY100" s="209" t="s">
        <v>149</v>
      </c>
      <c r="BK100" s="211">
        <f>SUM(BK101:BK103)</f>
        <v>0</v>
      </c>
    </row>
    <row r="101" s="2" customFormat="1" ht="33" customHeight="1">
      <c r="A101" s="40"/>
      <c r="B101" s="41"/>
      <c r="C101" s="214" t="s">
        <v>175</v>
      </c>
      <c r="D101" s="214" t="s">
        <v>151</v>
      </c>
      <c r="E101" s="215" t="s">
        <v>1357</v>
      </c>
      <c r="F101" s="216" t="s">
        <v>1358</v>
      </c>
      <c r="G101" s="217" t="s">
        <v>453</v>
      </c>
      <c r="H101" s="218">
        <v>63.210000000000001</v>
      </c>
      <c r="I101" s="219"/>
      <c r="J101" s="220">
        <f>ROUND(I101*H101,2)</f>
        <v>0</v>
      </c>
      <c r="K101" s="216" t="s">
        <v>155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156</v>
      </c>
      <c r="AT101" s="225" t="s">
        <v>151</v>
      </c>
      <c r="AU101" s="225" t="s">
        <v>82</v>
      </c>
      <c r="AY101" s="19" t="s">
        <v>149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156</v>
      </c>
      <c r="BM101" s="225" t="s">
        <v>1368</v>
      </c>
    </row>
    <row r="102" s="2" customFormat="1">
      <c r="A102" s="40"/>
      <c r="B102" s="41"/>
      <c r="C102" s="42"/>
      <c r="D102" s="227" t="s">
        <v>158</v>
      </c>
      <c r="E102" s="42"/>
      <c r="F102" s="228" t="s">
        <v>1360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158</v>
      </c>
      <c r="AU102" s="19" t="s">
        <v>82</v>
      </c>
    </row>
    <row r="103" s="2" customFormat="1">
      <c r="A103" s="40"/>
      <c r="B103" s="41"/>
      <c r="C103" s="42"/>
      <c r="D103" s="232" t="s">
        <v>160</v>
      </c>
      <c r="E103" s="42"/>
      <c r="F103" s="233" t="s">
        <v>1361</v>
      </c>
      <c r="G103" s="42"/>
      <c r="H103" s="42"/>
      <c r="I103" s="229"/>
      <c r="J103" s="42"/>
      <c r="K103" s="42"/>
      <c r="L103" s="46"/>
      <c r="M103" s="267"/>
      <c r="N103" s="268"/>
      <c r="O103" s="269"/>
      <c r="P103" s="269"/>
      <c r="Q103" s="269"/>
      <c r="R103" s="269"/>
      <c r="S103" s="269"/>
      <c r="T103" s="27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160</v>
      </c>
      <c r="AU103" s="19" t="s">
        <v>82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Bd3SLjmy3wKVdveooiZrEvOkhqDROFdM+Za5b8T4pjZMgXvromDgnEZo7AehpIw9zcZ/aPHvjikTP+sUhuv3SA==" hashValue="r71yWrerbOsE/uNBHpkA4LPziyLytYSiONvFWc6hLA6nT+65QwsW55yScuc9ygyktIzbKmg5hfumV99ZKdVnFQ==" algorithmName="SHA-512" password="CC35"/>
  <autoFilter ref="C87:K1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5_01/916241213"/>
    <hyperlink ref="F103" r:id="rId2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Špaček Ondřej</dc:creator>
  <cp:lastModifiedBy>Špaček Ondřej</cp:lastModifiedBy>
  <dcterms:created xsi:type="dcterms:W3CDTF">2025-08-08T11:57:02Z</dcterms:created>
  <dcterms:modified xsi:type="dcterms:W3CDTF">2025-08-08T11:57:30Z</dcterms:modified>
</cp:coreProperties>
</file>